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0 - Vedlejší rozpočtové ..." sheetId="2" r:id="rId2"/>
    <sheet name="01 - SO01 - Příprava území" sheetId="3" r:id="rId3"/>
    <sheet name="02.01 - SO02 - DPS - stav..." sheetId="4" r:id="rId4"/>
    <sheet name="02.02 - Zvláštní zakládání" sheetId="5" r:id="rId5"/>
    <sheet name="02.03 - Zdravotně technic..." sheetId="6" r:id="rId6"/>
    <sheet name="02.04 - Vytápění" sheetId="7" r:id="rId7"/>
    <sheet name="205.1 - Slaboproud" sheetId="8" r:id="rId8"/>
    <sheet name="205.2 - System  sestra-pa..." sheetId="9" r:id="rId9"/>
    <sheet name="02.06 - EPS" sheetId="10" r:id="rId10"/>
    <sheet name="02.07 - Silnoproud" sheetId="11" r:id="rId11"/>
    <sheet name="02.08 - VZT" sheetId="12" r:id="rId12"/>
    <sheet name="02.09 - MaR" sheetId="13" r:id="rId13"/>
    <sheet name="03 - SO03 - Opěrné stěny" sheetId="14" r:id="rId14"/>
    <sheet name="04 - SO04 - Přístřešek na..." sheetId="15" r:id="rId15"/>
    <sheet name="05 - SO05 - Altán" sheetId="16" r:id="rId16"/>
    <sheet name="06 - SO06 - Splašková kan..." sheetId="17" r:id="rId17"/>
    <sheet name="07 - SO07 - Dešťová kanal..." sheetId="18" r:id="rId18"/>
    <sheet name="08 - SO08 - Dešťová kanal..." sheetId="19" r:id="rId19"/>
    <sheet name="11 - SO11 - Přeložka VO a..." sheetId="20" r:id="rId20"/>
    <sheet name="12 - SO12 - Přeložka dešť..." sheetId="21" r:id="rId21"/>
    <sheet name="13 - SO13 - Přeložka vodo..." sheetId="22" r:id="rId22"/>
    <sheet name="14 - SO14 - Posílení dešť..." sheetId="23" r:id="rId23"/>
    <sheet name="21 - SO21 - Přípojka spla..." sheetId="24" r:id="rId24"/>
    <sheet name="22 -  SO22 -  Přípojka de..." sheetId="25" r:id="rId25"/>
    <sheet name="23 - SO23 - Přípojka vodo..." sheetId="26" r:id="rId26"/>
    <sheet name="24 - SO24 - Přípojka NN" sheetId="27" r:id="rId27"/>
    <sheet name="25 - SO25 - Přípojka SLP ..." sheetId="28" r:id="rId28"/>
    <sheet name="26 - SO26 - Přípojka SLP ..." sheetId="29" r:id="rId29"/>
    <sheet name="27 - SO27 - Retenční nádr..." sheetId="30" r:id="rId30"/>
    <sheet name="28 - SO28 - Retenční nádr..." sheetId="31" r:id="rId31"/>
    <sheet name="31 - SO31 - Zpevněné plochy" sheetId="32" r:id="rId32"/>
    <sheet name="41.1 - SO41 - Vegetační ú..." sheetId="33" r:id="rId33"/>
    <sheet name="41.2 - SO41 - Vegetační ú..." sheetId="34" r:id="rId34"/>
    <sheet name="41.3 - SO41 - Střešní veg..." sheetId="35" r:id="rId35"/>
    <sheet name="42 - SO42 - Mobiliář" sheetId="36" r:id="rId36"/>
    <sheet name="45 - SO45 - Venkovní úpravy" sheetId="37" r:id="rId37"/>
    <sheet name="Pokyny pro vyplnění" sheetId="38" r:id="rId38"/>
  </sheets>
  <definedNames>
    <definedName name="_xlnm.Print_Area" localSheetId="0">'Rekapitulace stavby'!$D$4:$AO$36,'Rekapitulace stavby'!$C$42:$AQ$94</definedName>
    <definedName name="_xlnm.Print_Titles" localSheetId="0">'Rekapitulace stavby'!$52:$52</definedName>
    <definedName name="_xlnm._FilterDatabase" localSheetId="1" hidden="1">'00 - Vedlejší rozpočtové ...'!$C$82:$K$103</definedName>
    <definedName name="_xlnm.Print_Area" localSheetId="1">'00 - Vedlejší rozpočtové ...'!$C$4:$J$39,'00 - Vedlejší rozpočtové ...'!$C$45:$J$64,'00 - Vedlejší rozpočtové ...'!$C$70:$K$103</definedName>
    <definedName name="_xlnm.Print_Titles" localSheetId="1">'00 - Vedlejší rozpočtové ...'!$82:$82</definedName>
    <definedName name="_xlnm._FilterDatabase" localSheetId="2" hidden="1">'01 - SO01 - Příprava území'!$C$80:$K$162</definedName>
    <definedName name="_xlnm.Print_Area" localSheetId="2">'01 - SO01 - Příprava území'!$C$4:$J$39,'01 - SO01 - Příprava území'!$C$45:$J$62,'01 - SO01 - Příprava území'!$C$68:$K$162</definedName>
    <definedName name="_xlnm.Print_Titles" localSheetId="2">'01 - SO01 - Příprava území'!$80:$80</definedName>
    <definedName name="_xlnm._FilterDatabase" localSheetId="3" hidden="1">'02.01 - SO02 - DPS - stav...'!$C$132:$K$4667</definedName>
    <definedName name="_xlnm.Print_Area" localSheetId="3">'02.01 - SO02 - DPS - stav...'!$C$4:$J$41,'02.01 - SO02 - DPS - stav...'!$C$47:$J$112,'02.01 - SO02 - DPS - stav...'!$C$118:$K$4667</definedName>
    <definedName name="_xlnm.Print_Titles" localSheetId="3">'02.01 - SO02 - DPS - stav...'!$132:$132</definedName>
    <definedName name="_xlnm._FilterDatabase" localSheetId="4" hidden="1">'02.02 - Zvláštní zakládání'!$C$86:$K$111</definedName>
    <definedName name="_xlnm.Print_Area" localSheetId="4">'02.02 - Zvláštní zakládání'!$C$4:$J$41,'02.02 - Zvláštní zakládání'!$C$47:$J$66,'02.02 - Zvláštní zakládání'!$C$72:$K$111</definedName>
    <definedName name="_xlnm.Print_Titles" localSheetId="4">'02.02 - Zvláštní zakládání'!$86:$86</definedName>
    <definedName name="_xlnm._FilterDatabase" localSheetId="5" hidden="1">'02.03 - Zdravotně technic...'!$C$101:$K$395</definedName>
    <definedName name="_xlnm.Print_Area" localSheetId="5">'02.03 - Zdravotně technic...'!$C$4:$J$41,'02.03 - Zdravotně technic...'!$C$47:$J$81,'02.03 - Zdravotně technic...'!$C$87:$K$395</definedName>
    <definedName name="_xlnm.Print_Titles" localSheetId="5">'02.03 - Zdravotně technic...'!$101:$101</definedName>
    <definedName name="_xlnm._FilterDatabase" localSheetId="6" hidden="1">'02.04 - Vytápění'!$C$91:$K$260</definedName>
    <definedName name="_xlnm.Print_Area" localSheetId="6">'02.04 - Vytápění'!$C$4:$J$41,'02.04 - Vytápění'!$C$47:$J$71,'02.04 - Vytápění'!$C$77:$K$260</definedName>
    <definedName name="_xlnm.Print_Titles" localSheetId="6">'02.04 - Vytápění'!$91:$91</definedName>
    <definedName name="_xlnm._FilterDatabase" localSheetId="7" hidden="1">'205.1 - Slaboproud'!$C$101:$K$204</definedName>
    <definedName name="_xlnm.Print_Area" localSheetId="7">'205.1 - Slaboproud'!$C$4:$J$43,'205.1 - Slaboproud'!$C$49:$J$79,'205.1 - Slaboproud'!$C$85:$K$204</definedName>
    <definedName name="_xlnm.Print_Titles" localSheetId="7">'205.1 - Slaboproud'!$101:$101</definedName>
    <definedName name="_xlnm._FilterDatabase" localSheetId="8" hidden="1">'205.2 - System  sestra-pa...'!$C$95:$K$155</definedName>
    <definedName name="_xlnm.Print_Area" localSheetId="8">'205.2 - System  sestra-pa...'!$C$4:$J$43,'205.2 - System  sestra-pa...'!$C$49:$J$73,'205.2 - System  sestra-pa...'!$C$79:$K$155</definedName>
    <definedName name="_xlnm.Print_Titles" localSheetId="8">'205.2 - System  sestra-pa...'!$95:$95</definedName>
    <definedName name="_xlnm._FilterDatabase" localSheetId="9" hidden="1">'02.06 - EPS'!$C$87:$K$122</definedName>
    <definedName name="_xlnm.Print_Area" localSheetId="9">'02.06 - EPS'!$C$4:$J$41,'02.06 - EPS'!$C$47:$J$67,'02.06 - EPS'!$C$73:$K$122</definedName>
    <definedName name="_xlnm.Print_Titles" localSheetId="9">'02.06 - EPS'!$87:$87</definedName>
    <definedName name="_xlnm._FilterDatabase" localSheetId="10" hidden="1">'02.07 - Silnoproud'!$C$109:$K$367</definedName>
    <definedName name="_xlnm.Print_Area" localSheetId="10">'02.07 - Silnoproud'!$C$4:$J$41,'02.07 - Silnoproud'!$C$47:$J$89,'02.07 - Silnoproud'!$C$95:$K$367</definedName>
    <definedName name="_xlnm.Print_Titles" localSheetId="10">'02.07 - Silnoproud'!$109:$109</definedName>
    <definedName name="_xlnm._FilterDatabase" localSheetId="11" hidden="1">'02.08 - VZT'!$C$88:$K$351</definedName>
    <definedName name="_xlnm.Print_Area" localSheetId="11">'02.08 - VZT'!$C$4:$J$41,'02.08 - VZT'!$C$47:$J$68,'02.08 - VZT'!$C$74:$K$351</definedName>
    <definedName name="_xlnm.Print_Titles" localSheetId="11">'02.08 - VZT'!$88:$88</definedName>
    <definedName name="_xlnm._FilterDatabase" localSheetId="12" hidden="1">'02.09 - MaR'!$C$91:$K$122</definedName>
    <definedName name="_xlnm.Print_Area" localSheetId="12">'02.09 - MaR'!$C$4:$J$41,'02.09 - MaR'!$C$47:$J$71,'02.09 - MaR'!$C$77:$K$122</definedName>
    <definedName name="_xlnm.Print_Titles" localSheetId="12">'02.09 - MaR'!$91:$91</definedName>
    <definedName name="_xlnm._FilterDatabase" localSheetId="13" hidden="1">'03 - SO03 - Opěrné stěny'!$C$90:$K$315</definedName>
    <definedName name="_xlnm.Print_Area" localSheetId="13">'03 - SO03 - Opěrné stěny'!$C$4:$J$39,'03 - SO03 - Opěrné stěny'!$C$45:$J$72,'03 - SO03 - Opěrné stěny'!$C$78:$K$315</definedName>
    <definedName name="_xlnm.Print_Titles" localSheetId="13">'03 - SO03 - Opěrné stěny'!$90:$90</definedName>
    <definedName name="_xlnm._FilterDatabase" localSheetId="14" hidden="1">'04 - SO04 - Přístřešek na...'!$C$89:$K$265</definedName>
    <definedName name="_xlnm.Print_Area" localSheetId="14">'04 - SO04 - Přístřešek na...'!$C$4:$J$39,'04 - SO04 - Přístřešek na...'!$C$45:$J$71,'04 - SO04 - Přístřešek na...'!$C$77:$K$265</definedName>
    <definedName name="_xlnm.Print_Titles" localSheetId="14">'04 - SO04 - Přístřešek na...'!$89:$89</definedName>
    <definedName name="_xlnm._FilterDatabase" localSheetId="15" hidden="1">'05 - SO05 - Altán'!$C$88:$K$286</definedName>
    <definedName name="_xlnm.Print_Area" localSheetId="15">'05 - SO05 - Altán'!$C$4:$J$39,'05 - SO05 - Altán'!$C$45:$J$70,'05 - SO05 - Altán'!$C$76:$K$286</definedName>
    <definedName name="_xlnm.Print_Titles" localSheetId="15">'05 - SO05 - Altán'!$88:$88</definedName>
    <definedName name="_xlnm._FilterDatabase" localSheetId="16" hidden="1">'06 - SO06 - Splašková kan...'!$C$82:$K$126</definedName>
    <definedName name="_xlnm.Print_Area" localSheetId="16">'06 - SO06 - Splašková kan...'!$C$4:$J$39,'06 - SO06 - Splašková kan...'!$C$45:$J$64,'06 - SO06 - Splašková kan...'!$C$70:$K$126</definedName>
    <definedName name="_xlnm.Print_Titles" localSheetId="16">'06 - SO06 - Splašková kan...'!$82:$82</definedName>
    <definedName name="_xlnm._FilterDatabase" localSheetId="17" hidden="1">'07 - SO07 - Dešťová kanal...'!$C$82:$K$148</definedName>
    <definedName name="_xlnm.Print_Area" localSheetId="17">'07 - SO07 - Dešťová kanal...'!$C$4:$J$39,'07 - SO07 - Dešťová kanal...'!$C$45:$J$64,'07 - SO07 - Dešťová kanal...'!$C$70:$K$148</definedName>
    <definedName name="_xlnm.Print_Titles" localSheetId="17">'07 - SO07 - Dešťová kanal...'!$82:$82</definedName>
    <definedName name="_xlnm._FilterDatabase" localSheetId="18" hidden="1">'08 - SO08 - Dešťová kanal...'!$C$82:$K$140</definedName>
    <definedName name="_xlnm.Print_Area" localSheetId="18">'08 - SO08 - Dešťová kanal...'!$C$4:$J$39,'08 - SO08 - Dešťová kanal...'!$C$45:$J$64,'08 - SO08 - Dešťová kanal...'!$C$70:$K$140</definedName>
    <definedName name="_xlnm.Print_Titles" localSheetId="18">'08 - SO08 - Dešťová kanal...'!$82:$82</definedName>
    <definedName name="_xlnm._FilterDatabase" localSheetId="19" hidden="1">'11 - SO11 - Přeložka VO a...'!$C$84:$K$178</definedName>
    <definedName name="_xlnm.Print_Area" localSheetId="19">'11 - SO11 - Přeložka VO a...'!$C$4:$J$39,'11 - SO11 - Přeložka VO a...'!$C$45:$J$66,'11 - SO11 - Přeložka VO a...'!$C$72:$K$178</definedName>
    <definedName name="_xlnm.Print_Titles" localSheetId="19">'11 - SO11 - Přeložka VO a...'!$84:$84</definedName>
    <definedName name="_xlnm._FilterDatabase" localSheetId="20" hidden="1">'12 - SO12 - Přeložka dešť...'!$C$89:$K$283</definedName>
    <definedName name="_xlnm.Print_Area" localSheetId="20">'12 - SO12 - Přeložka dešť...'!$C$4:$J$39,'12 - SO12 - Přeložka dešť...'!$C$45:$J$71,'12 - SO12 - Přeložka dešť...'!$C$77:$K$283</definedName>
    <definedName name="_xlnm.Print_Titles" localSheetId="20">'12 - SO12 - Přeložka dešť...'!$89:$89</definedName>
    <definedName name="_xlnm._FilterDatabase" localSheetId="21" hidden="1">'13 - SO13 - Přeložka vodo...'!$C$84:$K$190</definedName>
    <definedName name="_xlnm.Print_Area" localSheetId="21">'13 - SO13 - Přeložka vodo...'!$C$4:$J$39,'13 - SO13 - Přeložka vodo...'!$C$45:$J$66,'13 - SO13 - Přeložka vodo...'!$C$72:$K$190</definedName>
    <definedName name="_xlnm.Print_Titles" localSheetId="21">'13 - SO13 - Přeložka vodo...'!$84:$84</definedName>
    <definedName name="_xlnm._FilterDatabase" localSheetId="22" hidden="1">'14 - SO14 - Posílení dešť...'!$C$86:$K$230</definedName>
    <definedName name="_xlnm.Print_Area" localSheetId="22">'14 - SO14 - Posílení dešť...'!$C$4:$J$39,'14 - SO14 - Posílení dešť...'!$C$45:$J$68,'14 - SO14 - Posílení dešť...'!$C$74:$K$230</definedName>
    <definedName name="_xlnm.Print_Titles" localSheetId="22">'14 - SO14 - Posílení dešť...'!$86:$86</definedName>
    <definedName name="_xlnm._FilterDatabase" localSheetId="23" hidden="1">'21 - SO21 - Přípojka spla...'!$C$86:$K$176</definedName>
    <definedName name="_xlnm.Print_Area" localSheetId="23">'21 - SO21 - Přípojka spla...'!$C$4:$J$39,'21 - SO21 - Přípojka spla...'!$C$45:$J$68,'21 - SO21 - Přípojka spla...'!$C$74:$K$176</definedName>
    <definedName name="_xlnm.Print_Titles" localSheetId="23">'21 - SO21 - Přípojka spla...'!$86:$86</definedName>
    <definedName name="_xlnm._FilterDatabase" localSheetId="24" hidden="1">'22 -  SO22 -  Přípojka de...'!$C$86:$K$177</definedName>
    <definedName name="_xlnm.Print_Area" localSheetId="24">'22 -  SO22 -  Přípojka de...'!$C$4:$J$39,'22 -  SO22 -  Přípojka de...'!$C$45:$J$68,'22 -  SO22 -  Přípojka de...'!$C$74:$K$177</definedName>
    <definedName name="_xlnm.Print_Titles" localSheetId="24">'22 -  SO22 -  Přípojka de...'!$86:$86</definedName>
    <definedName name="_xlnm._FilterDatabase" localSheetId="25" hidden="1">'23 - SO23 - Přípojka vodo...'!$C$88:$K$193</definedName>
    <definedName name="_xlnm.Print_Area" localSheetId="25">'23 - SO23 - Přípojka vodo...'!$C$4:$J$39,'23 - SO23 - Přípojka vodo...'!$C$45:$J$70,'23 - SO23 - Přípojka vodo...'!$C$76:$K$193</definedName>
    <definedName name="_xlnm.Print_Titles" localSheetId="25">'23 - SO23 - Přípojka vodo...'!$88:$88</definedName>
    <definedName name="_xlnm._FilterDatabase" localSheetId="26" hidden="1">'24 - SO24 - Přípojka NN'!$C$82:$K$112</definedName>
    <definedName name="_xlnm.Print_Area" localSheetId="26">'24 - SO24 - Přípojka NN'!$C$4:$J$39,'24 - SO24 - Přípojka NN'!$C$45:$J$64,'24 - SO24 - Přípojka NN'!$C$70:$K$112</definedName>
    <definedName name="_xlnm.Print_Titles" localSheetId="26">'24 - SO24 - Přípojka NN'!$82:$82</definedName>
    <definedName name="_xlnm._FilterDatabase" localSheetId="27" hidden="1">'25 - SO25 - Přípojka SLP ...'!$C$82:$K$109</definedName>
    <definedName name="_xlnm.Print_Area" localSheetId="27">'25 - SO25 - Přípojka SLP ...'!$C$4:$J$39,'25 - SO25 - Přípojka SLP ...'!$C$45:$J$64,'25 - SO25 - Přípojka SLP ...'!$C$70:$K$109</definedName>
    <definedName name="_xlnm.Print_Titles" localSheetId="27">'25 - SO25 - Přípojka SLP ...'!$82:$82</definedName>
    <definedName name="_xlnm._FilterDatabase" localSheetId="28" hidden="1">'26 - SO26 - Přípojka SLP ...'!$C$82:$K$112</definedName>
    <definedName name="_xlnm.Print_Area" localSheetId="28">'26 - SO26 - Přípojka SLP ...'!$C$4:$J$39,'26 - SO26 - Přípojka SLP ...'!$C$45:$J$64,'26 - SO26 - Přípojka SLP ...'!$C$70:$K$112</definedName>
    <definedName name="_xlnm.Print_Titles" localSheetId="28">'26 - SO26 - Přípojka SLP ...'!$82:$82</definedName>
    <definedName name="_xlnm._FilterDatabase" localSheetId="29" hidden="1">'27 - SO27 - Retenční nádr...'!$C$83:$K$157</definedName>
    <definedName name="_xlnm.Print_Area" localSheetId="29">'27 - SO27 - Retenční nádr...'!$C$4:$J$39,'27 - SO27 - Retenční nádr...'!$C$45:$J$65,'27 - SO27 - Retenční nádr...'!$C$71:$K$157</definedName>
    <definedName name="_xlnm.Print_Titles" localSheetId="29">'27 - SO27 - Retenční nádr...'!$83:$83</definedName>
    <definedName name="_xlnm._FilterDatabase" localSheetId="30" hidden="1">'28 - SO28 - Retenční nádr...'!$C$83:$K$157</definedName>
    <definedName name="_xlnm.Print_Area" localSheetId="30">'28 - SO28 - Retenční nádr...'!$C$4:$J$39,'28 - SO28 - Retenční nádr...'!$C$45:$J$65,'28 - SO28 - Retenční nádr...'!$C$71:$K$157</definedName>
    <definedName name="_xlnm.Print_Titles" localSheetId="30">'28 - SO28 - Retenční nádr...'!$83:$83</definedName>
    <definedName name="_xlnm._FilterDatabase" localSheetId="31" hidden="1">'31 - SO31 - Zpevněné plochy'!$C$87:$K$495</definedName>
    <definedName name="_xlnm.Print_Area" localSheetId="31">'31 - SO31 - Zpevněné plochy'!$C$4:$J$39,'31 - SO31 - Zpevněné plochy'!$C$45:$J$69,'31 - SO31 - Zpevněné plochy'!$C$75:$K$495</definedName>
    <definedName name="_xlnm.Print_Titles" localSheetId="31">'31 - SO31 - Zpevněné plochy'!$87:$87</definedName>
    <definedName name="_xlnm._FilterDatabase" localSheetId="32" hidden="1">'41.1 - SO41 - Vegetační ú...'!$C$89:$K$224</definedName>
    <definedName name="_xlnm.Print_Area" localSheetId="32">'41.1 - SO41 - Vegetační ú...'!$C$4:$J$41,'41.1 - SO41 - Vegetační ú...'!$C$47:$J$69,'41.1 - SO41 - Vegetační ú...'!$C$75:$K$224</definedName>
    <definedName name="_xlnm.Print_Titles" localSheetId="32">'41.1 - SO41 - Vegetační ú...'!$89:$89</definedName>
    <definedName name="_xlnm._FilterDatabase" localSheetId="33" hidden="1">'41.2 - SO41 - Vegetační ú...'!$C$88:$K$136</definedName>
    <definedName name="_xlnm.Print_Area" localSheetId="33">'41.2 - SO41 - Vegetační ú...'!$C$4:$J$41,'41.2 - SO41 - Vegetační ú...'!$C$47:$J$68,'41.2 - SO41 - Vegetační ú...'!$C$74:$K$136</definedName>
    <definedName name="_xlnm.Print_Titles" localSheetId="33">'41.2 - SO41 - Vegetační ú...'!$88:$88</definedName>
    <definedName name="_xlnm._FilterDatabase" localSheetId="34" hidden="1">'41.3 - SO41 - Střešní veg...'!$C$87:$K$117</definedName>
    <definedName name="_xlnm.Print_Area" localSheetId="34">'41.3 - SO41 - Střešní veg...'!$C$4:$J$41,'41.3 - SO41 - Střešní veg...'!$C$47:$J$67,'41.3 - SO41 - Střešní veg...'!$C$73:$K$117</definedName>
    <definedName name="_xlnm.Print_Titles" localSheetId="34">'41.3 - SO41 - Střešní veg...'!$87:$87</definedName>
    <definedName name="_xlnm._FilterDatabase" localSheetId="35" hidden="1">'42 - SO42 - Mobiliář'!$C$83:$K$138</definedName>
    <definedName name="_xlnm.Print_Area" localSheetId="35">'42 - SO42 - Mobiliář'!$C$4:$J$39,'42 - SO42 - Mobiliář'!$C$45:$J$65,'42 - SO42 - Mobiliář'!$C$71:$K$138</definedName>
    <definedName name="_xlnm.Print_Titles" localSheetId="35">'42 - SO42 - Mobiliář'!$83:$83</definedName>
    <definedName name="_xlnm._FilterDatabase" localSheetId="36" hidden="1">'45 - SO45 - Venkovní úpravy'!$C$82:$K$109</definedName>
    <definedName name="_xlnm.Print_Area" localSheetId="36">'45 - SO45 - Venkovní úpravy'!$C$4:$J$39,'45 - SO45 - Venkovní úpravy'!$C$45:$J$64,'45 - SO45 - Venkovní úpravy'!$C$70:$K$109</definedName>
    <definedName name="_xlnm.Print_Titles" localSheetId="36">'45 - SO45 - Venkovní úpravy'!$82:$82</definedName>
    <definedName name="_xlnm.Print_Area" localSheetId="3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" l="1" r="AY93"/>
  <c i="37" r="J37"/>
  <c r="J36"/>
  <c r="J35"/>
  <c i="1" r="AX93"/>
  <c i="37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36" r="J37"/>
  <c r="J36"/>
  <c i="1" r="AY92"/>
  <c i="36" r="J35"/>
  <c i="1" r="AX92"/>
  <c i="36" r="BI137"/>
  <c r="BH137"/>
  <c r="BG137"/>
  <c r="BE137"/>
  <c r="T137"/>
  <c r="T136"/>
  <c r="R137"/>
  <c r="R136"/>
  <c r="P137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1"/>
  <c r="BH121"/>
  <c r="BG121"/>
  <c r="BE121"/>
  <c r="T121"/>
  <c r="R121"/>
  <c r="P121"/>
  <c r="BI109"/>
  <c r="BH109"/>
  <c r="BG109"/>
  <c r="BE109"/>
  <c r="T109"/>
  <c r="T108"/>
  <c r="R109"/>
  <c r="R108"/>
  <c r="P109"/>
  <c r="P108"/>
  <c r="BI105"/>
  <c r="BH105"/>
  <c r="BG105"/>
  <c r="BE105"/>
  <c r="T105"/>
  <c r="R105"/>
  <c r="P105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35" r="J39"/>
  <c r="J38"/>
  <c i="1" r="AY91"/>
  <c i="35" r="J37"/>
  <c i="1" r="AX91"/>
  <c i="35"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58"/>
  <c r="J16"/>
  <c r="J14"/>
  <c r="J82"/>
  <c r="E7"/>
  <c r="E76"/>
  <c i="34" r="J39"/>
  <c r="J38"/>
  <c i="1" r="AY90"/>
  <c i="34" r="J37"/>
  <c i="1" r="AX90"/>
  <c i="34" r="BI132"/>
  <c r="BH132"/>
  <c r="BG132"/>
  <c r="BE132"/>
  <c r="T132"/>
  <c r="T131"/>
  <c r="R132"/>
  <c r="R131"/>
  <c r="P132"/>
  <c r="P131"/>
  <c r="BI126"/>
  <c r="BH126"/>
  <c r="BG126"/>
  <c r="BE126"/>
  <c r="T126"/>
  <c r="R126"/>
  <c r="P126"/>
  <c r="BI121"/>
  <c r="BH121"/>
  <c r="BG121"/>
  <c r="BE121"/>
  <c r="T121"/>
  <c r="R121"/>
  <c r="P121"/>
  <c r="BI116"/>
  <c r="BH116"/>
  <c r="BG116"/>
  <c r="BE116"/>
  <c r="T116"/>
  <c r="R116"/>
  <c r="P116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F83"/>
  <c r="E81"/>
  <c r="F56"/>
  <c r="E54"/>
  <c r="J26"/>
  <c r="E26"/>
  <c r="J86"/>
  <c r="J25"/>
  <c r="J23"/>
  <c r="E23"/>
  <c r="J85"/>
  <c r="J22"/>
  <c r="J20"/>
  <c r="E20"/>
  <c r="F86"/>
  <c r="J19"/>
  <c r="J17"/>
  <c r="E17"/>
  <c r="F58"/>
  <c r="J16"/>
  <c r="J14"/>
  <c r="J83"/>
  <c r="E7"/>
  <c r="E77"/>
  <c i="33" r="J39"/>
  <c r="J38"/>
  <c i="1" r="AY89"/>
  <c i="33" r="J37"/>
  <c i="1" r="AX89"/>
  <c i="33" r="BI223"/>
  <c r="BH223"/>
  <c r="BG223"/>
  <c r="BE223"/>
  <c r="T223"/>
  <c r="T222"/>
  <c r="R223"/>
  <c r="R222"/>
  <c r="P223"/>
  <c r="P222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3"/>
  <c r="BH193"/>
  <c r="BG193"/>
  <c r="BE193"/>
  <c r="T193"/>
  <c r="R193"/>
  <c r="P193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8"/>
  <c r="BH108"/>
  <c r="BG108"/>
  <c r="BE108"/>
  <c r="T108"/>
  <c r="R108"/>
  <c r="P108"/>
  <c r="BI106"/>
  <c r="BH106"/>
  <c r="BG106"/>
  <c r="BE106"/>
  <c r="T106"/>
  <c r="R106"/>
  <c r="P106"/>
  <c r="BI105"/>
  <c r="BH105"/>
  <c r="BG105"/>
  <c r="BE105"/>
  <c r="T105"/>
  <c r="R105"/>
  <c r="P105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F84"/>
  <c r="E82"/>
  <c r="F56"/>
  <c r="E54"/>
  <c r="J26"/>
  <c r="E26"/>
  <c r="J59"/>
  <c r="J25"/>
  <c r="J23"/>
  <c r="E23"/>
  <c r="J86"/>
  <c r="J22"/>
  <c r="J20"/>
  <c r="E20"/>
  <c r="F59"/>
  <c r="J19"/>
  <c r="J17"/>
  <c r="E17"/>
  <c r="F86"/>
  <c r="J16"/>
  <c r="J14"/>
  <c r="J84"/>
  <c r="E7"/>
  <c r="E50"/>
  <c i="32" r="J37"/>
  <c r="J36"/>
  <c i="1" r="AY87"/>
  <c i="32" r="J35"/>
  <c i="1" r="AX87"/>
  <c i="32" r="BI494"/>
  <c r="BH494"/>
  <c r="BG494"/>
  <c r="BF494"/>
  <c r="T494"/>
  <c r="T493"/>
  <c r="R494"/>
  <c r="R493"/>
  <c r="P494"/>
  <c r="P493"/>
  <c r="BI489"/>
  <c r="BH489"/>
  <c r="BG489"/>
  <c r="BF489"/>
  <c r="T489"/>
  <c r="R489"/>
  <c r="P489"/>
  <c r="BI485"/>
  <c r="BH485"/>
  <c r="BG485"/>
  <c r="BF485"/>
  <c r="T485"/>
  <c r="R485"/>
  <c r="P485"/>
  <c r="BI480"/>
  <c r="BH480"/>
  <c r="BG480"/>
  <c r="BF480"/>
  <c r="T480"/>
  <c r="R480"/>
  <c r="P480"/>
  <c r="BI474"/>
  <c r="BH474"/>
  <c r="BG474"/>
  <c r="BF474"/>
  <c r="T474"/>
  <c r="R474"/>
  <c r="P474"/>
  <c r="BI470"/>
  <c r="BH470"/>
  <c r="BG470"/>
  <c r="BF470"/>
  <c r="T470"/>
  <c r="R470"/>
  <c r="P470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2"/>
  <c r="BH352"/>
  <c r="BG352"/>
  <c r="BF352"/>
  <c r="T352"/>
  <c r="R352"/>
  <c r="P352"/>
  <c r="BI347"/>
  <c r="BH347"/>
  <c r="BG347"/>
  <c r="BF347"/>
  <c r="T347"/>
  <c r="R347"/>
  <c r="P347"/>
  <c r="BI341"/>
  <c r="BH341"/>
  <c r="BG341"/>
  <c r="BF341"/>
  <c r="T341"/>
  <c r="R341"/>
  <c r="P341"/>
  <c r="BI335"/>
  <c r="BH335"/>
  <c r="BG335"/>
  <c r="BF335"/>
  <c r="T335"/>
  <c r="R335"/>
  <c r="P335"/>
  <c r="BI318"/>
  <c r="BH318"/>
  <c r="BG318"/>
  <c r="BF318"/>
  <c r="T318"/>
  <c r="R318"/>
  <c r="P318"/>
  <c r="BI313"/>
  <c r="BH313"/>
  <c r="BG313"/>
  <c r="BF313"/>
  <c r="T313"/>
  <c r="R313"/>
  <c r="P313"/>
  <c r="BI308"/>
  <c r="BH308"/>
  <c r="BG308"/>
  <c r="BF308"/>
  <c r="T308"/>
  <c r="R308"/>
  <c r="P308"/>
  <c r="BI303"/>
  <c r="BH303"/>
  <c r="BG303"/>
  <c r="BF303"/>
  <c r="T303"/>
  <c r="R303"/>
  <c r="P303"/>
  <c r="BI297"/>
  <c r="BH297"/>
  <c r="BG297"/>
  <c r="BF297"/>
  <c r="T297"/>
  <c r="R297"/>
  <c r="P297"/>
  <c r="BI292"/>
  <c r="BH292"/>
  <c r="BG292"/>
  <c r="BF292"/>
  <c r="T292"/>
  <c r="R292"/>
  <c r="P292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4"/>
  <c r="BH244"/>
  <c r="BG244"/>
  <c r="BF244"/>
  <c r="T244"/>
  <c r="R244"/>
  <c r="P244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R195"/>
  <c r="P195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7"/>
  <c r="BH167"/>
  <c r="BG167"/>
  <c r="BF167"/>
  <c r="T167"/>
  <c r="R167"/>
  <c r="P167"/>
  <c r="BI158"/>
  <c r="BH158"/>
  <c r="BG158"/>
  <c r="BF158"/>
  <c r="T158"/>
  <c r="R158"/>
  <c r="P158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6"/>
  <c r="BH136"/>
  <c r="BG136"/>
  <c r="BF136"/>
  <c r="T136"/>
  <c r="R136"/>
  <c r="P136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F82"/>
  <c r="E80"/>
  <c r="F52"/>
  <c r="E50"/>
  <c r="J24"/>
  <c r="E24"/>
  <c r="J55"/>
  <c r="J23"/>
  <c r="J21"/>
  <c r="E21"/>
  <c r="J54"/>
  <c r="J20"/>
  <c r="J18"/>
  <c r="E18"/>
  <c r="F85"/>
  <c r="J17"/>
  <c r="J15"/>
  <c r="E15"/>
  <c r="F84"/>
  <c r="J14"/>
  <c r="J12"/>
  <c r="J82"/>
  <c r="E7"/>
  <c r="E78"/>
  <c i="31" r="J37"/>
  <c r="J36"/>
  <c i="1" r="AY86"/>
  <c i="31" r="J35"/>
  <c i="1" r="AX86"/>
  <c i="31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78"/>
  <c r="E7"/>
  <c r="E74"/>
  <c i="30" r="J37"/>
  <c r="J36"/>
  <c i="1" r="AY85"/>
  <c i="30" r="J35"/>
  <c i="1" r="AX85"/>
  <c i="30" r="BI156"/>
  <c r="BH156"/>
  <c r="BG156"/>
  <c r="BE156"/>
  <c r="T156"/>
  <c r="R156"/>
  <c r="P156"/>
  <c r="BI154"/>
  <c r="BH154"/>
  <c r="BG154"/>
  <c r="BE154"/>
  <c r="T154"/>
  <c r="R154"/>
  <c r="P154"/>
  <c r="BI151"/>
  <c r="BH151"/>
  <c r="BG151"/>
  <c r="BE151"/>
  <c r="T151"/>
  <c r="R151"/>
  <c r="P151"/>
  <c r="BI148"/>
  <c r="BH148"/>
  <c r="BG148"/>
  <c r="BE148"/>
  <c r="T148"/>
  <c r="R148"/>
  <c r="P148"/>
  <c r="BI144"/>
  <c r="BH144"/>
  <c r="BG144"/>
  <c r="BE144"/>
  <c r="T144"/>
  <c r="R144"/>
  <c r="P144"/>
  <c r="BI142"/>
  <c r="BH142"/>
  <c r="BG142"/>
  <c r="BE142"/>
  <c r="T142"/>
  <c r="R142"/>
  <c r="P142"/>
  <c r="BI135"/>
  <c r="BH135"/>
  <c r="BG135"/>
  <c r="BE135"/>
  <c r="T135"/>
  <c r="R135"/>
  <c r="P135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0"/>
  <c r="BH120"/>
  <c r="BG120"/>
  <c r="BE120"/>
  <c r="T120"/>
  <c r="R120"/>
  <c r="P120"/>
  <c r="BI115"/>
  <c r="BH115"/>
  <c r="BG115"/>
  <c r="BE115"/>
  <c r="T115"/>
  <c r="R115"/>
  <c r="P115"/>
  <c r="BI103"/>
  <c r="BH103"/>
  <c r="BG103"/>
  <c r="BE103"/>
  <c r="T103"/>
  <c r="R103"/>
  <c r="P103"/>
  <c r="BI100"/>
  <c r="BH100"/>
  <c r="BG100"/>
  <c r="BE100"/>
  <c r="T100"/>
  <c r="R100"/>
  <c r="P100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F78"/>
  <c r="E76"/>
  <c r="F52"/>
  <c r="E50"/>
  <c r="J24"/>
  <c r="E24"/>
  <c r="J55"/>
  <c r="J23"/>
  <c r="J21"/>
  <c r="E21"/>
  <c r="J80"/>
  <c r="J20"/>
  <c r="J18"/>
  <c r="E18"/>
  <c r="F81"/>
  <c r="J17"/>
  <c r="J15"/>
  <c r="E15"/>
  <c r="F54"/>
  <c r="J14"/>
  <c r="J12"/>
  <c r="J78"/>
  <c r="E7"/>
  <c r="E74"/>
  <c i="29" r="J37"/>
  <c r="J36"/>
  <c i="1" r="AY84"/>
  <c i="29" r="J35"/>
  <c i="1" r="AX84"/>
  <c i="29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8" r="J37"/>
  <c r="J36"/>
  <c i="1" r="AY83"/>
  <c i="28" r="J35"/>
  <c i="1" r="AX83"/>
  <c i="28"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27" r="J37"/>
  <c r="J36"/>
  <c i="1" r="AY82"/>
  <c i="27" r="J35"/>
  <c i="1" r="AX82"/>
  <c i="27"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2"/>
  <c r="BH102"/>
  <c r="BG102"/>
  <c r="BE102"/>
  <c r="T102"/>
  <c r="R102"/>
  <c r="P102"/>
  <c r="BI99"/>
  <c r="BH99"/>
  <c r="BG99"/>
  <c r="BE99"/>
  <c r="T99"/>
  <c r="R99"/>
  <c r="P99"/>
  <c r="BI96"/>
  <c r="BH96"/>
  <c r="BG96"/>
  <c r="BE96"/>
  <c r="T96"/>
  <c r="R96"/>
  <c r="P96"/>
  <c r="BI89"/>
  <c r="BH89"/>
  <c r="BG89"/>
  <c r="BE89"/>
  <c r="T89"/>
  <c r="R89"/>
  <c r="P89"/>
  <c r="BI86"/>
  <c r="BH86"/>
  <c r="BG86"/>
  <c r="BE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73"/>
  <c i="26" r="J37"/>
  <c r="J36"/>
  <c i="1" r="AY81"/>
  <c i="26" r="J35"/>
  <c i="1" r="AX81"/>
  <c i="26"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T179"/>
  <c r="R180"/>
  <c r="R179"/>
  <c r="P180"/>
  <c r="P179"/>
  <c r="BI176"/>
  <c r="BH176"/>
  <c r="BG176"/>
  <c r="BE176"/>
  <c r="T176"/>
  <c r="R176"/>
  <c r="P176"/>
  <c r="BI173"/>
  <c r="BH173"/>
  <c r="BG173"/>
  <c r="BE173"/>
  <c r="T173"/>
  <c r="R173"/>
  <c r="P173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T161"/>
  <c r="R162"/>
  <c r="R161"/>
  <c r="P162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4"/>
  <c r="BH94"/>
  <c r="BG94"/>
  <c r="BE94"/>
  <c r="T94"/>
  <c r="R94"/>
  <c r="P94"/>
  <c r="BI92"/>
  <c r="BH92"/>
  <c r="BG92"/>
  <c r="BE92"/>
  <c r="T92"/>
  <c r="R92"/>
  <c r="P92"/>
  <c r="F83"/>
  <c r="E81"/>
  <c r="F52"/>
  <c r="E50"/>
  <c r="J24"/>
  <c r="E24"/>
  <c r="J55"/>
  <c r="J23"/>
  <c r="J21"/>
  <c r="E21"/>
  <c r="J54"/>
  <c r="J20"/>
  <c r="J18"/>
  <c r="E18"/>
  <c r="F86"/>
  <c r="J17"/>
  <c r="J15"/>
  <c r="E15"/>
  <c r="F85"/>
  <c r="J14"/>
  <c r="J12"/>
  <c r="J52"/>
  <c r="E7"/>
  <c r="E79"/>
  <c i="25" r="J37"/>
  <c r="J36"/>
  <c i="1" r="AY80"/>
  <c i="25" r="J35"/>
  <c i="1" r="AX80"/>
  <c i="25" r="BI176"/>
  <c r="BH176"/>
  <c r="BG176"/>
  <c r="BE176"/>
  <c r="T176"/>
  <c r="T175"/>
  <c r="R176"/>
  <c r="R175"/>
  <c r="P176"/>
  <c r="P175"/>
  <c r="BI172"/>
  <c r="BH172"/>
  <c r="BG172"/>
  <c r="BE172"/>
  <c r="T172"/>
  <c r="R172"/>
  <c r="P172"/>
  <c r="BI169"/>
  <c r="BH169"/>
  <c r="BG169"/>
  <c r="BE169"/>
  <c r="T169"/>
  <c r="R169"/>
  <c r="P169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T157"/>
  <c r="R158"/>
  <c r="R157"/>
  <c r="P158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54"/>
  <c r="J14"/>
  <c r="J12"/>
  <c r="J81"/>
  <c r="E7"/>
  <c r="E48"/>
  <c i="24" r="J37"/>
  <c r="J36"/>
  <c i="1" r="AY79"/>
  <c i="24" r="J35"/>
  <c i="1" r="AX79"/>
  <c i="24" r="BI175"/>
  <c r="BH175"/>
  <c r="BG175"/>
  <c r="BE175"/>
  <c r="T175"/>
  <c r="T174"/>
  <c r="R175"/>
  <c r="R174"/>
  <c r="P175"/>
  <c r="P174"/>
  <c r="BI171"/>
  <c r="BH171"/>
  <c r="BG171"/>
  <c r="BE171"/>
  <c r="T171"/>
  <c r="R171"/>
  <c r="P171"/>
  <c r="BI168"/>
  <c r="BH168"/>
  <c r="BG168"/>
  <c r="BE168"/>
  <c r="T168"/>
  <c r="R168"/>
  <c r="P168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5"/>
  <c r="BH135"/>
  <c r="BG135"/>
  <c r="BE135"/>
  <c r="T135"/>
  <c r="R135"/>
  <c r="P135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0"/>
  <c r="BH120"/>
  <c r="BG120"/>
  <c r="BE120"/>
  <c r="T120"/>
  <c r="T119"/>
  <c r="R120"/>
  <c r="R119"/>
  <c r="P120"/>
  <c r="P119"/>
  <c r="BI116"/>
  <c r="BH116"/>
  <c r="BG116"/>
  <c r="BE116"/>
  <c r="T116"/>
  <c r="R116"/>
  <c r="P116"/>
  <c r="BI113"/>
  <c r="BH113"/>
  <c r="BG113"/>
  <c r="BE113"/>
  <c r="T113"/>
  <c r="R113"/>
  <c r="P113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F81"/>
  <c r="E79"/>
  <c r="F52"/>
  <c r="E50"/>
  <c r="J24"/>
  <c r="E24"/>
  <c r="J55"/>
  <c r="J23"/>
  <c r="J21"/>
  <c r="E21"/>
  <c r="J83"/>
  <c r="J20"/>
  <c r="J18"/>
  <c r="E18"/>
  <c r="F55"/>
  <c r="J17"/>
  <c r="J15"/>
  <c r="E15"/>
  <c r="F83"/>
  <c r="J14"/>
  <c r="J12"/>
  <c r="J81"/>
  <c r="E7"/>
  <c r="E77"/>
  <c i="23" r="J37"/>
  <c r="J36"/>
  <c i="1" r="AY78"/>
  <c i="23" r="J35"/>
  <c i="1" r="AX78"/>
  <c i="23" r="BI229"/>
  <c r="BH229"/>
  <c r="BG229"/>
  <c r="BF229"/>
  <c r="T229"/>
  <c r="T228"/>
  <c r="R229"/>
  <c r="R228"/>
  <c r="P229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29"/>
  <c r="BH129"/>
  <c r="BG129"/>
  <c r="BF129"/>
  <c r="T129"/>
  <c r="R129"/>
  <c r="P129"/>
  <c r="BI126"/>
  <c r="BH126"/>
  <c r="BG126"/>
  <c r="BF126"/>
  <c r="T126"/>
  <c r="R126"/>
  <c r="P126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97"/>
  <c r="BH97"/>
  <c r="BG97"/>
  <c r="BF97"/>
  <c r="T97"/>
  <c r="R97"/>
  <c r="P97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55"/>
  <c r="J17"/>
  <c r="J15"/>
  <c r="E15"/>
  <c r="F83"/>
  <c r="J14"/>
  <c r="J12"/>
  <c r="J81"/>
  <c r="E7"/>
  <c r="E77"/>
  <c i="22" r="J37"/>
  <c r="J36"/>
  <c i="1" r="AY77"/>
  <c i="22" r="J35"/>
  <c i="1" r="AX77"/>
  <c i="22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1"/>
  <c r="BH131"/>
  <c r="BG131"/>
  <c r="BF131"/>
  <c r="T131"/>
  <c r="R131"/>
  <c r="P131"/>
  <c r="BI127"/>
  <c r="BH127"/>
  <c r="BG127"/>
  <c r="BF127"/>
  <c r="T127"/>
  <c r="R127"/>
  <c r="P127"/>
  <c r="BI109"/>
  <c r="BH109"/>
  <c r="BG109"/>
  <c r="BF109"/>
  <c r="T109"/>
  <c r="R109"/>
  <c r="P109"/>
  <c r="BI106"/>
  <c r="BH106"/>
  <c r="BG106"/>
  <c r="BF106"/>
  <c r="T106"/>
  <c r="R106"/>
  <c r="P106"/>
  <c r="BI99"/>
  <c r="BH99"/>
  <c r="BG99"/>
  <c r="BF99"/>
  <c r="T99"/>
  <c r="R99"/>
  <c r="P99"/>
  <c r="BI97"/>
  <c r="BH97"/>
  <c r="BG97"/>
  <c r="BF97"/>
  <c r="T97"/>
  <c r="R97"/>
  <c r="P97"/>
  <c r="BI93"/>
  <c r="BH93"/>
  <c r="BG93"/>
  <c r="BF93"/>
  <c r="T93"/>
  <c r="R93"/>
  <c r="P93"/>
  <c r="BI88"/>
  <c r="BH88"/>
  <c r="BG88"/>
  <c r="BF88"/>
  <c r="T88"/>
  <c r="R88"/>
  <c r="P88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54"/>
  <c r="J14"/>
  <c r="J12"/>
  <c r="J79"/>
  <c r="E7"/>
  <c r="E75"/>
  <c i="21" r="J37"/>
  <c r="J36"/>
  <c i="1" r="AY76"/>
  <c i="21" r="J35"/>
  <c i="1" r="AX76"/>
  <c i="21" r="BI280"/>
  <c r="BH280"/>
  <c r="BG280"/>
  <c r="BE280"/>
  <c r="T280"/>
  <c r="T279"/>
  <c r="R280"/>
  <c r="R279"/>
  <c r="P280"/>
  <c r="P279"/>
  <c r="BI277"/>
  <c r="BH277"/>
  <c r="BG277"/>
  <c r="BE277"/>
  <c r="T277"/>
  <c r="T276"/>
  <c r="R277"/>
  <c r="R276"/>
  <c r="P277"/>
  <c r="P276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5"/>
  <c r="BH245"/>
  <c r="BG245"/>
  <c r="BE245"/>
  <c r="T245"/>
  <c r="R245"/>
  <c r="P245"/>
  <c r="BI243"/>
  <c r="BH243"/>
  <c r="BG243"/>
  <c r="BE243"/>
  <c r="T243"/>
  <c r="R243"/>
  <c r="P243"/>
  <c r="BI238"/>
  <c r="BH238"/>
  <c r="BG238"/>
  <c r="BE238"/>
  <c r="T238"/>
  <c r="R238"/>
  <c r="P238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18"/>
  <c r="BH218"/>
  <c r="BG218"/>
  <c r="BE218"/>
  <c r="T218"/>
  <c r="R218"/>
  <c r="P218"/>
  <c r="BI213"/>
  <c r="BH213"/>
  <c r="BG213"/>
  <c r="BE213"/>
  <c r="T213"/>
  <c r="R213"/>
  <c r="P213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6"/>
  <c r="BH166"/>
  <c r="BG166"/>
  <c r="BE166"/>
  <c r="T166"/>
  <c r="R166"/>
  <c r="P166"/>
  <c r="BI161"/>
  <c r="BH161"/>
  <c r="BG161"/>
  <c r="BE161"/>
  <c r="T161"/>
  <c r="T160"/>
  <c r="R161"/>
  <c r="R160"/>
  <c r="P161"/>
  <c r="P160"/>
  <c r="BI158"/>
  <c r="BH158"/>
  <c r="BG158"/>
  <c r="BE158"/>
  <c r="T158"/>
  <c r="R158"/>
  <c r="P158"/>
  <c r="BI151"/>
  <c r="BH151"/>
  <c r="BG151"/>
  <c r="BE151"/>
  <c r="T151"/>
  <c r="R151"/>
  <c r="P151"/>
  <c r="BI139"/>
  <c r="BH139"/>
  <c r="BG139"/>
  <c r="BE139"/>
  <c r="T139"/>
  <c r="R139"/>
  <c r="P139"/>
  <c r="BI136"/>
  <c r="BH136"/>
  <c r="BG136"/>
  <c r="BE136"/>
  <c r="T136"/>
  <c r="R136"/>
  <c r="P136"/>
  <c r="BI129"/>
  <c r="BH129"/>
  <c r="BG129"/>
  <c r="BE129"/>
  <c r="T129"/>
  <c r="R129"/>
  <c r="P129"/>
  <c r="BI127"/>
  <c r="BH127"/>
  <c r="BG127"/>
  <c r="BE127"/>
  <c r="T127"/>
  <c r="R127"/>
  <c r="P127"/>
  <c r="BI117"/>
  <c r="BH117"/>
  <c r="BG117"/>
  <c r="BE117"/>
  <c r="T117"/>
  <c r="R117"/>
  <c r="P117"/>
  <c r="BI113"/>
  <c r="BH113"/>
  <c r="BG113"/>
  <c r="BE113"/>
  <c r="T113"/>
  <c r="R113"/>
  <c r="P113"/>
  <c r="BI109"/>
  <c r="BH109"/>
  <c r="BG109"/>
  <c r="BE109"/>
  <c r="T109"/>
  <c r="R109"/>
  <c r="P109"/>
  <c r="BI99"/>
  <c r="BH99"/>
  <c r="BG99"/>
  <c r="BE99"/>
  <c r="T99"/>
  <c r="R99"/>
  <c r="P99"/>
  <c r="BI95"/>
  <c r="BH95"/>
  <c r="BG95"/>
  <c r="BE95"/>
  <c r="T95"/>
  <c r="R95"/>
  <c r="P95"/>
  <c r="BI93"/>
  <c r="BH93"/>
  <c r="BG93"/>
  <c r="BE93"/>
  <c r="T93"/>
  <c r="R93"/>
  <c r="P93"/>
  <c r="F84"/>
  <c r="E82"/>
  <c r="F52"/>
  <c r="E50"/>
  <c r="J24"/>
  <c r="E24"/>
  <c r="J87"/>
  <c r="J23"/>
  <c r="J21"/>
  <c r="E21"/>
  <c r="J54"/>
  <c r="J20"/>
  <c r="J18"/>
  <c r="E18"/>
  <c r="F87"/>
  <c r="J17"/>
  <c r="J15"/>
  <c r="E15"/>
  <c r="F54"/>
  <c r="J14"/>
  <c r="J12"/>
  <c r="J84"/>
  <c r="E7"/>
  <c r="E48"/>
  <c i="20" r="J37"/>
  <c r="J36"/>
  <c i="1" r="AY75"/>
  <c i="20" r="J35"/>
  <c i="1" r="AX75"/>
  <c i="20"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8"/>
  <c r="BH88"/>
  <c r="BG88"/>
  <c r="BF88"/>
  <c r="T88"/>
  <c r="T87"/>
  <c r="T86"/>
  <c r="R88"/>
  <c r="R87"/>
  <c r="R86"/>
  <c r="P88"/>
  <c r="P87"/>
  <c r="P86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54"/>
  <c r="J14"/>
  <c r="J12"/>
  <c r="J79"/>
  <c r="E7"/>
  <c r="E48"/>
  <c i="19" r="J37"/>
  <c r="J36"/>
  <c i="1" r="AY74"/>
  <c i="19" r="J35"/>
  <c i="1" r="AX74"/>
  <c i="19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2"/>
  <c r="BH102"/>
  <c r="BG102"/>
  <c r="BE102"/>
  <c r="T102"/>
  <c r="R102"/>
  <c r="P102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2"/>
  <c r="BH92"/>
  <c r="BG92"/>
  <c r="BE92"/>
  <c r="T92"/>
  <c r="R92"/>
  <c r="P92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79"/>
  <c r="J14"/>
  <c r="J12"/>
  <c r="J77"/>
  <c r="E7"/>
  <c r="E48"/>
  <c i="18" r="J37"/>
  <c r="J36"/>
  <c i="1" r="AY73"/>
  <c i="18" r="J35"/>
  <c i="1" r="AX73"/>
  <c i="18" r="BI147"/>
  <c r="BH147"/>
  <c r="BG147"/>
  <c r="BE147"/>
  <c r="T147"/>
  <c r="T146"/>
  <c r="R147"/>
  <c r="R146"/>
  <c r="P147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4"/>
  <c r="BH114"/>
  <c r="BG114"/>
  <c r="BE114"/>
  <c r="T114"/>
  <c r="R114"/>
  <c r="P114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4"/>
  <c r="BH104"/>
  <c r="BG104"/>
  <c r="BE104"/>
  <c r="T104"/>
  <c r="R104"/>
  <c r="P104"/>
  <c r="BI102"/>
  <c r="BH102"/>
  <c r="BG102"/>
  <c r="BE102"/>
  <c r="T102"/>
  <c r="R102"/>
  <c r="P102"/>
  <c r="BI98"/>
  <c r="BH98"/>
  <c r="BG98"/>
  <c r="BE98"/>
  <c r="T98"/>
  <c r="R98"/>
  <c r="P98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54"/>
  <c r="J14"/>
  <c r="J12"/>
  <c r="J77"/>
  <c r="E7"/>
  <c r="E73"/>
  <c i="17" r="J37"/>
  <c r="J36"/>
  <c i="1" r="AY72"/>
  <c i="17" r="J35"/>
  <c i="1" r="AX72"/>
  <c i="17" r="BI125"/>
  <c r="BH125"/>
  <c r="BG125"/>
  <c r="BE125"/>
  <c r="T125"/>
  <c r="T124"/>
  <c r="R125"/>
  <c r="R124"/>
  <c r="P125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6"/>
  <c r="BH116"/>
  <c r="BG116"/>
  <c r="BE116"/>
  <c r="T116"/>
  <c r="R116"/>
  <c r="P116"/>
  <c r="BI114"/>
  <c r="BH114"/>
  <c r="BG114"/>
  <c r="BE114"/>
  <c r="T114"/>
  <c r="R114"/>
  <c r="P114"/>
  <c r="BI112"/>
  <c r="BH112"/>
  <c r="BG112"/>
  <c r="BE112"/>
  <c r="T112"/>
  <c r="R112"/>
  <c r="P112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BI102"/>
  <c r="BH102"/>
  <c r="BG102"/>
  <c r="BE102"/>
  <c r="T102"/>
  <c r="R102"/>
  <c r="P102"/>
  <c r="BI98"/>
  <c r="BH98"/>
  <c r="BG98"/>
  <c r="BE98"/>
  <c r="T98"/>
  <c r="R98"/>
  <c r="P98"/>
  <c r="BI96"/>
  <c r="BH96"/>
  <c r="BG96"/>
  <c r="BE96"/>
  <c r="T96"/>
  <c r="R96"/>
  <c r="P96"/>
  <c r="BI94"/>
  <c r="BH94"/>
  <c r="BG94"/>
  <c r="BE94"/>
  <c r="T94"/>
  <c r="R94"/>
  <c r="P94"/>
  <c r="BI90"/>
  <c r="BH90"/>
  <c r="BG90"/>
  <c r="BE90"/>
  <c r="T90"/>
  <c r="R90"/>
  <c r="P90"/>
  <c r="BI86"/>
  <c r="BH86"/>
  <c r="BG86"/>
  <c r="BE86"/>
  <c r="T86"/>
  <c r="R86"/>
  <c r="P86"/>
  <c r="F77"/>
  <c r="E75"/>
  <c r="F52"/>
  <c r="E50"/>
  <c r="J24"/>
  <c r="E24"/>
  <c r="J55"/>
  <c r="J23"/>
  <c r="J21"/>
  <c r="E21"/>
  <c r="J79"/>
  <c r="J20"/>
  <c r="J18"/>
  <c r="E18"/>
  <c r="F80"/>
  <c r="J17"/>
  <c r="J15"/>
  <c r="E15"/>
  <c r="F54"/>
  <c r="J14"/>
  <c r="J12"/>
  <c r="J77"/>
  <c r="E7"/>
  <c r="E48"/>
  <c i="16" r="J37"/>
  <c r="J36"/>
  <c i="1" r="AY71"/>
  <c i="16" r="J35"/>
  <c i="1" r="AX71"/>
  <c i="16" r="BI285"/>
  <c r="BH285"/>
  <c r="BG285"/>
  <c r="BE285"/>
  <c r="T285"/>
  <c r="R285"/>
  <c r="P285"/>
  <c r="BI274"/>
  <c r="BH274"/>
  <c r="BG274"/>
  <c r="BE274"/>
  <c r="T274"/>
  <c r="R274"/>
  <c r="P274"/>
  <c r="BI273"/>
  <c r="BH273"/>
  <c r="BG273"/>
  <c r="BE273"/>
  <c r="T273"/>
  <c r="R273"/>
  <c r="P273"/>
  <c r="BI270"/>
  <c r="BH270"/>
  <c r="BG270"/>
  <c r="BE270"/>
  <c r="T270"/>
  <c r="R270"/>
  <c r="P270"/>
  <c r="BI265"/>
  <c r="BH265"/>
  <c r="BG265"/>
  <c r="BE265"/>
  <c r="T265"/>
  <c r="R265"/>
  <c r="P265"/>
  <c r="BI261"/>
  <c r="BH261"/>
  <c r="BG261"/>
  <c r="BE261"/>
  <c r="T261"/>
  <c r="R261"/>
  <c r="P261"/>
  <c r="BI259"/>
  <c r="BH259"/>
  <c r="BG259"/>
  <c r="BE259"/>
  <c r="T259"/>
  <c r="R259"/>
  <c r="P259"/>
  <c r="BI254"/>
  <c r="BH254"/>
  <c r="BG254"/>
  <c r="BE254"/>
  <c r="T254"/>
  <c r="R254"/>
  <c r="P254"/>
  <c r="BI251"/>
  <c r="BH251"/>
  <c r="BG251"/>
  <c r="BE251"/>
  <c r="T251"/>
  <c r="R251"/>
  <c r="P251"/>
  <c r="BI247"/>
  <c r="BH247"/>
  <c r="BG247"/>
  <c r="BE247"/>
  <c r="T247"/>
  <c r="R247"/>
  <c r="P247"/>
  <c r="BI244"/>
  <c r="BH244"/>
  <c r="BG244"/>
  <c r="BE244"/>
  <c r="T244"/>
  <c r="R244"/>
  <c r="P244"/>
  <c r="BI241"/>
  <c r="BH241"/>
  <c r="BG241"/>
  <c r="BE241"/>
  <c r="T241"/>
  <c r="R241"/>
  <c r="P241"/>
  <c r="BI239"/>
  <c r="BH239"/>
  <c r="BG239"/>
  <c r="BE239"/>
  <c r="T239"/>
  <c r="R239"/>
  <c r="P239"/>
  <c r="BI235"/>
  <c r="BH235"/>
  <c r="BG235"/>
  <c r="BE235"/>
  <c r="T235"/>
  <c r="R235"/>
  <c r="P235"/>
  <c r="BI233"/>
  <c r="BH233"/>
  <c r="BG233"/>
  <c r="BE233"/>
  <c r="T233"/>
  <c r="R233"/>
  <c r="P233"/>
  <c r="BI229"/>
  <c r="BH229"/>
  <c r="BG229"/>
  <c r="BE229"/>
  <c r="T229"/>
  <c r="R229"/>
  <c r="P229"/>
  <c r="BI226"/>
  <c r="BH226"/>
  <c r="BG226"/>
  <c r="BE226"/>
  <c r="T226"/>
  <c r="R226"/>
  <c r="P226"/>
  <c r="BI222"/>
  <c r="BH222"/>
  <c r="BG222"/>
  <c r="BE222"/>
  <c r="T222"/>
  <c r="R222"/>
  <c r="P222"/>
  <c r="BI218"/>
  <c r="BH218"/>
  <c r="BG218"/>
  <c r="BE218"/>
  <c r="T218"/>
  <c r="R218"/>
  <c r="P218"/>
  <c r="BI211"/>
  <c r="BH211"/>
  <c r="BG211"/>
  <c r="BE211"/>
  <c r="T211"/>
  <c r="R211"/>
  <c r="P211"/>
  <c r="BI208"/>
  <c r="BH208"/>
  <c r="BG208"/>
  <c r="BE208"/>
  <c r="T208"/>
  <c r="R208"/>
  <c r="P208"/>
  <c r="BI206"/>
  <c r="BH206"/>
  <c r="BG206"/>
  <c r="BE206"/>
  <c r="T206"/>
  <c r="R206"/>
  <c r="P206"/>
  <c r="BI203"/>
  <c r="BH203"/>
  <c r="BG203"/>
  <c r="BE203"/>
  <c r="T203"/>
  <c r="R203"/>
  <c r="P203"/>
  <c r="BI200"/>
  <c r="BH200"/>
  <c r="BG200"/>
  <c r="BE200"/>
  <c r="T200"/>
  <c r="R200"/>
  <c r="P200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86"/>
  <c r="BH186"/>
  <c r="BG186"/>
  <c r="BE186"/>
  <c r="T186"/>
  <c r="R186"/>
  <c r="P186"/>
  <c r="BI180"/>
  <c r="BH180"/>
  <c r="BG180"/>
  <c r="BE180"/>
  <c r="T180"/>
  <c r="R180"/>
  <c r="P180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7"/>
  <c r="BH137"/>
  <c r="BG137"/>
  <c r="BE137"/>
  <c r="T137"/>
  <c r="T136"/>
  <c r="R137"/>
  <c r="R136"/>
  <c r="P137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6"/>
  <c r="BH116"/>
  <c r="BG116"/>
  <c r="BE116"/>
  <c r="T116"/>
  <c r="R116"/>
  <c r="P116"/>
  <c r="BI113"/>
  <c r="BH113"/>
  <c r="BG113"/>
  <c r="BE113"/>
  <c r="T113"/>
  <c r="R113"/>
  <c r="P113"/>
  <c r="BI111"/>
  <c r="BH111"/>
  <c r="BG111"/>
  <c r="BE111"/>
  <c r="T111"/>
  <c r="R111"/>
  <c r="P111"/>
  <c r="BI108"/>
  <c r="BH108"/>
  <c r="BG108"/>
  <c r="BE108"/>
  <c r="T108"/>
  <c r="R108"/>
  <c r="P108"/>
  <c r="BI104"/>
  <c r="BH104"/>
  <c r="BG104"/>
  <c r="BE104"/>
  <c r="T104"/>
  <c r="R104"/>
  <c r="P104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2"/>
  <c r="BH92"/>
  <c r="BG92"/>
  <c r="BE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15" r="J37"/>
  <c r="J36"/>
  <c i="1" r="AY70"/>
  <c i="15" r="J35"/>
  <c i="1" r="AX70"/>
  <c i="15" r="BI264"/>
  <c r="BH264"/>
  <c r="BG264"/>
  <c r="BE264"/>
  <c r="T264"/>
  <c r="R264"/>
  <c r="P264"/>
  <c r="BI259"/>
  <c r="BH259"/>
  <c r="BG259"/>
  <c r="BE259"/>
  <c r="T259"/>
  <c r="R259"/>
  <c r="P259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1"/>
  <c r="BH241"/>
  <c r="BG241"/>
  <c r="BE241"/>
  <c r="T241"/>
  <c r="R241"/>
  <c r="P241"/>
  <c r="BI237"/>
  <c r="BH237"/>
  <c r="BG237"/>
  <c r="BE237"/>
  <c r="T237"/>
  <c r="R237"/>
  <c r="P237"/>
  <c r="BI232"/>
  <c r="BH232"/>
  <c r="BG232"/>
  <c r="BE232"/>
  <c r="T232"/>
  <c r="R232"/>
  <c r="P232"/>
  <c r="BI230"/>
  <c r="BH230"/>
  <c r="BG230"/>
  <c r="BE230"/>
  <c r="T230"/>
  <c r="R230"/>
  <c r="P230"/>
  <c r="BI225"/>
  <c r="BH225"/>
  <c r="BG225"/>
  <c r="BE225"/>
  <c r="T225"/>
  <c r="R225"/>
  <c r="P225"/>
  <c r="BI222"/>
  <c r="BH222"/>
  <c r="BG222"/>
  <c r="BE222"/>
  <c r="T222"/>
  <c r="R222"/>
  <c r="P222"/>
  <c r="BI218"/>
  <c r="BH218"/>
  <c r="BG218"/>
  <c r="BE218"/>
  <c r="T218"/>
  <c r="R218"/>
  <c r="P218"/>
  <c r="BI215"/>
  <c r="BH215"/>
  <c r="BG215"/>
  <c r="BE215"/>
  <c r="T215"/>
  <c r="R215"/>
  <c r="P215"/>
  <c r="BI210"/>
  <c r="BH210"/>
  <c r="BG210"/>
  <c r="BE210"/>
  <c r="T210"/>
  <c r="R210"/>
  <c r="P210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6"/>
  <c r="BH196"/>
  <c r="BG196"/>
  <c r="BE196"/>
  <c r="T196"/>
  <c r="R196"/>
  <c r="P196"/>
  <c r="BI191"/>
  <c r="BH191"/>
  <c r="BG191"/>
  <c r="BE191"/>
  <c r="T191"/>
  <c r="R191"/>
  <c r="P191"/>
  <c r="BI188"/>
  <c r="BH188"/>
  <c r="BG188"/>
  <c r="BE188"/>
  <c r="T188"/>
  <c r="R188"/>
  <c r="P188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7"/>
  <c r="BH147"/>
  <c r="BG147"/>
  <c r="BE147"/>
  <c r="T147"/>
  <c r="T146"/>
  <c r="R147"/>
  <c r="R146"/>
  <c r="P147"/>
  <c r="P146"/>
  <c r="BI143"/>
  <c r="BH143"/>
  <c r="BG143"/>
  <c r="BE143"/>
  <c r="T143"/>
  <c r="R143"/>
  <c r="P143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31"/>
  <c r="BH131"/>
  <c r="BG131"/>
  <c r="BE131"/>
  <c r="T131"/>
  <c r="R131"/>
  <c r="P131"/>
  <c r="BI126"/>
  <c r="BH126"/>
  <c r="BG126"/>
  <c r="BE126"/>
  <c r="T126"/>
  <c r="R126"/>
  <c r="P126"/>
  <c r="BI123"/>
  <c r="BH123"/>
  <c r="BG123"/>
  <c r="BE123"/>
  <c r="T123"/>
  <c r="R123"/>
  <c r="P123"/>
  <c r="BI120"/>
  <c r="BH120"/>
  <c r="BG120"/>
  <c r="BE120"/>
  <c r="T120"/>
  <c r="R120"/>
  <c r="P120"/>
  <c r="BI114"/>
  <c r="BH114"/>
  <c r="BG114"/>
  <c r="BE114"/>
  <c r="T114"/>
  <c r="R114"/>
  <c r="P114"/>
  <c r="BI111"/>
  <c r="BH111"/>
  <c r="BG111"/>
  <c r="BE111"/>
  <c r="T111"/>
  <c r="R111"/>
  <c r="P111"/>
  <c r="BI107"/>
  <c r="BH107"/>
  <c r="BG107"/>
  <c r="BE107"/>
  <c r="T107"/>
  <c r="R107"/>
  <c r="P107"/>
  <c r="BI100"/>
  <c r="BH100"/>
  <c r="BG100"/>
  <c r="BE100"/>
  <c r="T100"/>
  <c r="R100"/>
  <c r="P100"/>
  <c r="BI97"/>
  <c r="BH97"/>
  <c r="BG97"/>
  <c r="BE97"/>
  <c r="T97"/>
  <c r="R97"/>
  <c r="P97"/>
  <c r="BI93"/>
  <c r="BH93"/>
  <c r="BG93"/>
  <c r="BE93"/>
  <c r="T93"/>
  <c r="R93"/>
  <c r="P93"/>
  <c r="J87"/>
  <c r="J86"/>
  <c r="F86"/>
  <c r="F84"/>
  <c r="E82"/>
  <c r="J55"/>
  <c r="J54"/>
  <c r="F54"/>
  <c r="F52"/>
  <c r="E50"/>
  <c r="J18"/>
  <c r="E18"/>
  <c r="F55"/>
  <c r="J17"/>
  <c r="J12"/>
  <c r="J52"/>
  <c r="E7"/>
  <c r="E48"/>
  <c i="14" r="J37"/>
  <c r="J36"/>
  <c i="1" r="AY69"/>
  <c i="14" r="J35"/>
  <c i="1" r="AX69"/>
  <c i="14"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4"/>
  <c r="BH304"/>
  <c r="BG304"/>
  <c r="BE304"/>
  <c r="T304"/>
  <c r="R304"/>
  <c r="P304"/>
  <c r="BI297"/>
  <c r="BH297"/>
  <c r="BG297"/>
  <c r="BE297"/>
  <c r="T297"/>
  <c r="R297"/>
  <c r="P297"/>
  <c r="BI294"/>
  <c r="BH294"/>
  <c r="BG294"/>
  <c r="BE294"/>
  <c r="T294"/>
  <c r="R294"/>
  <c r="P294"/>
  <c r="BI287"/>
  <c r="BH287"/>
  <c r="BG287"/>
  <c r="BE287"/>
  <c r="T287"/>
  <c r="R287"/>
  <c r="P287"/>
  <c r="BI285"/>
  <c r="BH285"/>
  <c r="BG285"/>
  <c r="BE285"/>
  <c r="T285"/>
  <c r="R285"/>
  <c r="P285"/>
  <c r="BI281"/>
  <c r="BH281"/>
  <c r="BG281"/>
  <c r="BE281"/>
  <c r="T281"/>
  <c r="R281"/>
  <c r="P281"/>
  <c r="BI279"/>
  <c r="BH279"/>
  <c r="BG279"/>
  <c r="BE279"/>
  <c r="T279"/>
  <c r="R279"/>
  <c r="P279"/>
  <c r="BI275"/>
  <c r="BH275"/>
  <c r="BG275"/>
  <c r="BE275"/>
  <c r="T275"/>
  <c r="R275"/>
  <c r="P275"/>
  <c r="BI271"/>
  <c r="BH271"/>
  <c r="BG271"/>
  <c r="BE271"/>
  <c r="T271"/>
  <c r="T270"/>
  <c r="R271"/>
  <c r="R270"/>
  <c r="P271"/>
  <c r="P270"/>
  <c r="BI267"/>
  <c r="BH267"/>
  <c r="BG267"/>
  <c r="BE267"/>
  <c r="T267"/>
  <c r="T266"/>
  <c r="R267"/>
  <c r="R266"/>
  <c r="P267"/>
  <c r="P266"/>
  <c r="BI264"/>
  <c r="BH264"/>
  <c r="BG264"/>
  <c r="BE264"/>
  <c r="T264"/>
  <c r="R264"/>
  <c r="P264"/>
  <c r="BI262"/>
  <c r="BH262"/>
  <c r="BG262"/>
  <c r="BE262"/>
  <c r="T262"/>
  <c r="R262"/>
  <c r="P262"/>
  <c r="BI258"/>
  <c r="BH258"/>
  <c r="BG258"/>
  <c r="BE258"/>
  <c r="T258"/>
  <c r="R258"/>
  <c r="P258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7"/>
  <c r="BH247"/>
  <c r="BG247"/>
  <c r="BE247"/>
  <c r="T247"/>
  <c r="R247"/>
  <c r="P247"/>
  <c r="BI243"/>
  <c r="BH243"/>
  <c r="BG243"/>
  <c r="BE243"/>
  <c r="T243"/>
  <c r="R243"/>
  <c r="P243"/>
  <c r="BI238"/>
  <c r="BH238"/>
  <c r="BG238"/>
  <c r="BE238"/>
  <c r="T238"/>
  <c r="R238"/>
  <c r="P238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5"/>
  <c r="BH225"/>
  <c r="BG225"/>
  <c r="BE225"/>
  <c r="T225"/>
  <c r="R225"/>
  <c r="P225"/>
  <c r="BI214"/>
  <c r="BH214"/>
  <c r="BG214"/>
  <c r="BE214"/>
  <c r="T214"/>
  <c r="R214"/>
  <c r="P214"/>
  <c r="BI206"/>
  <c r="BH206"/>
  <c r="BG206"/>
  <c r="BE206"/>
  <c r="T206"/>
  <c r="R206"/>
  <c r="P206"/>
  <c r="BI201"/>
  <c r="BH201"/>
  <c r="BG201"/>
  <c r="BE201"/>
  <c r="T201"/>
  <c r="R201"/>
  <c r="P201"/>
  <c r="BI198"/>
  <c r="BH198"/>
  <c r="BG198"/>
  <c r="BE198"/>
  <c r="T198"/>
  <c r="R198"/>
  <c r="P198"/>
  <c r="BI189"/>
  <c r="BH189"/>
  <c r="BG189"/>
  <c r="BE189"/>
  <c r="T189"/>
  <c r="R189"/>
  <c r="P189"/>
  <c r="BI182"/>
  <c r="BH182"/>
  <c r="BG182"/>
  <c r="BE182"/>
  <c r="T182"/>
  <c r="R182"/>
  <c r="P182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59"/>
  <c r="BH159"/>
  <c r="BG159"/>
  <c r="BE159"/>
  <c r="T159"/>
  <c r="R159"/>
  <c r="P159"/>
  <c r="BI156"/>
  <c r="BH156"/>
  <c r="BG156"/>
  <c r="BE156"/>
  <c r="T156"/>
  <c r="R156"/>
  <c r="P156"/>
  <c r="BI152"/>
  <c r="BH152"/>
  <c r="BG152"/>
  <c r="BE152"/>
  <c r="T152"/>
  <c r="R152"/>
  <c r="P152"/>
  <c r="BI148"/>
  <c r="BH148"/>
  <c r="BG148"/>
  <c r="BE148"/>
  <c r="T148"/>
  <c r="R148"/>
  <c r="P148"/>
  <c r="BI144"/>
  <c r="BH144"/>
  <c r="BG144"/>
  <c r="BE144"/>
  <c r="T144"/>
  <c r="R144"/>
  <c r="P144"/>
  <c r="BI140"/>
  <c r="BH140"/>
  <c r="BG140"/>
  <c r="BE140"/>
  <c r="T140"/>
  <c r="R140"/>
  <c r="P140"/>
  <c r="BI137"/>
  <c r="BH137"/>
  <c r="BG137"/>
  <c r="BE137"/>
  <c r="T137"/>
  <c r="R137"/>
  <c r="P137"/>
  <c r="BI129"/>
  <c r="BH129"/>
  <c r="BG129"/>
  <c r="BE129"/>
  <c r="T129"/>
  <c r="R129"/>
  <c r="P129"/>
  <c r="BI126"/>
  <c r="BH126"/>
  <c r="BG126"/>
  <c r="BE126"/>
  <c r="T126"/>
  <c r="R126"/>
  <c r="P126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1"/>
  <c r="BH111"/>
  <c r="BG111"/>
  <c r="BE111"/>
  <c r="T111"/>
  <c r="R111"/>
  <c r="P111"/>
  <c r="BI103"/>
  <c r="BH103"/>
  <c r="BG103"/>
  <c r="BE103"/>
  <c r="T103"/>
  <c r="R103"/>
  <c r="P103"/>
  <c r="BI94"/>
  <c r="BH94"/>
  <c r="BG94"/>
  <c r="BE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13" r="J39"/>
  <c r="J38"/>
  <c i="1" r="AY68"/>
  <c i="13" r="J37"/>
  <c i="1" r="AX68"/>
  <c i="13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4"/>
  <c r="BH114"/>
  <c r="BG114"/>
  <c r="BE114"/>
  <c r="T114"/>
  <c r="R114"/>
  <c r="P114"/>
  <c r="BI113"/>
  <c r="BH113"/>
  <c r="BG113"/>
  <c r="BE113"/>
  <c r="T113"/>
  <c r="R113"/>
  <c r="P113"/>
  <c r="BI111"/>
  <c r="BH111"/>
  <c r="BG111"/>
  <c r="BE111"/>
  <c r="T111"/>
  <c r="R111"/>
  <c r="P111"/>
  <c r="BI110"/>
  <c r="BH110"/>
  <c r="BG110"/>
  <c r="BE110"/>
  <c r="T110"/>
  <c r="R110"/>
  <c r="P110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F86"/>
  <c r="E84"/>
  <c r="F56"/>
  <c r="E54"/>
  <c r="J26"/>
  <c r="E26"/>
  <c r="J89"/>
  <c r="J25"/>
  <c r="J23"/>
  <c r="E23"/>
  <c r="J88"/>
  <c r="J22"/>
  <c r="J20"/>
  <c r="E20"/>
  <c r="F89"/>
  <c r="J19"/>
  <c r="J17"/>
  <c r="E17"/>
  <c r="F88"/>
  <c r="J16"/>
  <c r="J14"/>
  <c r="J56"/>
  <c r="E7"/>
  <c r="E50"/>
  <c i="12" r="J39"/>
  <c r="J38"/>
  <c i="1" r="AY67"/>
  <c i="12" r="J37"/>
  <c i="1" r="AX67"/>
  <c i="12"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F83"/>
  <c r="E81"/>
  <c r="F56"/>
  <c r="E54"/>
  <c r="J26"/>
  <c r="E26"/>
  <c r="J86"/>
  <c r="J25"/>
  <c r="J23"/>
  <c r="E23"/>
  <c r="J58"/>
  <c r="J22"/>
  <c r="J20"/>
  <c r="E20"/>
  <c r="F59"/>
  <c r="J19"/>
  <c r="J17"/>
  <c r="E17"/>
  <c r="F85"/>
  <c r="J16"/>
  <c r="J14"/>
  <c r="J56"/>
  <c r="E7"/>
  <c r="E77"/>
  <c i="11" r="J39"/>
  <c r="J38"/>
  <c i="1" r="AY66"/>
  <c i="11" r="J37"/>
  <c i="1" r="AX66"/>
  <c i="11"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F104"/>
  <c r="E102"/>
  <c r="F56"/>
  <c r="E54"/>
  <c r="J26"/>
  <c r="E26"/>
  <c r="J107"/>
  <c r="J25"/>
  <c r="J23"/>
  <c r="E23"/>
  <c r="J106"/>
  <c r="J22"/>
  <c r="J20"/>
  <c r="E20"/>
  <c r="F59"/>
  <c r="J19"/>
  <c r="J17"/>
  <c r="E17"/>
  <c r="F58"/>
  <c r="J16"/>
  <c r="J14"/>
  <c r="J104"/>
  <c r="E7"/>
  <c r="E98"/>
  <c i="10" r="J39"/>
  <c r="J38"/>
  <c i="1" r="AY65"/>
  <c i="10" r="J37"/>
  <c i="1" r="AX65"/>
  <c i="10"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7"/>
  <c r="BH97"/>
  <c r="BG97"/>
  <c r="BE97"/>
  <c r="T97"/>
  <c r="R97"/>
  <c r="P97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58"/>
  <c r="J16"/>
  <c r="J14"/>
  <c r="J82"/>
  <c r="E7"/>
  <c r="E76"/>
  <c i="9" r="J41"/>
  <c r="J40"/>
  <c i="1" r="AY64"/>
  <c i="9" r="J39"/>
  <c i="1" r="AX64"/>
  <c i="9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F90"/>
  <c r="E88"/>
  <c r="F60"/>
  <c r="E58"/>
  <c r="J28"/>
  <c r="E28"/>
  <c r="J93"/>
  <c r="J27"/>
  <c r="J25"/>
  <c r="E25"/>
  <c r="J92"/>
  <c r="J24"/>
  <c r="J22"/>
  <c r="E22"/>
  <c r="F93"/>
  <c r="J21"/>
  <c r="J19"/>
  <c r="E19"/>
  <c r="F62"/>
  <c r="J18"/>
  <c r="J16"/>
  <c r="J90"/>
  <c r="E7"/>
  <c r="E52"/>
  <c i="8" r="J41"/>
  <c r="J40"/>
  <c i="1" r="AY63"/>
  <c i="8" r="J39"/>
  <c i="1" r="AX63"/>
  <c i="8"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T194"/>
  <c r="R195"/>
  <c r="R194"/>
  <c r="P195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BI121"/>
  <c r="BH121"/>
  <c r="BG121"/>
  <c r="BE121"/>
  <c r="T121"/>
  <c r="R121"/>
  <c r="P121"/>
  <c r="BI120"/>
  <c r="BH120"/>
  <c r="BG120"/>
  <c r="BE120"/>
  <c r="T120"/>
  <c r="R120"/>
  <c r="P120"/>
  <c r="BI119"/>
  <c r="BH119"/>
  <c r="BG119"/>
  <c r="BE119"/>
  <c r="T119"/>
  <c r="R119"/>
  <c r="P119"/>
  <c r="BI118"/>
  <c r="BH118"/>
  <c r="BG118"/>
  <c r="BE118"/>
  <c r="T118"/>
  <c r="R118"/>
  <c r="P118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F96"/>
  <c r="E94"/>
  <c r="F60"/>
  <c r="E58"/>
  <c r="J28"/>
  <c r="E28"/>
  <c r="J99"/>
  <c r="J27"/>
  <c r="J25"/>
  <c r="E25"/>
  <c r="J62"/>
  <c r="J24"/>
  <c r="J22"/>
  <c r="E22"/>
  <c r="F99"/>
  <c r="J21"/>
  <c r="J19"/>
  <c r="E19"/>
  <c r="F62"/>
  <c r="J18"/>
  <c r="J16"/>
  <c r="J96"/>
  <c r="E7"/>
  <c r="E88"/>
  <c i="7" r="J39"/>
  <c r="J38"/>
  <c i="1" r="AY61"/>
  <c i="7" r="J37"/>
  <c i="1" r="AX61"/>
  <c i="7"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8"/>
  <c r="BH238"/>
  <c r="BG238"/>
  <c r="BE238"/>
  <c r="T238"/>
  <c r="R238"/>
  <c r="P238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2"/>
  <c r="BH112"/>
  <c r="BG112"/>
  <c r="BE112"/>
  <c r="T112"/>
  <c r="R112"/>
  <c r="P112"/>
  <c r="BI111"/>
  <c r="BH111"/>
  <c r="BG111"/>
  <c r="BE111"/>
  <c r="T111"/>
  <c r="R111"/>
  <c r="P111"/>
  <c r="BI108"/>
  <c r="BH108"/>
  <c r="BG108"/>
  <c r="BE108"/>
  <c r="T108"/>
  <c r="R108"/>
  <c r="P108"/>
  <c r="BI107"/>
  <c r="BH107"/>
  <c r="BG107"/>
  <c r="BE107"/>
  <c r="T107"/>
  <c r="R107"/>
  <c r="P107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8"/>
  <c r="BH98"/>
  <c r="BG98"/>
  <c r="BE98"/>
  <c r="T98"/>
  <c r="R98"/>
  <c r="P98"/>
  <c r="BI97"/>
  <c r="BH97"/>
  <c r="BG97"/>
  <c r="BE97"/>
  <c r="T97"/>
  <c r="R97"/>
  <c r="P97"/>
  <c r="BI95"/>
  <c r="BH95"/>
  <c r="BG95"/>
  <c r="BE95"/>
  <c r="T95"/>
  <c r="R95"/>
  <c r="P95"/>
  <c r="J89"/>
  <c r="J88"/>
  <c r="F88"/>
  <c r="F86"/>
  <c r="E84"/>
  <c r="J59"/>
  <c r="J58"/>
  <c r="F58"/>
  <c r="F56"/>
  <c r="E54"/>
  <c r="J20"/>
  <c r="E20"/>
  <c r="F59"/>
  <c r="J19"/>
  <c r="J14"/>
  <c r="J86"/>
  <c r="E7"/>
  <c r="E50"/>
  <c i="6" r="J39"/>
  <c r="J38"/>
  <c i="1" r="AY60"/>
  <c i="6" r="J37"/>
  <c i="1" r="AX60"/>
  <c i="6"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T379"/>
  <c r="R380"/>
  <c r="R379"/>
  <c r="P380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R372"/>
  <c r="P372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2"/>
  <c r="BH362"/>
  <c r="BG362"/>
  <c r="BE362"/>
  <c r="T362"/>
  <c r="R362"/>
  <c r="P362"/>
  <c r="BI360"/>
  <c r="BH360"/>
  <c r="BG360"/>
  <c r="BE360"/>
  <c r="T360"/>
  <c r="R360"/>
  <c r="P360"/>
  <c r="BI356"/>
  <c r="BH356"/>
  <c r="BG356"/>
  <c r="BE356"/>
  <c r="T356"/>
  <c r="R356"/>
  <c r="P356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4"/>
  <c r="BH334"/>
  <c r="BG334"/>
  <c r="BE334"/>
  <c r="T334"/>
  <c r="R334"/>
  <c r="P334"/>
  <c r="BI330"/>
  <c r="BH330"/>
  <c r="BG330"/>
  <c r="BE330"/>
  <c r="T330"/>
  <c r="R330"/>
  <c r="P330"/>
  <c r="BI329"/>
  <c r="BH329"/>
  <c r="BG329"/>
  <c r="BE329"/>
  <c r="T329"/>
  <c r="R329"/>
  <c r="P329"/>
  <c r="BI325"/>
  <c r="BH325"/>
  <c r="BG325"/>
  <c r="BE325"/>
  <c r="T325"/>
  <c r="R325"/>
  <c r="P325"/>
  <c r="BI324"/>
  <c r="BH324"/>
  <c r="BG324"/>
  <c r="BE324"/>
  <c r="T324"/>
  <c r="R324"/>
  <c r="P324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3"/>
  <c r="BH293"/>
  <c r="BG293"/>
  <c r="BE293"/>
  <c r="T293"/>
  <c r="R293"/>
  <c r="P293"/>
  <c r="BI290"/>
  <c r="BH290"/>
  <c r="BG290"/>
  <c r="BE290"/>
  <c r="T290"/>
  <c r="R290"/>
  <c r="P290"/>
  <c r="BI289"/>
  <c r="BH289"/>
  <c r="BG289"/>
  <c r="BE289"/>
  <c r="T289"/>
  <c r="R289"/>
  <c r="P289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6"/>
  <c r="BH256"/>
  <c r="BG256"/>
  <c r="BE256"/>
  <c r="T256"/>
  <c r="R256"/>
  <c r="P256"/>
  <c r="BI255"/>
  <c r="BH255"/>
  <c r="BG255"/>
  <c r="BE255"/>
  <c r="T255"/>
  <c r="R255"/>
  <c r="P255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6"/>
  <c r="BH136"/>
  <c r="BG136"/>
  <c r="BE136"/>
  <c r="T136"/>
  <c r="R136"/>
  <c r="P136"/>
  <c r="BI134"/>
  <c r="BH134"/>
  <c r="BG134"/>
  <c r="BE134"/>
  <c r="T134"/>
  <c r="R134"/>
  <c r="P134"/>
  <c r="BI131"/>
  <c r="BH131"/>
  <c r="BG131"/>
  <c r="BE131"/>
  <c r="T131"/>
  <c r="R131"/>
  <c r="P131"/>
  <c r="BI129"/>
  <c r="BH129"/>
  <c r="BG129"/>
  <c r="BE129"/>
  <c r="T129"/>
  <c r="R129"/>
  <c r="P129"/>
  <c r="BI127"/>
  <c r="BH127"/>
  <c r="BG127"/>
  <c r="BE127"/>
  <c r="T127"/>
  <c r="R127"/>
  <c r="P127"/>
  <c r="BI123"/>
  <c r="BH123"/>
  <c r="BG123"/>
  <c r="BE123"/>
  <c r="T123"/>
  <c r="R123"/>
  <c r="P123"/>
  <c r="BI121"/>
  <c r="BH121"/>
  <c r="BG121"/>
  <c r="BE121"/>
  <c r="T121"/>
  <c r="R121"/>
  <c r="P121"/>
  <c r="BI119"/>
  <c r="BH119"/>
  <c r="BG119"/>
  <c r="BE119"/>
  <c r="T119"/>
  <c r="R119"/>
  <c r="P119"/>
  <c r="BI117"/>
  <c r="BH117"/>
  <c r="BG117"/>
  <c r="BE117"/>
  <c r="T117"/>
  <c r="R117"/>
  <c r="P117"/>
  <c r="BI115"/>
  <c r="BH115"/>
  <c r="BG115"/>
  <c r="BE115"/>
  <c r="T115"/>
  <c r="R115"/>
  <c r="P115"/>
  <c r="BI113"/>
  <c r="BH113"/>
  <c r="BG113"/>
  <c r="BE113"/>
  <c r="T113"/>
  <c r="R113"/>
  <c r="P113"/>
  <c r="BI111"/>
  <c r="BH111"/>
  <c r="BG111"/>
  <c r="BE111"/>
  <c r="T111"/>
  <c r="R111"/>
  <c r="P111"/>
  <c r="BI109"/>
  <c r="BH109"/>
  <c r="BG109"/>
  <c r="BE109"/>
  <c r="T109"/>
  <c r="R109"/>
  <c r="P109"/>
  <c r="BI107"/>
  <c r="BH107"/>
  <c r="BG107"/>
  <c r="BE107"/>
  <c r="T107"/>
  <c r="R107"/>
  <c r="P107"/>
  <c r="BI105"/>
  <c r="BH105"/>
  <c r="BG105"/>
  <c r="BE105"/>
  <c r="T105"/>
  <c r="R105"/>
  <c r="P105"/>
  <c r="F96"/>
  <c r="E94"/>
  <c r="F56"/>
  <c r="E54"/>
  <c r="J26"/>
  <c r="E26"/>
  <c r="J59"/>
  <c r="J25"/>
  <c r="J23"/>
  <c r="E23"/>
  <c r="J98"/>
  <c r="J22"/>
  <c r="J20"/>
  <c r="E20"/>
  <c r="F99"/>
  <c r="J19"/>
  <c r="J17"/>
  <c r="E17"/>
  <c r="F98"/>
  <c r="J16"/>
  <c r="J14"/>
  <c r="J56"/>
  <c r="E7"/>
  <c r="E90"/>
  <c i="5" r="J39"/>
  <c r="J38"/>
  <c i="1" r="AY59"/>
  <c i="5" r="J37"/>
  <c i="1" r="AX59"/>
  <c i="5" r="BI110"/>
  <c r="BH110"/>
  <c r="BG110"/>
  <c r="BE110"/>
  <c r="T110"/>
  <c r="R110"/>
  <c r="P110"/>
  <c r="BI90"/>
  <c r="BH90"/>
  <c r="BG90"/>
  <c r="BE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4" r="J1142"/>
  <c r="J39"/>
  <c r="J38"/>
  <c i="1" r="AY58"/>
  <c i="4" r="J37"/>
  <c i="1" r="AX58"/>
  <c i="4" r="BI4665"/>
  <c r="BH4665"/>
  <c r="BG4665"/>
  <c r="BE4665"/>
  <c r="T4665"/>
  <c r="R4665"/>
  <c r="P4665"/>
  <c r="BI4663"/>
  <c r="BH4663"/>
  <c r="BG4663"/>
  <c r="BE4663"/>
  <c r="T4663"/>
  <c r="R4663"/>
  <c r="P4663"/>
  <c r="BI4660"/>
  <c r="BH4660"/>
  <c r="BG4660"/>
  <c r="BE4660"/>
  <c r="T4660"/>
  <c r="R4660"/>
  <c r="P4660"/>
  <c r="BI4657"/>
  <c r="BH4657"/>
  <c r="BG4657"/>
  <c r="BE4657"/>
  <c r="T4657"/>
  <c r="R4657"/>
  <c r="P4657"/>
  <c r="BI4655"/>
  <c r="BH4655"/>
  <c r="BG4655"/>
  <c r="BE4655"/>
  <c r="T4655"/>
  <c r="R4655"/>
  <c r="P4655"/>
  <c r="BI4653"/>
  <c r="BH4653"/>
  <c r="BG4653"/>
  <c r="BE4653"/>
  <c r="T4653"/>
  <c r="R4653"/>
  <c r="P4653"/>
  <c r="BI4644"/>
  <c r="BH4644"/>
  <c r="BG4644"/>
  <c r="BE4644"/>
  <c r="T4644"/>
  <c r="R4644"/>
  <c r="P4644"/>
  <c r="BI4628"/>
  <c r="BH4628"/>
  <c r="BG4628"/>
  <c r="BE4628"/>
  <c r="T4628"/>
  <c r="R4628"/>
  <c r="P4628"/>
  <c r="BI4622"/>
  <c r="BH4622"/>
  <c r="BG4622"/>
  <c r="BE4622"/>
  <c r="T4622"/>
  <c r="R4622"/>
  <c r="P4622"/>
  <c r="BI4619"/>
  <c r="BH4619"/>
  <c r="BG4619"/>
  <c r="BE4619"/>
  <c r="T4619"/>
  <c r="R4619"/>
  <c r="P4619"/>
  <c r="BI4607"/>
  <c r="BH4607"/>
  <c r="BG4607"/>
  <c r="BE4607"/>
  <c r="T4607"/>
  <c r="R4607"/>
  <c r="P4607"/>
  <c r="BI4604"/>
  <c r="BH4604"/>
  <c r="BG4604"/>
  <c r="BE4604"/>
  <c r="T4604"/>
  <c r="R4604"/>
  <c r="P4604"/>
  <c r="BI4594"/>
  <c r="BH4594"/>
  <c r="BG4594"/>
  <c r="BE4594"/>
  <c r="T4594"/>
  <c r="R4594"/>
  <c r="P4594"/>
  <c r="BI4562"/>
  <c r="BH4562"/>
  <c r="BG4562"/>
  <c r="BE4562"/>
  <c r="T4562"/>
  <c r="R4562"/>
  <c r="P4562"/>
  <c r="BI4559"/>
  <c r="BH4559"/>
  <c r="BG4559"/>
  <c r="BE4559"/>
  <c r="T4559"/>
  <c r="R4559"/>
  <c r="P4559"/>
  <c r="BI4549"/>
  <c r="BH4549"/>
  <c r="BG4549"/>
  <c r="BE4549"/>
  <c r="T4549"/>
  <c r="R4549"/>
  <c r="P4549"/>
  <c r="BI4546"/>
  <c r="BH4546"/>
  <c r="BG4546"/>
  <c r="BE4546"/>
  <c r="T4546"/>
  <c r="R4546"/>
  <c r="P4546"/>
  <c r="BI4543"/>
  <c r="BH4543"/>
  <c r="BG4543"/>
  <c r="BE4543"/>
  <c r="T4543"/>
  <c r="R4543"/>
  <c r="P4543"/>
  <c r="BI4533"/>
  <c r="BH4533"/>
  <c r="BG4533"/>
  <c r="BE4533"/>
  <c r="T4533"/>
  <c r="R4533"/>
  <c r="P4533"/>
  <c r="BI4530"/>
  <c r="BH4530"/>
  <c r="BG4530"/>
  <c r="BE4530"/>
  <c r="T4530"/>
  <c r="R4530"/>
  <c r="P4530"/>
  <c r="BI4527"/>
  <c r="BH4527"/>
  <c r="BG4527"/>
  <c r="BE4527"/>
  <c r="T4527"/>
  <c r="R4527"/>
  <c r="P4527"/>
  <c r="BI4506"/>
  <c r="BH4506"/>
  <c r="BG4506"/>
  <c r="BE4506"/>
  <c r="T4506"/>
  <c r="R4506"/>
  <c r="P4506"/>
  <c r="BI4503"/>
  <c r="BH4503"/>
  <c r="BG4503"/>
  <c r="BE4503"/>
  <c r="T4503"/>
  <c r="R4503"/>
  <c r="P4503"/>
  <c r="BI4500"/>
  <c r="BH4500"/>
  <c r="BG4500"/>
  <c r="BE4500"/>
  <c r="T4500"/>
  <c r="R4500"/>
  <c r="P4500"/>
  <c r="BI4497"/>
  <c r="BH4497"/>
  <c r="BG4497"/>
  <c r="BE4497"/>
  <c r="T4497"/>
  <c r="R4497"/>
  <c r="P4497"/>
  <c r="BI4494"/>
  <c r="BH4494"/>
  <c r="BG4494"/>
  <c r="BE4494"/>
  <c r="T4494"/>
  <c r="R4494"/>
  <c r="P4494"/>
  <c r="BI4474"/>
  <c r="BH4474"/>
  <c r="BG4474"/>
  <c r="BE4474"/>
  <c r="T4474"/>
  <c r="T4473"/>
  <c r="R4474"/>
  <c r="R4473"/>
  <c r="P4474"/>
  <c r="P4473"/>
  <c r="BI4472"/>
  <c r="BH4472"/>
  <c r="BG4472"/>
  <c r="BE4472"/>
  <c r="T4472"/>
  <c r="R4472"/>
  <c r="P4472"/>
  <c r="BI4471"/>
  <c r="BH4471"/>
  <c r="BG4471"/>
  <c r="BE4471"/>
  <c r="T4471"/>
  <c r="R4471"/>
  <c r="P4471"/>
  <c r="BI4470"/>
  <c r="BH4470"/>
  <c r="BG4470"/>
  <c r="BE4470"/>
  <c r="T4470"/>
  <c r="R4470"/>
  <c r="P4470"/>
  <c r="BI4466"/>
  <c r="BH4466"/>
  <c r="BG4466"/>
  <c r="BE4466"/>
  <c r="T4466"/>
  <c r="R4466"/>
  <c r="P4466"/>
  <c r="BI4455"/>
  <c r="BH4455"/>
  <c r="BG4455"/>
  <c r="BE4455"/>
  <c r="T4455"/>
  <c r="R4455"/>
  <c r="P4455"/>
  <c r="BI4446"/>
  <c r="BH4446"/>
  <c r="BG4446"/>
  <c r="BE4446"/>
  <c r="T4446"/>
  <c r="T4445"/>
  <c r="R4446"/>
  <c r="R4445"/>
  <c r="P4446"/>
  <c r="P4445"/>
  <c r="BI4443"/>
  <c r="BH4443"/>
  <c r="BG4443"/>
  <c r="BE4443"/>
  <c r="T4443"/>
  <c r="R4443"/>
  <c r="P4443"/>
  <c r="BI4441"/>
  <c r="BH4441"/>
  <c r="BG4441"/>
  <c r="BE4441"/>
  <c r="T4441"/>
  <c r="R4441"/>
  <c r="P4441"/>
  <c r="BI4437"/>
  <c r="BH4437"/>
  <c r="BG4437"/>
  <c r="BE4437"/>
  <c r="T4437"/>
  <c r="R4437"/>
  <c r="P4437"/>
  <c r="BI4350"/>
  <c r="BH4350"/>
  <c r="BG4350"/>
  <c r="BE4350"/>
  <c r="T4350"/>
  <c r="R4350"/>
  <c r="P4350"/>
  <c r="BI4348"/>
  <c r="BH4348"/>
  <c r="BG4348"/>
  <c r="BE4348"/>
  <c r="T4348"/>
  <c r="R4348"/>
  <c r="P4348"/>
  <c r="BI4261"/>
  <c r="BH4261"/>
  <c r="BG4261"/>
  <c r="BE4261"/>
  <c r="T4261"/>
  <c r="R4261"/>
  <c r="P4261"/>
  <c r="BI4259"/>
  <c r="BH4259"/>
  <c r="BG4259"/>
  <c r="BE4259"/>
  <c r="T4259"/>
  <c r="R4259"/>
  <c r="P4259"/>
  <c r="BI4172"/>
  <c r="BH4172"/>
  <c r="BG4172"/>
  <c r="BE4172"/>
  <c r="T4172"/>
  <c r="R4172"/>
  <c r="P4172"/>
  <c r="BI4085"/>
  <c r="BH4085"/>
  <c r="BG4085"/>
  <c r="BE4085"/>
  <c r="T4085"/>
  <c r="R4085"/>
  <c r="P4085"/>
  <c r="BI4082"/>
  <c r="BH4082"/>
  <c r="BG4082"/>
  <c r="BE4082"/>
  <c r="T4082"/>
  <c r="R4082"/>
  <c r="P4082"/>
  <c r="BI4071"/>
  <c r="BH4071"/>
  <c r="BG4071"/>
  <c r="BE4071"/>
  <c r="T4071"/>
  <c r="R4071"/>
  <c r="P4071"/>
  <c r="BI4067"/>
  <c r="BH4067"/>
  <c r="BG4067"/>
  <c r="BE4067"/>
  <c r="T4067"/>
  <c r="R4067"/>
  <c r="P4067"/>
  <c r="BI4063"/>
  <c r="BH4063"/>
  <c r="BG4063"/>
  <c r="BE4063"/>
  <c r="T4063"/>
  <c r="R4063"/>
  <c r="P4063"/>
  <c r="BI4050"/>
  <c r="BH4050"/>
  <c r="BG4050"/>
  <c r="BE4050"/>
  <c r="T4050"/>
  <c r="R4050"/>
  <c r="P4050"/>
  <c r="BI4035"/>
  <c r="BH4035"/>
  <c r="BG4035"/>
  <c r="BE4035"/>
  <c r="T4035"/>
  <c r="R4035"/>
  <c r="P4035"/>
  <c r="BI4032"/>
  <c r="BH4032"/>
  <c r="BG4032"/>
  <c r="BE4032"/>
  <c r="T4032"/>
  <c r="R4032"/>
  <c r="P4032"/>
  <c r="BI4030"/>
  <c r="BH4030"/>
  <c r="BG4030"/>
  <c r="BE4030"/>
  <c r="T4030"/>
  <c r="R4030"/>
  <c r="P4030"/>
  <c r="BI4017"/>
  <c r="BH4017"/>
  <c r="BG4017"/>
  <c r="BE4017"/>
  <c r="T4017"/>
  <c r="R4017"/>
  <c r="P4017"/>
  <c r="BI4015"/>
  <c r="BH4015"/>
  <c r="BG4015"/>
  <c r="BE4015"/>
  <c r="T4015"/>
  <c r="R4015"/>
  <c r="P4015"/>
  <c r="BI4002"/>
  <c r="BH4002"/>
  <c r="BG4002"/>
  <c r="BE4002"/>
  <c r="T4002"/>
  <c r="R4002"/>
  <c r="P4002"/>
  <c r="BI3999"/>
  <c r="BH3999"/>
  <c r="BG3999"/>
  <c r="BE3999"/>
  <c r="T3999"/>
  <c r="R3999"/>
  <c r="P3999"/>
  <c r="BI3989"/>
  <c r="BH3989"/>
  <c r="BG3989"/>
  <c r="BE3989"/>
  <c r="T3989"/>
  <c r="R3989"/>
  <c r="P3989"/>
  <c r="BI3979"/>
  <c r="BH3979"/>
  <c r="BG3979"/>
  <c r="BE3979"/>
  <c r="T3979"/>
  <c r="R3979"/>
  <c r="P3979"/>
  <c r="BI3959"/>
  <c r="BH3959"/>
  <c r="BG3959"/>
  <c r="BE3959"/>
  <c r="T3959"/>
  <c r="R3959"/>
  <c r="P3959"/>
  <c r="BI3956"/>
  <c r="BH3956"/>
  <c r="BG3956"/>
  <c r="BE3956"/>
  <c r="T3956"/>
  <c r="R3956"/>
  <c r="P3956"/>
  <c r="BI3952"/>
  <c r="BH3952"/>
  <c r="BG3952"/>
  <c r="BE3952"/>
  <c r="T3952"/>
  <c r="R3952"/>
  <c r="P3952"/>
  <c r="BI3937"/>
  <c r="BH3937"/>
  <c r="BG3937"/>
  <c r="BE3937"/>
  <c r="T3937"/>
  <c r="R3937"/>
  <c r="P3937"/>
  <c r="BI3933"/>
  <c r="BH3933"/>
  <c r="BG3933"/>
  <c r="BE3933"/>
  <c r="T3933"/>
  <c r="R3933"/>
  <c r="P3933"/>
  <c r="BI3914"/>
  <c r="BH3914"/>
  <c r="BG3914"/>
  <c r="BE3914"/>
  <c r="T3914"/>
  <c r="R3914"/>
  <c r="P3914"/>
  <c r="BI3912"/>
  <c r="BH3912"/>
  <c r="BG3912"/>
  <c r="BE3912"/>
  <c r="T3912"/>
  <c r="R3912"/>
  <c r="P3912"/>
  <c r="BI3910"/>
  <c r="BH3910"/>
  <c r="BG3910"/>
  <c r="BE3910"/>
  <c r="T3910"/>
  <c r="R3910"/>
  <c r="P3910"/>
  <c r="BI3907"/>
  <c r="BH3907"/>
  <c r="BG3907"/>
  <c r="BE3907"/>
  <c r="T3907"/>
  <c r="R3907"/>
  <c r="P3907"/>
  <c r="BI3903"/>
  <c r="BH3903"/>
  <c r="BG3903"/>
  <c r="BE3903"/>
  <c r="T3903"/>
  <c r="R3903"/>
  <c r="P3903"/>
  <c r="BI3896"/>
  <c r="BH3896"/>
  <c r="BG3896"/>
  <c r="BE3896"/>
  <c r="T3896"/>
  <c r="R3896"/>
  <c r="P3896"/>
  <c r="BI3889"/>
  <c r="BH3889"/>
  <c r="BG3889"/>
  <c r="BE3889"/>
  <c r="T3889"/>
  <c r="R3889"/>
  <c r="P3889"/>
  <c r="BI3880"/>
  <c r="BH3880"/>
  <c r="BG3880"/>
  <c r="BE3880"/>
  <c r="T3880"/>
  <c r="R3880"/>
  <c r="P3880"/>
  <c r="BI3877"/>
  <c r="BH3877"/>
  <c r="BG3877"/>
  <c r="BE3877"/>
  <c r="T3877"/>
  <c r="R3877"/>
  <c r="P3877"/>
  <c r="BI3864"/>
  <c r="BH3864"/>
  <c r="BG3864"/>
  <c r="BE3864"/>
  <c r="T3864"/>
  <c r="R3864"/>
  <c r="P3864"/>
  <c r="BI3855"/>
  <c r="BH3855"/>
  <c r="BG3855"/>
  <c r="BE3855"/>
  <c r="T3855"/>
  <c r="R3855"/>
  <c r="P3855"/>
  <c r="BI3853"/>
  <c r="BH3853"/>
  <c r="BG3853"/>
  <c r="BE3853"/>
  <c r="T3853"/>
  <c r="R3853"/>
  <c r="P3853"/>
  <c r="BI3851"/>
  <c r="BH3851"/>
  <c r="BG3851"/>
  <c r="BE3851"/>
  <c r="T3851"/>
  <c r="T3850"/>
  <c r="R3851"/>
  <c r="R3850"/>
  <c r="P3851"/>
  <c r="P3850"/>
  <c r="BI3849"/>
  <c r="BH3849"/>
  <c r="BG3849"/>
  <c r="BE3849"/>
  <c r="T3849"/>
  <c r="R3849"/>
  <c r="P3849"/>
  <c r="BI3848"/>
  <c r="BH3848"/>
  <c r="BG3848"/>
  <c r="BE3848"/>
  <c r="T3848"/>
  <c r="R3848"/>
  <c r="P3848"/>
  <c r="BI3847"/>
  <c r="BH3847"/>
  <c r="BG3847"/>
  <c r="BE3847"/>
  <c r="T3847"/>
  <c r="R3847"/>
  <c r="P3847"/>
  <c r="BI3846"/>
  <c r="BH3846"/>
  <c r="BG3846"/>
  <c r="BE3846"/>
  <c r="T3846"/>
  <c r="R3846"/>
  <c r="P3846"/>
  <c r="BI3845"/>
  <c r="BH3845"/>
  <c r="BG3845"/>
  <c r="BE3845"/>
  <c r="T3845"/>
  <c r="R3845"/>
  <c r="P3845"/>
  <c r="BI3844"/>
  <c r="BH3844"/>
  <c r="BG3844"/>
  <c r="BE3844"/>
  <c r="T3844"/>
  <c r="R3844"/>
  <c r="P3844"/>
  <c r="BI3843"/>
  <c r="BH3843"/>
  <c r="BG3843"/>
  <c r="BE3843"/>
  <c r="T3843"/>
  <c r="R3843"/>
  <c r="P3843"/>
  <c r="BI3842"/>
  <c r="BH3842"/>
  <c r="BG3842"/>
  <c r="BE3842"/>
  <c r="T3842"/>
  <c r="R3842"/>
  <c r="P3842"/>
  <c r="BI3841"/>
  <c r="BH3841"/>
  <c r="BG3841"/>
  <c r="BE3841"/>
  <c r="T3841"/>
  <c r="R3841"/>
  <c r="P3841"/>
  <c r="BI3840"/>
  <c r="BH3840"/>
  <c r="BG3840"/>
  <c r="BE3840"/>
  <c r="T3840"/>
  <c r="R3840"/>
  <c r="P3840"/>
  <c r="BI3839"/>
  <c r="BH3839"/>
  <c r="BG3839"/>
  <c r="BE3839"/>
  <c r="T3839"/>
  <c r="R3839"/>
  <c r="P3839"/>
  <c r="BI3838"/>
  <c r="BH3838"/>
  <c r="BG3838"/>
  <c r="BE3838"/>
  <c r="T3838"/>
  <c r="R3838"/>
  <c r="P3838"/>
  <c r="BI3837"/>
  <c r="BH3837"/>
  <c r="BG3837"/>
  <c r="BE3837"/>
  <c r="T3837"/>
  <c r="R3837"/>
  <c r="P3837"/>
  <c r="BI3836"/>
  <c r="BH3836"/>
  <c r="BG3836"/>
  <c r="BE3836"/>
  <c r="T3836"/>
  <c r="R3836"/>
  <c r="P3836"/>
  <c r="BI3835"/>
  <c r="BH3835"/>
  <c r="BG3835"/>
  <c r="BE3835"/>
  <c r="T3835"/>
  <c r="R3835"/>
  <c r="P3835"/>
  <c r="BI3834"/>
  <c r="BH3834"/>
  <c r="BG3834"/>
  <c r="BE3834"/>
  <c r="T3834"/>
  <c r="R3834"/>
  <c r="P3834"/>
  <c r="BI3833"/>
  <c r="BH3833"/>
  <c r="BG3833"/>
  <c r="BE3833"/>
  <c r="T3833"/>
  <c r="R3833"/>
  <c r="P3833"/>
  <c r="BI3832"/>
  <c r="BH3832"/>
  <c r="BG3832"/>
  <c r="BE3832"/>
  <c r="T3832"/>
  <c r="R3832"/>
  <c r="P3832"/>
  <c r="BI3831"/>
  <c r="BH3831"/>
  <c r="BG3831"/>
  <c r="BE3831"/>
  <c r="T3831"/>
  <c r="R3831"/>
  <c r="P3831"/>
  <c r="BI3830"/>
  <c r="BH3830"/>
  <c r="BG3830"/>
  <c r="BE3830"/>
  <c r="T3830"/>
  <c r="R3830"/>
  <c r="P3830"/>
  <c r="BI3829"/>
  <c r="BH3829"/>
  <c r="BG3829"/>
  <c r="BE3829"/>
  <c r="T3829"/>
  <c r="R3829"/>
  <c r="P3829"/>
  <c r="BI3828"/>
  <c r="BH3828"/>
  <c r="BG3828"/>
  <c r="BE3828"/>
  <c r="T3828"/>
  <c r="R3828"/>
  <c r="P3828"/>
  <c r="BI3827"/>
  <c r="BH3827"/>
  <c r="BG3827"/>
  <c r="BE3827"/>
  <c r="T3827"/>
  <c r="R3827"/>
  <c r="P3827"/>
  <c r="BI3826"/>
  <c r="BH3826"/>
  <c r="BG3826"/>
  <c r="BE3826"/>
  <c r="T3826"/>
  <c r="R3826"/>
  <c r="P3826"/>
  <c r="BI3825"/>
  <c r="BH3825"/>
  <c r="BG3825"/>
  <c r="BE3825"/>
  <c r="T3825"/>
  <c r="R3825"/>
  <c r="P3825"/>
  <c r="BI3824"/>
  <c r="BH3824"/>
  <c r="BG3824"/>
  <c r="BE3824"/>
  <c r="T3824"/>
  <c r="R3824"/>
  <c r="P3824"/>
  <c r="BI3823"/>
  <c r="BH3823"/>
  <c r="BG3823"/>
  <c r="BE3823"/>
  <c r="T3823"/>
  <c r="R3823"/>
  <c r="P3823"/>
  <c r="BI3822"/>
  <c r="BH3822"/>
  <c r="BG3822"/>
  <c r="BE3822"/>
  <c r="T3822"/>
  <c r="R3822"/>
  <c r="P3822"/>
  <c r="BI3821"/>
  <c r="BH3821"/>
  <c r="BG3821"/>
  <c r="BE3821"/>
  <c r="T3821"/>
  <c r="R3821"/>
  <c r="P3821"/>
  <c r="BI3820"/>
  <c r="BH3820"/>
  <c r="BG3820"/>
  <c r="BE3820"/>
  <c r="T3820"/>
  <c r="R3820"/>
  <c r="P3820"/>
  <c r="BI3819"/>
  <c r="BH3819"/>
  <c r="BG3819"/>
  <c r="BE3819"/>
  <c r="T3819"/>
  <c r="R3819"/>
  <c r="P3819"/>
  <c r="BI3818"/>
  <c r="BH3818"/>
  <c r="BG3818"/>
  <c r="BE3818"/>
  <c r="T3818"/>
  <c r="R3818"/>
  <c r="P3818"/>
  <c r="BI3817"/>
  <c r="BH3817"/>
  <c r="BG3817"/>
  <c r="BE3817"/>
  <c r="T3817"/>
  <c r="R3817"/>
  <c r="P3817"/>
  <c r="BI3810"/>
  <c r="BH3810"/>
  <c r="BG3810"/>
  <c r="BE3810"/>
  <c r="T3810"/>
  <c r="R3810"/>
  <c r="P3810"/>
  <c r="BI3805"/>
  <c r="BH3805"/>
  <c r="BG3805"/>
  <c r="BE3805"/>
  <c r="T3805"/>
  <c r="R3805"/>
  <c r="P3805"/>
  <c r="BI3801"/>
  <c r="BH3801"/>
  <c r="BG3801"/>
  <c r="BE3801"/>
  <c r="T3801"/>
  <c r="R3801"/>
  <c r="P3801"/>
  <c r="BI3800"/>
  <c r="BH3800"/>
  <c r="BG3800"/>
  <c r="BE3800"/>
  <c r="T3800"/>
  <c r="R3800"/>
  <c r="P3800"/>
  <c r="BI3799"/>
  <c r="BH3799"/>
  <c r="BG3799"/>
  <c r="BE3799"/>
  <c r="T3799"/>
  <c r="R3799"/>
  <c r="P3799"/>
  <c r="BI3798"/>
  <c r="BH3798"/>
  <c r="BG3798"/>
  <c r="BE3798"/>
  <c r="T3798"/>
  <c r="R3798"/>
  <c r="P3798"/>
  <c r="BI3797"/>
  <c r="BH3797"/>
  <c r="BG3797"/>
  <c r="BE3797"/>
  <c r="T3797"/>
  <c r="R3797"/>
  <c r="P3797"/>
  <c r="BI3796"/>
  <c r="BH3796"/>
  <c r="BG3796"/>
  <c r="BE3796"/>
  <c r="T3796"/>
  <c r="R3796"/>
  <c r="P3796"/>
  <c r="BI3795"/>
  <c r="BH3795"/>
  <c r="BG3795"/>
  <c r="BE3795"/>
  <c r="T3795"/>
  <c r="R3795"/>
  <c r="P3795"/>
  <c r="BI3794"/>
  <c r="BH3794"/>
  <c r="BG3794"/>
  <c r="BE3794"/>
  <c r="T3794"/>
  <c r="R3794"/>
  <c r="P3794"/>
  <c r="BI3793"/>
  <c r="BH3793"/>
  <c r="BG3793"/>
  <c r="BE3793"/>
  <c r="T3793"/>
  <c r="R3793"/>
  <c r="P3793"/>
  <c r="BI3792"/>
  <c r="BH3792"/>
  <c r="BG3792"/>
  <c r="BE3792"/>
  <c r="T3792"/>
  <c r="R3792"/>
  <c r="P3792"/>
  <c r="BI3791"/>
  <c r="BH3791"/>
  <c r="BG3791"/>
  <c r="BE3791"/>
  <c r="T3791"/>
  <c r="R3791"/>
  <c r="P3791"/>
  <c r="BI3790"/>
  <c r="BH3790"/>
  <c r="BG3790"/>
  <c r="BE3790"/>
  <c r="T3790"/>
  <c r="R3790"/>
  <c r="P3790"/>
  <c r="BI3789"/>
  <c r="BH3789"/>
  <c r="BG3789"/>
  <c r="BE3789"/>
  <c r="T3789"/>
  <c r="R3789"/>
  <c r="P3789"/>
  <c r="BI3788"/>
  <c r="BH3788"/>
  <c r="BG3788"/>
  <c r="BE3788"/>
  <c r="T3788"/>
  <c r="R3788"/>
  <c r="P3788"/>
  <c r="BI3787"/>
  <c r="BH3787"/>
  <c r="BG3787"/>
  <c r="BE3787"/>
  <c r="T3787"/>
  <c r="R3787"/>
  <c r="P3787"/>
  <c r="BI3786"/>
  <c r="BH3786"/>
  <c r="BG3786"/>
  <c r="BE3786"/>
  <c r="T3786"/>
  <c r="R3786"/>
  <c r="P3786"/>
  <c r="BI3784"/>
  <c r="BH3784"/>
  <c r="BG3784"/>
  <c r="BE3784"/>
  <c r="T3784"/>
  <c r="R3784"/>
  <c r="P3784"/>
  <c r="BI3782"/>
  <c r="BH3782"/>
  <c r="BG3782"/>
  <c r="BE3782"/>
  <c r="T3782"/>
  <c r="R3782"/>
  <c r="P3782"/>
  <c r="BI3780"/>
  <c r="BH3780"/>
  <c r="BG3780"/>
  <c r="BE3780"/>
  <c r="T3780"/>
  <c r="R3780"/>
  <c r="P3780"/>
  <c r="BI3779"/>
  <c r="BH3779"/>
  <c r="BG3779"/>
  <c r="BE3779"/>
  <c r="T3779"/>
  <c r="R3779"/>
  <c r="P3779"/>
  <c r="BI3778"/>
  <c r="BH3778"/>
  <c r="BG3778"/>
  <c r="BE3778"/>
  <c r="T3778"/>
  <c r="R3778"/>
  <c r="P3778"/>
  <c r="BI3777"/>
  <c r="BH3777"/>
  <c r="BG3777"/>
  <c r="BE3777"/>
  <c r="T3777"/>
  <c r="R3777"/>
  <c r="P3777"/>
  <c r="BI3776"/>
  <c r="BH3776"/>
  <c r="BG3776"/>
  <c r="BE3776"/>
  <c r="T3776"/>
  <c r="R3776"/>
  <c r="P3776"/>
  <c r="BI3775"/>
  <c r="BH3775"/>
  <c r="BG3775"/>
  <c r="BE3775"/>
  <c r="T3775"/>
  <c r="R3775"/>
  <c r="P3775"/>
  <c r="BI3774"/>
  <c r="BH3774"/>
  <c r="BG3774"/>
  <c r="BE3774"/>
  <c r="T3774"/>
  <c r="R3774"/>
  <c r="P3774"/>
  <c r="BI3773"/>
  <c r="BH3773"/>
  <c r="BG3773"/>
  <c r="BE3773"/>
  <c r="T3773"/>
  <c r="R3773"/>
  <c r="P3773"/>
  <c r="BI3772"/>
  <c r="BH3772"/>
  <c r="BG3772"/>
  <c r="BE3772"/>
  <c r="T3772"/>
  <c r="R3772"/>
  <c r="P3772"/>
  <c r="BI3770"/>
  <c r="BH3770"/>
  <c r="BG3770"/>
  <c r="BE3770"/>
  <c r="T3770"/>
  <c r="R3770"/>
  <c r="P3770"/>
  <c r="BI3769"/>
  <c r="BH3769"/>
  <c r="BG3769"/>
  <c r="BE3769"/>
  <c r="T3769"/>
  <c r="R3769"/>
  <c r="P3769"/>
  <c r="BI3767"/>
  <c r="BH3767"/>
  <c r="BG3767"/>
  <c r="BE3767"/>
  <c r="T3767"/>
  <c r="R3767"/>
  <c r="P3767"/>
  <c r="BI3766"/>
  <c r="BH3766"/>
  <c r="BG3766"/>
  <c r="BE3766"/>
  <c r="T3766"/>
  <c r="R3766"/>
  <c r="P3766"/>
  <c r="BI3765"/>
  <c r="BH3765"/>
  <c r="BG3765"/>
  <c r="BE3765"/>
  <c r="T3765"/>
  <c r="R3765"/>
  <c r="P3765"/>
  <c r="BI3764"/>
  <c r="BH3764"/>
  <c r="BG3764"/>
  <c r="BE3764"/>
  <c r="T3764"/>
  <c r="R3764"/>
  <c r="P3764"/>
  <c r="BI3763"/>
  <c r="BH3763"/>
  <c r="BG3763"/>
  <c r="BE3763"/>
  <c r="T3763"/>
  <c r="R3763"/>
  <c r="P3763"/>
  <c r="BI3762"/>
  <c r="BH3762"/>
  <c r="BG3762"/>
  <c r="BE3762"/>
  <c r="T3762"/>
  <c r="R3762"/>
  <c r="P3762"/>
  <c r="BI3761"/>
  <c r="BH3761"/>
  <c r="BG3761"/>
  <c r="BE3761"/>
  <c r="T3761"/>
  <c r="R3761"/>
  <c r="P3761"/>
  <c r="BI3760"/>
  <c r="BH3760"/>
  <c r="BG3760"/>
  <c r="BE3760"/>
  <c r="T3760"/>
  <c r="R3760"/>
  <c r="P3760"/>
  <c r="BI3759"/>
  <c r="BH3759"/>
  <c r="BG3759"/>
  <c r="BE3759"/>
  <c r="T3759"/>
  <c r="R3759"/>
  <c r="P3759"/>
  <c r="BI3758"/>
  <c r="BH3758"/>
  <c r="BG3758"/>
  <c r="BE3758"/>
  <c r="T3758"/>
  <c r="R3758"/>
  <c r="P3758"/>
  <c r="BI3757"/>
  <c r="BH3757"/>
  <c r="BG3757"/>
  <c r="BE3757"/>
  <c r="T3757"/>
  <c r="R3757"/>
  <c r="P3757"/>
  <c r="BI3756"/>
  <c r="BH3756"/>
  <c r="BG3756"/>
  <c r="BE3756"/>
  <c r="T3756"/>
  <c r="R3756"/>
  <c r="P3756"/>
  <c r="BI3755"/>
  <c r="BH3755"/>
  <c r="BG3755"/>
  <c r="BE3755"/>
  <c r="T3755"/>
  <c r="R3755"/>
  <c r="P3755"/>
  <c r="BI3754"/>
  <c r="BH3754"/>
  <c r="BG3754"/>
  <c r="BE3754"/>
  <c r="T3754"/>
  <c r="R3754"/>
  <c r="P3754"/>
  <c r="BI3753"/>
  <c r="BH3753"/>
  <c r="BG3753"/>
  <c r="BE3753"/>
  <c r="T3753"/>
  <c r="R3753"/>
  <c r="P3753"/>
  <c r="BI3752"/>
  <c r="BH3752"/>
  <c r="BG3752"/>
  <c r="BE3752"/>
  <c r="T3752"/>
  <c r="R3752"/>
  <c r="P3752"/>
  <c r="BI3751"/>
  <c r="BH3751"/>
  <c r="BG3751"/>
  <c r="BE3751"/>
  <c r="T3751"/>
  <c r="R3751"/>
  <c r="P3751"/>
  <c r="BI3750"/>
  <c r="BH3750"/>
  <c r="BG3750"/>
  <c r="BE3750"/>
  <c r="T3750"/>
  <c r="R3750"/>
  <c r="P3750"/>
  <c r="BI3749"/>
  <c r="BH3749"/>
  <c r="BG3749"/>
  <c r="BE3749"/>
  <c r="T3749"/>
  <c r="R3749"/>
  <c r="P3749"/>
  <c r="BI3748"/>
  <c r="BH3748"/>
  <c r="BG3748"/>
  <c r="BE3748"/>
  <c r="T3748"/>
  <c r="R3748"/>
  <c r="P3748"/>
  <c r="BI3747"/>
  <c r="BH3747"/>
  <c r="BG3747"/>
  <c r="BE3747"/>
  <c r="T3747"/>
  <c r="R3747"/>
  <c r="P3747"/>
  <c r="BI3746"/>
  <c r="BH3746"/>
  <c r="BG3746"/>
  <c r="BE3746"/>
  <c r="T3746"/>
  <c r="R3746"/>
  <c r="P3746"/>
  <c r="BI3745"/>
  <c r="BH3745"/>
  <c r="BG3745"/>
  <c r="BE3745"/>
  <c r="T3745"/>
  <c r="R3745"/>
  <c r="P3745"/>
  <c r="BI3744"/>
  <c r="BH3744"/>
  <c r="BG3744"/>
  <c r="BE3744"/>
  <c r="T3744"/>
  <c r="R3744"/>
  <c r="P3744"/>
  <c r="BI3743"/>
  <c r="BH3743"/>
  <c r="BG3743"/>
  <c r="BE3743"/>
  <c r="T3743"/>
  <c r="R3743"/>
  <c r="P3743"/>
  <c r="BI3742"/>
  <c r="BH3742"/>
  <c r="BG3742"/>
  <c r="BE3742"/>
  <c r="T3742"/>
  <c r="R3742"/>
  <c r="P3742"/>
  <c r="BI3741"/>
  <c r="BH3741"/>
  <c r="BG3741"/>
  <c r="BE3741"/>
  <c r="T3741"/>
  <c r="R3741"/>
  <c r="P3741"/>
  <c r="BI3740"/>
  <c r="BH3740"/>
  <c r="BG3740"/>
  <c r="BE3740"/>
  <c r="T3740"/>
  <c r="R3740"/>
  <c r="P3740"/>
  <c r="BI3739"/>
  <c r="BH3739"/>
  <c r="BG3739"/>
  <c r="BE3739"/>
  <c r="T3739"/>
  <c r="R3739"/>
  <c r="P3739"/>
  <c r="BI3738"/>
  <c r="BH3738"/>
  <c r="BG3738"/>
  <c r="BE3738"/>
  <c r="T3738"/>
  <c r="R3738"/>
  <c r="P3738"/>
  <c r="BI3737"/>
  <c r="BH3737"/>
  <c r="BG3737"/>
  <c r="BE3737"/>
  <c r="T3737"/>
  <c r="R3737"/>
  <c r="P3737"/>
  <c r="BI3736"/>
  <c r="BH3736"/>
  <c r="BG3736"/>
  <c r="BE3736"/>
  <c r="T3736"/>
  <c r="R3736"/>
  <c r="P3736"/>
  <c r="BI3735"/>
  <c r="BH3735"/>
  <c r="BG3735"/>
  <c r="BE3735"/>
  <c r="T3735"/>
  <c r="R3735"/>
  <c r="P3735"/>
  <c r="BI3734"/>
  <c r="BH3734"/>
  <c r="BG3734"/>
  <c r="BE3734"/>
  <c r="T3734"/>
  <c r="R3734"/>
  <c r="P3734"/>
  <c r="BI3733"/>
  <c r="BH3733"/>
  <c r="BG3733"/>
  <c r="BE3733"/>
  <c r="T3733"/>
  <c r="R3733"/>
  <c r="P3733"/>
  <c r="BI3732"/>
  <c r="BH3732"/>
  <c r="BG3732"/>
  <c r="BE3732"/>
  <c r="T3732"/>
  <c r="R3732"/>
  <c r="P3732"/>
  <c r="BI3724"/>
  <c r="BH3724"/>
  <c r="BG3724"/>
  <c r="BE3724"/>
  <c r="T3724"/>
  <c r="R3724"/>
  <c r="P3724"/>
  <c r="BI3722"/>
  <c r="BH3722"/>
  <c r="BG3722"/>
  <c r="BE3722"/>
  <c r="T3722"/>
  <c r="R3722"/>
  <c r="P3722"/>
  <c r="BI3721"/>
  <c r="BH3721"/>
  <c r="BG3721"/>
  <c r="BE3721"/>
  <c r="T3721"/>
  <c r="R3721"/>
  <c r="P3721"/>
  <c r="BI3720"/>
  <c r="BH3720"/>
  <c r="BG3720"/>
  <c r="BE3720"/>
  <c r="T3720"/>
  <c r="R3720"/>
  <c r="P3720"/>
  <c r="BI3719"/>
  <c r="BH3719"/>
  <c r="BG3719"/>
  <c r="BE3719"/>
  <c r="T3719"/>
  <c r="R3719"/>
  <c r="P3719"/>
  <c r="BI3718"/>
  <c r="BH3718"/>
  <c r="BG3718"/>
  <c r="BE3718"/>
  <c r="T3718"/>
  <c r="R3718"/>
  <c r="P3718"/>
  <c r="BI3717"/>
  <c r="BH3717"/>
  <c r="BG3717"/>
  <c r="BE3717"/>
  <c r="T3717"/>
  <c r="R3717"/>
  <c r="P3717"/>
  <c r="BI3716"/>
  <c r="BH3716"/>
  <c r="BG3716"/>
  <c r="BE3716"/>
  <c r="T3716"/>
  <c r="R3716"/>
  <c r="P3716"/>
  <c r="BI3715"/>
  <c r="BH3715"/>
  <c r="BG3715"/>
  <c r="BE3715"/>
  <c r="T3715"/>
  <c r="R3715"/>
  <c r="P3715"/>
  <c r="BI3714"/>
  <c r="BH3714"/>
  <c r="BG3714"/>
  <c r="BE3714"/>
  <c r="T3714"/>
  <c r="R3714"/>
  <c r="P3714"/>
  <c r="BI3713"/>
  <c r="BH3713"/>
  <c r="BG3713"/>
  <c r="BE3713"/>
  <c r="T3713"/>
  <c r="R3713"/>
  <c r="P3713"/>
  <c r="BI3712"/>
  <c r="BH3712"/>
  <c r="BG3712"/>
  <c r="BE3712"/>
  <c r="T3712"/>
  <c r="R3712"/>
  <c r="P3712"/>
  <c r="BI3711"/>
  <c r="BH3711"/>
  <c r="BG3711"/>
  <c r="BE3711"/>
  <c r="T3711"/>
  <c r="R3711"/>
  <c r="P3711"/>
  <c r="BI3710"/>
  <c r="BH3710"/>
  <c r="BG3710"/>
  <c r="BE3710"/>
  <c r="T3710"/>
  <c r="R3710"/>
  <c r="P3710"/>
  <c r="BI3709"/>
  <c r="BH3709"/>
  <c r="BG3709"/>
  <c r="BE3709"/>
  <c r="T3709"/>
  <c r="R3709"/>
  <c r="P3709"/>
  <c r="BI3708"/>
  <c r="BH3708"/>
  <c r="BG3708"/>
  <c r="BE3708"/>
  <c r="T3708"/>
  <c r="R3708"/>
  <c r="P3708"/>
  <c r="BI3707"/>
  <c r="BH3707"/>
  <c r="BG3707"/>
  <c r="BE3707"/>
  <c r="T3707"/>
  <c r="R3707"/>
  <c r="P3707"/>
  <c r="BI3706"/>
  <c r="BH3706"/>
  <c r="BG3706"/>
  <c r="BE3706"/>
  <c r="T3706"/>
  <c r="R3706"/>
  <c r="P3706"/>
  <c r="BI3705"/>
  <c r="BH3705"/>
  <c r="BG3705"/>
  <c r="BE3705"/>
  <c r="T3705"/>
  <c r="R3705"/>
  <c r="P3705"/>
  <c r="BI3704"/>
  <c r="BH3704"/>
  <c r="BG3704"/>
  <c r="BE3704"/>
  <c r="T3704"/>
  <c r="R3704"/>
  <c r="P3704"/>
  <c r="BI3703"/>
  <c r="BH3703"/>
  <c r="BG3703"/>
  <c r="BE3703"/>
  <c r="T3703"/>
  <c r="R3703"/>
  <c r="P3703"/>
  <c r="BI3702"/>
  <c r="BH3702"/>
  <c r="BG3702"/>
  <c r="BE3702"/>
  <c r="T3702"/>
  <c r="R3702"/>
  <c r="P3702"/>
  <c r="BI3701"/>
  <c r="BH3701"/>
  <c r="BG3701"/>
  <c r="BE3701"/>
  <c r="T3701"/>
  <c r="R3701"/>
  <c r="P3701"/>
  <c r="BI3700"/>
  <c r="BH3700"/>
  <c r="BG3700"/>
  <c r="BE3700"/>
  <c r="T3700"/>
  <c r="R3700"/>
  <c r="P3700"/>
  <c r="BI3699"/>
  <c r="BH3699"/>
  <c r="BG3699"/>
  <c r="BE3699"/>
  <c r="T3699"/>
  <c r="R3699"/>
  <c r="P3699"/>
  <c r="BI3698"/>
  <c r="BH3698"/>
  <c r="BG3698"/>
  <c r="BE3698"/>
  <c r="T3698"/>
  <c r="R3698"/>
  <c r="P3698"/>
  <c r="BI3697"/>
  <c r="BH3697"/>
  <c r="BG3697"/>
  <c r="BE3697"/>
  <c r="T3697"/>
  <c r="R3697"/>
  <c r="P3697"/>
  <c r="BI3696"/>
  <c r="BH3696"/>
  <c r="BG3696"/>
  <c r="BE3696"/>
  <c r="T3696"/>
  <c r="R3696"/>
  <c r="P3696"/>
  <c r="BI3695"/>
  <c r="BH3695"/>
  <c r="BG3695"/>
  <c r="BE3695"/>
  <c r="T3695"/>
  <c r="R3695"/>
  <c r="P3695"/>
  <c r="BI3694"/>
  <c r="BH3694"/>
  <c r="BG3694"/>
  <c r="BE3694"/>
  <c r="T3694"/>
  <c r="R3694"/>
  <c r="P3694"/>
  <c r="BI3693"/>
  <c r="BH3693"/>
  <c r="BG3693"/>
  <c r="BE3693"/>
  <c r="T3693"/>
  <c r="R3693"/>
  <c r="P3693"/>
  <c r="BI3692"/>
  <c r="BH3692"/>
  <c r="BG3692"/>
  <c r="BE3692"/>
  <c r="T3692"/>
  <c r="R3692"/>
  <c r="P3692"/>
  <c r="BI3691"/>
  <c r="BH3691"/>
  <c r="BG3691"/>
  <c r="BE3691"/>
  <c r="T3691"/>
  <c r="R3691"/>
  <c r="P3691"/>
  <c r="BI3690"/>
  <c r="BH3690"/>
  <c r="BG3690"/>
  <c r="BE3690"/>
  <c r="T3690"/>
  <c r="R3690"/>
  <c r="P3690"/>
  <c r="BI3689"/>
  <c r="BH3689"/>
  <c r="BG3689"/>
  <c r="BE3689"/>
  <c r="T3689"/>
  <c r="R3689"/>
  <c r="P3689"/>
  <c r="BI3688"/>
  <c r="BH3688"/>
  <c r="BG3688"/>
  <c r="BE3688"/>
  <c r="T3688"/>
  <c r="R3688"/>
  <c r="P3688"/>
  <c r="BI3687"/>
  <c r="BH3687"/>
  <c r="BG3687"/>
  <c r="BE3687"/>
  <c r="T3687"/>
  <c r="R3687"/>
  <c r="P3687"/>
  <c r="BI3686"/>
  <c r="BH3686"/>
  <c r="BG3686"/>
  <c r="BE3686"/>
  <c r="T3686"/>
  <c r="R3686"/>
  <c r="P3686"/>
  <c r="BI3685"/>
  <c r="BH3685"/>
  <c r="BG3685"/>
  <c r="BE3685"/>
  <c r="T3685"/>
  <c r="R3685"/>
  <c r="P3685"/>
  <c r="BI3684"/>
  <c r="BH3684"/>
  <c r="BG3684"/>
  <c r="BE3684"/>
  <c r="T3684"/>
  <c r="R3684"/>
  <c r="P3684"/>
  <c r="BI3683"/>
  <c r="BH3683"/>
  <c r="BG3683"/>
  <c r="BE3683"/>
  <c r="T3683"/>
  <c r="R3683"/>
  <c r="P3683"/>
  <c r="BI3682"/>
  <c r="BH3682"/>
  <c r="BG3682"/>
  <c r="BE3682"/>
  <c r="T3682"/>
  <c r="R3682"/>
  <c r="P3682"/>
  <c r="BI3681"/>
  <c r="BH3681"/>
  <c r="BG3681"/>
  <c r="BE3681"/>
  <c r="T3681"/>
  <c r="R3681"/>
  <c r="P3681"/>
  <c r="BI3680"/>
  <c r="BH3680"/>
  <c r="BG3680"/>
  <c r="BE3680"/>
  <c r="T3680"/>
  <c r="R3680"/>
  <c r="P3680"/>
  <c r="BI3679"/>
  <c r="BH3679"/>
  <c r="BG3679"/>
  <c r="BE3679"/>
  <c r="T3679"/>
  <c r="R3679"/>
  <c r="P3679"/>
  <c r="BI3678"/>
  <c r="BH3678"/>
  <c r="BG3678"/>
  <c r="BE3678"/>
  <c r="T3678"/>
  <c r="R3678"/>
  <c r="P3678"/>
  <c r="BI3677"/>
  <c r="BH3677"/>
  <c r="BG3677"/>
  <c r="BE3677"/>
  <c r="T3677"/>
  <c r="R3677"/>
  <c r="P3677"/>
  <c r="BI3676"/>
  <c r="BH3676"/>
  <c r="BG3676"/>
  <c r="BE3676"/>
  <c r="T3676"/>
  <c r="R3676"/>
  <c r="P3676"/>
  <c r="BI3675"/>
  <c r="BH3675"/>
  <c r="BG3675"/>
  <c r="BE3675"/>
  <c r="T3675"/>
  <c r="R3675"/>
  <c r="P3675"/>
  <c r="BI3674"/>
  <c r="BH3674"/>
  <c r="BG3674"/>
  <c r="BE3674"/>
  <c r="T3674"/>
  <c r="R3674"/>
  <c r="P3674"/>
  <c r="BI3673"/>
  <c r="BH3673"/>
  <c r="BG3673"/>
  <c r="BE3673"/>
  <c r="T3673"/>
  <c r="R3673"/>
  <c r="P3673"/>
  <c r="BI3672"/>
  <c r="BH3672"/>
  <c r="BG3672"/>
  <c r="BE3672"/>
  <c r="T3672"/>
  <c r="R3672"/>
  <c r="P3672"/>
  <c r="BI3671"/>
  <c r="BH3671"/>
  <c r="BG3671"/>
  <c r="BE3671"/>
  <c r="T3671"/>
  <c r="R3671"/>
  <c r="P3671"/>
  <c r="BI3670"/>
  <c r="BH3670"/>
  <c r="BG3670"/>
  <c r="BE3670"/>
  <c r="T3670"/>
  <c r="R3670"/>
  <c r="P3670"/>
  <c r="BI3669"/>
  <c r="BH3669"/>
  <c r="BG3669"/>
  <c r="BE3669"/>
  <c r="T3669"/>
  <c r="R3669"/>
  <c r="P3669"/>
  <c r="BI3668"/>
  <c r="BH3668"/>
  <c r="BG3668"/>
  <c r="BE3668"/>
  <c r="T3668"/>
  <c r="R3668"/>
  <c r="P3668"/>
  <c r="BI3667"/>
  <c r="BH3667"/>
  <c r="BG3667"/>
  <c r="BE3667"/>
  <c r="T3667"/>
  <c r="R3667"/>
  <c r="P3667"/>
  <c r="BI3666"/>
  <c r="BH3666"/>
  <c r="BG3666"/>
  <c r="BE3666"/>
  <c r="T3666"/>
  <c r="R3666"/>
  <c r="P3666"/>
  <c r="BI3665"/>
  <c r="BH3665"/>
  <c r="BG3665"/>
  <c r="BE3665"/>
  <c r="T3665"/>
  <c r="R3665"/>
  <c r="P3665"/>
  <c r="BI3664"/>
  <c r="BH3664"/>
  <c r="BG3664"/>
  <c r="BE3664"/>
  <c r="T3664"/>
  <c r="R3664"/>
  <c r="P3664"/>
  <c r="BI3663"/>
  <c r="BH3663"/>
  <c r="BG3663"/>
  <c r="BE3663"/>
  <c r="T3663"/>
  <c r="R3663"/>
  <c r="P3663"/>
  <c r="BI3662"/>
  <c r="BH3662"/>
  <c r="BG3662"/>
  <c r="BE3662"/>
  <c r="T3662"/>
  <c r="R3662"/>
  <c r="P3662"/>
  <c r="BI3661"/>
  <c r="BH3661"/>
  <c r="BG3661"/>
  <c r="BE3661"/>
  <c r="T3661"/>
  <c r="R3661"/>
  <c r="P3661"/>
  <c r="BI3660"/>
  <c r="BH3660"/>
  <c r="BG3660"/>
  <c r="BE3660"/>
  <c r="T3660"/>
  <c r="R3660"/>
  <c r="P3660"/>
  <c r="BI3659"/>
  <c r="BH3659"/>
  <c r="BG3659"/>
  <c r="BE3659"/>
  <c r="T3659"/>
  <c r="R3659"/>
  <c r="P3659"/>
  <c r="BI3658"/>
  <c r="BH3658"/>
  <c r="BG3658"/>
  <c r="BE3658"/>
  <c r="T3658"/>
  <c r="R3658"/>
  <c r="P3658"/>
  <c r="BI3657"/>
  <c r="BH3657"/>
  <c r="BG3657"/>
  <c r="BE3657"/>
  <c r="T3657"/>
  <c r="R3657"/>
  <c r="P3657"/>
  <c r="BI3656"/>
  <c r="BH3656"/>
  <c r="BG3656"/>
  <c r="BE3656"/>
  <c r="T3656"/>
  <c r="R3656"/>
  <c r="P3656"/>
  <c r="BI3653"/>
  <c r="BH3653"/>
  <c r="BG3653"/>
  <c r="BE3653"/>
  <c r="T3653"/>
  <c r="R3653"/>
  <c r="P3653"/>
  <c r="BI3613"/>
  <c r="BH3613"/>
  <c r="BG3613"/>
  <c r="BE3613"/>
  <c r="T3613"/>
  <c r="R3613"/>
  <c r="P3613"/>
  <c r="BI3609"/>
  <c r="BH3609"/>
  <c r="BG3609"/>
  <c r="BE3609"/>
  <c r="T3609"/>
  <c r="R3609"/>
  <c r="P3609"/>
  <c r="BI3605"/>
  <c r="BH3605"/>
  <c r="BG3605"/>
  <c r="BE3605"/>
  <c r="T3605"/>
  <c r="R3605"/>
  <c r="P3605"/>
  <c r="BI3598"/>
  <c r="BH3598"/>
  <c r="BG3598"/>
  <c r="BE3598"/>
  <c r="T3598"/>
  <c r="R3598"/>
  <c r="P3598"/>
  <c r="BI3596"/>
  <c r="BH3596"/>
  <c r="BG3596"/>
  <c r="BE3596"/>
  <c r="T3596"/>
  <c r="R3596"/>
  <c r="P3596"/>
  <c r="BI3591"/>
  <c r="BH3591"/>
  <c r="BG3591"/>
  <c r="BE3591"/>
  <c r="T3591"/>
  <c r="R3591"/>
  <c r="P3591"/>
  <c r="BI3588"/>
  <c r="BH3588"/>
  <c r="BG3588"/>
  <c r="BE3588"/>
  <c r="T3588"/>
  <c r="R3588"/>
  <c r="P3588"/>
  <c r="BI3584"/>
  <c r="BH3584"/>
  <c r="BG3584"/>
  <c r="BE3584"/>
  <c r="T3584"/>
  <c r="R3584"/>
  <c r="P3584"/>
  <c r="BI3577"/>
  <c r="BH3577"/>
  <c r="BG3577"/>
  <c r="BE3577"/>
  <c r="T3577"/>
  <c r="R3577"/>
  <c r="P3577"/>
  <c r="BI3574"/>
  <c r="BH3574"/>
  <c r="BG3574"/>
  <c r="BE3574"/>
  <c r="T3574"/>
  <c r="R3574"/>
  <c r="P3574"/>
  <c r="BI3563"/>
  <c r="BH3563"/>
  <c r="BG3563"/>
  <c r="BE3563"/>
  <c r="T3563"/>
  <c r="R3563"/>
  <c r="P3563"/>
  <c r="BI3560"/>
  <c r="BH3560"/>
  <c r="BG3560"/>
  <c r="BE3560"/>
  <c r="T3560"/>
  <c r="R3560"/>
  <c r="P3560"/>
  <c r="BI3549"/>
  <c r="BH3549"/>
  <c r="BG3549"/>
  <c r="BE3549"/>
  <c r="T3549"/>
  <c r="R3549"/>
  <c r="P3549"/>
  <c r="BI3533"/>
  <c r="BH3533"/>
  <c r="BG3533"/>
  <c r="BE3533"/>
  <c r="T3533"/>
  <c r="R3533"/>
  <c r="P3533"/>
  <c r="BI3532"/>
  <c r="BH3532"/>
  <c r="BG3532"/>
  <c r="BE3532"/>
  <c r="T3532"/>
  <c r="R3532"/>
  <c r="P3532"/>
  <c r="BI3531"/>
  <c r="BH3531"/>
  <c r="BG3531"/>
  <c r="BE3531"/>
  <c r="T3531"/>
  <c r="R3531"/>
  <c r="P3531"/>
  <c r="BI3530"/>
  <c r="BH3530"/>
  <c r="BG3530"/>
  <c r="BE3530"/>
  <c r="T3530"/>
  <c r="R3530"/>
  <c r="P3530"/>
  <c r="BI3529"/>
  <c r="BH3529"/>
  <c r="BG3529"/>
  <c r="BE3529"/>
  <c r="T3529"/>
  <c r="R3529"/>
  <c r="P3529"/>
  <c r="BI3528"/>
  <c r="BH3528"/>
  <c r="BG3528"/>
  <c r="BE3528"/>
  <c r="T3528"/>
  <c r="R3528"/>
  <c r="P3528"/>
  <c r="BI3527"/>
  <c r="BH3527"/>
  <c r="BG3527"/>
  <c r="BE3527"/>
  <c r="T3527"/>
  <c r="R3527"/>
  <c r="P3527"/>
  <c r="BI3526"/>
  <c r="BH3526"/>
  <c r="BG3526"/>
  <c r="BE3526"/>
  <c r="T3526"/>
  <c r="R3526"/>
  <c r="P3526"/>
  <c r="BI3524"/>
  <c r="BH3524"/>
  <c r="BG3524"/>
  <c r="BE3524"/>
  <c r="T3524"/>
  <c r="R3524"/>
  <c r="P3524"/>
  <c r="BI3522"/>
  <c r="BH3522"/>
  <c r="BG3522"/>
  <c r="BE3522"/>
  <c r="T3522"/>
  <c r="R3522"/>
  <c r="P3522"/>
  <c r="BI3519"/>
  <c r="BH3519"/>
  <c r="BG3519"/>
  <c r="BE3519"/>
  <c r="T3519"/>
  <c r="R3519"/>
  <c r="P3519"/>
  <c r="BI3516"/>
  <c r="BH3516"/>
  <c r="BG3516"/>
  <c r="BE3516"/>
  <c r="T3516"/>
  <c r="R3516"/>
  <c r="P3516"/>
  <c r="BI3515"/>
  <c r="BH3515"/>
  <c r="BG3515"/>
  <c r="BE3515"/>
  <c r="T3515"/>
  <c r="R3515"/>
  <c r="P3515"/>
  <c r="BI3512"/>
  <c r="BH3512"/>
  <c r="BG3512"/>
  <c r="BE3512"/>
  <c r="T3512"/>
  <c r="R3512"/>
  <c r="P3512"/>
  <c r="BI3505"/>
  <c r="BH3505"/>
  <c r="BG3505"/>
  <c r="BE3505"/>
  <c r="T3505"/>
  <c r="R3505"/>
  <c r="P3505"/>
  <c r="BI3502"/>
  <c r="BH3502"/>
  <c r="BG3502"/>
  <c r="BE3502"/>
  <c r="T3502"/>
  <c r="R3502"/>
  <c r="P3502"/>
  <c r="BI3485"/>
  <c r="BH3485"/>
  <c r="BG3485"/>
  <c r="BE3485"/>
  <c r="T3485"/>
  <c r="R3485"/>
  <c r="P3485"/>
  <c r="BI3466"/>
  <c r="BH3466"/>
  <c r="BG3466"/>
  <c r="BE3466"/>
  <c r="T3466"/>
  <c r="R3466"/>
  <c r="P3466"/>
  <c r="BI3462"/>
  <c r="BH3462"/>
  <c r="BG3462"/>
  <c r="BE3462"/>
  <c r="T3462"/>
  <c r="R3462"/>
  <c r="P3462"/>
  <c r="BI3457"/>
  <c r="BH3457"/>
  <c r="BG3457"/>
  <c r="BE3457"/>
  <c r="T3457"/>
  <c r="R3457"/>
  <c r="P3457"/>
  <c r="BI3453"/>
  <c r="BH3453"/>
  <c r="BG3453"/>
  <c r="BE3453"/>
  <c r="T3453"/>
  <c r="R3453"/>
  <c r="P3453"/>
  <c r="BI3449"/>
  <c r="BH3449"/>
  <c r="BG3449"/>
  <c r="BE3449"/>
  <c r="T3449"/>
  <c r="R3449"/>
  <c r="P3449"/>
  <c r="BI3445"/>
  <c r="BH3445"/>
  <c r="BG3445"/>
  <c r="BE3445"/>
  <c r="T3445"/>
  <c r="R3445"/>
  <c r="P3445"/>
  <c r="BI3441"/>
  <c r="BH3441"/>
  <c r="BG3441"/>
  <c r="BE3441"/>
  <c r="T3441"/>
  <c r="R3441"/>
  <c r="P3441"/>
  <c r="BI3440"/>
  <c r="BH3440"/>
  <c r="BG3440"/>
  <c r="BE3440"/>
  <c r="T3440"/>
  <c r="R3440"/>
  <c r="P3440"/>
  <c r="BI3439"/>
  <c r="BH3439"/>
  <c r="BG3439"/>
  <c r="BE3439"/>
  <c r="T3439"/>
  <c r="R3439"/>
  <c r="P3439"/>
  <c r="BI3438"/>
  <c r="BH3438"/>
  <c r="BG3438"/>
  <c r="BE3438"/>
  <c r="T3438"/>
  <c r="R3438"/>
  <c r="P3438"/>
  <c r="BI3437"/>
  <c r="BH3437"/>
  <c r="BG3437"/>
  <c r="BE3437"/>
  <c r="T3437"/>
  <c r="R3437"/>
  <c r="P3437"/>
  <c r="BI3436"/>
  <c r="BH3436"/>
  <c r="BG3436"/>
  <c r="BE3436"/>
  <c r="T3436"/>
  <c r="R3436"/>
  <c r="P3436"/>
  <c r="BI3435"/>
  <c r="BH3435"/>
  <c r="BG3435"/>
  <c r="BE3435"/>
  <c r="T3435"/>
  <c r="R3435"/>
  <c r="P3435"/>
  <c r="BI3432"/>
  <c r="BH3432"/>
  <c r="BG3432"/>
  <c r="BE3432"/>
  <c r="T3432"/>
  <c r="R3432"/>
  <c r="P3432"/>
  <c r="BI3428"/>
  <c r="BH3428"/>
  <c r="BG3428"/>
  <c r="BE3428"/>
  <c r="T3428"/>
  <c r="R3428"/>
  <c r="P3428"/>
  <c r="BI3424"/>
  <c r="BH3424"/>
  <c r="BG3424"/>
  <c r="BE3424"/>
  <c r="T3424"/>
  <c r="R3424"/>
  <c r="P3424"/>
  <c r="BI3420"/>
  <c r="BH3420"/>
  <c r="BG3420"/>
  <c r="BE3420"/>
  <c r="T3420"/>
  <c r="R3420"/>
  <c r="P3420"/>
  <c r="BI3380"/>
  <c r="BH3380"/>
  <c r="BG3380"/>
  <c r="BE3380"/>
  <c r="T3380"/>
  <c r="R3380"/>
  <c r="P3380"/>
  <c r="BI3361"/>
  <c r="BH3361"/>
  <c r="BG3361"/>
  <c r="BE3361"/>
  <c r="T3361"/>
  <c r="R3361"/>
  <c r="P3361"/>
  <c r="BI3345"/>
  <c r="BH3345"/>
  <c r="BG3345"/>
  <c r="BE3345"/>
  <c r="T3345"/>
  <c r="R3345"/>
  <c r="P3345"/>
  <c r="BI3310"/>
  <c r="BH3310"/>
  <c r="BG3310"/>
  <c r="BE3310"/>
  <c r="T3310"/>
  <c r="R3310"/>
  <c r="P3310"/>
  <c r="BI3272"/>
  <c r="BH3272"/>
  <c r="BG3272"/>
  <c r="BE3272"/>
  <c r="T3272"/>
  <c r="R3272"/>
  <c r="P3272"/>
  <c r="BI3257"/>
  <c r="BH3257"/>
  <c r="BG3257"/>
  <c r="BE3257"/>
  <c r="T3257"/>
  <c r="R3257"/>
  <c r="P3257"/>
  <c r="BI3253"/>
  <c r="BH3253"/>
  <c r="BG3253"/>
  <c r="BE3253"/>
  <c r="T3253"/>
  <c r="R3253"/>
  <c r="P3253"/>
  <c r="BI3249"/>
  <c r="BH3249"/>
  <c r="BG3249"/>
  <c r="BE3249"/>
  <c r="T3249"/>
  <c r="R3249"/>
  <c r="P3249"/>
  <c r="BI3245"/>
  <c r="BH3245"/>
  <c r="BG3245"/>
  <c r="BE3245"/>
  <c r="T3245"/>
  <c r="R3245"/>
  <c r="P3245"/>
  <c r="BI3231"/>
  <c r="BH3231"/>
  <c r="BG3231"/>
  <c r="BE3231"/>
  <c r="T3231"/>
  <c r="R3231"/>
  <c r="P3231"/>
  <c r="BI3228"/>
  <c r="BH3228"/>
  <c r="BG3228"/>
  <c r="BE3228"/>
  <c r="T3228"/>
  <c r="R3228"/>
  <c r="P3228"/>
  <c r="BI3225"/>
  <c r="BH3225"/>
  <c r="BG3225"/>
  <c r="BE3225"/>
  <c r="T3225"/>
  <c r="R3225"/>
  <c r="P3225"/>
  <c r="BI3213"/>
  <c r="BH3213"/>
  <c r="BG3213"/>
  <c r="BE3213"/>
  <c r="T3213"/>
  <c r="R3213"/>
  <c r="P3213"/>
  <c r="BI3211"/>
  <c r="BH3211"/>
  <c r="BG3211"/>
  <c r="BE3211"/>
  <c r="T3211"/>
  <c r="R3211"/>
  <c r="P3211"/>
  <c r="BI3206"/>
  <c r="BH3206"/>
  <c r="BG3206"/>
  <c r="BE3206"/>
  <c r="T3206"/>
  <c r="R3206"/>
  <c r="P3206"/>
  <c r="BI3204"/>
  <c r="BH3204"/>
  <c r="BG3204"/>
  <c r="BE3204"/>
  <c r="T3204"/>
  <c r="R3204"/>
  <c r="P3204"/>
  <c r="BI3200"/>
  <c r="BH3200"/>
  <c r="BG3200"/>
  <c r="BE3200"/>
  <c r="T3200"/>
  <c r="R3200"/>
  <c r="P3200"/>
  <c r="BI3197"/>
  <c r="BH3197"/>
  <c r="BG3197"/>
  <c r="BE3197"/>
  <c r="T3197"/>
  <c r="R3197"/>
  <c r="P3197"/>
  <c r="BI3195"/>
  <c r="BH3195"/>
  <c r="BG3195"/>
  <c r="BE3195"/>
  <c r="T3195"/>
  <c r="R3195"/>
  <c r="P3195"/>
  <c r="BI3191"/>
  <c r="BH3191"/>
  <c r="BG3191"/>
  <c r="BE3191"/>
  <c r="T3191"/>
  <c r="R3191"/>
  <c r="P3191"/>
  <c r="BI3188"/>
  <c r="BH3188"/>
  <c r="BG3188"/>
  <c r="BE3188"/>
  <c r="T3188"/>
  <c r="R3188"/>
  <c r="P3188"/>
  <c r="BI3186"/>
  <c r="BH3186"/>
  <c r="BG3186"/>
  <c r="BE3186"/>
  <c r="T3186"/>
  <c r="R3186"/>
  <c r="P3186"/>
  <c r="BI3157"/>
  <c r="BH3157"/>
  <c r="BG3157"/>
  <c r="BE3157"/>
  <c r="T3157"/>
  <c r="R3157"/>
  <c r="P3157"/>
  <c r="BI3149"/>
  <c r="BH3149"/>
  <c r="BG3149"/>
  <c r="BE3149"/>
  <c r="T3149"/>
  <c r="R3149"/>
  <c r="P3149"/>
  <c r="BI3143"/>
  <c r="BH3143"/>
  <c r="BG3143"/>
  <c r="BE3143"/>
  <c r="T3143"/>
  <c r="R3143"/>
  <c r="P3143"/>
  <c r="BI3133"/>
  <c r="BH3133"/>
  <c r="BG3133"/>
  <c r="BE3133"/>
  <c r="T3133"/>
  <c r="R3133"/>
  <c r="P3133"/>
  <c r="BI3129"/>
  <c r="BH3129"/>
  <c r="BG3129"/>
  <c r="BE3129"/>
  <c r="T3129"/>
  <c r="R3129"/>
  <c r="P3129"/>
  <c r="BI3115"/>
  <c r="BH3115"/>
  <c r="BG3115"/>
  <c r="BE3115"/>
  <c r="T3115"/>
  <c r="R3115"/>
  <c r="P3115"/>
  <c r="BI3101"/>
  <c r="BH3101"/>
  <c r="BG3101"/>
  <c r="BE3101"/>
  <c r="T3101"/>
  <c r="R3101"/>
  <c r="P3101"/>
  <c r="BI3099"/>
  <c r="BH3099"/>
  <c r="BG3099"/>
  <c r="BE3099"/>
  <c r="T3099"/>
  <c r="R3099"/>
  <c r="P3099"/>
  <c r="BI3091"/>
  <c r="BH3091"/>
  <c r="BG3091"/>
  <c r="BE3091"/>
  <c r="T3091"/>
  <c r="R3091"/>
  <c r="P3091"/>
  <c r="BI3083"/>
  <c r="BH3083"/>
  <c r="BG3083"/>
  <c r="BE3083"/>
  <c r="T3083"/>
  <c r="R3083"/>
  <c r="P3083"/>
  <c r="BI3080"/>
  <c r="BH3080"/>
  <c r="BG3080"/>
  <c r="BE3080"/>
  <c r="T3080"/>
  <c r="R3080"/>
  <c r="P3080"/>
  <c r="BI3060"/>
  <c r="BH3060"/>
  <c r="BG3060"/>
  <c r="BE3060"/>
  <c r="T3060"/>
  <c r="R3060"/>
  <c r="P3060"/>
  <c r="BI3058"/>
  <c r="BH3058"/>
  <c r="BG3058"/>
  <c r="BE3058"/>
  <c r="T3058"/>
  <c r="R3058"/>
  <c r="P3058"/>
  <c r="BI3049"/>
  <c r="BH3049"/>
  <c r="BG3049"/>
  <c r="BE3049"/>
  <c r="T3049"/>
  <c r="R3049"/>
  <c r="P3049"/>
  <c r="BI3047"/>
  <c r="BH3047"/>
  <c r="BG3047"/>
  <c r="BE3047"/>
  <c r="T3047"/>
  <c r="R3047"/>
  <c r="P3047"/>
  <c r="BI3044"/>
  <c r="BH3044"/>
  <c r="BG3044"/>
  <c r="BE3044"/>
  <c r="T3044"/>
  <c r="R3044"/>
  <c r="P3044"/>
  <c r="BI3020"/>
  <c r="BH3020"/>
  <c r="BG3020"/>
  <c r="BE3020"/>
  <c r="T3020"/>
  <c r="R3020"/>
  <c r="P3020"/>
  <c r="BI2996"/>
  <c r="BH2996"/>
  <c r="BG2996"/>
  <c r="BE2996"/>
  <c r="T2996"/>
  <c r="R2996"/>
  <c r="P2996"/>
  <c r="BI2971"/>
  <c r="BH2971"/>
  <c r="BG2971"/>
  <c r="BE2971"/>
  <c r="T2971"/>
  <c r="R2971"/>
  <c r="P2971"/>
  <c r="BI2968"/>
  <c r="BH2968"/>
  <c r="BG2968"/>
  <c r="BE2968"/>
  <c r="T2968"/>
  <c r="R2968"/>
  <c r="P2968"/>
  <c r="BI2965"/>
  <c r="BH2965"/>
  <c r="BG2965"/>
  <c r="BE2965"/>
  <c r="T2965"/>
  <c r="R2965"/>
  <c r="P2965"/>
  <c r="BI2962"/>
  <c r="BH2962"/>
  <c r="BG2962"/>
  <c r="BE2962"/>
  <c r="T2962"/>
  <c r="R2962"/>
  <c r="P2962"/>
  <c r="BI2953"/>
  <c r="BH2953"/>
  <c r="BG2953"/>
  <c r="BE2953"/>
  <c r="T2953"/>
  <c r="R2953"/>
  <c r="P2953"/>
  <c r="BI2950"/>
  <c r="BH2950"/>
  <c r="BG2950"/>
  <c r="BE2950"/>
  <c r="T2950"/>
  <c r="R2950"/>
  <c r="P2950"/>
  <c r="BI2947"/>
  <c r="BH2947"/>
  <c r="BG2947"/>
  <c r="BE2947"/>
  <c r="T2947"/>
  <c r="R2947"/>
  <c r="P2947"/>
  <c r="BI2943"/>
  <c r="BH2943"/>
  <c r="BG2943"/>
  <c r="BE2943"/>
  <c r="T2943"/>
  <c r="R2943"/>
  <c r="P2943"/>
  <c r="BI2940"/>
  <c r="BH2940"/>
  <c r="BG2940"/>
  <c r="BE2940"/>
  <c r="T2940"/>
  <c r="R2940"/>
  <c r="P2940"/>
  <c r="BI2922"/>
  <c r="BH2922"/>
  <c r="BG2922"/>
  <c r="BE2922"/>
  <c r="T2922"/>
  <c r="R2922"/>
  <c r="P2922"/>
  <c r="BI2920"/>
  <c r="BH2920"/>
  <c r="BG2920"/>
  <c r="BE2920"/>
  <c r="T2920"/>
  <c r="R2920"/>
  <c r="P2920"/>
  <c r="BI2913"/>
  <c r="BH2913"/>
  <c r="BG2913"/>
  <c r="BE2913"/>
  <c r="T2913"/>
  <c r="R2913"/>
  <c r="P2913"/>
  <c r="BI2903"/>
  <c r="BH2903"/>
  <c r="BG2903"/>
  <c r="BE2903"/>
  <c r="T2903"/>
  <c r="R2903"/>
  <c r="P2903"/>
  <c r="BI2892"/>
  <c r="BH2892"/>
  <c r="BG2892"/>
  <c r="BE2892"/>
  <c r="T2892"/>
  <c r="R2892"/>
  <c r="P2892"/>
  <c r="BI2890"/>
  <c r="BH2890"/>
  <c r="BG2890"/>
  <c r="BE2890"/>
  <c r="T2890"/>
  <c r="R2890"/>
  <c r="P2890"/>
  <c r="BI2876"/>
  <c r="BH2876"/>
  <c r="BG2876"/>
  <c r="BE2876"/>
  <c r="T2876"/>
  <c r="R2876"/>
  <c r="P2876"/>
  <c r="BI2874"/>
  <c r="BH2874"/>
  <c r="BG2874"/>
  <c r="BE2874"/>
  <c r="T2874"/>
  <c r="R2874"/>
  <c r="P2874"/>
  <c r="BI2867"/>
  <c r="BH2867"/>
  <c r="BG2867"/>
  <c r="BE2867"/>
  <c r="T2867"/>
  <c r="R2867"/>
  <c r="P2867"/>
  <c r="BI2864"/>
  <c r="BH2864"/>
  <c r="BG2864"/>
  <c r="BE2864"/>
  <c r="T2864"/>
  <c r="R2864"/>
  <c r="P2864"/>
  <c r="BI2852"/>
  <c r="BH2852"/>
  <c r="BG2852"/>
  <c r="BE2852"/>
  <c r="T2852"/>
  <c r="R2852"/>
  <c r="P2852"/>
  <c r="BI2850"/>
  <c r="BH2850"/>
  <c r="BG2850"/>
  <c r="BE2850"/>
  <c r="T2850"/>
  <c r="R2850"/>
  <c r="P2850"/>
  <c r="BI2815"/>
  <c r="BH2815"/>
  <c r="BG2815"/>
  <c r="BE2815"/>
  <c r="T2815"/>
  <c r="R2815"/>
  <c r="P2815"/>
  <c r="BI2813"/>
  <c r="BH2813"/>
  <c r="BG2813"/>
  <c r="BE2813"/>
  <c r="T2813"/>
  <c r="R2813"/>
  <c r="P2813"/>
  <c r="BI2808"/>
  <c r="BH2808"/>
  <c r="BG2808"/>
  <c r="BE2808"/>
  <c r="T2808"/>
  <c r="R2808"/>
  <c r="P2808"/>
  <c r="BI2782"/>
  <c r="BH2782"/>
  <c r="BG2782"/>
  <c r="BE2782"/>
  <c r="T2782"/>
  <c r="R2782"/>
  <c r="P2782"/>
  <c r="BI2722"/>
  <c r="BH2722"/>
  <c r="BG2722"/>
  <c r="BE2722"/>
  <c r="T2722"/>
  <c r="R2722"/>
  <c r="P2722"/>
  <c r="BI2720"/>
  <c r="BH2720"/>
  <c r="BG2720"/>
  <c r="BE2720"/>
  <c r="T2720"/>
  <c r="R2720"/>
  <c r="P2720"/>
  <c r="BI2673"/>
  <c r="BH2673"/>
  <c r="BG2673"/>
  <c r="BE2673"/>
  <c r="T2673"/>
  <c r="R2673"/>
  <c r="P2673"/>
  <c r="BI2671"/>
  <c r="BH2671"/>
  <c r="BG2671"/>
  <c r="BE2671"/>
  <c r="T2671"/>
  <c r="R2671"/>
  <c r="P2671"/>
  <c r="BI2624"/>
  <c r="BH2624"/>
  <c r="BG2624"/>
  <c r="BE2624"/>
  <c r="T2624"/>
  <c r="R2624"/>
  <c r="P2624"/>
  <c r="BI2621"/>
  <c r="BH2621"/>
  <c r="BG2621"/>
  <c r="BE2621"/>
  <c r="T2621"/>
  <c r="R2621"/>
  <c r="P2621"/>
  <c r="BI2533"/>
  <c r="BH2533"/>
  <c r="BG2533"/>
  <c r="BE2533"/>
  <c r="T2533"/>
  <c r="R2533"/>
  <c r="P2533"/>
  <c r="BI2526"/>
  <c r="BH2526"/>
  <c r="BG2526"/>
  <c r="BE2526"/>
  <c r="T2526"/>
  <c r="R2526"/>
  <c r="P2526"/>
  <c r="BI2524"/>
  <c r="BH2524"/>
  <c r="BG2524"/>
  <c r="BE2524"/>
  <c r="T2524"/>
  <c r="R2524"/>
  <c r="P2524"/>
  <c r="BI2510"/>
  <c r="BH2510"/>
  <c r="BG2510"/>
  <c r="BE2510"/>
  <c r="T2510"/>
  <c r="R2510"/>
  <c r="P2510"/>
  <c r="BI2508"/>
  <c r="BH2508"/>
  <c r="BG2508"/>
  <c r="BE2508"/>
  <c r="T2508"/>
  <c r="R2508"/>
  <c r="P2508"/>
  <c r="BI2504"/>
  <c r="BH2504"/>
  <c r="BG2504"/>
  <c r="BE2504"/>
  <c r="T2504"/>
  <c r="R2504"/>
  <c r="P2504"/>
  <c r="BI2501"/>
  <c r="BH2501"/>
  <c r="BG2501"/>
  <c r="BE2501"/>
  <c r="T2501"/>
  <c r="R2501"/>
  <c r="P2501"/>
  <c r="BI2499"/>
  <c r="BH2499"/>
  <c r="BG2499"/>
  <c r="BE2499"/>
  <c r="T2499"/>
  <c r="R2499"/>
  <c r="P2499"/>
  <c r="BI2486"/>
  <c r="BH2486"/>
  <c r="BG2486"/>
  <c r="BE2486"/>
  <c r="T2486"/>
  <c r="R2486"/>
  <c r="P2486"/>
  <c r="BI2484"/>
  <c r="BH2484"/>
  <c r="BG2484"/>
  <c r="BE2484"/>
  <c r="T2484"/>
  <c r="R2484"/>
  <c r="P2484"/>
  <c r="BI2477"/>
  <c r="BH2477"/>
  <c r="BG2477"/>
  <c r="BE2477"/>
  <c r="T2477"/>
  <c r="R2477"/>
  <c r="P2477"/>
  <c r="BI2475"/>
  <c r="BH2475"/>
  <c r="BG2475"/>
  <c r="BE2475"/>
  <c r="T2475"/>
  <c r="R2475"/>
  <c r="P2475"/>
  <c r="BI2471"/>
  <c r="BH2471"/>
  <c r="BG2471"/>
  <c r="BE2471"/>
  <c r="T2471"/>
  <c r="R2471"/>
  <c r="P2471"/>
  <c r="BI2469"/>
  <c r="BH2469"/>
  <c r="BG2469"/>
  <c r="BE2469"/>
  <c r="T2469"/>
  <c r="R2469"/>
  <c r="P2469"/>
  <c r="BI2462"/>
  <c r="BH2462"/>
  <c r="BG2462"/>
  <c r="BE2462"/>
  <c r="T2462"/>
  <c r="R2462"/>
  <c r="P2462"/>
  <c r="BI2460"/>
  <c r="BH2460"/>
  <c r="BG2460"/>
  <c r="BE2460"/>
  <c r="T2460"/>
  <c r="R2460"/>
  <c r="P2460"/>
  <c r="BI2456"/>
  <c r="BH2456"/>
  <c r="BG2456"/>
  <c r="BE2456"/>
  <c r="T2456"/>
  <c r="R2456"/>
  <c r="P2456"/>
  <c r="BI2452"/>
  <c r="BH2452"/>
  <c r="BG2452"/>
  <c r="BE2452"/>
  <c r="T2452"/>
  <c r="T2451"/>
  <c r="R2452"/>
  <c r="R2451"/>
  <c r="P2452"/>
  <c r="P2451"/>
  <c r="BI2450"/>
  <c r="BH2450"/>
  <c r="BG2450"/>
  <c r="BE2450"/>
  <c r="T2450"/>
  <c r="R2450"/>
  <c r="P2450"/>
  <c r="BI2446"/>
  <c r="BH2446"/>
  <c r="BG2446"/>
  <c r="BE2446"/>
  <c r="T2446"/>
  <c r="R2446"/>
  <c r="P2446"/>
  <c r="BI2445"/>
  <c r="BH2445"/>
  <c r="BG2445"/>
  <c r="BE2445"/>
  <c r="T2445"/>
  <c r="R2445"/>
  <c r="P2445"/>
  <c r="BI2444"/>
  <c r="BH2444"/>
  <c r="BG2444"/>
  <c r="BE2444"/>
  <c r="T2444"/>
  <c r="R2444"/>
  <c r="P2444"/>
  <c r="BI2443"/>
  <c r="BH2443"/>
  <c r="BG2443"/>
  <c r="BE2443"/>
  <c r="T2443"/>
  <c r="R2443"/>
  <c r="P2443"/>
  <c r="BI2437"/>
  <c r="BH2437"/>
  <c r="BG2437"/>
  <c r="BE2437"/>
  <c r="T2437"/>
  <c r="R2437"/>
  <c r="P2437"/>
  <c r="BI2430"/>
  <c r="BH2430"/>
  <c r="BG2430"/>
  <c r="BE2430"/>
  <c r="T2430"/>
  <c r="R2430"/>
  <c r="P2430"/>
  <c r="BI2429"/>
  <c r="BH2429"/>
  <c r="BG2429"/>
  <c r="BE2429"/>
  <c r="T2429"/>
  <c r="R2429"/>
  <c r="P2429"/>
  <c r="BI2428"/>
  <c r="BH2428"/>
  <c r="BG2428"/>
  <c r="BE2428"/>
  <c r="T2428"/>
  <c r="R2428"/>
  <c r="P2428"/>
  <c r="BI2427"/>
  <c r="BH2427"/>
  <c r="BG2427"/>
  <c r="BE2427"/>
  <c r="T2427"/>
  <c r="R2427"/>
  <c r="P2427"/>
  <c r="BI2424"/>
  <c r="BH2424"/>
  <c r="BG2424"/>
  <c r="BE2424"/>
  <c r="T2424"/>
  <c r="R2424"/>
  <c r="P2424"/>
  <c r="BI2413"/>
  <c r="BH2413"/>
  <c r="BG2413"/>
  <c r="BE2413"/>
  <c r="T2413"/>
  <c r="R2413"/>
  <c r="P2413"/>
  <c r="BI2407"/>
  <c r="BH2407"/>
  <c r="BG2407"/>
  <c r="BE2407"/>
  <c r="T2407"/>
  <c r="R2407"/>
  <c r="P2407"/>
  <c r="BI2400"/>
  <c r="BH2400"/>
  <c r="BG2400"/>
  <c r="BE2400"/>
  <c r="T2400"/>
  <c r="R2400"/>
  <c r="P2400"/>
  <c r="BI2397"/>
  <c r="BH2397"/>
  <c r="BG2397"/>
  <c r="BE2397"/>
  <c r="T2397"/>
  <c r="R2397"/>
  <c r="P2397"/>
  <c r="BI2393"/>
  <c r="BH2393"/>
  <c r="BG2393"/>
  <c r="BE2393"/>
  <c r="T2393"/>
  <c r="R2393"/>
  <c r="P2393"/>
  <c r="BI2390"/>
  <c r="BH2390"/>
  <c r="BG2390"/>
  <c r="BE2390"/>
  <c r="T2390"/>
  <c r="R2390"/>
  <c r="P2390"/>
  <c r="BI2386"/>
  <c r="BH2386"/>
  <c r="BG2386"/>
  <c r="BE2386"/>
  <c r="T2386"/>
  <c r="R2386"/>
  <c r="P2386"/>
  <c r="BI2383"/>
  <c r="BH2383"/>
  <c r="BG2383"/>
  <c r="BE2383"/>
  <c r="T2383"/>
  <c r="R2383"/>
  <c r="P2383"/>
  <c r="BI2379"/>
  <c r="BH2379"/>
  <c r="BG2379"/>
  <c r="BE2379"/>
  <c r="T2379"/>
  <c r="R2379"/>
  <c r="P2379"/>
  <c r="BI2376"/>
  <c r="BH2376"/>
  <c r="BG2376"/>
  <c r="BE2376"/>
  <c r="T2376"/>
  <c r="R2376"/>
  <c r="P2376"/>
  <c r="BI2371"/>
  <c r="BH2371"/>
  <c r="BG2371"/>
  <c r="BE2371"/>
  <c r="T2371"/>
  <c r="R2371"/>
  <c r="P2371"/>
  <c r="BI2370"/>
  <c r="BH2370"/>
  <c r="BG2370"/>
  <c r="BE2370"/>
  <c r="T2370"/>
  <c r="R2370"/>
  <c r="P2370"/>
  <c r="BI2369"/>
  <c r="BH2369"/>
  <c r="BG2369"/>
  <c r="BE2369"/>
  <c r="T2369"/>
  <c r="R2369"/>
  <c r="P2369"/>
  <c r="BI2368"/>
  <c r="BH2368"/>
  <c r="BG2368"/>
  <c r="BE2368"/>
  <c r="T2368"/>
  <c r="R2368"/>
  <c r="P2368"/>
  <c r="BI2367"/>
  <c r="BH2367"/>
  <c r="BG2367"/>
  <c r="BE2367"/>
  <c r="T2367"/>
  <c r="R2367"/>
  <c r="P2367"/>
  <c r="BI2366"/>
  <c r="BH2366"/>
  <c r="BG2366"/>
  <c r="BE2366"/>
  <c r="T2366"/>
  <c r="R2366"/>
  <c r="P2366"/>
  <c r="BI2365"/>
  <c r="BH2365"/>
  <c r="BG2365"/>
  <c r="BE2365"/>
  <c r="T2365"/>
  <c r="R2365"/>
  <c r="P2365"/>
  <c r="BI2364"/>
  <c r="BH2364"/>
  <c r="BG2364"/>
  <c r="BE2364"/>
  <c r="T2364"/>
  <c r="R2364"/>
  <c r="P2364"/>
  <c r="BI2363"/>
  <c r="BH2363"/>
  <c r="BG2363"/>
  <c r="BE2363"/>
  <c r="T2363"/>
  <c r="R2363"/>
  <c r="P2363"/>
  <c r="BI2362"/>
  <c r="BH2362"/>
  <c r="BG2362"/>
  <c r="BE2362"/>
  <c r="T2362"/>
  <c r="R2362"/>
  <c r="P2362"/>
  <c r="BI2361"/>
  <c r="BH2361"/>
  <c r="BG2361"/>
  <c r="BE2361"/>
  <c r="T2361"/>
  <c r="R2361"/>
  <c r="P2361"/>
  <c r="BI2360"/>
  <c r="BH2360"/>
  <c r="BG2360"/>
  <c r="BE2360"/>
  <c r="T2360"/>
  <c r="R2360"/>
  <c r="P2360"/>
  <c r="BI2359"/>
  <c r="BH2359"/>
  <c r="BG2359"/>
  <c r="BE2359"/>
  <c r="T2359"/>
  <c r="R2359"/>
  <c r="P2359"/>
  <c r="BI2358"/>
  <c r="BH2358"/>
  <c r="BG2358"/>
  <c r="BE2358"/>
  <c r="T2358"/>
  <c r="R2358"/>
  <c r="P2358"/>
  <c r="BI2357"/>
  <c r="BH2357"/>
  <c r="BG2357"/>
  <c r="BE2357"/>
  <c r="T2357"/>
  <c r="R2357"/>
  <c r="P2357"/>
  <c r="BI2356"/>
  <c r="BH2356"/>
  <c r="BG2356"/>
  <c r="BE2356"/>
  <c r="T2356"/>
  <c r="R2356"/>
  <c r="P2356"/>
  <c r="BI2355"/>
  <c r="BH2355"/>
  <c r="BG2355"/>
  <c r="BE2355"/>
  <c r="T2355"/>
  <c r="R2355"/>
  <c r="P2355"/>
  <c r="BI2354"/>
  <c r="BH2354"/>
  <c r="BG2354"/>
  <c r="BE2354"/>
  <c r="T2354"/>
  <c r="R2354"/>
  <c r="P2354"/>
  <c r="BI2353"/>
  <c r="BH2353"/>
  <c r="BG2353"/>
  <c r="BE2353"/>
  <c r="T2353"/>
  <c r="R2353"/>
  <c r="P2353"/>
  <c r="BI2352"/>
  <c r="BH2352"/>
  <c r="BG2352"/>
  <c r="BE2352"/>
  <c r="T2352"/>
  <c r="R2352"/>
  <c r="P2352"/>
  <c r="BI2351"/>
  <c r="BH2351"/>
  <c r="BG2351"/>
  <c r="BE2351"/>
  <c r="T2351"/>
  <c r="R2351"/>
  <c r="P2351"/>
  <c r="BI2350"/>
  <c r="BH2350"/>
  <c r="BG2350"/>
  <c r="BE2350"/>
  <c r="T2350"/>
  <c r="R2350"/>
  <c r="P2350"/>
  <c r="BI2349"/>
  <c r="BH2349"/>
  <c r="BG2349"/>
  <c r="BE2349"/>
  <c r="T2349"/>
  <c r="R2349"/>
  <c r="P2349"/>
  <c r="BI2347"/>
  <c r="BH2347"/>
  <c r="BG2347"/>
  <c r="BE2347"/>
  <c r="T2347"/>
  <c r="R2347"/>
  <c r="P2347"/>
  <c r="BI2345"/>
  <c r="BH2345"/>
  <c r="BG2345"/>
  <c r="BE2345"/>
  <c r="T2345"/>
  <c r="R2345"/>
  <c r="P2345"/>
  <c r="BI2338"/>
  <c r="BH2338"/>
  <c r="BG2338"/>
  <c r="BE2338"/>
  <c r="T2338"/>
  <c r="R2338"/>
  <c r="P2338"/>
  <c r="BI2337"/>
  <c r="BH2337"/>
  <c r="BG2337"/>
  <c r="BE2337"/>
  <c r="T2337"/>
  <c r="R2337"/>
  <c r="P2337"/>
  <c r="BI2336"/>
  <c r="BH2336"/>
  <c r="BG2336"/>
  <c r="BE2336"/>
  <c r="T2336"/>
  <c r="R2336"/>
  <c r="P2336"/>
  <c r="BI2335"/>
  <c r="BH2335"/>
  <c r="BG2335"/>
  <c r="BE2335"/>
  <c r="T2335"/>
  <c r="R2335"/>
  <c r="P2335"/>
  <c r="BI2334"/>
  <c r="BH2334"/>
  <c r="BG2334"/>
  <c r="BE2334"/>
  <c r="T2334"/>
  <c r="R2334"/>
  <c r="P2334"/>
  <c r="BI2333"/>
  <c r="BH2333"/>
  <c r="BG2333"/>
  <c r="BE2333"/>
  <c r="T2333"/>
  <c r="R2333"/>
  <c r="P2333"/>
  <c r="BI2331"/>
  <c r="BH2331"/>
  <c r="BG2331"/>
  <c r="BE2331"/>
  <c r="T2331"/>
  <c r="R2331"/>
  <c r="P2331"/>
  <c r="BI2330"/>
  <c r="BH2330"/>
  <c r="BG2330"/>
  <c r="BE2330"/>
  <c r="T2330"/>
  <c r="R2330"/>
  <c r="P2330"/>
  <c r="BI2329"/>
  <c r="BH2329"/>
  <c r="BG2329"/>
  <c r="BE2329"/>
  <c r="T2329"/>
  <c r="R2329"/>
  <c r="P2329"/>
  <c r="BI2328"/>
  <c r="BH2328"/>
  <c r="BG2328"/>
  <c r="BE2328"/>
  <c r="T2328"/>
  <c r="R2328"/>
  <c r="P2328"/>
  <c r="BI2327"/>
  <c r="BH2327"/>
  <c r="BG2327"/>
  <c r="BE2327"/>
  <c r="T2327"/>
  <c r="R2327"/>
  <c r="P2327"/>
  <c r="BI2326"/>
  <c r="BH2326"/>
  <c r="BG2326"/>
  <c r="BE2326"/>
  <c r="T2326"/>
  <c r="R2326"/>
  <c r="P2326"/>
  <c r="BI2325"/>
  <c r="BH2325"/>
  <c r="BG2325"/>
  <c r="BE2325"/>
  <c r="T2325"/>
  <c r="R2325"/>
  <c r="P2325"/>
  <c r="BI2324"/>
  <c r="BH2324"/>
  <c r="BG2324"/>
  <c r="BE2324"/>
  <c r="T2324"/>
  <c r="R2324"/>
  <c r="P2324"/>
  <c r="BI2323"/>
  <c r="BH2323"/>
  <c r="BG2323"/>
  <c r="BE2323"/>
  <c r="T2323"/>
  <c r="R2323"/>
  <c r="P2323"/>
  <c r="BI2322"/>
  <c r="BH2322"/>
  <c r="BG2322"/>
  <c r="BE2322"/>
  <c r="T2322"/>
  <c r="R2322"/>
  <c r="P2322"/>
  <c r="BI2321"/>
  <c r="BH2321"/>
  <c r="BG2321"/>
  <c r="BE2321"/>
  <c r="T2321"/>
  <c r="R2321"/>
  <c r="P2321"/>
  <c r="BI2320"/>
  <c r="BH2320"/>
  <c r="BG2320"/>
  <c r="BE2320"/>
  <c r="T2320"/>
  <c r="R2320"/>
  <c r="P2320"/>
  <c r="BI2319"/>
  <c r="BH2319"/>
  <c r="BG2319"/>
  <c r="BE2319"/>
  <c r="T2319"/>
  <c r="R2319"/>
  <c r="P2319"/>
  <c r="BI2317"/>
  <c r="BH2317"/>
  <c r="BG2317"/>
  <c r="BE2317"/>
  <c r="T2317"/>
  <c r="R2317"/>
  <c r="P2317"/>
  <c r="BI2313"/>
  <c r="BH2313"/>
  <c r="BG2313"/>
  <c r="BE2313"/>
  <c r="T2313"/>
  <c r="R2313"/>
  <c r="P2313"/>
  <c r="BI2312"/>
  <c r="BH2312"/>
  <c r="BG2312"/>
  <c r="BE2312"/>
  <c r="T2312"/>
  <c r="R2312"/>
  <c r="P2312"/>
  <c r="BI2311"/>
  <c r="BH2311"/>
  <c r="BG2311"/>
  <c r="BE2311"/>
  <c r="T2311"/>
  <c r="R2311"/>
  <c r="P2311"/>
  <c r="BI2310"/>
  <c r="BH2310"/>
  <c r="BG2310"/>
  <c r="BE2310"/>
  <c r="T2310"/>
  <c r="R2310"/>
  <c r="P2310"/>
  <c r="BI2301"/>
  <c r="BH2301"/>
  <c r="BG2301"/>
  <c r="BE2301"/>
  <c r="T2301"/>
  <c r="R2301"/>
  <c r="P2301"/>
  <c r="BI2300"/>
  <c r="BH2300"/>
  <c r="BG2300"/>
  <c r="BE2300"/>
  <c r="T2300"/>
  <c r="R2300"/>
  <c r="P2300"/>
  <c r="BI2299"/>
  <c r="BH2299"/>
  <c r="BG2299"/>
  <c r="BE2299"/>
  <c r="T2299"/>
  <c r="R2299"/>
  <c r="P2299"/>
  <c r="BI2296"/>
  <c r="BH2296"/>
  <c r="BG2296"/>
  <c r="BE2296"/>
  <c r="T2296"/>
  <c r="R2296"/>
  <c r="P2296"/>
  <c r="BI2292"/>
  <c r="BH2292"/>
  <c r="BG2292"/>
  <c r="BE2292"/>
  <c r="T2292"/>
  <c r="R2292"/>
  <c r="P2292"/>
  <c r="BI2286"/>
  <c r="BH2286"/>
  <c r="BG2286"/>
  <c r="BE2286"/>
  <c r="T2286"/>
  <c r="R2286"/>
  <c r="P2286"/>
  <c r="BI2279"/>
  <c r="BH2279"/>
  <c r="BG2279"/>
  <c r="BE2279"/>
  <c r="T2279"/>
  <c r="R2279"/>
  <c r="P2279"/>
  <c r="BI2276"/>
  <c r="BH2276"/>
  <c r="BG2276"/>
  <c r="BE2276"/>
  <c r="T2276"/>
  <c r="R2276"/>
  <c r="P2276"/>
  <c r="BI2272"/>
  <c r="BH2272"/>
  <c r="BG2272"/>
  <c r="BE2272"/>
  <c r="T2272"/>
  <c r="R2272"/>
  <c r="P2272"/>
  <c r="BI2271"/>
  <c r="BH2271"/>
  <c r="BG2271"/>
  <c r="BE2271"/>
  <c r="T2271"/>
  <c r="R2271"/>
  <c r="P2271"/>
  <c r="BI2267"/>
  <c r="BH2267"/>
  <c r="BG2267"/>
  <c r="BE2267"/>
  <c r="T2267"/>
  <c r="R2267"/>
  <c r="P2267"/>
  <c r="BI2266"/>
  <c r="BH2266"/>
  <c r="BG2266"/>
  <c r="BE2266"/>
  <c r="T2266"/>
  <c r="R2266"/>
  <c r="P2266"/>
  <c r="BI2265"/>
  <c r="BH2265"/>
  <c r="BG2265"/>
  <c r="BE2265"/>
  <c r="T2265"/>
  <c r="R2265"/>
  <c r="P2265"/>
  <c r="BI2264"/>
  <c r="BH2264"/>
  <c r="BG2264"/>
  <c r="BE2264"/>
  <c r="T2264"/>
  <c r="R2264"/>
  <c r="P2264"/>
  <c r="BI2263"/>
  <c r="BH2263"/>
  <c r="BG2263"/>
  <c r="BE2263"/>
  <c r="T2263"/>
  <c r="R2263"/>
  <c r="P2263"/>
  <c r="BI2254"/>
  <c r="BH2254"/>
  <c r="BG2254"/>
  <c r="BE2254"/>
  <c r="T2254"/>
  <c r="R2254"/>
  <c r="P2254"/>
  <c r="BI2250"/>
  <c r="BH2250"/>
  <c r="BG2250"/>
  <c r="BE2250"/>
  <c r="T2250"/>
  <c r="R2250"/>
  <c r="P2250"/>
  <c r="BI2245"/>
  <c r="BH2245"/>
  <c r="BG2245"/>
  <c r="BE2245"/>
  <c r="T2245"/>
  <c r="R2245"/>
  <c r="P2245"/>
  <c r="BI2241"/>
  <c r="BH2241"/>
  <c r="BG2241"/>
  <c r="BE2241"/>
  <c r="T2241"/>
  <c r="R2241"/>
  <c r="P2241"/>
  <c r="BI2235"/>
  <c r="BH2235"/>
  <c r="BG2235"/>
  <c r="BE2235"/>
  <c r="T2235"/>
  <c r="R2235"/>
  <c r="P2235"/>
  <c r="BI2222"/>
  <c r="BH2222"/>
  <c r="BG2222"/>
  <c r="BE2222"/>
  <c r="T2222"/>
  <c r="R2222"/>
  <c r="P2222"/>
  <c r="BI2211"/>
  <c r="BH2211"/>
  <c r="BG2211"/>
  <c r="BE2211"/>
  <c r="T2211"/>
  <c r="R2211"/>
  <c r="P2211"/>
  <c r="BI2201"/>
  <c r="BH2201"/>
  <c r="BG2201"/>
  <c r="BE2201"/>
  <c r="T2201"/>
  <c r="R2201"/>
  <c r="P2201"/>
  <c r="BI2186"/>
  <c r="BH2186"/>
  <c r="BG2186"/>
  <c r="BE2186"/>
  <c r="T2186"/>
  <c r="R2186"/>
  <c r="P2186"/>
  <c r="BI2171"/>
  <c r="BH2171"/>
  <c r="BG2171"/>
  <c r="BE2171"/>
  <c r="T2171"/>
  <c r="R2171"/>
  <c r="P2171"/>
  <c r="BI2169"/>
  <c r="BH2169"/>
  <c r="BG2169"/>
  <c r="BE2169"/>
  <c r="T2169"/>
  <c r="R2169"/>
  <c r="P2169"/>
  <c r="BI2166"/>
  <c r="BH2166"/>
  <c r="BG2166"/>
  <c r="BE2166"/>
  <c r="T2166"/>
  <c r="R2166"/>
  <c r="P2166"/>
  <c r="BI2164"/>
  <c r="BH2164"/>
  <c r="BG2164"/>
  <c r="BE2164"/>
  <c r="T2164"/>
  <c r="R2164"/>
  <c r="P2164"/>
  <c r="BI2162"/>
  <c r="BH2162"/>
  <c r="BG2162"/>
  <c r="BE2162"/>
  <c r="T2162"/>
  <c r="R2162"/>
  <c r="P2162"/>
  <c r="BI2159"/>
  <c r="BH2159"/>
  <c r="BG2159"/>
  <c r="BE2159"/>
  <c r="T2159"/>
  <c r="R2159"/>
  <c r="P2159"/>
  <c r="BI2154"/>
  <c r="BH2154"/>
  <c r="BG2154"/>
  <c r="BE2154"/>
  <c r="T2154"/>
  <c r="R2154"/>
  <c r="P2154"/>
  <c r="BI2150"/>
  <c r="BH2150"/>
  <c r="BG2150"/>
  <c r="BE2150"/>
  <c r="T2150"/>
  <c r="R2150"/>
  <c r="P2150"/>
  <c r="BI2146"/>
  <c r="BH2146"/>
  <c r="BG2146"/>
  <c r="BE2146"/>
  <c r="T2146"/>
  <c r="R2146"/>
  <c r="P2146"/>
  <c r="BI2132"/>
  <c r="BH2132"/>
  <c r="BG2132"/>
  <c r="BE2132"/>
  <c r="T2132"/>
  <c r="R2132"/>
  <c r="P2132"/>
  <c r="BI2122"/>
  <c r="BH2122"/>
  <c r="BG2122"/>
  <c r="BE2122"/>
  <c r="T2122"/>
  <c r="R2122"/>
  <c r="P2122"/>
  <c r="BI2116"/>
  <c r="BH2116"/>
  <c r="BG2116"/>
  <c r="BE2116"/>
  <c r="T2116"/>
  <c r="R2116"/>
  <c r="P2116"/>
  <c r="BI2090"/>
  <c r="BH2090"/>
  <c r="BG2090"/>
  <c r="BE2090"/>
  <c r="T2090"/>
  <c r="R2090"/>
  <c r="P2090"/>
  <c r="BI2044"/>
  <c r="BH2044"/>
  <c r="BG2044"/>
  <c r="BE2044"/>
  <c r="T2044"/>
  <c r="R2044"/>
  <c r="P2044"/>
  <c r="BI2022"/>
  <c r="BH2022"/>
  <c r="BG2022"/>
  <c r="BE2022"/>
  <c r="T2022"/>
  <c r="R2022"/>
  <c r="P2022"/>
  <c r="BI2002"/>
  <c r="BH2002"/>
  <c r="BG2002"/>
  <c r="BE2002"/>
  <c r="T2002"/>
  <c r="R2002"/>
  <c r="P2002"/>
  <c r="BI1959"/>
  <c r="BH1959"/>
  <c r="BG1959"/>
  <c r="BE1959"/>
  <c r="T1959"/>
  <c r="R1959"/>
  <c r="P1959"/>
  <c r="BI1953"/>
  <c r="BH1953"/>
  <c r="BG1953"/>
  <c r="BE1953"/>
  <c r="T1953"/>
  <c r="R1953"/>
  <c r="P1953"/>
  <c r="BI1949"/>
  <c r="BH1949"/>
  <c r="BG1949"/>
  <c r="BE1949"/>
  <c r="T1949"/>
  <c r="R1949"/>
  <c r="P1949"/>
  <c r="BI1947"/>
  <c r="BH1947"/>
  <c r="BG1947"/>
  <c r="BE1947"/>
  <c r="T1947"/>
  <c r="R1947"/>
  <c r="P1947"/>
  <c r="BI1945"/>
  <c r="BH1945"/>
  <c r="BG1945"/>
  <c r="BE1945"/>
  <c r="T1945"/>
  <c r="R1945"/>
  <c r="P1945"/>
  <c r="BI1940"/>
  <c r="BH1940"/>
  <c r="BG1940"/>
  <c r="BE1940"/>
  <c r="T1940"/>
  <c r="R1940"/>
  <c r="P1940"/>
  <c r="BI1936"/>
  <c r="BH1936"/>
  <c r="BG1936"/>
  <c r="BE1936"/>
  <c r="T1936"/>
  <c r="R1936"/>
  <c r="P1936"/>
  <c r="BI1932"/>
  <c r="BH1932"/>
  <c r="BG1932"/>
  <c r="BE1932"/>
  <c r="T1932"/>
  <c r="R1932"/>
  <c r="P1932"/>
  <c r="BI1928"/>
  <c r="BH1928"/>
  <c r="BG1928"/>
  <c r="BE1928"/>
  <c r="T1928"/>
  <c r="R1928"/>
  <c r="P1928"/>
  <c r="BI1924"/>
  <c r="BH1924"/>
  <c r="BG1924"/>
  <c r="BE1924"/>
  <c r="T1924"/>
  <c r="R1924"/>
  <c r="P1924"/>
  <c r="BI1920"/>
  <c r="BH1920"/>
  <c r="BG1920"/>
  <c r="BE1920"/>
  <c r="T1920"/>
  <c r="R1920"/>
  <c r="P1920"/>
  <c r="BI1903"/>
  <c r="BH1903"/>
  <c r="BG1903"/>
  <c r="BE1903"/>
  <c r="T1903"/>
  <c r="R1903"/>
  <c r="P1903"/>
  <c r="BI1901"/>
  <c r="BH1901"/>
  <c r="BG1901"/>
  <c r="BE1901"/>
  <c r="T1901"/>
  <c r="R1901"/>
  <c r="P1901"/>
  <c r="BI1891"/>
  <c r="BH1891"/>
  <c r="BG1891"/>
  <c r="BE1891"/>
  <c r="T1891"/>
  <c r="R1891"/>
  <c r="P1891"/>
  <c r="BI1888"/>
  <c r="BH1888"/>
  <c r="BG1888"/>
  <c r="BE1888"/>
  <c r="T1888"/>
  <c r="R1888"/>
  <c r="P1888"/>
  <c r="BI1883"/>
  <c r="BH1883"/>
  <c r="BG1883"/>
  <c r="BE1883"/>
  <c r="T1883"/>
  <c r="R1883"/>
  <c r="P1883"/>
  <c r="BI1868"/>
  <c r="BH1868"/>
  <c r="BG1868"/>
  <c r="BE1868"/>
  <c r="T1868"/>
  <c r="R1868"/>
  <c r="P1868"/>
  <c r="BI1864"/>
  <c r="BH1864"/>
  <c r="BG1864"/>
  <c r="BE1864"/>
  <c r="T1864"/>
  <c r="R1864"/>
  <c r="P1864"/>
  <c r="BI1837"/>
  <c r="BH1837"/>
  <c r="BG1837"/>
  <c r="BE1837"/>
  <c r="T1837"/>
  <c r="R1837"/>
  <c r="P1837"/>
  <c r="BI1810"/>
  <c r="BH1810"/>
  <c r="BG1810"/>
  <c r="BE1810"/>
  <c r="T1810"/>
  <c r="R1810"/>
  <c r="P1810"/>
  <c r="BI1806"/>
  <c r="BH1806"/>
  <c r="BG1806"/>
  <c r="BE1806"/>
  <c r="T1806"/>
  <c r="R1806"/>
  <c r="P1806"/>
  <c r="BI1802"/>
  <c r="BH1802"/>
  <c r="BG1802"/>
  <c r="BE1802"/>
  <c r="T1802"/>
  <c r="R1802"/>
  <c r="P1802"/>
  <c r="BI1798"/>
  <c r="BH1798"/>
  <c r="BG1798"/>
  <c r="BE1798"/>
  <c r="T1798"/>
  <c r="R1798"/>
  <c r="P1798"/>
  <c r="BI1776"/>
  <c r="BH1776"/>
  <c r="BG1776"/>
  <c r="BE1776"/>
  <c r="T1776"/>
  <c r="R1776"/>
  <c r="P1776"/>
  <c r="BI1746"/>
  <c r="BH1746"/>
  <c r="BG1746"/>
  <c r="BE1746"/>
  <c r="T1746"/>
  <c r="R1746"/>
  <c r="P1746"/>
  <c r="BI1744"/>
  <c r="BH1744"/>
  <c r="BG1744"/>
  <c r="BE1744"/>
  <c r="T1744"/>
  <c r="R1744"/>
  <c r="P1744"/>
  <c r="BI1742"/>
  <c r="BH1742"/>
  <c r="BG1742"/>
  <c r="BE1742"/>
  <c r="T1742"/>
  <c r="R1742"/>
  <c r="P1742"/>
  <c r="BI1720"/>
  <c r="BH1720"/>
  <c r="BG1720"/>
  <c r="BE1720"/>
  <c r="T1720"/>
  <c r="R1720"/>
  <c r="P1720"/>
  <c r="BI1717"/>
  <c r="BH1717"/>
  <c r="BG1717"/>
  <c r="BE1717"/>
  <c r="T1717"/>
  <c r="R1717"/>
  <c r="P1717"/>
  <c r="BI1714"/>
  <c r="BH1714"/>
  <c r="BG1714"/>
  <c r="BE1714"/>
  <c r="T1714"/>
  <c r="R1714"/>
  <c r="P1714"/>
  <c r="BI1712"/>
  <c r="BH1712"/>
  <c r="BG1712"/>
  <c r="BE1712"/>
  <c r="T1712"/>
  <c r="R1712"/>
  <c r="P1712"/>
  <c r="BI1686"/>
  <c r="BH1686"/>
  <c r="BG1686"/>
  <c r="BE1686"/>
  <c r="T1686"/>
  <c r="R1686"/>
  <c r="P1686"/>
  <c r="BI1683"/>
  <c r="BH1683"/>
  <c r="BG1683"/>
  <c r="BE1683"/>
  <c r="T1683"/>
  <c r="R1683"/>
  <c r="P1683"/>
  <c r="BI1680"/>
  <c r="BH1680"/>
  <c r="BG1680"/>
  <c r="BE1680"/>
  <c r="T1680"/>
  <c r="R1680"/>
  <c r="P1680"/>
  <c r="BI1664"/>
  <c r="BH1664"/>
  <c r="BG1664"/>
  <c r="BE1664"/>
  <c r="T1664"/>
  <c r="R1664"/>
  <c r="P1664"/>
  <c r="BI1662"/>
  <c r="BH1662"/>
  <c r="BG1662"/>
  <c r="BE1662"/>
  <c r="T1662"/>
  <c r="R1662"/>
  <c r="P1662"/>
  <c r="BI1647"/>
  <c r="BH1647"/>
  <c r="BG1647"/>
  <c r="BE1647"/>
  <c r="T1647"/>
  <c r="R1647"/>
  <c r="P1647"/>
  <c r="BI1645"/>
  <c r="BH1645"/>
  <c r="BG1645"/>
  <c r="BE1645"/>
  <c r="T1645"/>
  <c r="R1645"/>
  <c r="P1645"/>
  <c r="BI1628"/>
  <c r="BH1628"/>
  <c r="BG1628"/>
  <c r="BE1628"/>
  <c r="T1628"/>
  <c r="R1628"/>
  <c r="P1628"/>
  <c r="BI1626"/>
  <c r="BH1626"/>
  <c r="BG1626"/>
  <c r="BE1626"/>
  <c r="T1626"/>
  <c r="R1626"/>
  <c r="P1626"/>
  <c r="BI1622"/>
  <c r="BH1622"/>
  <c r="BG1622"/>
  <c r="BE1622"/>
  <c r="T1622"/>
  <c r="R1622"/>
  <c r="P1622"/>
  <c r="BI1609"/>
  <c r="BH1609"/>
  <c r="BG1609"/>
  <c r="BE1609"/>
  <c r="T1609"/>
  <c r="R1609"/>
  <c r="P1609"/>
  <c r="BI1598"/>
  <c r="BH1598"/>
  <c r="BG1598"/>
  <c r="BE1598"/>
  <c r="T1598"/>
  <c r="R1598"/>
  <c r="P1598"/>
  <c r="BI1568"/>
  <c r="BH1568"/>
  <c r="BG1568"/>
  <c r="BE1568"/>
  <c r="T1568"/>
  <c r="R1568"/>
  <c r="P1568"/>
  <c r="BI1566"/>
  <c r="BH1566"/>
  <c r="BG1566"/>
  <c r="BE1566"/>
  <c r="T1566"/>
  <c r="R1566"/>
  <c r="P1566"/>
  <c r="BI1542"/>
  <c r="BH1542"/>
  <c r="BG1542"/>
  <c r="BE1542"/>
  <c r="T1542"/>
  <c r="R1542"/>
  <c r="P1542"/>
  <c r="BI1539"/>
  <c r="BH1539"/>
  <c r="BG1539"/>
  <c r="BE1539"/>
  <c r="T1539"/>
  <c r="R1539"/>
  <c r="P1539"/>
  <c r="BI1507"/>
  <c r="BH1507"/>
  <c r="BG1507"/>
  <c r="BE1507"/>
  <c r="T1507"/>
  <c r="R1507"/>
  <c r="P1507"/>
  <c r="BI1500"/>
  <c r="BH1500"/>
  <c r="BG1500"/>
  <c r="BE1500"/>
  <c r="T1500"/>
  <c r="R1500"/>
  <c r="P1500"/>
  <c r="BI1472"/>
  <c r="BH1472"/>
  <c r="BG1472"/>
  <c r="BE1472"/>
  <c r="T1472"/>
  <c r="R1472"/>
  <c r="P1472"/>
  <c r="BI1468"/>
  <c r="BH1468"/>
  <c r="BG1468"/>
  <c r="BE1468"/>
  <c r="T1468"/>
  <c r="R1468"/>
  <c r="P1468"/>
  <c r="BI1466"/>
  <c r="BH1466"/>
  <c r="BG1466"/>
  <c r="BE1466"/>
  <c r="T1466"/>
  <c r="R1466"/>
  <c r="P1466"/>
  <c r="BI1462"/>
  <c r="BH1462"/>
  <c r="BG1462"/>
  <c r="BE1462"/>
  <c r="T1462"/>
  <c r="R1462"/>
  <c r="P1462"/>
  <c r="BI1458"/>
  <c r="BH1458"/>
  <c r="BG1458"/>
  <c r="BE1458"/>
  <c r="T1458"/>
  <c r="R1458"/>
  <c r="P1458"/>
  <c r="BI1454"/>
  <c r="BH1454"/>
  <c r="BG1454"/>
  <c r="BE1454"/>
  <c r="T1454"/>
  <c r="R1454"/>
  <c r="P1454"/>
  <c r="BI1441"/>
  <c r="BH1441"/>
  <c r="BG1441"/>
  <c r="BE1441"/>
  <c r="T1441"/>
  <c r="R1441"/>
  <c r="P1441"/>
  <c r="BI1438"/>
  <c r="BH1438"/>
  <c r="BG1438"/>
  <c r="BE1438"/>
  <c r="T1438"/>
  <c r="R1438"/>
  <c r="P1438"/>
  <c r="BI1435"/>
  <c r="BH1435"/>
  <c r="BG1435"/>
  <c r="BE1435"/>
  <c r="T1435"/>
  <c r="R1435"/>
  <c r="P1435"/>
  <c r="BI1418"/>
  <c r="BH1418"/>
  <c r="BG1418"/>
  <c r="BE1418"/>
  <c r="T1418"/>
  <c r="R1418"/>
  <c r="P1418"/>
  <c r="BI1416"/>
  <c r="BH1416"/>
  <c r="BG1416"/>
  <c r="BE1416"/>
  <c r="T1416"/>
  <c r="R1416"/>
  <c r="P1416"/>
  <c r="BI1410"/>
  <c r="BH1410"/>
  <c r="BG1410"/>
  <c r="BE1410"/>
  <c r="T1410"/>
  <c r="R1410"/>
  <c r="P1410"/>
  <c r="BI1407"/>
  <c r="BH1407"/>
  <c r="BG1407"/>
  <c r="BE1407"/>
  <c r="T1407"/>
  <c r="R1407"/>
  <c r="P1407"/>
  <c r="BI1379"/>
  <c r="BH1379"/>
  <c r="BG1379"/>
  <c r="BE1379"/>
  <c r="T1379"/>
  <c r="R1379"/>
  <c r="P1379"/>
  <c r="BI1358"/>
  <c r="BH1358"/>
  <c r="BG1358"/>
  <c r="BE1358"/>
  <c r="T1358"/>
  <c r="R1358"/>
  <c r="P1358"/>
  <c r="BI1308"/>
  <c r="BH1308"/>
  <c r="BG1308"/>
  <c r="BE1308"/>
  <c r="T1308"/>
  <c r="R1308"/>
  <c r="P1308"/>
  <c r="BI1298"/>
  <c r="BH1298"/>
  <c r="BG1298"/>
  <c r="BE1298"/>
  <c r="T1298"/>
  <c r="R1298"/>
  <c r="P1298"/>
  <c r="BI1248"/>
  <c r="BH1248"/>
  <c r="BG1248"/>
  <c r="BE1248"/>
  <c r="T1248"/>
  <c r="R1248"/>
  <c r="P1248"/>
  <c r="BI1240"/>
  <c r="BH1240"/>
  <c r="BG1240"/>
  <c r="BE1240"/>
  <c r="T1240"/>
  <c r="R1240"/>
  <c r="P1240"/>
  <c r="BI1238"/>
  <c r="BH1238"/>
  <c r="BG1238"/>
  <c r="BE1238"/>
  <c r="T1238"/>
  <c r="R1238"/>
  <c r="P1238"/>
  <c r="BI1230"/>
  <c r="BH1230"/>
  <c r="BG1230"/>
  <c r="BE1230"/>
  <c r="T1230"/>
  <c r="R1230"/>
  <c r="P1230"/>
  <c r="BI1222"/>
  <c r="BH1222"/>
  <c r="BG1222"/>
  <c r="BE1222"/>
  <c r="T1222"/>
  <c r="R1222"/>
  <c r="P1222"/>
  <c r="BI1219"/>
  <c r="BH1219"/>
  <c r="BG1219"/>
  <c r="BE1219"/>
  <c r="T1219"/>
  <c r="R1219"/>
  <c r="P1219"/>
  <c r="BI1214"/>
  <c r="BH1214"/>
  <c r="BG1214"/>
  <c r="BE1214"/>
  <c r="T1214"/>
  <c r="R1214"/>
  <c r="P1214"/>
  <c r="BI1211"/>
  <c r="BH1211"/>
  <c r="BG1211"/>
  <c r="BE1211"/>
  <c r="T1211"/>
  <c r="R1211"/>
  <c r="P1211"/>
  <c r="BI1207"/>
  <c r="BH1207"/>
  <c r="BG1207"/>
  <c r="BE1207"/>
  <c r="T1207"/>
  <c r="R1207"/>
  <c r="P1207"/>
  <c r="BI1204"/>
  <c r="BH1204"/>
  <c r="BG1204"/>
  <c r="BE1204"/>
  <c r="T1204"/>
  <c r="R1204"/>
  <c r="P1204"/>
  <c r="BI1199"/>
  <c r="BH1199"/>
  <c r="BG1199"/>
  <c r="BE1199"/>
  <c r="T1199"/>
  <c r="R1199"/>
  <c r="P1199"/>
  <c r="BI1193"/>
  <c r="BH1193"/>
  <c r="BG1193"/>
  <c r="BE1193"/>
  <c r="T1193"/>
  <c r="R1193"/>
  <c r="P1193"/>
  <c r="BI1189"/>
  <c r="BH1189"/>
  <c r="BG1189"/>
  <c r="BE1189"/>
  <c r="T1189"/>
  <c r="R1189"/>
  <c r="P1189"/>
  <c r="BI1186"/>
  <c r="BH1186"/>
  <c r="BG1186"/>
  <c r="BE1186"/>
  <c r="T1186"/>
  <c r="R1186"/>
  <c r="P1186"/>
  <c r="BI1181"/>
  <c r="BH1181"/>
  <c r="BG1181"/>
  <c r="BE1181"/>
  <c r="T1181"/>
  <c r="R1181"/>
  <c r="P1181"/>
  <c r="BI1179"/>
  <c r="BH1179"/>
  <c r="BG1179"/>
  <c r="BE1179"/>
  <c r="T1179"/>
  <c r="R1179"/>
  <c r="P1179"/>
  <c r="BI1177"/>
  <c r="BH1177"/>
  <c r="BG1177"/>
  <c r="BE1177"/>
  <c r="T1177"/>
  <c r="R1177"/>
  <c r="P1177"/>
  <c r="BI1173"/>
  <c r="BH1173"/>
  <c r="BG1173"/>
  <c r="BE1173"/>
  <c r="T1173"/>
  <c r="R1173"/>
  <c r="P1173"/>
  <c r="BI1171"/>
  <c r="BH1171"/>
  <c r="BG1171"/>
  <c r="BE1171"/>
  <c r="T1171"/>
  <c r="R1171"/>
  <c r="P1171"/>
  <c r="BI1167"/>
  <c r="BH1167"/>
  <c r="BG1167"/>
  <c r="BE1167"/>
  <c r="T1167"/>
  <c r="R1167"/>
  <c r="P1167"/>
  <c r="BI1165"/>
  <c r="BH1165"/>
  <c r="BG1165"/>
  <c r="BE1165"/>
  <c r="T1165"/>
  <c r="R1165"/>
  <c r="P1165"/>
  <c r="BI1162"/>
  <c r="BH1162"/>
  <c r="BG1162"/>
  <c r="BE1162"/>
  <c r="T1162"/>
  <c r="R1162"/>
  <c r="P1162"/>
  <c r="BI1158"/>
  <c r="BH1158"/>
  <c r="BG1158"/>
  <c r="BE1158"/>
  <c r="T1158"/>
  <c r="R1158"/>
  <c r="P1158"/>
  <c r="BI1154"/>
  <c r="BH1154"/>
  <c r="BG1154"/>
  <c r="BE1154"/>
  <c r="T1154"/>
  <c r="R1154"/>
  <c r="P1154"/>
  <c r="BI1152"/>
  <c r="BH1152"/>
  <c r="BG1152"/>
  <c r="BE1152"/>
  <c r="T1152"/>
  <c r="R1152"/>
  <c r="P1152"/>
  <c r="BI1146"/>
  <c r="BH1146"/>
  <c r="BG1146"/>
  <c r="BE1146"/>
  <c r="T1146"/>
  <c r="R1146"/>
  <c r="P1146"/>
  <c r="BI1144"/>
  <c r="BH1144"/>
  <c r="BG1144"/>
  <c r="BE1144"/>
  <c r="T1144"/>
  <c r="R1144"/>
  <c r="P1144"/>
  <c r="J72"/>
  <c r="BI1130"/>
  <c r="BH1130"/>
  <c r="BG1130"/>
  <c r="BE1130"/>
  <c r="T1130"/>
  <c r="R1130"/>
  <c r="P1130"/>
  <c r="BI1128"/>
  <c r="BH1128"/>
  <c r="BG1128"/>
  <c r="BE1128"/>
  <c r="T1128"/>
  <c r="R1128"/>
  <c r="P1128"/>
  <c r="BI1120"/>
  <c r="BH1120"/>
  <c r="BG1120"/>
  <c r="BE1120"/>
  <c r="T1120"/>
  <c r="R1120"/>
  <c r="P1120"/>
  <c r="BI1117"/>
  <c r="BH1117"/>
  <c r="BG1117"/>
  <c r="BE1117"/>
  <c r="T1117"/>
  <c r="R1117"/>
  <c r="P1117"/>
  <c r="BI1104"/>
  <c r="BH1104"/>
  <c r="BG1104"/>
  <c r="BE1104"/>
  <c r="T1104"/>
  <c r="R1104"/>
  <c r="P1104"/>
  <c r="BI1090"/>
  <c r="BH1090"/>
  <c r="BG1090"/>
  <c r="BE1090"/>
  <c r="T1090"/>
  <c r="R1090"/>
  <c r="P1090"/>
  <c r="BI1085"/>
  <c r="BH1085"/>
  <c r="BG1085"/>
  <c r="BE1085"/>
  <c r="T1085"/>
  <c r="R1085"/>
  <c r="P1085"/>
  <c r="BI1080"/>
  <c r="BH1080"/>
  <c r="BG1080"/>
  <c r="BE1080"/>
  <c r="T1080"/>
  <c r="R1080"/>
  <c r="P1080"/>
  <c r="BI1066"/>
  <c r="BH1066"/>
  <c r="BG1066"/>
  <c r="BE1066"/>
  <c r="T1066"/>
  <c r="R1066"/>
  <c r="P1066"/>
  <c r="BI1032"/>
  <c r="BH1032"/>
  <c r="BG1032"/>
  <c r="BE1032"/>
  <c r="T1032"/>
  <c r="R1032"/>
  <c r="P1032"/>
  <c r="BI1028"/>
  <c r="BH1028"/>
  <c r="BG1028"/>
  <c r="BE1028"/>
  <c r="T1028"/>
  <c r="R1028"/>
  <c r="P1028"/>
  <c r="BI1024"/>
  <c r="BH1024"/>
  <c r="BG1024"/>
  <c r="BE1024"/>
  <c r="T1024"/>
  <c r="R1024"/>
  <c r="P1024"/>
  <c r="BI1020"/>
  <c r="BH1020"/>
  <c r="BG1020"/>
  <c r="BE1020"/>
  <c r="T1020"/>
  <c r="R1020"/>
  <c r="P1020"/>
  <c r="BI1016"/>
  <c r="BH1016"/>
  <c r="BG1016"/>
  <c r="BE1016"/>
  <c r="T1016"/>
  <c r="R1016"/>
  <c r="P1016"/>
  <c r="BI1009"/>
  <c r="BH1009"/>
  <c r="BG1009"/>
  <c r="BE1009"/>
  <c r="T1009"/>
  <c r="R1009"/>
  <c r="P1009"/>
  <c r="BI1002"/>
  <c r="BH1002"/>
  <c r="BG1002"/>
  <c r="BE1002"/>
  <c r="T1002"/>
  <c r="R1002"/>
  <c r="P1002"/>
  <c r="BI994"/>
  <c r="BH994"/>
  <c r="BG994"/>
  <c r="BE994"/>
  <c r="T994"/>
  <c r="R994"/>
  <c r="P994"/>
  <c r="BI985"/>
  <c r="BH985"/>
  <c r="BG985"/>
  <c r="BE985"/>
  <c r="T985"/>
  <c r="R985"/>
  <c r="P985"/>
  <c r="BI983"/>
  <c r="BH983"/>
  <c r="BG983"/>
  <c r="BE983"/>
  <c r="T983"/>
  <c r="R983"/>
  <c r="P983"/>
  <c r="BI979"/>
  <c r="BH979"/>
  <c r="BG979"/>
  <c r="BE979"/>
  <c r="T979"/>
  <c r="R979"/>
  <c r="P979"/>
  <c r="BI948"/>
  <c r="BH948"/>
  <c r="BG948"/>
  <c r="BE948"/>
  <c r="T948"/>
  <c r="R948"/>
  <c r="P948"/>
  <c r="BI918"/>
  <c r="BH918"/>
  <c r="BG918"/>
  <c r="BE918"/>
  <c r="T918"/>
  <c r="R918"/>
  <c r="P918"/>
  <c r="BI902"/>
  <c r="BH902"/>
  <c r="BG902"/>
  <c r="BE902"/>
  <c r="T902"/>
  <c r="R902"/>
  <c r="P902"/>
  <c r="BI900"/>
  <c r="BH900"/>
  <c r="BG900"/>
  <c r="BE900"/>
  <c r="T900"/>
  <c r="R900"/>
  <c r="P900"/>
  <c r="BI866"/>
  <c r="BH866"/>
  <c r="BG866"/>
  <c r="BE866"/>
  <c r="T866"/>
  <c r="R866"/>
  <c r="P866"/>
  <c r="BI854"/>
  <c r="BH854"/>
  <c r="BG854"/>
  <c r="BE854"/>
  <c r="T854"/>
  <c r="R854"/>
  <c r="P854"/>
  <c r="BI850"/>
  <c r="BH850"/>
  <c r="BG850"/>
  <c r="BE850"/>
  <c r="T850"/>
  <c r="R850"/>
  <c r="P850"/>
  <c r="BI848"/>
  <c r="BH848"/>
  <c r="BG848"/>
  <c r="BE848"/>
  <c r="T848"/>
  <c r="R848"/>
  <c r="P848"/>
  <c r="BI798"/>
  <c r="BH798"/>
  <c r="BG798"/>
  <c r="BE798"/>
  <c r="T798"/>
  <c r="R798"/>
  <c r="P798"/>
  <c r="BI759"/>
  <c r="BH759"/>
  <c r="BG759"/>
  <c r="BE759"/>
  <c r="T759"/>
  <c r="R759"/>
  <c r="P759"/>
  <c r="BI745"/>
  <c r="BH745"/>
  <c r="BG745"/>
  <c r="BE745"/>
  <c r="T745"/>
  <c r="R745"/>
  <c r="P745"/>
  <c r="BI737"/>
  <c r="BH737"/>
  <c r="BG737"/>
  <c r="BE737"/>
  <c r="T737"/>
  <c r="R737"/>
  <c r="P737"/>
  <c r="BI722"/>
  <c r="BH722"/>
  <c r="BG722"/>
  <c r="BE722"/>
  <c r="T722"/>
  <c r="R722"/>
  <c r="P722"/>
  <c r="BI709"/>
  <c r="BH709"/>
  <c r="BG709"/>
  <c r="BE709"/>
  <c r="T709"/>
  <c r="R709"/>
  <c r="P709"/>
  <c r="BI686"/>
  <c r="BH686"/>
  <c r="BG686"/>
  <c r="BE686"/>
  <c r="T686"/>
  <c r="R686"/>
  <c r="P686"/>
  <c r="BI655"/>
  <c r="BH655"/>
  <c r="BG655"/>
  <c r="BE655"/>
  <c r="T655"/>
  <c r="R655"/>
  <c r="P655"/>
  <c r="BI653"/>
  <c r="BH653"/>
  <c r="BG653"/>
  <c r="BE653"/>
  <c r="T653"/>
  <c r="R653"/>
  <c r="P653"/>
  <c r="BI646"/>
  <c r="BH646"/>
  <c r="BG646"/>
  <c r="BE646"/>
  <c r="T646"/>
  <c r="R646"/>
  <c r="P646"/>
  <c r="BI644"/>
  <c r="BH644"/>
  <c r="BG644"/>
  <c r="BE644"/>
  <c r="T644"/>
  <c r="R644"/>
  <c r="P644"/>
  <c r="BI640"/>
  <c r="BH640"/>
  <c r="BG640"/>
  <c r="BE640"/>
  <c r="T640"/>
  <c r="R640"/>
  <c r="P640"/>
  <c r="BI631"/>
  <c r="BH631"/>
  <c r="BG631"/>
  <c r="BE631"/>
  <c r="T631"/>
  <c r="R631"/>
  <c r="P631"/>
  <c r="BI627"/>
  <c r="BH627"/>
  <c r="BG627"/>
  <c r="BE627"/>
  <c r="T627"/>
  <c r="R627"/>
  <c r="P627"/>
  <c r="BI623"/>
  <c r="BH623"/>
  <c r="BG623"/>
  <c r="BE623"/>
  <c r="T623"/>
  <c r="R623"/>
  <c r="P623"/>
  <c r="BI619"/>
  <c r="BH619"/>
  <c r="BG619"/>
  <c r="BE619"/>
  <c r="T619"/>
  <c r="R619"/>
  <c r="P619"/>
  <c r="BI615"/>
  <c r="BH615"/>
  <c r="BG615"/>
  <c r="BE615"/>
  <c r="T615"/>
  <c r="R615"/>
  <c r="P615"/>
  <c r="BI611"/>
  <c r="BH611"/>
  <c r="BG611"/>
  <c r="BE611"/>
  <c r="T611"/>
  <c r="R611"/>
  <c r="P611"/>
  <c r="BI592"/>
  <c r="BH592"/>
  <c r="BG592"/>
  <c r="BE592"/>
  <c r="T592"/>
  <c r="R592"/>
  <c r="P592"/>
  <c r="BI571"/>
  <c r="BH571"/>
  <c r="BG571"/>
  <c r="BE571"/>
  <c r="T571"/>
  <c r="R571"/>
  <c r="P571"/>
  <c r="BI569"/>
  <c r="BH569"/>
  <c r="BG569"/>
  <c r="BE569"/>
  <c r="T569"/>
  <c r="R569"/>
  <c r="P569"/>
  <c r="BI475"/>
  <c r="BH475"/>
  <c r="BG475"/>
  <c r="BE475"/>
  <c r="T475"/>
  <c r="R475"/>
  <c r="P475"/>
  <c r="BI466"/>
  <c r="BH466"/>
  <c r="BG466"/>
  <c r="BE466"/>
  <c r="T466"/>
  <c r="R466"/>
  <c r="P466"/>
  <c r="BI394"/>
  <c r="BH394"/>
  <c r="BG394"/>
  <c r="BE394"/>
  <c r="T394"/>
  <c r="R394"/>
  <c r="P394"/>
  <c r="BI388"/>
  <c r="BH388"/>
  <c r="BG388"/>
  <c r="BE388"/>
  <c r="T388"/>
  <c r="R388"/>
  <c r="P388"/>
  <c r="BI376"/>
  <c r="BH376"/>
  <c r="BG376"/>
  <c r="BE376"/>
  <c r="T376"/>
  <c r="R376"/>
  <c r="P376"/>
  <c r="BI365"/>
  <c r="BH365"/>
  <c r="BG365"/>
  <c r="BE365"/>
  <c r="T365"/>
  <c r="R365"/>
  <c r="P365"/>
  <c r="BI355"/>
  <c r="BH355"/>
  <c r="BG355"/>
  <c r="BE355"/>
  <c r="T355"/>
  <c r="R355"/>
  <c r="P355"/>
  <c r="BI348"/>
  <c r="BH348"/>
  <c r="BG348"/>
  <c r="BE348"/>
  <c r="T348"/>
  <c r="R348"/>
  <c r="P348"/>
  <c r="BI333"/>
  <c r="BH333"/>
  <c r="BG333"/>
  <c r="BE333"/>
  <c r="T333"/>
  <c r="R333"/>
  <c r="P333"/>
  <c r="BI329"/>
  <c r="BH329"/>
  <c r="BG329"/>
  <c r="BE329"/>
  <c r="T329"/>
  <c r="R329"/>
  <c r="P329"/>
  <c r="BI325"/>
  <c r="BH325"/>
  <c r="BG325"/>
  <c r="BE325"/>
  <c r="T325"/>
  <c r="R325"/>
  <c r="P325"/>
  <c r="BI318"/>
  <c r="BH318"/>
  <c r="BG318"/>
  <c r="BE318"/>
  <c r="T318"/>
  <c r="R318"/>
  <c r="P318"/>
  <c r="BI314"/>
  <c r="BH314"/>
  <c r="BG314"/>
  <c r="BE314"/>
  <c r="T314"/>
  <c r="R314"/>
  <c r="P314"/>
  <c r="BI302"/>
  <c r="BH302"/>
  <c r="BG302"/>
  <c r="BE302"/>
  <c r="T302"/>
  <c r="R302"/>
  <c r="P302"/>
  <c r="BI300"/>
  <c r="BH300"/>
  <c r="BG300"/>
  <c r="BE300"/>
  <c r="T300"/>
  <c r="R300"/>
  <c r="P300"/>
  <c r="BI293"/>
  <c r="BH293"/>
  <c r="BG293"/>
  <c r="BE293"/>
  <c r="T293"/>
  <c r="R293"/>
  <c r="P293"/>
  <c r="BI291"/>
  <c r="BH291"/>
  <c r="BG291"/>
  <c r="BE291"/>
  <c r="T291"/>
  <c r="R291"/>
  <c r="P291"/>
  <c r="BI282"/>
  <c r="BH282"/>
  <c r="BG282"/>
  <c r="BE282"/>
  <c r="T282"/>
  <c r="R282"/>
  <c r="P282"/>
  <c r="BI280"/>
  <c r="BH280"/>
  <c r="BG280"/>
  <c r="BE280"/>
  <c r="T280"/>
  <c r="R280"/>
  <c r="P280"/>
  <c r="BI278"/>
  <c r="BH278"/>
  <c r="BG278"/>
  <c r="BE278"/>
  <c r="T278"/>
  <c r="R278"/>
  <c r="P278"/>
  <c r="BI269"/>
  <c r="BH269"/>
  <c r="BG269"/>
  <c r="BE269"/>
  <c r="T269"/>
  <c r="R269"/>
  <c r="P269"/>
  <c r="BI262"/>
  <c r="BH262"/>
  <c r="BG262"/>
  <c r="BE262"/>
  <c r="T262"/>
  <c r="R262"/>
  <c r="P262"/>
  <c r="BI260"/>
  <c r="BH260"/>
  <c r="BG260"/>
  <c r="BE260"/>
  <c r="T260"/>
  <c r="R260"/>
  <c r="P260"/>
  <c r="BI257"/>
  <c r="BH257"/>
  <c r="BG257"/>
  <c r="BE257"/>
  <c r="T257"/>
  <c r="R257"/>
  <c r="P257"/>
  <c r="BI254"/>
  <c r="BH254"/>
  <c r="BG254"/>
  <c r="BE254"/>
  <c r="T254"/>
  <c r="R254"/>
  <c r="P254"/>
  <c r="BI247"/>
  <c r="BH247"/>
  <c r="BG247"/>
  <c r="BE247"/>
  <c r="T247"/>
  <c r="R247"/>
  <c r="P247"/>
  <c r="BI245"/>
  <c r="BH245"/>
  <c r="BG245"/>
  <c r="BE245"/>
  <c r="T245"/>
  <c r="R245"/>
  <c r="P245"/>
  <c r="BI236"/>
  <c r="BH236"/>
  <c r="BG236"/>
  <c r="BE236"/>
  <c r="T236"/>
  <c r="R236"/>
  <c r="P236"/>
  <c r="BI226"/>
  <c r="BH226"/>
  <c r="BG226"/>
  <c r="BE226"/>
  <c r="T226"/>
  <c r="R226"/>
  <c r="P226"/>
  <c r="BI219"/>
  <c r="BH219"/>
  <c r="BG219"/>
  <c r="BE219"/>
  <c r="T219"/>
  <c r="R219"/>
  <c r="P219"/>
  <c r="BI215"/>
  <c r="BH215"/>
  <c r="BG215"/>
  <c r="BE215"/>
  <c r="T215"/>
  <c r="R215"/>
  <c r="P215"/>
  <c r="BI213"/>
  <c r="BH213"/>
  <c r="BG213"/>
  <c r="BE213"/>
  <c r="T213"/>
  <c r="R213"/>
  <c r="P213"/>
  <c r="BI200"/>
  <c r="BH200"/>
  <c r="BG200"/>
  <c r="BE200"/>
  <c r="T200"/>
  <c r="R200"/>
  <c r="P200"/>
  <c r="BI192"/>
  <c r="BH192"/>
  <c r="BG192"/>
  <c r="BE192"/>
  <c r="T192"/>
  <c r="R192"/>
  <c r="P192"/>
  <c r="BI181"/>
  <c r="BH181"/>
  <c r="BG181"/>
  <c r="BE181"/>
  <c r="T181"/>
  <c r="R181"/>
  <c r="P181"/>
  <c r="BI176"/>
  <c r="BH176"/>
  <c r="BG176"/>
  <c r="BE176"/>
  <c r="T176"/>
  <c r="R176"/>
  <c r="P176"/>
  <c r="BI173"/>
  <c r="BH173"/>
  <c r="BG173"/>
  <c r="BE173"/>
  <c r="T173"/>
  <c r="T172"/>
  <c r="R173"/>
  <c r="R172"/>
  <c r="P173"/>
  <c r="P172"/>
  <c r="BI152"/>
  <c r="BH152"/>
  <c r="BG152"/>
  <c r="BE152"/>
  <c r="T152"/>
  <c r="R152"/>
  <c r="P152"/>
  <c r="BI149"/>
  <c r="BH149"/>
  <c r="BG149"/>
  <c r="BE149"/>
  <c r="T149"/>
  <c r="R149"/>
  <c r="P149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R136"/>
  <c r="P136"/>
  <c r="J130"/>
  <c r="J129"/>
  <c r="F129"/>
  <c r="F127"/>
  <c r="E125"/>
  <c r="J59"/>
  <c r="J58"/>
  <c r="F58"/>
  <c r="F56"/>
  <c r="E54"/>
  <c r="J20"/>
  <c r="E20"/>
  <c r="F130"/>
  <c r="J19"/>
  <c r="J14"/>
  <c r="J127"/>
  <c r="E7"/>
  <c r="E121"/>
  <c i="3" r="J37"/>
  <c r="J36"/>
  <c i="1" r="AY56"/>
  <c i="3" r="J35"/>
  <c i="1" r="AX56"/>
  <c i="3" r="BI156"/>
  <c r="BH156"/>
  <c r="BG156"/>
  <c r="BE156"/>
  <c r="T156"/>
  <c r="R156"/>
  <c r="P156"/>
  <c r="BI149"/>
  <c r="BH149"/>
  <c r="BG149"/>
  <c r="BE149"/>
  <c r="T149"/>
  <c r="R149"/>
  <c r="P149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10"/>
  <c r="BH110"/>
  <c r="BG110"/>
  <c r="BE110"/>
  <c r="T110"/>
  <c r="R110"/>
  <c r="P110"/>
  <c r="BI106"/>
  <c r="BH106"/>
  <c r="BG106"/>
  <c r="BE106"/>
  <c r="T106"/>
  <c r="R106"/>
  <c r="P106"/>
  <c r="BI104"/>
  <c r="BH104"/>
  <c r="BG104"/>
  <c r="BE104"/>
  <c r="T104"/>
  <c r="R104"/>
  <c r="P104"/>
  <c r="BI84"/>
  <c r="BH84"/>
  <c r="BG84"/>
  <c r="BE84"/>
  <c r="T84"/>
  <c r="R84"/>
  <c r="P84"/>
  <c r="J78"/>
  <c r="J77"/>
  <c r="F77"/>
  <c r="F75"/>
  <c r="E73"/>
  <c r="J55"/>
  <c r="J54"/>
  <c r="F54"/>
  <c r="F52"/>
  <c r="E50"/>
  <c r="J18"/>
  <c r="E18"/>
  <c r="F78"/>
  <c r="J17"/>
  <c r="J12"/>
  <c r="J52"/>
  <c r="E7"/>
  <c r="E71"/>
  <c i="2" r="J37"/>
  <c r="J36"/>
  <c i="1" r="AY55"/>
  <c i="2" r="J35"/>
  <c i="1" r="AX55"/>
  <c i="2"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6"/>
  <c r="BH96"/>
  <c r="BG96"/>
  <c r="BE96"/>
  <c r="T96"/>
  <c r="R96"/>
  <c r="P96"/>
  <c r="BI95"/>
  <c r="BH95"/>
  <c r="BG95"/>
  <c r="BE95"/>
  <c r="T95"/>
  <c r="R95"/>
  <c r="P95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8"/>
  <c r="BH88"/>
  <c r="BG88"/>
  <c r="BE88"/>
  <c r="T88"/>
  <c r="R88"/>
  <c r="P88"/>
  <c r="BI87"/>
  <c r="BH87"/>
  <c r="BG87"/>
  <c r="BE87"/>
  <c r="T87"/>
  <c r="R87"/>
  <c r="P87"/>
  <c r="BI86"/>
  <c r="BH86"/>
  <c r="BG86"/>
  <c r="BE86"/>
  <c r="T86"/>
  <c r="R86"/>
  <c r="P86"/>
  <c r="F77"/>
  <c r="E75"/>
  <c r="F52"/>
  <c r="E50"/>
  <c r="J24"/>
  <c r="E24"/>
  <c r="J80"/>
  <c r="J23"/>
  <c r="J21"/>
  <c r="E21"/>
  <c r="J54"/>
  <c r="J20"/>
  <c r="J18"/>
  <c r="E18"/>
  <c r="F55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J90"/>
  <c r="BK96"/>
  <c i="3" r="BK156"/>
  <c i="4" r="BK3889"/>
  <c r="BK3824"/>
  <c r="BK3767"/>
  <c r="BK3732"/>
  <c r="BK3705"/>
  <c r="J3677"/>
  <c r="BK3524"/>
  <c r="BK3345"/>
  <c r="J3099"/>
  <c r="J2722"/>
  <c r="BK2443"/>
  <c r="BK2323"/>
  <c r="BK2164"/>
  <c r="BK1924"/>
  <c r="J1598"/>
  <c r="BK1181"/>
  <c r="BK1016"/>
  <c r="BK314"/>
  <c r="BK3840"/>
  <c r="BK3805"/>
  <c r="BK3773"/>
  <c r="BK3741"/>
  <c r="BK3682"/>
  <c r="J3532"/>
  <c r="J3441"/>
  <c r="J3231"/>
  <c r="BK2890"/>
  <c r="J2460"/>
  <c r="BK2390"/>
  <c r="J2354"/>
  <c r="BK2313"/>
  <c r="J2132"/>
  <c r="J1714"/>
  <c r="BK1500"/>
  <c r="BK1177"/>
  <c r="BK644"/>
  <c r="J592"/>
  <c r="J325"/>
  <c r="J3767"/>
  <c r="J3705"/>
  <c r="BK3676"/>
  <c r="BK3609"/>
  <c r="J3524"/>
  <c r="J3436"/>
  <c r="J3101"/>
  <c r="J2953"/>
  <c r="BK2722"/>
  <c r="J2368"/>
  <c r="BK2336"/>
  <c r="BK2320"/>
  <c r="BK2241"/>
  <c r="J2122"/>
  <c r="BK1712"/>
  <c r="BK1435"/>
  <c r="BK918"/>
  <c r="BK394"/>
  <c r="BK247"/>
  <c r="BK4660"/>
  <c r="BK4604"/>
  <c r="J4546"/>
  <c r="J4497"/>
  <c r="BK4466"/>
  <c r="BK4259"/>
  <c r="J4067"/>
  <c r="BK4017"/>
  <c r="BK3937"/>
  <c r="BK3846"/>
  <c r="J3821"/>
  <c r="J3775"/>
  <c r="BK3738"/>
  <c r="J3702"/>
  <c r="BK3673"/>
  <c r="J3605"/>
  <c r="BK3437"/>
  <c r="BK3129"/>
  <c r="BK2621"/>
  <c r="J2400"/>
  <c r="BK2352"/>
  <c r="BK2292"/>
  <c r="BK2162"/>
  <c r="BK1920"/>
  <c r="BK1742"/>
  <c r="BK1468"/>
  <c r="J1167"/>
  <c r="J722"/>
  <c r="J280"/>
  <c i="5" r="J90"/>
  <c i="6" r="J362"/>
  <c r="J307"/>
  <c r="BK284"/>
  <c r="BK243"/>
  <c r="J194"/>
  <c r="BK329"/>
  <c r="J273"/>
  <c r="J225"/>
  <c r="J119"/>
  <c r="J348"/>
  <c r="BK314"/>
  <c r="J267"/>
  <c r="J210"/>
  <c r="BK162"/>
  <c r="BK387"/>
  <c r="J352"/>
  <c r="J297"/>
  <c r="J252"/>
  <c r="J223"/>
  <c r="J195"/>
  <c r="J140"/>
  <c i="7" r="J238"/>
  <c r="J176"/>
  <c r="BK112"/>
  <c r="J231"/>
  <c r="J178"/>
  <c r="BK107"/>
  <c r="J197"/>
  <c r="BK131"/>
  <c r="BK226"/>
  <c r="J183"/>
  <c r="BK149"/>
  <c r="BK115"/>
  <c i="8" r="BK192"/>
  <c r="BK138"/>
  <c r="J104"/>
  <c r="J171"/>
  <c r="J139"/>
  <c r="J203"/>
  <c r="J174"/>
  <c r="BK133"/>
  <c r="BK114"/>
  <c r="BK181"/>
  <c r="BK152"/>
  <c r="J130"/>
  <c i="9" r="BK152"/>
  <c r="BK111"/>
  <c r="J125"/>
  <c r="J100"/>
  <c r="J126"/>
  <c r="BK154"/>
  <c r="BK99"/>
  <c i="10" r="BK119"/>
  <c r="BK96"/>
  <c r="BK98"/>
  <c i="11" r="J352"/>
  <c r="BK318"/>
  <c r="BK274"/>
  <c r="J243"/>
  <c r="BK199"/>
  <c r="J152"/>
  <c r="BK364"/>
  <c r="BK323"/>
  <c r="J300"/>
  <c r="BK277"/>
  <c r="J238"/>
  <c r="J190"/>
  <c r="BK140"/>
  <c r="J113"/>
  <c r="BK317"/>
  <c r="BK285"/>
  <c r="BK258"/>
  <c r="J232"/>
  <c r="BK209"/>
  <c r="J185"/>
  <c r="BK154"/>
  <c r="J123"/>
  <c r="J364"/>
  <c r="BK340"/>
  <c r="J314"/>
  <c r="J268"/>
  <c r="J239"/>
  <c r="J216"/>
  <c r="BK182"/>
  <c r="BK150"/>
  <c r="BK116"/>
  <c i="12" r="J314"/>
  <c r="BK277"/>
  <c r="BK253"/>
  <c r="BK216"/>
  <c r="BK192"/>
  <c r="J166"/>
  <c r="BK124"/>
  <c r="J97"/>
  <c r="J335"/>
  <c r="BK298"/>
  <c r="J272"/>
  <c r="J241"/>
  <c r="J198"/>
  <c r="BK173"/>
  <c r="BK149"/>
  <c r="J122"/>
  <c r="BK345"/>
  <c r="BK300"/>
  <c r="BK274"/>
  <c r="BK228"/>
  <c r="J208"/>
  <c r="BK165"/>
  <c r="BK122"/>
  <c r="BK98"/>
  <c r="BK333"/>
  <c r="J305"/>
  <c r="BK285"/>
  <c r="BK259"/>
  <c r="J232"/>
  <c r="BK188"/>
  <c r="BK152"/>
  <c r="BK128"/>
  <c r="J102"/>
  <c i="13" r="J107"/>
  <c r="J118"/>
  <c r="BK99"/>
  <c i="14" r="J281"/>
  <c r="BK152"/>
  <c r="J243"/>
  <c r="J313"/>
  <c r="BK234"/>
  <c r="BK312"/>
  <c r="J225"/>
  <c i="15" r="J196"/>
  <c r="BK264"/>
  <c r="BK178"/>
  <c r="BK126"/>
  <c r="BK186"/>
  <c r="BK232"/>
  <c r="J100"/>
  <c i="16" r="J162"/>
  <c r="BK273"/>
  <c r="BK194"/>
  <c r="BK141"/>
  <c r="BK239"/>
  <c r="J160"/>
  <c i="17" r="J114"/>
  <c r="J90"/>
  <c i="18" r="J138"/>
  <c r="J104"/>
  <c r="J108"/>
  <c i="19" r="J118"/>
  <c r="BK124"/>
  <c r="J111"/>
  <c r="BK100"/>
  <c i="20" r="BK153"/>
  <c r="BK108"/>
  <c r="J166"/>
  <c r="BK139"/>
  <c r="J117"/>
  <c r="J175"/>
  <c r="J154"/>
  <c r="BK129"/>
  <c r="J167"/>
  <c r="J146"/>
  <c r="J114"/>
  <c r="BK93"/>
  <c i="21" r="BK238"/>
  <c r="BK171"/>
  <c r="BK264"/>
  <c r="BK95"/>
  <c r="J202"/>
  <c r="BK260"/>
  <c r="J185"/>
  <c i="22" r="J189"/>
  <c r="BK168"/>
  <c r="J174"/>
  <c r="J168"/>
  <c i="23" r="BK218"/>
  <c r="J155"/>
  <c r="BK207"/>
  <c r="J121"/>
  <c r="J171"/>
  <c r="J221"/>
  <c r="J168"/>
  <c i="24" r="BK175"/>
  <c r="J106"/>
  <c r="J102"/>
  <c r="J125"/>
  <c i="25" r="J172"/>
  <c r="J176"/>
  <c r="BK116"/>
  <c r="J98"/>
  <c r="J94"/>
  <c i="26" r="BK141"/>
  <c r="J94"/>
  <c r="J141"/>
  <c r="BK165"/>
  <c r="BK162"/>
  <c r="J108"/>
  <c i="28" r="BK108"/>
  <c i="29" r="J107"/>
  <c r="BK89"/>
  <c i="30" r="J127"/>
  <c r="J131"/>
  <c r="BK93"/>
  <c i="31" r="J142"/>
  <c r="BK100"/>
  <c r="BK115"/>
  <c i="32" r="BK395"/>
  <c r="BK272"/>
  <c r="BK103"/>
  <c r="BK367"/>
  <c r="J239"/>
  <c r="BK456"/>
  <c r="J308"/>
  <c r="J173"/>
  <c r="J462"/>
  <c r="J363"/>
  <c r="BK129"/>
  <c i="33" r="BK204"/>
  <c r="J165"/>
  <c r="J109"/>
  <c r="J176"/>
  <c r="J150"/>
  <c r="J117"/>
  <c r="J179"/>
  <c r="J149"/>
  <c r="J220"/>
  <c r="BK185"/>
  <c r="BK157"/>
  <c i="34" r="BK106"/>
  <c r="BK96"/>
  <c i="35" r="BK116"/>
  <c r="BK98"/>
  <c i="36" r="BK137"/>
  <c r="J133"/>
  <c i="37" r="BK106"/>
  <c i="2" r="BK101"/>
  <c r="BK95"/>
  <c r="J88"/>
  <c i="3" r="BK149"/>
  <c r="J156"/>
  <c i="4" r="J3818"/>
  <c r="BK3750"/>
  <c r="BK3712"/>
  <c r="BK3693"/>
  <c r="BK3577"/>
  <c r="J3502"/>
  <c r="BK3231"/>
  <c r="J2971"/>
  <c r="J2510"/>
  <c r="BK2397"/>
  <c r="BK2326"/>
  <c r="BK2286"/>
  <c r="J1165"/>
  <c r="BK640"/>
  <c r="BK300"/>
  <c r="J3846"/>
  <c r="J3798"/>
  <c r="J3762"/>
  <c r="BK3702"/>
  <c r="BK3680"/>
  <c r="BK3527"/>
  <c r="J3249"/>
  <c r="J3058"/>
  <c r="J2673"/>
  <c r="J2475"/>
  <c r="BK2362"/>
  <c r="J2319"/>
  <c r="BK2276"/>
  <c r="J1947"/>
  <c r="J1645"/>
  <c r="J1308"/>
  <c r="J1171"/>
  <c r="BK994"/>
  <c r="J653"/>
  <c r="J200"/>
  <c r="BK3838"/>
  <c r="BK3822"/>
  <c r="BK3770"/>
  <c r="BK3748"/>
  <c r="BK3700"/>
  <c r="BK3679"/>
  <c r="J3584"/>
  <c r="BK3438"/>
  <c r="J3195"/>
  <c r="BK2965"/>
  <c r="J2624"/>
  <c r="BK2371"/>
  <c r="BK2337"/>
  <c r="J2313"/>
  <c r="BK2166"/>
  <c r="J1864"/>
  <c r="BK1686"/>
  <c r="J1214"/>
  <c r="J918"/>
  <c r="J646"/>
  <c r="BK260"/>
  <c r="J4663"/>
  <c r="BK4622"/>
  <c r="BK4546"/>
  <c r="J4500"/>
  <c r="J4443"/>
  <c r="BK4172"/>
  <c r="BK4035"/>
  <c r="J3952"/>
  <c r="J3847"/>
  <c r="J3825"/>
  <c r="BK3794"/>
  <c r="BK3777"/>
  <c r="J3737"/>
  <c r="BK3698"/>
  <c r="BK3669"/>
  <c r="J3591"/>
  <c r="BK3204"/>
  <c r="J2867"/>
  <c r="BK2437"/>
  <c r="BK2356"/>
  <c r="J2323"/>
  <c r="BK1949"/>
  <c r="BK1776"/>
  <c r="BK1441"/>
  <c r="BK1193"/>
  <c r="BK686"/>
  <c r="BK293"/>
  <c r="J173"/>
  <c i="6" r="J372"/>
  <c r="J315"/>
  <c r="BK287"/>
  <c r="BK235"/>
  <c r="BK193"/>
  <c r="J321"/>
  <c r="BK246"/>
  <c r="J197"/>
  <c r="J123"/>
  <c r="J375"/>
  <c r="BK325"/>
  <c r="J269"/>
  <c r="J217"/>
  <c r="J165"/>
  <c r="J115"/>
  <c r="BK360"/>
  <c r="BK303"/>
  <c r="J259"/>
  <c r="BK225"/>
  <c r="BK115"/>
  <c i="7" r="BK249"/>
  <c r="J209"/>
  <c r="J149"/>
  <c r="J259"/>
  <c r="BK211"/>
  <c r="BK165"/>
  <c r="BK102"/>
  <c r="J224"/>
  <c r="BK173"/>
  <c r="J135"/>
  <c r="BK213"/>
  <c r="BK191"/>
  <c r="BK155"/>
  <c r="J131"/>
  <c r="BK98"/>
  <c i="8" r="J168"/>
  <c r="BK137"/>
  <c r="J106"/>
  <c r="BK170"/>
  <c r="J126"/>
  <c r="BK186"/>
  <c r="BK156"/>
  <c r="J129"/>
  <c r="BK188"/>
  <c r="BK159"/>
  <c r="J143"/>
  <c i="9" r="J154"/>
  <c r="BK112"/>
  <c r="BK129"/>
  <c r="J109"/>
  <c r="J145"/>
  <c r="BK122"/>
  <c r="J135"/>
  <c i="10" r="J106"/>
  <c r="J115"/>
  <c r="J93"/>
  <c r="J118"/>
  <c i="11" r="BK348"/>
  <c r="BK299"/>
  <c r="J258"/>
  <c r="J223"/>
  <c r="J198"/>
  <c r="J161"/>
  <c r="BK117"/>
  <c r="J329"/>
  <c r="J293"/>
  <c r="BK272"/>
  <c r="BK227"/>
  <c r="J182"/>
  <c r="BK131"/>
  <c r="BK360"/>
  <c r="BK327"/>
  <c r="BK291"/>
  <c r="J266"/>
  <c r="BK233"/>
  <c r="J211"/>
  <c r="J187"/>
  <c r="BK148"/>
  <c r="J115"/>
  <c r="BK357"/>
  <c r="BK337"/>
  <c r="J306"/>
  <c r="J260"/>
  <c r="J231"/>
  <c r="BK187"/>
  <c r="BK165"/>
  <c r="BK139"/>
  <c i="12" r="J345"/>
  <c r="BK321"/>
  <c r="BK290"/>
  <c r="J257"/>
  <c r="BK225"/>
  <c r="J195"/>
  <c r="J165"/>
  <c r="BK123"/>
  <c r="J103"/>
  <c r="J330"/>
  <c r="J299"/>
  <c r="J268"/>
  <c r="BK237"/>
  <c r="BK204"/>
  <c r="BK179"/>
  <c r="BK154"/>
  <c r="BK125"/>
  <c r="BK350"/>
  <c r="J302"/>
  <c r="BK282"/>
  <c r="BK230"/>
  <c r="J211"/>
  <c r="BK167"/>
  <c r="J142"/>
  <c r="BK113"/>
  <c r="J347"/>
  <c r="BK312"/>
  <c r="J283"/>
  <c r="J258"/>
  <c r="J206"/>
  <c r="BK177"/>
  <c r="BK132"/>
  <c r="J104"/>
  <c i="13" r="BK119"/>
  <c r="BK108"/>
  <c i="14" r="BK314"/>
  <c r="BK201"/>
  <c r="BK294"/>
  <c r="J126"/>
  <c r="J294"/>
  <c r="J152"/>
  <c r="BK249"/>
  <c r="J116"/>
  <c i="15" r="J181"/>
  <c r="BK245"/>
  <c r="J244"/>
  <c r="J176"/>
  <c r="J245"/>
  <c r="J111"/>
  <c i="16" r="BK157"/>
  <c r="BK244"/>
  <c r="BK152"/>
  <c r="BK175"/>
  <c r="BK113"/>
  <c r="BK208"/>
  <c r="J116"/>
  <c i="17" r="BK90"/>
  <c r="J116"/>
  <c i="18" r="J132"/>
  <c r="BK102"/>
  <c r="BK128"/>
  <c i="19" r="BK136"/>
  <c r="BK132"/>
  <c r="J113"/>
  <c r="J120"/>
  <c i="20" r="J160"/>
  <c r="J106"/>
  <c r="J164"/>
  <c r="J138"/>
  <c r="J116"/>
  <c r="J176"/>
  <c r="J141"/>
  <c r="BK169"/>
  <c r="J150"/>
  <c r="BK113"/>
  <c r="J99"/>
  <c i="21" r="J247"/>
  <c r="BK177"/>
  <c r="BK93"/>
  <c r="BK185"/>
  <c r="J238"/>
  <c r="BK127"/>
  <c r="BK257"/>
  <c r="BK173"/>
  <c i="22" r="J178"/>
  <c r="J172"/>
  <c r="BK172"/>
  <c r="BK164"/>
  <c i="23" r="BK210"/>
  <c r="BK117"/>
  <c r="BK200"/>
  <c r="BK213"/>
  <c r="J145"/>
  <c r="BK204"/>
  <c i="24" r="BK138"/>
  <c r="BK102"/>
  <c r="BK127"/>
  <c r="BK144"/>
  <c i="25" r="J161"/>
  <c r="BK130"/>
  <c r="BK147"/>
  <c r="J96"/>
  <c i="26" r="J148"/>
  <c r="J104"/>
  <c r="J135"/>
  <c r="BK159"/>
  <c r="BK155"/>
  <c i="27" r="BK102"/>
  <c i="28" r="BK106"/>
  <c i="29" r="BK109"/>
  <c i="30" r="J135"/>
  <c r="BK120"/>
  <c r="J87"/>
  <c i="31" r="J143"/>
  <c r="J89"/>
  <c r="BK91"/>
  <c i="32" r="J335"/>
  <c r="BK228"/>
  <c r="BK107"/>
  <c r="J360"/>
  <c r="J167"/>
  <c r="BK383"/>
  <c r="BK218"/>
  <c r="BK489"/>
  <c r="J419"/>
  <c r="BK214"/>
  <c i="33" r="BK198"/>
  <c r="BK200"/>
  <c r="BK149"/>
  <c r="J100"/>
  <c r="J156"/>
  <c r="BK109"/>
  <c r="J180"/>
  <c r="BK141"/>
  <c i="34" r="BK94"/>
  <c r="J116"/>
  <c i="35" r="BK109"/>
  <c r="BK93"/>
  <c i="36" r="J132"/>
  <c i="37" r="J104"/>
  <c i="2" r="BK100"/>
  <c r="J89"/>
  <c r="BK90"/>
  <c i="3" r="BK142"/>
  <c i="4" r="BK3877"/>
  <c r="BK3797"/>
  <c r="J3752"/>
  <c r="BK3717"/>
  <c r="BK3694"/>
  <c r="J3667"/>
  <c r="BK3522"/>
  <c r="BK3310"/>
  <c r="BK3080"/>
  <c r="J2621"/>
  <c r="BK2475"/>
  <c r="J2376"/>
  <c r="J2320"/>
  <c r="J2162"/>
  <c r="BK1798"/>
  <c r="J1458"/>
  <c r="BK1120"/>
  <c r="BK653"/>
  <c r="BK365"/>
  <c r="BK3844"/>
  <c r="BK3801"/>
  <c r="J3790"/>
  <c r="BK3755"/>
  <c r="BK3737"/>
  <c r="J3674"/>
  <c r="BK3533"/>
  <c r="BK3439"/>
  <c r="J3044"/>
  <c r="BK2852"/>
  <c r="J2452"/>
  <c r="BK2364"/>
  <c r="J2333"/>
  <c r="BK2154"/>
  <c r="J1683"/>
  <c r="J1468"/>
  <c r="BK1179"/>
  <c r="BK1080"/>
  <c r="J619"/>
  <c r="BK278"/>
  <c r="J3849"/>
  <c r="J3805"/>
  <c r="J3773"/>
  <c r="BK3734"/>
  <c r="BK3678"/>
  <c r="BK3560"/>
  <c r="J3437"/>
  <c r="J3129"/>
  <c r="J2903"/>
  <c r="BK2456"/>
  <c r="J2359"/>
  <c r="J2321"/>
  <c r="J2267"/>
  <c r="J1888"/>
  <c r="BK1598"/>
  <c r="J1298"/>
  <c r="BK1162"/>
  <c r="J1020"/>
  <c r="BK475"/>
  <c r="BK200"/>
  <c r="J4660"/>
  <c r="BK4594"/>
  <c r="BK4530"/>
  <c r="BK4472"/>
  <c r="J4441"/>
  <c r="BK4082"/>
  <c r="BK4030"/>
  <c r="J3979"/>
  <c r="J3937"/>
  <c r="BK3839"/>
  <c r="J3788"/>
  <c r="J3757"/>
  <c r="J3721"/>
  <c r="J3694"/>
  <c r="J3613"/>
  <c r="BK3441"/>
  <c r="BK3143"/>
  <c r="BK2526"/>
  <c r="J2383"/>
  <c r="J2325"/>
  <c r="BK1947"/>
  <c r="J1628"/>
  <c r="BK1298"/>
  <c r="BK948"/>
  <c r="J615"/>
  <c r="J140"/>
  <c i="6" r="J353"/>
  <c r="J301"/>
  <c r="BK231"/>
  <c r="J188"/>
  <c r="J270"/>
  <c r="J233"/>
  <c r="J202"/>
  <c r="BK129"/>
  <c r="BK389"/>
  <c r="BK350"/>
  <c r="BK315"/>
  <c r="BK277"/>
  <c r="J211"/>
  <c r="J163"/>
  <c r="BK107"/>
  <c r="BK307"/>
  <c r="BK272"/>
  <c r="BK239"/>
  <c r="BK194"/>
  <c r="BK136"/>
  <c i="7" r="J245"/>
  <c r="BK150"/>
  <c r="J257"/>
  <c r="J205"/>
  <c r="BK125"/>
  <c r="BK238"/>
  <c r="J157"/>
  <c r="J103"/>
  <c r="BK201"/>
  <c r="J169"/>
  <c r="J133"/>
  <c i="8" r="J198"/>
  <c r="J151"/>
  <c r="J107"/>
  <c r="BK174"/>
  <c r="BK147"/>
  <c r="J105"/>
  <c r="BK175"/>
  <c r="BK123"/>
  <c r="BK185"/>
  <c r="BK148"/>
  <c r="BK125"/>
  <c i="9" r="BK146"/>
  <c r="BK113"/>
  <c r="BK120"/>
  <c r="J146"/>
  <c r="J111"/>
  <c r="BK142"/>
  <c r="BK110"/>
  <c i="10" r="BK102"/>
  <c r="J107"/>
  <c r="J119"/>
  <c r="BK109"/>
  <c i="11" r="BK345"/>
  <c r="J297"/>
  <c r="BK257"/>
  <c r="BK212"/>
  <c r="J176"/>
  <c r="BK133"/>
  <c r="BK334"/>
  <c r="BK297"/>
  <c r="BK279"/>
  <c r="BK226"/>
  <c r="J175"/>
  <c r="BK135"/>
  <c r="J351"/>
  <c r="BK335"/>
  <c r="BK296"/>
  <c r="BK273"/>
  <c r="J230"/>
  <c r="J210"/>
  <c r="J188"/>
  <c r="J150"/>
  <c r="J121"/>
  <c r="J363"/>
  <c r="J338"/>
  <c r="BK310"/>
  <c r="BK261"/>
  <c r="J235"/>
  <c r="BK198"/>
  <c r="J169"/>
  <c r="J136"/>
  <c i="12" r="BK349"/>
  <c r="BK318"/>
  <c r="BK289"/>
  <c r="J260"/>
  <c r="BK232"/>
  <c r="J202"/>
  <c r="J174"/>
  <c r="BK145"/>
  <c r="BK101"/>
  <c r="J328"/>
  <c r="J297"/>
  <c r="J265"/>
  <c r="J234"/>
  <c r="BK206"/>
  <c r="BK174"/>
  <c r="J151"/>
  <c r="J129"/>
  <c r="BK347"/>
  <c r="J304"/>
  <c r="J281"/>
  <c r="J237"/>
  <c r="BK201"/>
  <c r="BK166"/>
  <c r="BK143"/>
  <c r="J112"/>
  <c r="BK327"/>
  <c r="BK302"/>
  <c r="BK265"/>
  <c r="BK242"/>
  <c r="J220"/>
  <c r="J178"/>
  <c r="J130"/>
  <c r="BK99"/>
  <c i="13" r="BK103"/>
  <c r="J98"/>
  <c r="J111"/>
  <c i="14" r="BK247"/>
  <c r="BK116"/>
  <c r="BK175"/>
  <c r="BK297"/>
  <c r="BK156"/>
  <c r="BK264"/>
  <c r="BK111"/>
  <c i="15" r="BK168"/>
  <c r="BK244"/>
  <c r="BK153"/>
  <c r="J205"/>
  <c r="BK135"/>
  <c r="J141"/>
  <c i="16" r="BK235"/>
  <c r="BK111"/>
  <c r="BK143"/>
  <c r="BK270"/>
  <c r="BK203"/>
  <c r="BK131"/>
  <c r="J233"/>
  <c r="J170"/>
  <c i="17" r="BK125"/>
  <c r="J109"/>
  <c i="18" r="J124"/>
  <c r="BK119"/>
  <c r="J126"/>
  <c i="19" r="J124"/>
  <c r="J100"/>
  <c r="BK92"/>
  <c r="J126"/>
  <c i="20" r="BK161"/>
  <c r="J129"/>
  <c r="BK101"/>
  <c r="J149"/>
  <c r="J124"/>
  <c r="BK88"/>
  <c r="BK143"/>
  <c r="J96"/>
  <c r="J152"/>
  <c r="J112"/>
  <c r="BK91"/>
  <c i="21" r="BK225"/>
  <c r="BK129"/>
  <c r="J192"/>
  <c r="BK243"/>
  <c r="BK113"/>
  <c r="BK203"/>
  <c r="J127"/>
  <c i="22" r="J93"/>
  <c r="J99"/>
  <c r="J88"/>
  <c r="BK99"/>
  <c i="23" r="J182"/>
  <c r="BK202"/>
  <c r="BK221"/>
  <c r="J152"/>
  <c r="J210"/>
  <c i="24" r="BK133"/>
  <c r="J146"/>
  <c r="BK160"/>
  <c r="J165"/>
  <c i="25" r="J169"/>
  <c r="BK172"/>
  <c r="BK161"/>
  <c r="BK143"/>
  <c i="26" r="J155"/>
  <c r="BK102"/>
  <c r="BK153"/>
  <c r="BK191"/>
  <c r="J124"/>
  <c r="J110"/>
  <c i="27" r="J111"/>
  <c i="28" r="BK99"/>
  <c i="30" r="J130"/>
  <c r="BK127"/>
  <c i="31" r="BK103"/>
  <c r="J100"/>
  <c r="J91"/>
  <c i="32" r="BK446"/>
  <c r="J352"/>
  <c r="J214"/>
  <c r="J109"/>
  <c r="BK411"/>
  <c r="BK358"/>
  <c r="BK201"/>
  <c r="BK113"/>
  <c r="BK394"/>
  <c r="J199"/>
  <c r="J456"/>
  <c r="J358"/>
  <c r="BK109"/>
  <c i="33" r="J182"/>
  <c r="BK148"/>
  <c r="BK187"/>
  <c r="BK161"/>
  <c r="BK135"/>
  <c r="J211"/>
  <c r="J157"/>
  <c r="BK97"/>
  <c r="BK171"/>
  <c r="J142"/>
  <c i="34" r="BK101"/>
  <c r="J92"/>
  <c i="35" r="J115"/>
  <c r="BK104"/>
  <c r="J98"/>
  <c i="36" r="BK98"/>
  <c i="2" r="BK89"/>
  <c i="1" r="AS62"/>
  <c i="4" r="J3758"/>
  <c r="BK3715"/>
  <c r="BK3691"/>
  <c r="J3658"/>
  <c r="J3527"/>
  <c r="J3253"/>
  <c r="BK2996"/>
  <c r="BK2808"/>
  <c r="BK2430"/>
  <c r="BK2321"/>
  <c r="J2235"/>
  <c r="J1837"/>
  <c r="BK1466"/>
  <c r="BK1186"/>
  <c r="J745"/>
  <c r="BK569"/>
  <c r="J3896"/>
  <c r="J3817"/>
  <c r="J3770"/>
  <c r="BK3753"/>
  <c r="BK3703"/>
  <c r="J3661"/>
  <c r="J3457"/>
  <c r="J3186"/>
  <c r="BK2813"/>
  <c r="J2424"/>
  <c r="BK2363"/>
  <c r="BK2324"/>
  <c r="BK2250"/>
  <c r="J1891"/>
  <c r="BK1458"/>
  <c r="J1186"/>
  <c r="BK1002"/>
  <c r="J293"/>
  <c r="J3848"/>
  <c r="BK3819"/>
  <c r="BK3766"/>
  <c r="J3743"/>
  <c r="J3690"/>
  <c r="BK3665"/>
  <c r="BK3532"/>
  <c r="BK3249"/>
  <c r="BK3044"/>
  <c r="BK2671"/>
  <c r="BK2386"/>
  <c r="J2334"/>
  <c r="J2310"/>
  <c r="J2171"/>
  <c r="J1742"/>
  <c r="BK1407"/>
  <c r="J1146"/>
  <c r="BK985"/>
  <c r="J686"/>
  <c r="J254"/>
  <c r="J4657"/>
  <c r="J4604"/>
  <c r="J4530"/>
  <c r="J4474"/>
  <c r="BK4437"/>
  <c r="BK4050"/>
  <c r="BK3989"/>
  <c r="J3914"/>
  <c r="BK3834"/>
  <c r="J3793"/>
  <c r="J3769"/>
  <c r="BK3735"/>
  <c r="BK3697"/>
  <c r="J3671"/>
  <c r="BK3563"/>
  <c r="J3361"/>
  <c r="J3115"/>
  <c r="BK2533"/>
  <c r="J2393"/>
  <c r="J2349"/>
  <c r="J2241"/>
  <c r="J1928"/>
  <c r="BK1680"/>
  <c r="J1410"/>
  <c r="BK1165"/>
  <c r="BK592"/>
  <c r="BK269"/>
  <c i="6" r="BK395"/>
  <c r="BK366"/>
  <c r="J314"/>
  <c r="BK283"/>
  <c r="J176"/>
  <c r="J171"/>
  <c r="BK165"/>
  <c r="BK152"/>
  <c r="BK142"/>
  <c r="J109"/>
  <c r="BK368"/>
  <c r="J330"/>
  <c r="BK269"/>
  <c r="BK216"/>
  <c r="J127"/>
  <c r="BK340"/>
  <c r="J281"/>
  <c r="J204"/>
  <c r="J159"/>
  <c r="J385"/>
  <c r="BK319"/>
  <c r="BK273"/>
  <c r="BK238"/>
  <c r="J199"/>
  <c r="BK121"/>
  <c i="7" r="J242"/>
  <c r="BK207"/>
  <c r="J260"/>
  <c r="J215"/>
  <c r="BK157"/>
  <c r="BK97"/>
  <c r="BK209"/>
  <c r="J152"/>
  <c r="BK257"/>
  <c r="BK177"/>
  <c r="BK135"/>
  <c r="BK99"/>
  <c i="8" r="BK163"/>
  <c r="J132"/>
  <c r="BK202"/>
  <c r="BK162"/>
  <c r="BK134"/>
  <c r="BK198"/>
  <c r="BK164"/>
  <c r="J131"/>
  <c r="J204"/>
  <c r="J166"/>
  <c r="J134"/>
  <c i="9" r="J151"/>
  <c r="BK104"/>
  <c r="BK117"/>
  <c r="J152"/>
  <c r="BK125"/>
  <c r="J102"/>
  <c i="10" r="BK120"/>
  <c r="J116"/>
  <c r="J94"/>
  <c r="BK92"/>
  <c i="11" r="BK260"/>
  <c r="BK207"/>
  <c r="J189"/>
  <c r="J148"/>
  <c r="J356"/>
  <c r="BK325"/>
  <c r="J289"/>
  <c r="BK262"/>
  <c r="J247"/>
  <c r="J162"/>
  <c r="J353"/>
  <c r="J332"/>
  <c r="BK302"/>
  <c r="J277"/>
  <c r="J257"/>
  <c r="J221"/>
  <c r="BK189"/>
  <c r="BK153"/>
  <c r="BK367"/>
  <c r="BK354"/>
  <c r="J335"/>
  <c r="BK300"/>
  <c r="J255"/>
  <c r="J233"/>
  <c r="J193"/>
  <c r="BK152"/>
  <c r="BK132"/>
  <c i="12" r="BK337"/>
  <c r="BK303"/>
  <c r="BK272"/>
  <c r="J243"/>
  <c r="J213"/>
  <c r="J191"/>
  <c r="BK164"/>
  <c r="J118"/>
  <c r="BK351"/>
  <c r="J324"/>
  <c r="BK281"/>
  <c r="BK249"/>
  <c r="J218"/>
  <c r="BK193"/>
  <c r="J158"/>
  <c r="J132"/>
  <c r="J351"/>
  <c r="J312"/>
  <c r="BK275"/>
  <c r="J229"/>
  <c r="BK202"/>
  <c r="J163"/>
  <c r="BK135"/>
  <c r="BK104"/>
  <c r="J313"/>
  <c r="J290"/>
  <c r="J244"/>
  <c r="BK221"/>
  <c r="BK180"/>
  <c r="J146"/>
  <c r="BK121"/>
  <c r="BK92"/>
  <c i="13" r="BK120"/>
  <c r="BK114"/>
  <c r="J96"/>
  <c i="14" r="BK252"/>
  <c r="J122"/>
  <c r="J173"/>
  <c r="J304"/>
  <c r="BK159"/>
  <c r="BK267"/>
  <c r="BK119"/>
  <c i="15" r="J183"/>
  <c r="J264"/>
  <c r="J158"/>
  <c r="J222"/>
  <c r="BK138"/>
  <c r="BK158"/>
  <c r="J93"/>
  <c i="16" r="BK170"/>
  <c r="BK108"/>
  <c r="J226"/>
  <c r="J141"/>
  <c r="J265"/>
  <c r="J196"/>
  <c r="J129"/>
  <c r="J175"/>
  <c i="17" r="BK109"/>
  <c r="BK122"/>
  <c i="18" r="BK143"/>
  <c r="BK147"/>
  <c r="J144"/>
  <c r="J130"/>
  <c i="19" r="BK108"/>
  <c r="BK126"/>
  <c r="J92"/>
  <c r="BK98"/>
  <c i="20" r="J148"/>
  <c r="BK107"/>
  <c r="BK160"/>
  <c r="BK137"/>
  <c r="BK109"/>
  <c r="BK174"/>
  <c r="BK136"/>
  <c r="BK171"/>
  <c r="BK149"/>
  <c r="J111"/>
  <c i="21" r="J266"/>
  <c r="BK166"/>
  <c r="BK202"/>
  <c r="BK245"/>
  <c r="J200"/>
  <c r="J95"/>
  <c r="J195"/>
  <c r="J129"/>
  <c i="22" r="BK189"/>
  <c r="J109"/>
  <c r="BK106"/>
  <c r="BK154"/>
  <c i="23" r="J202"/>
  <c r="BK97"/>
  <c r="BK180"/>
  <c r="J204"/>
  <c r="BK215"/>
  <c i="24" r="J135"/>
  <c r="J152"/>
  <c r="J162"/>
  <c r="J104"/>
  <c i="25" r="J153"/>
  <c r="BK149"/>
  <c r="J163"/>
  <c r="BK141"/>
  <c i="26" r="BK189"/>
  <c r="J165"/>
  <c r="J189"/>
  <c r="BK108"/>
  <c r="J106"/>
  <c r="BK94"/>
  <c i="27" r="J102"/>
  <c i="29" r="J111"/>
  <c i="30" r="J148"/>
  <c r="BK87"/>
  <c r="J144"/>
  <c r="J89"/>
  <c i="31" r="J154"/>
  <c r="BK120"/>
  <c r="J156"/>
  <c i="32" r="J399"/>
  <c r="BK292"/>
  <c r="J121"/>
  <c r="BK369"/>
  <c r="J223"/>
  <c r="BK462"/>
  <c r="J318"/>
  <c r="J184"/>
  <c r="BK470"/>
  <c r="BK425"/>
  <c r="J292"/>
  <c i="33" r="J185"/>
  <c r="J147"/>
  <c r="BK217"/>
  <c r="BK154"/>
  <c r="BK108"/>
  <c r="J178"/>
  <c r="BK158"/>
  <c r="J115"/>
  <c r="BK176"/>
  <c r="BK144"/>
  <c i="34" r="BK103"/>
  <c r="J96"/>
  <c i="35" r="J93"/>
  <c r="J99"/>
  <c i="36" r="J135"/>
  <c r="BK87"/>
  <c i="37" r="J89"/>
  <c i="2" r="J102"/>
  <c r="BK86"/>
  <c i="3" r="J104"/>
  <c i="4" r="J3836"/>
  <c r="J3791"/>
  <c r="J3746"/>
  <c r="BK3714"/>
  <c r="J3697"/>
  <c r="J3673"/>
  <c r="BK3512"/>
  <c r="J3200"/>
  <c r="BK3020"/>
  <c r="J2533"/>
  <c r="BK2460"/>
  <c r="BK2354"/>
  <c r="J2279"/>
  <c r="J2022"/>
  <c r="BK1626"/>
  <c r="BK1438"/>
  <c r="BK1117"/>
  <c r="J376"/>
  <c r="BK3880"/>
  <c r="J3820"/>
  <c r="J3782"/>
  <c r="J3748"/>
  <c r="BK3704"/>
  <c r="BK3596"/>
  <c r="BK3436"/>
  <c r="J3206"/>
  <c r="BK2815"/>
  <c r="J2427"/>
  <c r="BK2361"/>
  <c r="BK2325"/>
  <c r="J2186"/>
  <c r="BK1928"/>
  <c r="BK1566"/>
  <c r="J1199"/>
  <c r="J1120"/>
  <c r="J627"/>
  <c r="BK3747"/>
  <c r="BK3711"/>
  <c r="J3688"/>
  <c r="BK3658"/>
  <c r="J3528"/>
  <c r="BK3228"/>
  <c r="BK2504"/>
  <c r="J2365"/>
  <c r="J2330"/>
  <c r="J2312"/>
  <c r="BK2169"/>
  <c r="J1883"/>
  <c r="J1500"/>
  <c r="BK1219"/>
  <c r="J850"/>
  <c r="BK282"/>
  <c r="J176"/>
  <c r="BK4644"/>
  <c r="BK4562"/>
  <c r="BK4533"/>
  <c r="BK4474"/>
  <c r="J4455"/>
  <c r="J4348"/>
  <c r="J4082"/>
  <c r="J4032"/>
  <c r="BK3979"/>
  <c r="BK3910"/>
  <c r="J3841"/>
  <c r="BK3795"/>
  <c r="BK3760"/>
  <c r="J3732"/>
  <c r="BK3696"/>
  <c r="BK3668"/>
  <c r="J3526"/>
  <c r="BK3213"/>
  <c r="BK2953"/>
  <c r="BK2471"/>
  <c r="J2361"/>
  <c r="J2311"/>
  <c r="J2211"/>
  <c r="BK1945"/>
  <c r="J1662"/>
  <c r="BK1207"/>
  <c r="J1024"/>
  <c r="J475"/>
  <c r="BK181"/>
  <c i="6" r="J395"/>
  <c r="BK346"/>
  <c r="BK313"/>
  <c r="J293"/>
  <c r="BK213"/>
  <c r="BK347"/>
  <c r="J283"/>
  <c r="BK234"/>
  <c r="J173"/>
  <c r="J387"/>
  <c r="BK338"/>
  <c r="J303"/>
  <c r="BK255"/>
  <c r="BK176"/>
  <c r="BK140"/>
  <c r="J366"/>
  <c r="J329"/>
  <c r="BK276"/>
  <c r="BK233"/>
  <c r="BK210"/>
  <c r="J170"/>
  <c r="BK131"/>
  <c i="7" r="BK231"/>
  <c r="J129"/>
  <c r="BK260"/>
  <c r="J213"/>
  <c r="J154"/>
  <c r="J254"/>
  <c r="BK178"/>
  <c r="J119"/>
  <c r="J203"/>
  <c r="J171"/>
  <c r="J134"/>
  <c i="8" r="J199"/>
  <c r="J155"/>
  <c r="J116"/>
  <c r="BK178"/>
  <c r="J149"/>
  <c r="BK130"/>
  <c r="J187"/>
  <c r="J145"/>
  <c r="J109"/>
  <c r="J177"/>
  <c r="J144"/>
  <c r="J112"/>
  <c i="9" r="BK133"/>
  <c r="J148"/>
  <c r="BK114"/>
  <c r="J131"/>
  <c r="J105"/>
  <c r="BK131"/>
  <c r="J108"/>
  <c i="10" r="J113"/>
  <c r="J92"/>
  <c r="BK122"/>
  <c r="J96"/>
  <c i="11" r="J334"/>
  <c r="BK294"/>
  <c r="BK246"/>
  <c r="BK210"/>
  <c r="J165"/>
  <c r="J130"/>
  <c r="J330"/>
  <c r="BK309"/>
  <c r="BK270"/>
  <c r="BK230"/>
  <c r="J178"/>
  <c r="BK160"/>
  <c r="BK122"/>
  <c r="J340"/>
  <c r="J299"/>
  <c r="J274"/>
  <c r="J248"/>
  <c r="BK220"/>
  <c r="BK196"/>
  <c r="BK161"/>
  <c r="J128"/>
  <c r="J360"/>
  <c r="BK332"/>
  <c r="BK298"/>
  <c r="BK250"/>
  <c r="BK223"/>
  <c r="J207"/>
  <c r="BK175"/>
  <c r="J142"/>
  <c i="12" r="J342"/>
  <c r="J319"/>
  <c r="BK288"/>
  <c r="J264"/>
  <c r="BK236"/>
  <c r="J205"/>
  <c r="BK172"/>
  <c r="J138"/>
  <c r="BK105"/>
  <c r="BK326"/>
  <c r="J286"/>
  <c r="J263"/>
  <c r="J231"/>
  <c r="BK207"/>
  <c r="J177"/>
  <c r="BK153"/>
  <c r="BK130"/>
  <c r="J92"/>
  <c r="J315"/>
  <c r="J289"/>
  <c r="J250"/>
  <c r="J200"/>
  <c r="J159"/>
  <c r="J140"/>
  <c r="BK110"/>
  <c r="J338"/>
  <c r="BK311"/>
  <c r="J294"/>
  <c r="J236"/>
  <c r="BK197"/>
  <c r="J172"/>
  <c r="J137"/>
  <c r="J110"/>
  <c i="13" r="BK111"/>
  <c r="J104"/>
  <c r="J99"/>
  <c i="14" r="J249"/>
  <c r="J140"/>
  <c r="J201"/>
  <c r="J287"/>
  <c r="BK166"/>
  <c r="BK275"/>
  <c r="BK122"/>
  <c i="15" r="J178"/>
  <c r="BK246"/>
  <c r="J166"/>
  <c r="BK237"/>
  <c r="BK171"/>
  <c r="J186"/>
  <c i="16" r="BK265"/>
  <c r="BK137"/>
  <c r="BK100"/>
  <c r="BK206"/>
  <c r="J172"/>
  <c r="J120"/>
  <c r="BK200"/>
  <c r="J104"/>
  <c i="17" r="J118"/>
  <c r="BK112"/>
  <c i="18" r="BK121"/>
  <c r="BK94"/>
  <c r="J121"/>
  <c i="19" r="J135"/>
  <c r="J130"/>
  <c r="J132"/>
  <c r="BK122"/>
  <c i="20" r="BK162"/>
  <c r="BK119"/>
  <c r="BK175"/>
  <c r="BK147"/>
  <c r="BK125"/>
  <c r="J93"/>
  <c r="J139"/>
  <c r="J119"/>
  <c r="BK163"/>
  <c r="J137"/>
  <c r="J105"/>
  <c i="21" r="BK267"/>
  <c r="BK195"/>
  <c r="BK280"/>
  <c r="J173"/>
  <c r="J225"/>
  <c r="J109"/>
  <c r="BK228"/>
  <c r="BK151"/>
  <c i="22" r="J167"/>
  <c r="BK162"/>
  <c r="J159"/>
  <c r="J161"/>
  <c i="23" r="J213"/>
  <c r="BK90"/>
  <c r="BK182"/>
  <c r="J189"/>
  <c r="BK104"/>
  <c i="24" r="BK146"/>
  <c r="J154"/>
  <c r="J168"/>
  <c r="BK168"/>
  <c r="BK96"/>
  <c i="25" r="J113"/>
  <c r="J139"/>
  <c r="BK166"/>
  <c r="J151"/>
  <c i="26" r="J191"/>
  <c r="BK126"/>
  <c r="BK186"/>
  <c r="BK98"/>
  <c r="J131"/>
  <c r="BK114"/>
  <c i="27" r="BK96"/>
  <c i="28" r="J89"/>
  <c i="29" r="J89"/>
  <c i="30" r="BK91"/>
  <c r="BK89"/>
  <c i="31" r="BK154"/>
  <c r="J115"/>
  <c r="BK151"/>
  <c i="32" r="BK437"/>
  <c r="BK347"/>
  <c r="J205"/>
  <c r="J452"/>
  <c r="BK361"/>
  <c r="BK199"/>
  <c r="J403"/>
  <c r="J268"/>
  <c r="J125"/>
  <c r="J444"/>
  <c r="J297"/>
  <c r="J107"/>
  <c i="33" r="J196"/>
  <c r="BK152"/>
  <c r="J132"/>
  <c r="BK186"/>
  <c r="BK138"/>
  <c r="J213"/>
  <c r="BK165"/>
  <c r="J155"/>
  <c r="J111"/>
  <c r="BK178"/>
  <c r="J139"/>
  <c i="34" r="J126"/>
  <c i="35" r="J117"/>
  <c r="BK106"/>
  <c r="J94"/>
  <c i="36" r="BK128"/>
  <c r="J129"/>
  <c i="37" r="J96"/>
  <c i="2" r="BK103"/>
  <c r="BK92"/>
  <c i="3" r="BK104"/>
  <c i="4" r="BK3849"/>
  <c r="BK3821"/>
  <c r="J3772"/>
  <c r="J3740"/>
  <c r="J3707"/>
  <c r="J3670"/>
  <c r="J3529"/>
  <c r="J3257"/>
  <c r="J3049"/>
  <c r="J2813"/>
  <c r="J2446"/>
  <c r="BK2347"/>
  <c r="BK2310"/>
  <c r="J2266"/>
  <c r="J1945"/>
  <c r="J1802"/>
  <c r="J1712"/>
  <c r="J1407"/>
  <c r="J1189"/>
  <c r="BK979"/>
  <c r="BK571"/>
  <c r="J149"/>
  <c r="J3810"/>
  <c r="J3765"/>
  <c r="BK3746"/>
  <c r="BK3706"/>
  <c r="BK3584"/>
  <c r="J3453"/>
  <c r="BK3211"/>
  <c r="BK3047"/>
  <c r="BK2624"/>
  <c r="BK2400"/>
  <c r="J2371"/>
  <c r="BK2327"/>
  <c r="J2254"/>
  <c r="J1903"/>
  <c r="J1441"/>
  <c r="J1032"/>
  <c r="J948"/>
  <c r="BK291"/>
  <c r="BK140"/>
  <c r="J3829"/>
  <c r="BK3791"/>
  <c r="J3761"/>
  <c r="J3710"/>
  <c r="J3686"/>
  <c r="BK3598"/>
  <c r="BK3529"/>
  <c r="J3424"/>
  <c r="BK3099"/>
  <c r="J2920"/>
  <c r="BK2484"/>
  <c r="J2363"/>
  <c r="BK2333"/>
  <c r="J2201"/>
  <c r="J1932"/>
  <c r="J1418"/>
  <c r="BK1189"/>
  <c r="BK900"/>
  <c r="J300"/>
  <c r="BK136"/>
  <c r="J4644"/>
  <c r="J4559"/>
  <c r="BK4503"/>
  <c r="J4470"/>
  <c r="BK4261"/>
  <c r="BK4063"/>
  <c r="J3989"/>
  <c r="J3907"/>
  <c r="J3831"/>
  <c r="BK3784"/>
  <c r="J3742"/>
  <c r="BK3713"/>
  <c r="J3665"/>
  <c r="BK3516"/>
  <c r="J3228"/>
  <c r="J2968"/>
  <c r="BK2452"/>
  <c r="J2362"/>
  <c r="J2337"/>
  <c r="BK2271"/>
  <c r="BK2150"/>
  <c r="BK1810"/>
  <c r="BK1472"/>
  <c r="BK1154"/>
  <c r="J798"/>
  <c r="BK329"/>
  <c i="5" r="BK110"/>
  <c i="6" r="J356"/>
  <c r="BK310"/>
  <c r="J277"/>
  <c r="J221"/>
  <c r="J184"/>
  <c r="BK293"/>
  <c r="J235"/>
  <c r="BK170"/>
  <c r="BK109"/>
  <c r="BK341"/>
  <c r="BK299"/>
  <c r="J208"/>
  <c r="J131"/>
  <c r="BK375"/>
  <c r="BK324"/>
  <c r="BK270"/>
  <c r="J231"/>
  <c r="J196"/>
  <c r="J162"/>
  <c i="7" r="J244"/>
  <c r="J185"/>
  <c r="J127"/>
  <c r="J236"/>
  <c r="J155"/>
  <c r="J199"/>
  <c r="J125"/>
  <c r="BK197"/>
  <c r="J175"/>
  <c r="J108"/>
  <c i="8" r="BK193"/>
  <c r="BK160"/>
  <c r="BK201"/>
  <c r="J159"/>
  <c r="BK106"/>
  <c r="J170"/>
  <c r="J142"/>
  <c r="BK110"/>
  <c r="J179"/>
  <c r="J114"/>
  <c i="9" r="BK138"/>
  <c r="BK115"/>
  <c r="BK145"/>
  <c r="J113"/>
  <c r="J136"/>
  <c r="J117"/>
  <c r="J121"/>
  <c i="10" r="BK118"/>
  <c r="J97"/>
  <c r="BK94"/>
  <c i="11" r="BK359"/>
  <c r="J312"/>
  <c r="J273"/>
  <c r="BK235"/>
  <c r="BK186"/>
  <c r="J149"/>
  <c r="J361"/>
  <c r="BK322"/>
  <c r="J296"/>
  <c r="BK244"/>
  <c r="BK211"/>
  <c r="J166"/>
  <c r="BK123"/>
  <c r="J349"/>
  <c r="J310"/>
  <c r="BK281"/>
  <c r="J261"/>
  <c r="J215"/>
  <c r="BK205"/>
  <c r="J174"/>
  <c r="BK130"/>
  <c r="J365"/>
  <c r="BK343"/>
  <c r="J313"/>
  <c r="J282"/>
  <c r="J246"/>
  <c r="J209"/>
  <c r="J180"/>
  <c r="BK151"/>
  <c r="BK126"/>
  <c i="12" r="J339"/>
  <c r="J308"/>
  <c r="BK267"/>
  <c r="J238"/>
  <c r="BK210"/>
  <c r="J187"/>
  <c r="BK160"/>
  <c r="J115"/>
  <c r="BK95"/>
  <c r="BK308"/>
  <c r="J277"/>
  <c r="J245"/>
  <c r="BK211"/>
  <c r="BK170"/>
  <c r="BK140"/>
  <c r="J109"/>
  <c r="BK340"/>
  <c r="BK291"/>
  <c r="J254"/>
  <c r="BK218"/>
  <c r="BK190"/>
  <c r="BK139"/>
  <c r="BK108"/>
  <c r="BK339"/>
  <c r="J317"/>
  <c r="J287"/>
  <c r="J253"/>
  <c r="BK234"/>
  <c r="BK195"/>
  <c r="J162"/>
  <c r="BK126"/>
  <c r="BK94"/>
  <c i="13" r="J102"/>
  <c r="J119"/>
  <c r="BK121"/>
  <c i="14" r="J285"/>
  <c r="J159"/>
  <c r="BK231"/>
  <c r="J103"/>
  <c r="J252"/>
  <c r="BK304"/>
  <c r="BK140"/>
  <c i="15" r="BK208"/>
  <c r="J131"/>
  <c r="BK188"/>
  <c r="BK120"/>
  <c r="BK166"/>
  <c r="BK225"/>
  <c i="16" r="BK254"/>
  <c r="BK104"/>
  <c r="J203"/>
  <c r="J192"/>
  <c r="J143"/>
  <c r="BK251"/>
  <c r="J167"/>
  <c i="17" r="J112"/>
  <c r="BK102"/>
  <c i="18" r="BK145"/>
  <c r="J128"/>
  <c r="J143"/>
  <c r="BK104"/>
  <c i="19" r="J98"/>
  <c r="BK96"/>
  <c r="BK135"/>
  <c i="20" r="J165"/>
  <c r="BK128"/>
  <c r="BK102"/>
  <c r="BK148"/>
  <c r="BK121"/>
  <c r="J95"/>
  <c r="BK146"/>
  <c r="BK123"/>
  <c r="BK164"/>
  <c r="J130"/>
  <c r="J107"/>
  <c i="21" r="J260"/>
  <c r="BK189"/>
  <c r="BK250"/>
  <c r="BK266"/>
  <c r="BK187"/>
  <c r="BK263"/>
  <c r="BK200"/>
  <c i="22" r="J184"/>
  <c r="J186"/>
  <c r="BK88"/>
  <c r="BK178"/>
  <c i="23" r="BK216"/>
  <c r="BK157"/>
  <c r="BK226"/>
  <c r="BK166"/>
  <c r="BK172"/>
  <c r="J226"/>
  <c r="BK129"/>
  <c i="24" r="J96"/>
  <c r="BK142"/>
  <c r="BK157"/>
  <c r="J157"/>
  <c r="BK90"/>
  <c i="25" r="J102"/>
  <c r="J143"/>
  <c r="J158"/>
  <c r="BK136"/>
  <c i="26" r="J188"/>
  <c r="BK121"/>
  <c r="J162"/>
  <c r="J92"/>
  <c r="J128"/>
  <c r="J126"/>
  <c i="27" r="J96"/>
  <c i="28" r="BK89"/>
  <c i="29" r="J86"/>
  <c i="30" r="BK154"/>
  <c r="BK151"/>
  <c i="31" r="J124"/>
  <c r="J103"/>
  <c r="BK124"/>
  <c i="32" r="J364"/>
  <c r="J136"/>
  <c r="BK407"/>
  <c r="BK335"/>
  <c r="J103"/>
  <c r="BK313"/>
  <c r="J201"/>
  <c r="J448"/>
  <c r="J361"/>
  <c i="33" r="BK223"/>
  <c r="J172"/>
  <c r="BK146"/>
  <c r="J124"/>
  <c r="J173"/>
  <c r="BK143"/>
  <c r="J183"/>
  <c r="J160"/>
  <c r="BK117"/>
  <c r="BK196"/>
  <c r="BK151"/>
  <c i="34" r="BK108"/>
  <c r="J108"/>
  <c i="35" r="BK102"/>
  <c r="BK108"/>
  <c i="36" r="BK132"/>
  <c r="BK135"/>
  <c i="37" r="J108"/>
  <c i="2" r="BK91"/>
  <c r="J100"/>
  <c r="BK87"/>
  <c i="3" r="BK110"/>
  <c i="4" r="BK3843"/>
  <c r="J3766"/>
  <c r="J3713"/>
  <c r="J3684"/>
  <c r="J3609"/>
  <c r="BK3440"/>
  <c r="J3157"/>
  <c r="J2965"/>
  <c r="J2456"/>
  <c r="J2331"/>
  <c r="BK2201"/>
  <c r="J1868"/>
  <c r="J1566"/>
  <c r="J1152"/>
  <c r="BK798"/>
  <c r="J282"/>
  <c r="J3839"/>
  <c r="J3797"/>
  <c r="J3778"/>
  <c r="J3747"/>
  <c r="BK3701"/>
  <c r="BK3663"/>
  <c r="J3466"/>
  <c r="J3345"/>
  <c r="BK2922"/>
  <c r="J2782"/>
  <c r="BK2428"/>
  <c r="BK2360"/>
  <c r="BK2328"/>
  <c r="BK2245"/>
  <c r="BK2002"/>
  <c r="J1626"/>
  <c r="J1416"/>
  <c r="J1154"/>
  <c r="BK722"/>
  <c r="J314"/>
  <c r="BK3853"/>
  <c r="J3824"/>
  <c r="J3779"/>
  <c r="J3738"/>
  <c r="J3695"/>
  <c r="BK3667"/>
  <c r="BK3605"/>
  <c r="BK3457"/>
  <c r="BK3157"/>
  <c r="BK2913"/>
  <c r="BK2673"/>
  <c r="BK2367"/>
  <c r="BK2345"/>
  <c r="J2301"/>
  <c r="J2159"/>
  <c r="BK1802"/>
  <c r="BK1410"/>
  <c r="BK1173"/>
  <c r="BK1085"/>
  <c r="BK854"/>
  <c r="J365"/>
  <c r="J145"/>
  <c r="BK4653"/>
  <c r="BK4559"/>
  <c r="BK4506"/>
  <c r="J4471"/>
  <c r="J4350"/>
  <c r="J4071"/>
  <c r="BK3912"/>
  <c r="J3823"/>
  <c r="BK3782"/>
  <c r="BK3751"/>
  <c r="J3714"/>
  <c r="BK3688"/>
  <c r="J3659"/>
  <c r="BK3502"/>
  <c r="BK3200"/>
  <c r="J2808"/>
  <c r="BK2446"/>
  <c r="J2351"/>
  <c r="J2245"/>
  <c r="BK1901"/>
  <c r="BK1462"/>
  <c r="J1173"/>
  <c r="BK759"/>
  <c r="J394"/>
  <c i="5" r="BK90"/>
  <c i="6" r="J325"/>
  <c r="BK281"/>
  <c r="J214"/>
  <c r="J335"/>
  <c r="BK317"/>
  <c r="J239"/>
  <c r="J224"/>
  <c r="BK305"/>
  <c r="BK223"/>
  <c r="J180"/>
  <c r="J142"/>
  <c r="BK348"/>
  <c r="BK301"/>
  <c r="J265"/>
  <c r="BK211"/>
  <c r="J164"/>
  <c r="BK123"/>
  <c i="7" r="J251"/>
  <c r="BK199"/>
  <c r="BK121"/>
  <c r="BK224"/>
  <c r="J187"/>
  <c r="BK152"/>
  <c r="BK251"/>
  <c r="BK171"/>
  <c r="BK134"/>
  <c r="BK234"/>
  <c r="J151"/>
  <c r="J107"/>
  <c i="8" r="BK189"/>
  <c r="BK142"/>
  <c r="BK203"/>
  <c r="J169"/>
  <c r="BK124"/>
  <c r="J197"/>
  <c r="J167"/>
  <c r="BK132"/>
  <c r="BK112"/>
  <c r="J180"/>
  <c r="BK141"/>
  <c r="BK115"/>
  <c i="9" r="BK136"/>
  <c r="BK106"/>
  <c r="BK128"/>
  <c r="BK153"/>
  <c r="J124"/>
  <c r="J149"/>
  <c r="J116"/>
  <c i="10" r="J109"/>
  <c r="BK112"/>
  <c r="J91"/>
  <c r="J112"/>
  <c r="BK115"/>
  <c i="11" r="BK329"/>
  <c r="J290"/>
  <c r="J249"/>
  <c r="J203"/>
  <c r="BK163"/>
  <c r="J116"/>
  <c r="BK324"/>
  <c r="J285"/>
  <c r="J254"/>
  <c r="BK204"/>
  <c r="BK167"/>
  <c r="BK125"/>
  <c r="BK344"/>
  <c r="BK304"/>
  <c r="BK278"/>
  <c r="J259"/>
  <c r="J222"/>
  <c r="J199"/>
  <c r="J170"/>
  <c r="J135"/>
  <c r="J366"/>
  <c r="J348"/>
  <c r="J325"/>
  <c r="BK301"/>
  <c r="BK254"/>
  <c r="BK218"/>
  <c r="J191"/>
  <c r="J160"/>
  <c r="J143"/>
  <c i="12" r="J340"/>
  <c r="J309"/>
  <c r="J282"/>
  <c r="BK254"/>
  <c r="J222"/>
  <c r="BK196"/>
  <c r="J168"/>
  <c r="J119"/>
  <c r="J93"/>
  <c r="BK317"/>
  <c r="BK283"/>
  <c r="BK258"/>
  <c r="BK215"/>
  <c r="J184"/>
  <c r="BK168"/>
  <c r="BK142"/>
  <c r="J116"/>
  <c r="J337"/>
  <c r="J296"/>
  <c r="BK268"/>
  <c r="J227"/>
  <c r="BK205"/>
  <c r="J156"/>
  <c r="BK136"/>
  <c r="J106"/>
  <c r="J336"/>
  <c r="BK307"/>
  <c r="BK276"/>
  <c r="J246"/>
  <c r="J224"/>
  <c r="J182"/>
  <c r="BK144"/>
  <c r="BK116"/>
  <c i="13" r="BK118"/>
  <c r="J106"/>
  <c r="BK106"/>
  <c i="14" r="J312"/>
  <c r="J137"/>
  <c r="BK225"/>
  <c r="J311"/>
  <c r="J175"/>
  <c r="J279"/>
  <c r="J129"/>
  <c i="15" r="J188"/>
  <c r="BK259"/>
  <c r="J171"/>
  <c r="J232"/>
  <c r="BK156"/>
  <c r="J237"/>
  <c r="BK107"/>
  <c i="16" r="J165"/>
  <c r="BK98"/>
  <c r="BK146"/>
  <c r="J261"/>
  <c r="BK233"/>
  <c r="BK160"/>
  <c r="J100"/>
  <c r="BK196"/>
  <c i="17" r="J122"/>
  <c r="J86"/>
  <c i="18" r="BK144"/>
  <c r="J86"/>
  <c r="J119"/>
  <c i="19" r="J139"/>
  <c r="J136"/>
  <c r="BK130"/>
  <c r="J96"/>
  <c i="20" r="BK152"/>
  <c r="BK104"/>
  <c r="J169"/>
  <c r="BK132"/>
  <c r="BK97"/>
  <c r="J155"/>
  <c r="J127"/>
  <c r="BK166"/>
  <c r="BK141"/>
  <c r="BK100"/>
  <c i="21" r="BK255"/>
  <c r="BK175"/>
  <c r="BK258"/>
  <c r="J269"/>
  <c r="J203"/>
  <c r="BK271"/>
  <c r="BK181"/>
  <c i="22" r="BK176"/>
  <c r="J156"/>
  <c r="BK156"/>
  <c r="J150"/>
  <c i="23" r="J200"/>
  <c r="J115"/>
  <c r="J191"/>
  <c r="J180"/>
  <c r="J93"/>
  <c i="24" r="BK148"/>
  <c r="J160"/>
  <c r="BK92"/>
  <c r="BK116"/>
  <c r="BK152"/>
  <c i="25" r="BK126"/>
  <c r="BK155"/>
  <c r="BK113"/>
  <c r="J120"/>
  <c r="J104"/>
  <c i="26" r="J144"/>
  <c r="BK188"/>
  <c r="BK180"/>
  <c r="BK137"/>
  <c r="J137"/>
  <c i="27" r="J89"/>
  <c i="28" r="J99"/>
  <c i="29" r="BK99"/>
  <c r="BK111"/>
  <c i="30" r="J124"/>
  <c r="J156"/>
  <c r="BK156"/>
  <c r="BK95"/>
  <c i="31" r="BK89"/>
  <c r="J135"/>
  <c r="J148"/>
  <c i="32" r="J431"/>
  <c r="J303"/>
  <c r="J383"/>
  <c r="BK297"/>
  <c r="J158"/>
  <c r="J450"/>
  <c r="BK352"/>
  <c r="J228"/>
  <c r="J485"/>
  <c r="BK379"/>
  <c r="BK153"/>
  <c i="33" r="BK220"/>
  <c r="BK168"/>
  <c r="J135"/>
  <c r="J205"/>
  <c r="J146"/>
  <c r="J113"/>
  <c r="J175"/>
  <c r="BK150"/>
  <c r="BK113"/>
  <c r="J204"/>
  <c r="J177"/>
  <c r="BK132"/>
  <c i="34" r="BK121"/>
  <c r="BK99"/>
  <c i="35" r="J103"/>
  <c r="BK96"/>
  <c i="36" r="J87"/>
  <c i="2" r="J103"/>
  <c i="1" r="AS88"/>
  <c i="4" r="J3749"/>
  <c r="J3709"/>
  <c r="BK3686"/>
  <c r="J3533"/>
  <c r="BK3424"/>
  <c r="J3211"/>
  <c r="BK2947"/>
  <c r="J2501"/>
  <c r="J2407"/>
  <c r="BK2299"/>
  <c r="BK2132"/>
  <c r="BK1746"/>
  <c r="J1435"/>
  <c r="BK1167"/>
  <c r="BK646"/>
  <c r="J329"/>
  <c r="BK3848"/>
  <c r="J3822"/>
  <c r="J3777"/>
  <c r="BK3758"/>
  <c r="J3711"/>
  <c r="J3678"/>
  <c r="BK3528"/>
  <c r="BK3435"/>
  <c r="J3204"/>
  <c r="J2864"/>
  <c r="BK2477"/>
  <c r="BK2383"/>
  <c r="J2358"/>
  <c r="BK2312"/>
  <c r="J2044"/>
  <c r="J1744"/>
  <c r="J1358"/>
  <c r="J1144"/>
  <c r="J985"/>
  <c r="BK355"/>
  <c r="BK152"/>
  <c r="BK3830"/>
  <c r="J3787"/>
  <c r="J3754"/>
  <c r="J3708"/>
  <c r="BK3675"/>
  <c r="BK3591"/>
  <c r="J3512"/>
  <c r="J3272"/>
  <c r="BK3091"/>
  <c r="BK2943"/>
  <c r="BK2445"/>
  <c r="BK2370"/>
  <c r="BK2331"/>
  <c r="J2276"/>
  <c r="J2154"/>
  <c r="J1717"/>
  <c r="BK1454"/>
  <c r="BK1171"/>
  <c r="J902"/>
  <c r="BK615"/>
  <c r="BK318"/>
  <c r="BK192"/>
  <c r="J4628"/>
  <c r="J4506"/>
  <c r="BK4443"/>
  <c r="J4259"/>
  <c r="J4030"/>
  <c r="BK3952"/>
  <c r="J3864"/>
  <c r="J3826"/>
  <c r="BK3779"/>
  <c r="BK3740"/>
  <c r="J3704"/>
  <c r="BK3677"/>
  <c r="J3598"/>
  <c r="BK3432"/>
  <c r="J3020"/>
  <c r="J2484"/>
  <c r="BK2357"/>
  <c r="BK2329"/>
  <c r="J2265"/>
  <c r="J1953"/>
  <c r="BK1868"/>
  <c r="J1507"/>
  <c r="BK1032"/>
  <c r="J644"/>
  <c r="BK302"/>
  <c i="5" r="J110"/>
  <c i="6" r="J338"/>
  <c r="BK297"/>
  <c r="J260"/>
  <c r="BK180"/>
  <c r="BK173"/>
  <c r="BK167"/>
  <c r="BK157"/>
  <c r="J148"/>
  <c r="J129"/>
  <c r="J105"/>
  <c r="BK372"/>
  <c r="BK356"/>
  <c r="BK306"/>
  <c r="J238"/>
  <c r="BK163"/>
  <c r="J378"/>
  <c r="J324"/>
  <c r="J271"/>
  <c r="BK221"/>
  <c r="BK171"/>
  <c r="BK127"/>
  <c r="J347"/>
  <c r="J305"/>
  <c r="J263"/>
  <c r="BK226"/>
  <c r="J192"/>
  <c r="BK146"/>
  <c i="7" r="BK258"/>
  <c r="J222"/>
  <c r="J137"/>
  <c r="BK104"/>
  <c r="BK222"/>
  <c r="J173"/>
  <c r="BK103"/>
  <c r="J191"/>
  <c r="BK142"/>
  <c r="BK245"/>
  <c r="BK161"/>
  <c r="BK127"/>
  <c i="8" r="J202"/>
  <c r="J154"/>
  <c r="J121"/>
  <c r="BK179"/>
  <c r="J148"/>
  <c r="BK107"/>
  <c r="BK190"/>
  <c r="BK154"/>
  <c r="J125"/>
  <c r="BK187"/>
  <c r="J158"/>
  <c r="BK121"/>
  <c i="9" r="J143"/>
  <c r="BK108"/>
  <c r="J122"/>
  <c r="J141"/>
  <c r="J107"/>
  <c r="J138"/>
  <c r="J106"/>
  <c i="10" r="J121"/>
  <c r="J98"/>
  <c r="J101"/>
  <c i="11" r="BK282"/>
  <c r="J250"/>
  <c r="BK215"/>
  <c r="BK172"/>
  <c r="BK124"/>
  <c r="J337"/>
  <c r="J295"/>
  <c r="J229"/>
  <c r="J224"/>
  <c r="BK194"/>
  <c r="J186"/>
  <c r="BK170"/>
  <c r="BK149"/>
  <c r="BK121"/>
  <c r="J319"/>
  <c r="BK289"/>
  <c r="J271"/>
  <c r="BK229"/>
  <c r="BK203"/>
  <c r="J172"/>
  <c r="J134"/>
  <c r="BK365"/>
  <c r="J327"/>
  <c r="BK286"/>
  <c r="BK249"/>
  <c r="BK222"/>
  <c r="BK181"/>
  <c r="J159"/>
  <c r="J120"/>
  <c i="12" r="J326"/>
  <c r="BK293"/>
  <c r="J266"/>
  <c r="J233"/>
  <c r="BK198"/>
  <c r="BK169"/>
  <c r="BK129"/>
  <c r="J99"/>
  <c r="J332"/>
  <c r="BK301"/>
  <c r="J267"/>
  <c r="BK235"/>
  <c r="J185"/>
  <c r="BK171"/>
  <c r="J143"/>
  <c r="BK117"/>
  <c r="BK344"/>
  <c r="BK299"/>
  <c r="BK263"/>
  <c r="BK224"/>
  <c r="BK194"/>
  <c r="BK141"/>
  <c r="BK111"/>
  <c r="BK335"/>
  <c r="J310"/>
  <c r="J280"/>
  <c r="BK257"/>
  <c r="BK233"/>
  <c r="J194"/>
  <c r="BK156"/>
  <c r="BK115"/>
  <c i="13" r="J116"/>
  <c r="BK95"/>
  <c r="BK117"/>
  <c i="14" r="BK214"/>
  <c r="BK310"/>
  <c r="BK137"/>
  <c r="BK285"/>
  <c r="J308"/>
  <c r="BK173"/>
  <c i="15" r="BK163"/>
  <c r="J210"/>
  <c r="BK241"/>
  <c r="BK161"/>
  <c r="BK215"/>
  <c i="16" r="J259"/>
  <c r="BK129"/>
  <c r="J200"/>
  <c r="BK134"/>
  <c r="BK259"/>
  <c r="BK186"/>
  <c r="J244"/>
  <c r="J96"/>
  <c i="17" r="BK120"/>
  <c r="J96"/>
  <c i="18" r="J117"/>
  <c r="J98"/>
  <c r="BK124"/>
  <c i="19" r="J125"/>
  <c r="J134"/>
  <c r="BK134"/>
  <c r="BK118"/>
  <c i="20" r="J131"/>
  <c r="J103"/>
  <c r="BK150"/>
  <c r="BK127"/>
  <c r="BK99"/>
  <c r="J156"/>
  <c r="J98"/>
  <c r="BK154"/>
  <c r="BK95"/>
  <c i="21" r="BK183"/>
  <c r="J263"/>
  <c r="BK274"/>
  <c r="J161"/>
  <c r="J213"/>
  <c r="BK109"/>
  <c i="22" r="J148"/>
  <c r="BK148"/>
  <c r="J154"/>
  <c r="J106"/>
  <c i="23" r="BK168"/>
  <c r="J195"/>
  <c r="BK209"/>
  <c r="J142"/>
  <c r="BK189"/>
  <c i="24" r="BK98"/>
  <c r="J116"/>
  <c r="BK162"/>
  <c r="J94"/>
  <c i="25" r="J116"/>
  <c r="BK163"/>
  <c r="BK96"/>
  <c r="J92"/>
  <c r="BK100"/>
  <c i="26" r="BK133"/>
  <c r="BK92"/>
  <c r="J121"/>
  <c r="BK176"/>
  <c r="BK151"/>
  <c i="27" r="BK99"/>
  <c i="28" r="J96"/>
  <c i="29" r="BK96"/>
  <c i="30" r="BK131"/>
  <c r="BK135"/>
  <c r="BK130"/>
  <c i="31" r="J151"/>
  <c r="BK87"/>
  <c i="32" r="BK452"/>
  <c r="J341"/>
  <c r="BK215"/>
  <c r="BK480"/>
  <c r="BK363"/>
  <c r="BK136"/>
  <c r="BK431"/>
  <c r="J272"/>
  <c r="J143"/>
  <c r="J446"/>
  <c r="J178"/>
  <c i="33" r="BK177"/>
  <c r="J141"/>
  <c r="J188"/>
  <c r="BK163"/>
  <c r="J126"/>
  <c r="BK188"/>
  <c r="J153"/>
  <c r="J108"/>
  <c r="J186"/>
  <c r="J158"/>
  <c r="J97"/>
  <c i="34" r="BK110"/>
  <c r="BK92"/>
  <c i="35" r="BK111"/>
  <c r="J113"/>
  <c i="36" r="J128"/>
  <c r="J121"/>
  <c i="37" r="BK86"/>
  <c i="2" r="J92"/>
  <c r="BK93"/>
  <c i="3" r="J110"/>
  <c i="4" r="J3855"/>
  <c r="J3800"/>
  <c r="BK3754"/>
  <c r="J3719"/>
  <c r="BK3685"/>
  <c r="BK3660"/>
  <c r="J3445"/>
  <c r="BK3149"/>
  <c r="BK2864"/>
  <c r="J2486"/>
  <c r="J2369"/>
  <c r="BK2301"/>
  <c r="BK2146"/>
  <c r="J1810"/>
  <c r="J1472"/>
  <c r="J1158"/>
  <c r="BK709"/>
  <c r="BK254"/>
  <c r="J3834"/>
  <c r="J3795"/>
  <c r="J3745"/>
  <c r="BK3719"/>
  <c r="J3664"/>
  <c r="J3485"/>
  <c r="J3420"/>
  <c r="J2940"/>
  <c r="J2526"/>
  <c r="BK2407"/>
  <c r="J2335"/>
  <c r="J2164"/>
  <c r="J1959"/>
  <c r="BK1609"/>
  <c r="BK1379"/>
  <c r="BK1146"/>
  <c r="BK1024"/>
  <c r="J269"/>
  <c r="BK145"/>
  <c r="J3851"/>
  <c r="BK3837"/>
  <c r="J3801"/>
  <c r="BK3793"/>
  <c r="J3763"/>
  <c r="BK3721"/>
  <c r="J3693"/>
  <c r="J3663"/>
  <c r="BK3515"/>
  <c r="J3310"/>
  <c r="J3080"/>
  <c r="BK2940"/>
  <c r="J2443"/>
  <c r="BK2355"/>
  <c r="J2292"/>
  <c r="J2150"/>
  <c r="BK1806"/>
  <c r="J1090"/>
  <c r="BK611"/>
  <c r="J278"/>
  <c r="J4665"/>
  <c r="BK4628"/>
  <c r="BK4549"/>
  <c r="J4503"/>
  <c r="BK4441"/>
  <c r="BK4085"/>
  <c r="BK4002"/>
  <c r="BK3914"/>
  <c r="J3835"/>
  <c r="BK3792"/>
  <c r="BK3756"/>
  <c r="BK3716"/>
  <c r="BK3690"/>
  <c r="J3662"/>
  <c r="BK3485"/>
  <c r="BK3197"/>
  <c r="J2852"/>
  <c r="J2444"/>
  <c r="J2326"/>
  <c r="J2263"/>
  <c r="J1806"/>
  <c r="BK1539"/>
  <c r="BK1240"/>
  <c r="BK1066"/>
  <c r="BK619"/>
  <c r="BK257"/>
  <c i="6" r="J391"/>
  <c r="J316"/>
  <c r="J299"/>
  <c r="BK261"/>
  <c r="BK199"/>
  <c r="J337"/>
  <c r="J243"/>
  <c r="J160"/>
  <c r="BK376"/>
  <c r="BK316"/>
  <c r="J287"/>
  <c r="J246"/>
  <c r="J198"/>
  <c r="BK155"/>
  <c r="J380"/>
  <c r="J284"/>
  <c r="BK260"/>
  <c r="BK200"/>
  <c r="BK160"/>
  <c r="J107"/>
  <c i="7" r="J201"/>
  <c r="BK139"/>
  <c r="J253"/>
  <c r="J193"/>
  <c r="J136"/>
  <c r="BK242"/>
  <c r="BK151"/>
  <c r="BK240"/>
  <c r="J189"/>
  <c r="BK159"/>
  <c r="J123"/>
  <c r="BK95"/>
  <c i="8" r="J162"/>
  <c r="BK136"/>
  <c r="J193"/>
  <c r="BK168"/>
  <c r="J122"/>
  <c r="J191"/>
  <c r="J163"/>
  <c r="J124"/>
  <c r="J186"/>
  <c r="J160"/>
  <c r="J118"/>
  <c i="9" r="J139"/>
  <c r="BK105"/>
  <c r="BK119"/>
  <c r="BK151"/>
  <c r="BK101"/>
  <c r="J120"/>
  <c i="10" r="BK114"/>
  <c r="BK101"/>
  <c r="J102"/>
  <c r="BK105"/>
  <c r="BK107"/>
  <c i="11" r="J324"/>
  <c r="J281"/>
  <c r="J251"/>
  <c r="J219"/>
  <c r="BK174"/>
  <c r="BK144"/>
  <c r="J355"/>
  <c r="J288"/>
  <c r="BK252"/>
  <c r="J200"/>
  <c r="BK171"/>
  <c r="J132"/>
  <c r="J357"/>
  <c r="BK330"/>
  <c r="BK292"/>
  <c r="J269"/>
  <c r="J227"/>
  <c r="BK202"/>
  <c r="BK173"/>
  <c r="BK136"/>
  <c r="J367"/>
  <c r="BK351"/>
  <c r="J322"/>
  <c r="J284"/>
  <c r="BK247"/>
  <c r="BK197"/>
  <c r="BK157"/>
  <c r="J133"/>
  <c i="12" r="J331"/>
  <c r="BK305"/>
  <c r="BK273"/>
  <c r="BK244"/>
  <c r="J212"/>
  <c r="J188"/>
  <c r="BK162"/>
  <c r="J111"/>
  <c r="J349"/>
  <c r="J307"/>
  <c r="BK256"/>
  <c r="J219"/>
  <c r="J189"/>
  <c r="J167"/>
  <c r="J139"/>
  <c r="J107"/>
  <c r="BK334"/>
  <c r="BK294"/>
  <c r="BK262"/>
  <c r="BK223"/>
  <c r="J192"/>
  <c r="J148"/>
  <c r="J134"/>
  <c r="BK343"/>
  <c r="J321"/>
  <c r="J300"/>
  <c r="BK266"/>
  <c r="BK243"/>
  <c r="J217"/>
  <c r="J179"/>
  <c r="J125"/>
  <c i="13" r="J120"/>
  <c r="BK116"/>
  <c r="BK122"/>
  <c i="14" r="J258"/>
  <c r="BK94"/>
  <c r="J166"/>
  <c r="BK308"/>
  <c r="BK148"/>
  <c r="BK255"/>
  <c r="J94"/>
  <c i="15" r="J161"/>
  <c r="BK222"/>
  <c r="J147"/>
  <c r="BK218"/>
  <c r="J114"/>
  <c r="J120"/>
  <c i="16" r="BK192"/>
  <c r="J113"/>
  <c r="J222"/>
  <c r="J150"/>
  <c r="BK155"/>
  <c r="J254"/>
  <c r="BK172"/>
  <c i="17" r="J102"/>
  <c r="BK105"/>
  <c i="18" r="BK114"/>
  <c r="J142"/>
  <c r="BK126"/>
  <c i="19" r="J102"/>
  <c r="J94"/>
  <c r="J104"/>
  <c i="20" r="J178"/>
  <c r="J133"/>
  <c r="J100"/>
  <c r="J157"/>
  <c r="BK130"/>
  <c r="J104"/>
  <c r="BK157"/>
  <c r="BK133"/>
  <c r="BK173"/>
  <c r="J151"/>
  <c r="J109"/>
  <c r="J88"/>
  <c i="21" r="J218"/>
  <c r="J151"/>
  <c r="J206"/>
  <c r="BK247"/>
  <c r="BK139"/>
  <c r="J252"/>
  <c r="J177"/>
  <c i="22" r="J180"/>
  <c r="BK184"/>
  <c r="BK97"/>
  <c r="BK93"/>
  <c r="J97"/>
  <c i="23" r="J169"/>
  <c r="J218"/>
  <c r="BK155"/>
  <c r="J157"/>
  <c r="J206"/>
  <c r="BK115"/>
  <c i="24" r="BK100"/>
  <c r="BK129"/>
  <c r="BK125"/>
  <c r="J142"/>
  <c i="25" r="J136"/>
  <c r="J147"/>
  <c r="BK151"/>
  <c r="BK134"/>
  <c i="26" r="J153"/>
  <c r="J170"/>
  <c r="J114"/>
  <c r="BK148"/>
  <c r="J150"/>
  <c i="27" r="BK107"/>
  <c i="28" r="J86"/>
  <c i="29" r="BK86"/>
  <c i="30" r="J115"/>
  <c r="BK100"/>
  <c r="BK103"/>
  <c i="31" r="J97"/>
  <c r="J93"/>
  <c i="32" r="J470"/>
  <c r="BK371"/>
  <c r="BK254"/>
  <c r="BK158"/>
  <c r="BK441"/>
  <c r="BK341"/>
  <c r="BK143"/>
  <c r="J379"/>
  <c r="BK235"/>
  <c r="J480"/>
  <c r="J394"/>
  <c r="BK184"/>
  <c i="33" r="J215"/>
  <c r="BK173"/>
  <c r="J137"/>
  <c r="J202"/>
  <c r="BK156"/>
  <c r="J128"/>
  <c r="J198"/>
  <c r="BK159"/>
  <c r="J119"/>
  <c r="J193"/>
  <c r="BK166"/>
  <c r="BK106"/>
  <c i="34" r="J106"/>
  <c r="J111"/>
  <c i="35" r="BK101"/>
  <c r="J111"/>
  <c i="36" r="BK121"/>
  <c r="BK100"/>
  <c r="J100"/>
  <c i="37" r="BK104"/>
  <c i="2" r="BK88"/>
  <c i="3" r="J142"/>
  <c r="BK106"/>
  <c i="4" r="J3838"/>
  <c r="J3796"/>
  <c r="J3760"/>
  <c r="J3716"/>
  <c r="BK3689"/>
  <c r="J3656"/>
  <c r="J3438"/>
  <c r="BK3191"/>
  <c r="J2943"/>
  <c r="BK2499"/>
  <c r="J2429"/>
  <c r="BK2254"/>
  <c r="BK2122"/>
  <c r="J1920"/>
  <c r="BK1720"/>
  <c r="J1568"/>
  <c r="BK1222"/>
  <c r="J1177"/>
  <c r="J655"/>
  <c r="J355"/>
  <c r="J3877"/>
  <c r="BK3775"/>
  <c r="J3750"/>
  <c r="BK3724"/>
  <c r="J3660"/>
  <c r="J3516"/>
  <c r="J3197"/>
  <c r="J2850"/>
  <c r="J2499"/>
  <c r="J2379"/>
  <c r="J2356"/>
  <c r="BK2311"/>
  <c r="J2090"/>
  <c r="BK1888"/>
  <c r="BK1507"/>
  <c r="J1219"/>
  <c r="BK1009"/>
  <c r="BK348"/>
  <c r="BK173"/>
  <c r="BK3832"/>
  <c r="BK3817"/>
  <c r="BK3765"/>
  <c r="BK3722"/>
  <c r="J3691"/>
  <c r="BK3664"/>
  <c r="BK3462"/>
  <c r="BK3245"/>
  <c r="BK2971"/>
  <c r="BK2850"/>
  <c r="J2437"/>
  <c r="BK2351"/>
  <c r="J2328"/>
  <c r="J2271"/>
  <c r="BK1744"/>
  <c r="BK1647"/>
  <c r="BK850"/>
  <c r="BK333"/>
  <c r="BK213"/>
  <c r="J4655"/>
  <c r="BK4607"/>
  <c r="J4543"/>
  <c r="J4494"/>
  <c r="BK4446"/>
  <c r="BK4071"/>
  <c r="J4002"/>
  <c r="J3933"/>
  <c r="BK3842"/>
  <c r="BK3818"/>
  <c r="J3764"/>
  <c r="BK3733"/>
  <c r="BK3707"/>
  <c r="BK3684"/>
  <c r="BK3653"/>
  <c r="J3462"/>
  <c r="BK3188"/>
  <c r="BK2510"/>
  <c r="J2370"/>
  <c r="BK2300"/>
  <c r="J2166"/>
  <c r="BK1891"/>
  <c r="BK1542"/>
  <c r="BK1214"/>
  <c r="J994"/>
  <c r="J571"/>
  <c r="J213"/>
  <c i="6" r="J393"/>
  <c r="J344"/>
  <c r="J306"/>
  <c r="BK263"/>
  <c r="BK197"/>
  <c r="J334"/>
  <c r="J261"/>
  <c r="BK214"/>
  <c r="J136"/>
  <c r="BK385"/>
  <c r="BK335"/>
  <c r="J280"/>
  <c r="J234"/>
  <c r="BK172"/>
  <c r="J152"/>
  <c r="BK382"/>
  <c r="BK286"/>
  <c r="BK253"/>
  <c r="BK217"/>
  <c r="BK184"/>
  <c r="J150"/>
  <c i="7" r="BK236"/>
  <c r="J167"/>
  <c r="BK111"/>
  <c r="BK217"/>
  <c r="J181"/>
  <c r="J112"/>
  <c r="BK244"/>
  <c r="BK181"/>
  <c r="J159"/>
  <c r="J95"/>
  <c r="J148"/>
  <c r="BK137"/>
  <c r="J101"/>
  <c i="8" r="BK177"/>
  <c r="BK143"/>
  <c r="BK120"/>
  <c r="BK176"/>
  <c r="BK146"/>
  <c r="J195"/>
  <c r="BK150"/>
  <c r="J119"/>
  <c r="BK204"/>
  <c r="BK169"/>
  <c r="J135"/>
  <c r="BK109"/>
  <c i="9" r="J130"/>
  <c r="BK100"/>
  <c r="J118"/>
  <c r="J155"/>
  <c r="BK127"/>
  <c r="BK148"/>
  <c r="BK109"/>
  <c i="10" r="BK110"/>
  <c r="BK121"/>
  <c r="BK97"/>
  <c i="11" r="J323"/>
  <c r="J279"/>
  <c r="J245"/>
  <c r="J205"/>
  <c r="BK166"/>
  <c r="BK141"/>
  <c r="BK353"/>
  <c r="BK315"/>
  <c r="J286"/>
  <c r="BK266"/>
  <c r="BK234"/>
  <c r="J192"/>
  <c r="J153"/>
  <c r="BK114"/>
  <c r="BK338"/>
  <c r="J298"/>
  <c r="J270"/>
  <c r="BK241"/>
  <c r="BK201"/>
  <c r="BK169"/>
  <c r="J138"/>
  <c r="BK361"/>
  <c r="J328"/>
  <c r="J291"/>
  <c r="BK251"/>
  <c r="BK219"/>
  <c r="J196"/>
  <c r="BK158"/>
  <c r="BK134"/>
  <c i="12" r="J316"/>
  <c r="J278"/>
  <c r="BK252"/>
  <c r="J215"/>
  <c r="J171"/>
  <c r="BK133"/>
  <c r="BK348"/>
  <c r="BK325"/>
  <c r="J288"/>
  <c r="J261"/>
  <c r="BK217"/>
  <c r="BK187"/>
  <c r="BK161"/>
  <c r="J136"/>
  <c r="BK102"/>
  <c r="BK330"/>
  <c r="BK295"/>
  <c r="BK248"/>
  <c r="J203"/>
  <c r="J161"/>
  <c r="J147"/>
  <c r="J121"/>
  <c r="J334"/>
  <c r="BK306"/>
  <c r="BK271"/>
  <c r="BK239"/>
  <c r="BK222"/>
  <c r="J183"/>
  <c r="J141"/>
  <c r="BK112"/>
  <c i="13" r="J113"/>
  <c r="J100"/>
  <c r="BK98"/>
  <c i="14" r="J264"/>
  <c r="BK103"/>
  <c r="J156"/>
  <c r="BK279"/>
  <c r="BK311"/>
  <c r="J234"/>
  <c i="15" r="BK230"/>
  <c r="J156"/>
  <c r="J208"/>
  <c r="BK143"/>
  <c r="J191"/>
  <c r="BK100"/>
  <c r="J126"/>
  <c i="16" r="J211"/>
  <c r="BK285"/>
  <c r="BK180"/>
  <c r="J206"/>
  <c r="BK126"/>
  <c r="J235"/>
  <c r="J180"/>
  <c r="J92"/>
  <c i="17" r="BK116"/>
  <c r="J107"/>
  <c i="18" r="BK140"/>
  <c r="J147"/>
  <c r="BK110"/>
  <c i="19" r="BK120"/>
  <c r="BK125"/>
  <c r="J90"/>
  <c i="20" r="BK178"/>
  <c r="BK138"/>
  <c r="BK111"/>
  <c r="J172"/>
  <c r="J143"/>
  <c r="BK126"/>
  <c r="J101"/>
  <c r="J163"/>
  <c r="BK131"/>
  <c r="J177"/>
  <c r="J153"/>
  <c r="BK124"/>
  <c r="BK92"/>
  <c i="21" r="J230"/>
  <c r="BK161"/>
  <c r="BK206"/>
  <c r="J99"/>
  <c r="J205"/>
  <c r="J93"/>
  <c r="J189"/>
  <c r="J113"/>
  <c i="22" r="BK127"/>
  <c r="BK142"/>
  <c r="BK109"/>
  <c i="23" r="J229"/>
  <c r="J172"/>
  <c r="J209"/>
  <c r="J129"/>
  <c r="BK159"/>
  <c r="BK212"/>
  <c r="J97"/>
  <c i="24" r="BK171"/>
  <c r="J127"/>
  <c r="BK113"/>
  <c r="BK140"/>
  <c i="25" r="BK139"/>
  <c r="BK169"/>
  <c r="J100"/>
  <c r="BK102"/>
  <c r="BK90"/>
  <c i="26" r="BK131"/>
  <c r="BK173"/>
  <c r="BK184"/>
  <c r="J98"/>
  <c i="27" r="BK111"/>
  <c r="BK89"/>
  <c i="29" r="BK102"/>
  <c i="30" r="J120"/>
  <c r="BK142"/>
  <c r="BK115"/>
  <c i="31" r="BK93"/>
  <c r="J131"/>
  <c i="32" r="BK444"/>
  <c r="BK308"/>
  <c r="BK210"/>
  <c r="BK485"/>
  <c r="J371"/>
  <c r="J254"/>
  <c r="J474"/>
  <c r="BK167"/>
  <c r="BK474"/>
  <c r="J392"/>
  <c r="J117"/>
  <c i="33" r="J181"/>
  <c r="J154"/>
  <c r="BK134"/>
  <c r="J105"/>
  <c r="BK160"/>
  <c r="BK115"/>
  <c r="J174"/>
  <c r="J148"/>
  <c r="BK215"/>
  <c r="BK155"/>
  <c r="J93"/>
  <c i="34" r="J97"/>
  <c i="35" r="J109"/>
  <c r="J102"/>
  <c r="J108"/>
  <c i="36" r="J109"/>
  <c r="BK109"/>
  <c i="37" r="BK89"/>
  <c i="2" r="BK98"/>
  <c r="J95"/>
  <c i="3" r="BK137"/>
  <c i="4" r="J3853"/>
  <c r="BK3776"/>
  <c r="J3724"/>
  <c r="J3701"/>
  <c r="J3672"/>
  <c r="BK3549"/>
  <c r="J3432"/>
  <c r="J3143"/>
  <c r="J2922"/>
  <c r="J2504"/>
  <c r="J2366"/>
  <c r="BK2296"/>
  <c r="BK2090"/>
  <c r="J1647"/>
  <c r="J1248"/>
  <c r="J1085"/>
  <c r="BK631"/>
  <c r="J333"/>
  <c r="J3889"/>
  <c r="BK3823"/>
  <c r="BK3772"/>
  <c r="BK3743"/>
  <c r="BK3687"/>
  <c r="BK3613"/>
  <c r="BK3445"/>
  <c r="BK3133"/>
  <c r="J2874"/>
  <c r="BK2486"/>
  <c r="J2413"/>
  <c r="J2338"/>
  <c r="J2272"/>
  <c r="BK2116"/>
  <c r="J1539"/>
  <c r="J1162"/>
  <c r="BK983"/>
  <c r="BK376"/>
  <c r="J181"/>
  <c r="J3840"/>
  <c r="BK3790"/>
  <c r="BK3744"/>
  <c r="J3706"/>
  <c r="BK3670"/>
  <c r="BK3656"/>
  <c r="J3519"/>
  <c r="BK3186"/>
  <c r="J2950"/>
  <c r="BK2782"/>
  <c r="BK2369"/>
  <c r="J2357"/>
  <c r="J2327"/>
  <c r="BK2272"/>
  <c r="J2146"/>
  <c r="J1776"/>
  <c r="J1466"/>
  <c r="BK1204"/>
  <c r="J1130"/>
  <c r="J979"/>
  <c r="BK745"/>
  <c r="J302"/>
  <c r="BK4663"/>
  <c r="J4607"/>
  <c r="BK4543"/>
  <c r="BK4500"/>
  <c r="J4466"/>
  <c r="J4261"/>
  <c r="J4035"/>
  <c r="BK3999"/>
  <c r="BK3907"/>
  <c r="BK3800"/>
  <c r="BK3774"/>
  <c r="BK3739"/>
  <c r="BK3709"/>
  <c r="BK3681"/>
  <c r="J3560"/>
  <c r="BK3380"/>
  <c r="J3060"/>
  <c r="J2477"/>
  <c r="BK2359"/>
  <c r="BK2279"/>
  <c r="J2002"/>
  <c r="J1746"/>
  <c r="BK1416"/>
  <c r="BK1152"/>
  <c r="BK655"/>
  <c r="J215"/>
  <c i="6" r="J382"/>
  <c r="BK311"/>
  <c r="BK265"/>
  <c r="BK206"/>
  <c r="BK322"/>
  <c r="BK370"/>
  <c r="BK169"/>
  <c r="BK117"/>
  <c r="J368"/>
  <c r="BK278"/>
  <c r="BK256"/>
  <c r="BK228"/>
  <c r="BK202"/>
  <c r="BK159"/>
  <c i="7" r="BK259"/>
  <c r="J221"/>
  <c r="BK136"/>
  <c r="J233"/>
  <c r="J177"/>
  <c r="J104"/>
  <c r="J217"/>
  <c r="BK146"/>
  <c r="J249"/>
  <c r="BK193"/>
  <c r="J139"/>
  <c r="J100"/>
  <c i="8" r="BK166"/>
  <c r="BK135"/>
  <c r="J192"/>
  <c r="BK158"/>
  <c r="J133"/>
  <c r="J189"/>
  <c r="J152"/>
  <c r="BK126"/>
  <c r="BK195"/>
  <c r="BK171"/>
  <c r="BK145"/>
  <c i="9" r="J153"/>
  <c r="BK123"/>
  <c r="J142"/>
  <c r="BK102"/>
  <c r="BK130"/>
  <c r="J99"/>
  <c r="BK126"/>
  <c i="10" r="BK116"/>
  <c r="J117"/>
  <c r="J95"/>
  <c r="BK91"/>
  <c r="BK95"/>
  <c i="11" r="J320"/>
  <c r="J278"/>
  <c r="J244"/>
  <c r="J197"/>
  <c r="J154"/>
  <c r="J127"/>
  <c r="J350"/>
  <c r="J302"/>
  <c r="BK271"/>
  <c r="BK232"/>
  <c r="BK193"/>
  <c r="J151"/>
  <c r="BK120"/>
  <c r="BK313"/>
  <c r="BK284"/>
  <c r="BK268"/>
  <c r="BK239"/>
  <c r="J204"/>
  <c r="BK179"/>
  <c r="J141"/>
  <c r="J114"/>
  <c r="BK352"/>
  <c r="J317"/>
  <c r="BK265"/>
  <c r="J241"/>
  <c r="BK208"/>
  <c r="BK177"/>
  <c r="BK147"/>
  <c r="J119"/>
  <c i="12" r="J323"/>
  <c r="J298"/>
  <c r="J271"/>
  <c r="BK250"/>
  <c r="J214"/>
  <c r="J190"/>
  <c r="BK163"/>
  <c r="J128"/>
  <c r="J108"/>
  <c r="BK331"/>
  <c r="J306"/>
  <c r="J270"/>
  <c r="BK240"/>
  <c r="BK209"/>
  <c r="BK178"/>
  <c r="BK155"/>
  <c r="J133"/>
  <c r="BK96"/>
  <c r="J320"/>
  <c r="BK286"/>
  <c r="J249"/>
  <c r="BK213"/>
  <c r="BK183"/>
  <c r="BK146"/>
  <c r="J120"/>
  <c r="BK342"/>
  <c r="BK314"/>
  <c r="J292"/>
  <c r="BK261"/>
  <c r="J235"/>
  <c r="J201"/>
  <c r="J170"/>
  <c r="BK107"/>
  <c i="13" r="BK110"/>
  <c r="J117"/>
  <c r="BK97"/>
  <c i="14" r="J271"/>
  <c r="J182"/>
  <c r="J267"/>
  <c r="J119"/>
  <c r="BK262"/>
  <c r="J314"/>
  <c r="BK243"/>
  <c i="15" r="J225"/>
  <c r="BK123"/>
  <c r="BK183"/>
  <c r="J259"/>
  <c r="BK181"/>
  <c r="J246"/>
  <c r="J123"/>
  <c i="16" r="J208"/>
  <c r="J126"/>
  <c r="J241"/>
  <c r="BK116"/>
  <c r="J239"/>
  <c r="J177"/>
  <c r="BK247"/>
  <c r="J134"/>
  <c i="17" r="BK96"/>
  <c r="BK118"/>
  <c i="18" r="BK136"/>
  <c r="J136"/>
  <c r="J134"/>
  <c r="BK90"/>
  <c i="19" r="BK128"/>
  <c r="J108"/>
  <c r="J115"/>
  <c i="20" r="J145"/>
  <c r="J110"/>
  <c r="BK177"/>
  <c r="BK142"/>
  <c r="J115"/>
  <c r="J173"/>
  <c r="BK135"/>
  <c r="J118"/>
  <c r="BK156"/>
  <c r="BK116"/>
  <c r="BK96"/>
  <c i="21" r="J245"/>
  <c r="J181"/>
  <c r="J228"/>
  <c r="J255"/>
  <c r="BK192"/>
  <c r="J261"/>
  <c r="J187"/>
  <c r="BK99"/>
  <c i="22" r="J182"/>
  <c r="BK163"/>
  <c r="J166"/>
  <c i="23" r="BK223"/>
  <c r="BK142"/>
  <c r="J216"/>
  <c r="BK145"/>
  <c r="J166"/>
  <c r="J219"/>
  <c r="BK121"/>
  <c i="24" r="J92"/>
  <c r="J113"/>
  <c r="BK94"/>
  <c r="J98"/>
  <c i="25" r="BK104"/>
  <c r="J132"/>
  <c r="J149"/>
  <c r="BK132"/>
  <c i="26" r="J184"/>
  <c r="BK112"/>
  <c r="J139"/>
  <c r="BK157"/>
  <c r="BK158"/>
  <c r="BK104"/>
  <c i="27" r="J109"/>
  <c i="29" r="J109"/>
  <c i="30" r="J154"/>
  <c r="BK97"/>
  <c r="J97"/>
  <c i="31" r="BK156"/>
  <c r="J141"/>
  <c r="BK97"/>
  <c r="J87"/>
  <c i="32" r="BK392"/>
  <c r="BK268"/>
  <c r="BK178"/>
  <c r="BK450"/>
  <c r="BK366"/>
  <c r="BK244"/>
  <c r="BK276"/>
  <c r="BK147"/>
  <c r="J441"/>
  <c r="J262"/>
  <c r="BK125"/>
  <c i="33" r="BK202"/>
  <c r="J162"/>
  <c r="BK126"/>
  <c r="BK182"/>
  <c r="J151"/>
  <c r="BK119"/>
  <c r="BK193"/>
  <c r="BK162"/>
  <c r="BK124"/>
  <c r="J187"/>
  <c r="J161"/>
  <c r="BK100"/>
  <c i="34" r="J99"/>
  <c r="J94"/>
  <c i="35" r="BK115"/>
  <c r="BK117"/>
  <c i="36" r="BK105"/>
  <c i="37" r="J86"/>
  <c i="2" r="J91"/>
  <c i="3" r="BK84"/>
  <c i="4" r="BK3847"/>
  <c r="J3833"/>
  <c r="BK3820"/>
  <c r="BK3778"/>
  <c r="J3744"/>
  <c r="J3703"/>
  <c r="BK3671"/>
  <c r="J3530"/>
  <c r="BK3272"/>
  <c r="BK3060"/>
  <c r="J2913"/>
  <c r="J2469"/>
  <c r="BK2335"/>
  <c r="BK2265"/>
  <c r="BK1932"/>
  <c r="J1686"/>
  <c r="BK1199"/>
  <c r="J1080"/>
  <c r="BK627"/>
  <c r="BK262"/>
  <c r="J3842"/>
  <c r="J3799"/>
  <c r="BK3763"/>
  <c r="BK3720"/>
  <c r="J3692"/>
  <c r="J3522"/>
  <c r="BK3257"/>
  <c r="BK3049"/>
  <c r="J2671"/>
  <c r="BK2469"/>
  <c r="BK2376"/>
  <c r="BK2334"/>
  <c r="J2300"/>
  <c r="J1936"/>
  <c r="BK1662"/>
  <c r="BK1248"/>
  <c r="J1104"/>
  <c r="J848"/>
  <c r="J260"/>
  <c r="J136"/>
  <c r="J3827"/>
  <c r="J3774"/>
  <c r="J3751"/>
  <c r="BK3699"/>
  <c r="J3682"/>
  <c r="BK3659"/>
  <c r="J3577"/>
  <c r="BK3428"/>
  <c r="J3133"/>
  <c r="BK2876"/>
  <c r="J2428"/>
  <c r="J2364"/>
  <c r="BK2319"/>
  <c r="BK2222"/>
  <c r="BK1936"/>
  <c r="J1622"/>
  <c r="J1179"/>
  <c r="J1009"/>
  <c r="J900"/>
  <c r="J466"/>
  <c r="BK280"/>
  <c r="BK4665"/>
  <c r="J4619"/>
  <c r="J4533"/>
  <c r="BK4470"/>
  <c r="BK4348"/>
  <c r="BK4032"/>
  <c r="BK3959"/>
  <c r="J3910"/>
  <c r="J3819"/>
  <c r="J3755"/>
  <c r="J3715"/>
  <c r="BK3692"/>
  <c r="J3657"/>
  <c r="BK3466"/>
  <c r="J3191"/>
  <c r="J2815"/>
  <c r="J2430"/>
  <c r="BK2353"/>
  <c r="J2296"/>
  <c r="BK2159"/>
  <c r="J1798"/>
  <c r="J1454"/>
  <c r="J1204"/>
  <c r="J983"/>
  <c r="J348"/>
  <c r="BK176"/>
  <c i="6" r="J377"/>
  <c r="BK321"/>
  <c r="J290"/>
  <c r="BK240"/>
  <c r="BK174"/>
  <c r="J168"/>
  <c r="J155"/>
  <c r="BK144"/>
  <c r="J111"/>
  <c r="BK380"/>
  <c r="J365"/>
  <c r="J319"/>
  <c r="BK249"/>
  <c r="J193"/>
  <c r="BK113"/>
  <c r="BK352"/>
  <c r="J294"/>
  <c r="BK247"/>
  <c r="BK192"/>
  <c r="J146"/>
  <c r="BK378"/>
  <c r="BK337"/>
  <c r="BK280"/>
  <c r="J247"/>
  <c r="J206"/>
  <c r="J161"/>
  <c r="J113"/>
  <c i="7" r="J234"/>
  <c r="BK163"/>
  <c r="BK117"/>
  <c r="J228"/>
  <c r="BK203"/>
  <c r="J115"/>
  <c r="J230"/>
  <c r="J165"/>
  <c r="J111"/>
  <c r="BK230"/>
  <c r="J150"/>
  <c r="J117"/>
  <c i="8" r="BK197"/>
  <c r="BK144"/>
  <c r="BK105"/>
  <c r="BK172"/>
  <c r="BK129"/>
  <c r="J176"/>
  <c r="J138"/>
  <c r="BK111"/>
  <c r="J175"/>
  <c r="J146"/>
  <c r="J110"/>
  <c i="9" r="J134"/>
  <c r="BK147"/>
  <c r="J112"/>
  <c r="J147"/>
  <c r="BK118"/>
  <c r="BK143"/>
  <c r="J129"/>
  <c i="10" r="BK103"/>
  <c r="BK104"/>
  <c r="J114"/>
  <c r="BK100"/>
  <c i="11" r="BK255"/>
  <c r="BK224"/>
  <c r="J179"/>
  <c r="J131"/>
  <c r="BK346"/>
  <c r="BK312"/>
  <c r="J275"/>
  <c r="BK269"/>
  <c r="J237"/>
  <c r="BK216"/>
  <c r="J177"/>
  <c r="BK128"/>
  <c r="BK363"/>
  <c r="J339"/>
  <c r="BK295"/>
  <c r="BK267"/>
  <c r="BK243"/>
  <c r="J214"/>
  <c r="J194"/>
  <c r="BK159"/>
  <c r="J126"/>
  <c r="BK362"/>
  <c r="BK349"/>
  <c r="J315"/>
  <c r="BK263"/>
  <c r="BK237"/>
  <c r="J201"/>
  <c r="J167"/>
  <c r="BK138"/>
  <c i="12" r="J343"/>
  <c r="J311"/>
  <c r="J276"/>
  <c r="BK251"/>
  <c r="J221"/>
  <c r="BK186"/>
  <c r="BK148"/>
  <c r="J114"/>
  <c r="J341"/>
  <c r="BK310"/>
  <c r="J273"/>
  <c r="J242"/>
  <c r="BK208"/>
  <c r="J176"/>
  <c r="J152"/>
  <c r="BK127"/>
  <c r="BK103"/>
  <c r="J333"/>
  <c r="BK287"/>
  <c r="BK246"/>
  <c r="J216"/>
  <c r="BK191"/>
  <c r="J149"/>
  <c r="J123"/>
  <c r="J348"/>
  <c r="J325"/>
  <c r="J303"/>
  <c r="BK269"/>
  <c r="J247"/>
  <c r="J225"/>
  <c r="BK185"/>
  <c r="BK134"/>
  <c r="J105"/>
  <c i="13" r="J108"/>
  <c r="J114"/>
  <c r="BK104"/>
  <c i="14" r="BK307"/>
  <c r="J189"/>
  <c r="J214"/>
  <c r="J111"/>
  <c r="J255"/>
  <c r="J144"/>
  <c r="J247"/>
  <c i="15" r="J218"/>
  <c r="J143"/>
  <c r="BK176"/>
  <c r="BK97"/>
  <c r="BK173"/>
  <c r="J241"/>
  <c r="BK114"/>
  <c i="16" r="J218"/>
  <c r="BK96"/>
  <c r="BK211"/>
  <c r="BK148"/>
  <c r="J247"/>
  <c r="BK167"/>
  <c r="J111"/>
  <c r="J123"/>
  <c i="17" r="BK94"/>
  <c i="18" r="BK134"/>
  <c r="BK130"/>
  <c r="J140"/>
  <c r="J102"/>
  <c i="19" r="BK94"/>
  <c r="BK90"/>
  <c i="20" r="BK155"/>
  <c r="BK118"/>
  <c r="J171"/>
  <c r="BK120"/>
  <c r="BK168"/>
  <c r="J128"/>
  <c r="BK165"/>
  <c r="BK115"/>
  <c i="21" r="J280"/>
  <c r="BK213"/>
  <c r="BK277"/>
  <c r="BK261"/>
  <c r="J175"/>
  <c r="J258"/>
  <c r="J171"/>
  <c i="22" r="BK174"/>
  <c r="BK180"/>
  <c r="J162"/>
  <c r="J163"/>
  <c i="23" r="J187"/>
  <c r="J223"/>
  <c r="BK152"/>
  <c r="BK169"/>
  <c i="24" r="J175"/>
  <c r="J140"/>
  <c r="J138"/>
  <c r="J150"/>
  <c i="25" r="J166"/>
  <c r="BK92"/>
  <c r="J141"/>
  <c r="BK106"/>
  <c i="26" r="J157"/>
  <c r="BK124"/>
  <c r="J176"/>
  <c r="J100"/>
  <c r="J133"/>
  <c r="BK170"/>
  <c i="27" r="J86"/>
  <c i="28" r="J104"/>
  <c i="29" r="J99"/>
  <c i="30" r="J100"/>
  <c r="J91"/>
  <c r="BK124"/>
  <c i="31" r="J138"/>
  <c r="BK133"/>
  <c r="BK141"/>
  <c i="32" r="BK422"/>
  <c r="BK318"/>
  <c r="J195"/>
  <c r="J425"/>
  <c r="J347"/>
  <c r="BK195"/>
  <c r="J389"/>
  <c r="BK239"/>
  <c r="J489"/>
  <c r="BK360"/>
  <c i="33" r="BK213"/>
  <c r="J159"/>
  <c r="J130"/>
  <c r="BK183"/>
  <c r="J140"/>
  <c r="J217"/>
  <c r="J163"/>
  <c r="BK147"/>
  <c r="BK93"/>
  <c r="BK179"/>
  <c r="BK153"/>
  <c i="34" r="BK116"/>
  <c r="J132"/>
  <c i="35" r="BK113"/>
  <c r="BK94"/>
  <c i="36" r="J130"/>
  <c r="J137"/>
  <c i="37" r="J99"/>
  <c i="2" r="BK102"/>
  <c r="J98"/>
  <c i="3" r="J106"/>
  <c i="4" r="J3844"/>
  <c r="J3780"/>
  <c r="BK3736"/>
  <c r="BK3710"/>
  <c r="J3680"/>
  <c r="BK3574"/>
  <c r="J3435"/>
  <c r="J3188"/>
  <c r="BK2962"/>
  <c r="BK2508"/>
  <c r="J2386"/>
  <c r="J2336"/>
  <c r="BK2211"/>
  <c r="J1664"/>
  <c r="BK1230"/>
  <c r="BK1130"/>
  <c r="BK466"/>
  <c r="J192"/>
  <c r="J3830"/>
  <c r="J3792"/>
  <c r="J3756"/>
  <c r="J3733"/>
  <c r="J3668"/>
  <c r="BK3662"/>
  <c r="J3449"/>
  <c r="J2962"/>
  <c r="BK2867"/>
  <c r="J2445"/>
  <c r="BK2368"/>
  <c r="BK2330"/>
  <c r="J2286"/>
  <c r="BK2022"/>
  <c r="BK1628"/>
  <c r="J1438"/>
  <c r="BK1158"/>
  <c r="J759"/>
  <c r="J236"/>
  <c r="J3880"/>
  <c r="BK3845"/>
  <c r="BK3831"/>
  <c r="BK3796"/>
  <c r="BK3780"/>
  <c r="J3741"/>
  <c r="J3669"/>
  <c r="BK3588"/>
  <c r="BK3453"/>
  <c r="J3149"/>
  <c r="J2996"/>
  <c r="J2892"/>
  <c r="BK2413"/>
  <c r="BK2358"/>
  <c r="J2322"/>
  <c r="BK1940"/>
  <c r="BK1645"/>
  <c r="J1379"/>
  <c r="BK866"/>
  <c r="BK325"/>
  <c r="J219"/>
  <c r="BK4655"/>
  <c r="BK4619"/>
  <c r="J4527"/>
  <c r="BK4471"/>
  <c r="J4437"/>
  <c r="J4050"/>
  <c r="J3999"/>
  <c r="BK3956"/>
  <c r="BK3903"/>
  <c r="BK3828"/>
  <c r="BK3786"/>
  <c r="BK3749"/>
  <c r="J3712"/>
  <c r="J3683"/>
  <c r="J3588"/>
  <c r="BK3420"/>
  <c r="J3083"/>
  <c r="BK2501"/>
  <c r="BK2379"/>
  <c r="J2347"/>
  <c r="BK1959"/>
  <c r="BK1883"/>
  <c r="BK1418"/>
  <c r="BK1144"/>
  <c r="BK848"/>
  <c r="J318"/>
  <c r="J152"/>
  <c i="6" r="J376"/>
  <c r="BK334"/>
  <c r="J272"/>
  <c r="J226"/>
  <c r="BK362"/>
  <c r="J311"/>
  <c r="J253"/>
  <c r="BK198"/>
  <c r="J144"/>
  <c r="J360"/>
  <c r="J276"/>
  <c r="J219"/>
  <c r="J167"/>
  <c r="J121"/>
  <c r="J343"/>
  <c r="J317"/>
  <c r="BK271"/>
  <c r="BK227"/>
  <c r="J166"/>
  <c r="BK119"/>
  <c i="7" r="BK215"/>
  <c r="BK154"/>
  <c r="J105"/>
  <c r="BK221"/>
  <c r="J163"/>
  <c r="BK101"/>
  <c r="J219"/>
  <c r="BK167"/>
  <c r="BK100"/>
  <c r="BK195"/>
  <c r="J142"/>
  <c r="J102"/>
  <c i="8" r="J172"/>
  <c r="J150"/>
  <c r="BK127"/>
  <c r="J190"/>
  <c r="J157"/>
  <c r="J115"/>
  <c r="BK182"/>
  <c r="BK153"/>
  <c r="J127"/>
  <c r="BK199"/>
  <c r="BK167"/>
  <c r="BK139"/>
  <c r="BK108"/>
  <c i="9" r="J127"/>
  <c r="BK134"/>
  <c r="J110"/>
  <c r="BK139"/>
  <c r="BK121"/>
  <c r="BK141"/>
  <c r="J114"/>
  <c i="10" r="J105"/>
  <c r="BK108"/>
  <c r="BK117"/>
  <c r="BK113"/>
  <c i="11" r="BK356"/>
  <c r="J304"/>
  <c r="BK264"/>
  <c r="BK231"/>
  <c r="BK180"/>
  <c r="BK119"/>
  <c r="BK339"/>
  <c r="J318"/>
  <c r="J294"/>
  <c r="BK259"/>
  <c r="J225"/>
  <c r="J163"/>
  <c r="J124"/>
  <c r="J346"/>
  <c r="BK306"/>
  <c r="J280"/>
  <c r="J264"/>
  <c r="J240"/>
  <c r="J212"/>
  <c r="BK190"/>
  <c r="BK142"/>
  <c r="J117"/>
  <c r="BK355"/>
  <c r="J344"/>
  <c r="J308"/>
  <c r="J262"/>
  <c r="J234"/>
  <c r="BK188"/>
  <c r="BK162"/>
  <c r="J125"/>
  <c i="12" r="J322"/>
  <c r="BK297"/>
  <c r="J269"/>
  <c r="J230"/>
  <c r="BK200"/>
  <c r="J180"/>
  <c r="J154"/>
  <c r="J117"/>
  <c r="BK338"/>
  <c r="BK316"/>
  <c r="BK279"/>
  <c r="J239"/>
  <c r="BK212"/>
  <c r="J181"/>
  <c r="BK157"/>
  <c r="J135"/>
  <c r="J98"/>
  <c r="J327"/>
  <c r="J285"/>
  <c r="BK241"/>
  <c r="BK214"/>
  <c r="BK182"/>
  <c r="J144"/>
  <c r="BK114"/>
  <c r="BK315"/>
  <c r="J279"/>
  <c r="J255"/>
  <c r="J223"/>
  <c r="BK184"/>
  <c r="BK147"/>
  <c r="BK119"/>
  <c i="13" r="J95"/>
  <c r="J110"/>
  <c i="14" r="BK313"/>
  <c r="BK198"/>
  <c r="BK281"/>
  <c r="BK129"/>
  <c r="BK258"/>
  <c r="J297"/>
  <c r="BK189"/>
  <c i="15" r="J215"/>
  <c r="BK147"/>
  <c r="J203"/>
  <c r="BK93"/>
  <c r="J153"/>
  <c r="J138"/>
  <c i="16" r="J229"/>
  <c r="BK92"/>
  <c r="BK162"/>
  <c r="BK226"/>
  <c r="J108"/>
  <c r="BK222"/>
  <c r="J131"/>
  <c i="17" r="J94"/>
  <c r="J120"/>
  <c i="18" r="J90"/>
  <c r="J145"/>
  <c r="BK132"/>
  <c r="J94"/>
  <c i="19" r="BK86"/>
  <c r="J86"/>
  <c r="J137"/>
  <c i="20" r="J174"/>
  <c r="J123"/>
  <c r="BK105"/>
  <c r="J161"/>
  <c r="J135"/>
  <c r="J113"/>
  <c r="J170"/>
  <c r="J142"/>
  <c r="J108"/>
  <c r="BK158"/>
  <c r="J125"/>
  <c r="BK98"/>
  <c i="21" r="BK254"/>
  <c r="J179"/>
  <c r="BK230"/>
  <c r="J257"/>
  <c r="BK179"/>
  <c r="J267"/>
  <c r="BK197"/>
  <c r="J117"/>
  <c i="22" r="BK131"/>
  <c r="J139"/>
  <c r="J131"/>
  <c r="J142"/>
  <c i="23" r="BK195"/>
  <c r="BK108"/>
  <c r="J193"/>
  <c r="J212"/>
  <c r="BK126"/>
  <c r="BK193"/>
  <c i="24" r="J129"/>
  <c r="J144"/>
  <c r="BK150"/>
  <c r="BK154"/>
  <c i="25" r="J155"/>
  <c r="BK158"/>
  <c r="BK98"/>
  <c r="BK128"/>
  <c r="J106"/>
  <c i="26" r="J180"/>
  <c r="BK110"/>
  <c r="J159"/>
  <c r="J186"/>
  <c r="BK100"/>
  <c r="BK139"/>
  <c i="27" r="BK109"/>
  <c i="28" r="BK104"/>
  <c i="30" r="J142"/>
  <c r="J151"/>
  <c r="BK148"/>
  <c i="31" r="J137"/>
  <c r="BK138"/>
  <c r="BK137"/>
  <c i="32" r="BK419"/>
  <c r="J313"/>
  <c r="J218"/>
  <c r="J129"/>
  <c r="BK386"/>
  <c r="J276"/>
  <c r="BK99"/>
  <c r="J366"/>
  <c r="BK205"/>
  <c r="J494"/>
  <c r="J422"/>
  <c r="J231"/>
  <c r="J91"/>
  <c i="33" r="BK180"/>
  <c r="J144"/>
  <c r="BK219"/>
  <c r="J166"/>
  <c r="J145"/>
  <c r="BK105"/>
  <c r="J171"/>
  <c r="J138"/>
  <c r="J207"/>
  <c r="BK174"/>
  <c r="BK145"/>
  <c i="34" r="BK126"/>
  <c r="J103"/>
  <c i="35" r="J106"/>
  <c r="J116"/>
  <c i="36" r="BK133"/>
  <c r="J105"/>
  <c i="37" r="BK99"/>
  <c i="2" r="J96"/>
  <c r="J87"/>
  <c i="4" r="BK3864"/>
  <c r="J3828"/>
  <c r="J3784"/>
  <c r="BK3745"/>
  <c r="J3699"/>
  <c r="J3676"/>
  <c r="J3531"/>
  <c r="J3380"/>
  <c r="BK3115"/>
  <c r="BK2903"/>
  <c r="BK2462"/>
  <c r="J2360"/>
  <c r="J1462"/>
  <c r="J1028"/>
  <c r="J623"/>
  <c r="J245"/>
  <c r="J3837"/>
  <c r="J3786"/>
  <c r="BK3757"/>
  <c r="BK3718"/>
  <c r="BK3695"/>
  <c r="BK3531"/>
  <c r="J3440"/>
  <c r="J2947"/>
  <c r="J2462"/>
  <c r="BK2365"/>
  <c r="J2353"/>
  <c r="BK2235"/>
  <c r="BK1717"/>
  <c r="J1238"/>
  <c r="J1193"/>
  <c r="J737"/>
  <c r="J247"/>
  <c r="BK3855"/>
  <c r="BK3826"/>
  <c r="J3776"/>
  <c r="J3753"/>
  <c r="BK3683"/>
  <c r="BK3657"/>
  <c r="J3574"/>
  <c r="BK3253"/>
  <c r="BK3058"/>
  <c r="BK2720"/>
  <c r="BK2424"/>
  <c r="BK2349"/>
  <c r="J2299"/>
  <c r="BK2266"/>
  <c r="BK1953"/>
  <c r="J1720"/>
  <c r="BK1358"/>
  <c r="J1066"/>
  <c r="J866"/>
  <c r="J569"/>
  <c r="BK245"/>
  <c r="BK4657"/>
  <c r="J4594"/>
  <c r="BK4527"/>
  <c r="J4472"/>
  <c r="BK4350"/>
  <c r="J4085"/>
  <c r="J4017"/>
  <c r="J3959"/>
  <c r="J3912"/>
  <c r="BK3836"/>
  <c r="BK3789"/>
  <c r="BK3752"/>
  <c r="J3718"/>
  <c r="J3689"/>
  <c r="J3675"/>
  <c r="J3549"/>
  <c r="J3428"/>
  <c r="J3091"/>
  <c r="J2720"/>
  <c r="J2397"/>
  <c r="J2350"/>
  <c r="J2222"/>
  <c r="J1924"/>
  <c r="BK1664"/>
  <c r="BK1308"/>
  <c r="BK1090"/>
  <c r="J640"/>
  <c r="J262"/>
  <c i="6" r="J384"/>
  <c r="J322"/>
  <c r="BK294"/>
  <c r="J249"/>
  <c r="BK208"/>
  <c r="BK344"/>
  <c r="J274"/>
  <c r="J227"/>
  <c r="BK158"/>
  <c r="BK353"/>
  <c r="J313"/>
  <c r="BK252"/>
  <c r="BK196"/>
  <c r="BK161"/>
  <c r="BK105"/>
  <c r="J346"/>
  <c r="J309"/>
  <c r="BK274"/>
  <c r="J240"/>
  <c r="BK204"/>
  <c r="BK168"/>
  <c i="7" r="BK254"/>
  <c r="BK228"/>
  <c r="J98"/>
  <c r="J226"/>
  <c r="BK189"/>
  <c r="BK144"/>
  <c r="J258"/>
  <c r="BK148"/>
  <c r="BK247"/>
  <c r="BK205"/>
  <c r="BK187"/>
  <c r="J121"/>
  <c i="8" r="J201"/>
  <c r="J153"/>
  <c r="BK131"/>
  <c r="J188"/>
  <c r="BK151"/>
  <c r="BK119"/>
  <c r="J178"/>
  <c r="J136"/>
  <c r="BK184"/>
  <c r="J147"/>
  <c r="J123"/>
  <c i="9" r="J150"/>
  <c r="BK107"/>
  <c r="J123"/>
  <c r="BK149"/>
  <c r="BK103"/>
  <c r="J115"/>
  <c i="10" r="BK93"/>
  <c r="J103"/>
  <c r="BK106"/>
  <c r="J110"/>
  <c i="11" r="BK333"/>
  <c r="BK293"/>
  <c r="J252"/>
  <c r="BK214"/>
  <c r="BK178"/>
  <c r="J129"/>
  <c r="J343"/>
  <c r="J301"/>
  <c r="BK280"/>
  <c r="J256"/>
  <c r="J220"/>
  <c r="J173"/>
  <c r="J145"/>
  <c r="BK342"/>
  <c r="BK305"/>
  <c r="J276"/>
  <c r="BK256"/>
  <c r="J226"/>
  <c r="BK192"/>
  <c r="J157"/>
  <c r="J122"/>
  <c r="BK366"/>
  <c r="BK350"/>
  <c r="BK319"/>
  <c r="J267"/>
  <c r="BK238"/>
  <c r="J202"/>
  <c r="J171"/>
  <c r="BK145"/>
  <c r="BK118"/>
  <c i="12" r="BK328"/>
  <c r="J301"/>
  <c r="J274"/>
  <c r="BK247"/>
  <c r="BK203"/>
  <c r="BK176"/>
  <c r="J153"/>
  <c r="BK109"/>
  <c r="BK336"/>
  <c r="BK313"/>
  <c r="BK280"/>
  <c r="J252"/>
  <c r="BK227"/>
  <c r="J196"/>
  <c r="BK175"/>
  <c r="BK150"/>
  <c r="J131"/>
  <c r="J94"/>
  <c r="BK323"/>
  <c r="BK270"/>
  <c r="BK226"/>
  <c r="J199"/>
  <c r="J157"/>
  <c r="BK131"/>
  <c r="J96"/>
  <c r="BK324"/>
  <c r="BK296"/>
  <c r="BK264"/>
  <c r="BK245"/>
  <c r="J226"/>
  <c r="J186"/>
  <c r="J150"/>
  <c r="BK120"/>
  <c i="13" r="J122"/>
  <c r="BK107"/>
  <c r="J103"/>
  <c i="14" r="J238"/>
  <c r="BK126"/>
  <c r="BK182"/>
  <c r="BK309"/>
  <c r="J227"/>
  <c r="BK271"/>
  <c r="J198"/>
  <c i="15" r="BK191"/>
  <c r="J107"/>
  <c r="J163"/>
  <c r="J230"/>
  <c r="BK151"/>
  <c r="J173"/>
  <c i="16" r="J273"/>
  <c r="BK120"/>
  <c r="BK218"/>
  <c r="BK241"/>
  <c r="J157"/>
  <c r="J98"/>
  <c r="J186"/>
  <c r="J146"/>
  <c i="17" r="BK98"/>
  <c r="J125"/>
  <c i="18" r="BK142"/>
  <c r="BK108"/>
  <c r="BK138"/>
  <c r="BK86"/>
  <c i="19" r="BK111"/>
  <c r="BK137"/>
  <c r="BK104"/>
  <c i="20" r="BK151"/>
  <c r="J121"/>
  <c r="J97"/>
  <c r="BK159"/>
  <c r="J134"/>
  <c r="BK112"/>
  <c r="BK172"/>
  <c r="BK134"/>
  <c r="BK117"/>
  <c r="J159"/>
  <c r="BK145"/>
  <c r="BK103"/>
  <c i="21" r="J277"/>
  <c r="BK205"/>
  <c r="J271"/>
  <c r="J254"/>
  <c r="J166"/>
  <c r="J243"/>
  <c r="J136"/>
  <c i="22" r="BK159"/>
  <c r="J164"/>
  <c r="BK161"/>
  <c r="BK139"/>
  <c i="23" r="BK191"/>
  <c r="J104"/>
  <c r="J184"/>
  <c r="BK206"/>
  <c r="J108"/>
  <c r="BK187"/>
  <c i="24" r="J120"/>
  <c r="J148"/>
  <c r="BK165"/>
  <c r="J171"/>
  <c r="BK106"/>
  <c i="25" r="BK120"/>
  <c r="BK153"/>
  <c r="BK176"/>
  <c r="J126"/>
  <c i="26" r="BK167"/>
  <c r="J193"/>
  <c r="J112"/>
  <c r="J151"/>
  <c r="BK144"/>
  <c i="28" r="J106"/>
  <c r="BK86"/>
  <c i="29" r="J96"/>
  <c i="30" r="J95"/>
  <c r="J93"/>
  <c i="31" r="BK148"/>
  <c r="BK135"/>
  <c r="BK142"/>
  <c i="32" r="J411"/>
  <c r="J258"/>
  <c r="BK173"/>
  <c r="BK448"/>
  <c r="BK364"/>
  <c r="J210"/>
  <c r="J395"/>
  <c r="J244"/>
  <c r="BK121"/>
  <c r="J437"/>
  <c r="BK258"/>
  <c i="33" r="BK211"/>
  <c r="J164"/>
  <c r="BK140"/>
  <c r="BK164"/>
  <c r="BK130"/>
  <c r="BK207"/>
  <c r="J168"/>
  <c r="J95"/>
  <c r="BK169"/>
  <c r="BK111"/>
  <c i="34" r="BK111"/>
  <c r="BK97"/>
  <c i="35" r="J91"/>
  <c r="BK91"/>
  <c i="36" r="BK129"/>
  <c r="J98"/>
  <c i="37" r="BK108"/>
  <c i="2" r="J86"/>
  <c r="J93"/>
  <c i="3" r="J139"/>
  <c i="4" r="BK3896"/>
  <c r="BK3829"/>
  <c r="J3789"/>
  <c r="BK3742"/>
  <c r="BK3708"/>
  <c r="J3679"/>
  <c r="BK3505"/>
  <c r="BK3195"/>
  <c r="J3047"/>
  <c r="J2524"/>
  <c r="BK2444"/>
  <c r="J2352"/>
  <c r="J2264"/>
  <c r="J1940"/>
  <c r="J1609"/>
  <c r="BK1211"/>
  <c r="BK1020"/>
  <c r="J388"/>
  <c r="BK236"/>
  <c r="J3832"/>
  <c r="J3794"/>
  <c r="BK3759"/>
  <c r="J3735"/>
  <c r="J3666"/>
  <c r="BK3519"/>
  <c r="BK3225"/>
  <c r="BK2950"/>
  <c r="J2471"/>
  <c r="BK2393"/>
  <c r="J2355"/>
  <c r="J2317"/>
  <c r="BK2171"/>
  <c r="BK1837"/>
  <c r="BK1568"/>
  <c r="J1207"/>
  <c r="BK1128"/>
  <c r="J631"/>
  <c r="BK149"/>
  <c r="BK3835"/>
  <c r="BK3798"/>
  <c r="BK3764"/>
  <c r="J3717"/>
  <c r="J3681"/>
  <c r="BK3661"/>
  <c r="BK3526"/>
  <c r="BK3361"/>
  <c r="BK3083"/>
  <c r="J2890"/>
  <c r="BK2429"/>
  <c r="BK2350"/>
  <c r="BK2317"/>
  <c r="J2250"/>
  <c r="BK2044"/>
  <c r="J1680"/>
  <c r="J1181"/>
  <c r="BK1104"/>
  <c r="BK902"/>
  <c r="BK623"/>
  <c r="J257"/>
  <c r="J4622"/>
  <c r="J4549"/>
  <c r="BK4494"/>
  <c r="J4446"/>
  <c r="J4172"/>
  <c r="J4063"/>
  <c r="BK4015"/>
  <c r="J3956"/>
  <c r="BK3851"/>
  <c r="BK3827"/>
  <c r="BK3761"/>
  <c r="J3734"/>
  <c r="J3700"/>
  <c r="BK3672"/>
  <c r="BK3530"/>
  <c r="J3245"/>
  <c r="BK2920"/>
  <c r="BK2427"/>
  <c r="J2345"/>
  <c r="BK2186"/>
  <c r="BK1864"/>
  <c r="J1211"/>
  <c r="BK1028"/>
  <c r="J291"/>
  <c i="6" r="BK393"/>
  <c r="J340"/>
  <c r="BK289"/>
  <c r="J256"/>
  <c r="BK195"/>
  <c r="J286"/>
  <c r="BK188"/>
  <c r="J157"/>
  <c r="BK377"/>
  <c r="BK330"/>
  <c r="BK290"/>
  <c r="J250"/>
  <c r="J200"/>
  <c r="J158"/>
  <c r="BK384"/>
  <c r="J341"/>
  <c r="BK250"/>
  <c r="BK224"/>
  <c r="J174"/>
  <c r="J117"/>
  <c i="7" r="BK233"/>
  <c r="BK169"/>
  <c r="BK108"/>
  <c r="BK219"/>
  <c r="J161"/>
  <c r="J99"/>
  <c r="J195"/>
  <c r="BK123"/>
  <c r="J211"/>
  <c r="BK176"/>
  <c r="BK119"/>
  <c r="J97"/>
  <c i="8" r="BK157"/>
  <c r="BK122"/>
  <c r="BK180"/>
  <c r="BK155"/>
  <c r="BK118"/>
  <c r="J184"/>
  <c r="J141"/>
  <c r="J108"/>
  <c r="J164"/>
  <c r="J137"/>
  <c r="J111"/>
  <c i="9" r="J128"/>
  <c r="BK150"/>
  <c r="BK116"/>
  <c r="J137"/>
  <c r="J104"/>
  <c r="BK137"/>
  <c r="J103"/>
  <c i="10" r="J120"/>
  <c r="J100"/>
  <c r="J104"/>
  <c i="11" r="J354"/>
  <c r="J305"/>
  <c r="J272"/>
  <c r="BK221"/>
  <c r="J181"/>
  <c r="J147"/>
  <c r="J358"/>
  <c r="BK314"/>
  <c r="J292"/>
  <c r="J265"/>
  <c r="J218"/>
  <c r="BK183"/>
  <c r="BK143"/>
  <c r="J362"/>
  <c r="BK328"/>
  <c r="BK290"/>
  <c r="BK245"/>
  <c r="J213"/>
  <c r="BK191"/>
  <c r="J158"/>
  <c r="BK127"/>
  <c r="J359"/>
  <c r="J333"/>
  <c r="BK288"/>
  <c r="BK248"/>
  <c r="BK225"/>
  <c r="BK185"/>
  <c r="J155"/>
  <c r="BK129"/>
  <c i="12" r="BK332"/>
  <c r="BK304"/>
  <c r="J275"/>
  <c r="J240"/>
  <c r="J209"/>
  <c r="BK181"/>
  <c r="J155"/>
  <c r="J113"/>
  <c r="J344"/>
  <c r="BK309"/>
  <c r="BK278"/>
  <c r="J248"/>
  <c r="BK220"/>
  <c r="J197"/>
  <c r="BK159"/>
  <c r="BK138"/>
  <c r="J101"/>
  <c r="BK329"/>
  <c r="BK292"/>
  <c r="J259"/>
  <c r="BK219"/>
  <c r="J193"/>
  <c r="J160"/>
  <c r="J126"/>
  <c r="J350"/>
  <c r="BK319"/>
  <c r="J284"/>
  <c r="J256"/>
  <c r="BK231"/>
  <c r="BK189"/>
  <c r="BK151"/>
  <c r="J124"/>
  <c r="BK93"/>
  <c i="13" r="J121"/>
  <c r="BK113"/>
  <c r="J97"/>
  <c i="14" r="BK206"/>
  <c r="J309"/>
  <c r="BK144"/>
  <c r="BK238"/>
  <c r="J307"/>
  <c r="J206"/>
  <c i="15" r="J201"/>
  <c r="J151"/>
  <c r="BK205"/>
  <c r="J135"/>
  <c r="J168"/>
  <c r="BK210"/>
  <c i="16" r="BK261"/>
  <c r="J152"/>
  <c r="J285"/>
  <c r="J137"/>
  <c r="J251"/>
  <c r="J194"/>
  <c r="BK123"/>
  <c r="BK177"/>
  <c i="17" r="J105"/>
  <c r="BK107"/>
  <c r="J98"/>
  <c i="18" r="J110"/>
  <c r="J106"/>
  <c r="BK106"/>
  <c i="19" r="BK113"/>
  <c r="J122"/>
  <c r="BK139"/>
  <c i="20" r="BK176"/>
  <c r="J120"/>
  <c r="J158"/>
  <c r="J136"/>
  <c r="BK110"/>
  <c r="BK167"/>
  <c r="J132"/>
  <c r="BK170"/>
  <c r="J147"/>
  <c r="BK106"/>
  <c i="21" r="BK269"/>
  <c r="J197"/>
  <c r="J274"/>
  <c r="BK117"/>
  <c r="J158"/>
  <c r="J250"/>
  <c r="BK158"/>
  <c i="22" r="BK150"/>
  <c r="BK166"/>
  <c r="J127"/>
  <c i="23" r="J215"/>
  <c r="BK229"/>
  <c r="BK171"/>
  <c r="J207"/>
  <c r="J117"/>
  <c r="BK184"/>
  <c i="24" r="BK104"/>
  <c r="BK135"/>
  <c r="J131"/>
  <c r="J133"/>
  <c i="25" r="BK145"/>
  <c r="J145"/>
  <c r="J90"/>
  <c r="BK94"/>
  <c i="26" r="BK193"/>
  <c r="BK128"/>
  <c r="J167"/>
  <c r="J102"/>
  <c r="J173"/>
  <c r="BK146"/>
  <c i="27" r="J107"/>
  <c r="BK86"/>
  <c i="28" r="J108"/>
  <c i="29" r="BK107"/>
  <c i="30" r="BK132"/>
  <c r="BK144"/>
  <c r="J132"/>
  <c i="31" r="BK143"/>
  <c r="BK131"/>
  <c r="J133"/>
  <c i="32" r="J407"/>
  <c r="BK231"/>
  <c r="J147"/>
  <c r="J99"/>
  <c r="BK91"/>
  <c r="J369"/>
  <c r="BK262"/>
  <c r="BK494"/>
  <c r="BK399"/>
  <c r="BK223"/>
  <c r="BK95"/>
  <c i="33" r="BK175"/>
  <c r="J143"/>
  <c r="J223"/>
  <c r="J167"/>
  <c r="BK139"/>
  <c r="BK95"/>
  <c r="BK170"/>
  <c r="BK142"/>
  <c r="J219"/>
  <c r="BK181"/>
  <c r="J152"/>
  <c i="34" r="J110"/>
  <c r="J121"/>
  <c i="35" r="BK99"/>
  <c r="J101"/>
  <c i="36" r="BK130"/>
  <c i="37" r="J106"/>
  <c i="2" r="J101"/>
  <c i="3" r="J149"/>
  <c r="BK139"/>
  <c r="J84"/>
  <c r="J137"/>
  <c i="4" r="J3903"/>
  <c r="BK3841"/>
  <c r="BK3825"/>
  <c r="BK3799"/>
  <c r="BK3769"/>
  <c r="J3739"/>
  <c r="J3696"/>
  <c r="BK3674"/>
  <c r="J3596"/>
  <c r="J3439"/>
  <c r="BK3101"/>
  <c r="J2876"/>
  <c r="J2450"/>
  <c r="J2390"/>
  <c r="BK2267"/>
  <c r="J1949"/>
  <c r="BK1714"/>
  <c r="BK1238"/>
  <c r="J1002"/>
  <c r="J611"/>
  <c r="BK215"/>
  <c r="J3845"/>
  <c r="BK3788"/>
  <c r="J3736"/>
  <c r="J3698"/>
  <c r="J3563"/>
  <c r="J3505"/>
  <c r="J3213"/>
  <c r="BK2892"/>
  <c r="J2508"/>
  <c r="J2367"/>
  <c r="J2329"/>
  <c r="BK2263"/>
  <c r="J1901"/>
  <c r="J1542"/>
  <c r="J1230"/>
  <c r="J1016"/>
  <c r="J709"/>
  <c r="BK219"/>
  <c r="BK3833"/>
  <c r="BK3810"/>
  <c r="BK3762"/>
  <c r="J3720"/>
  <c r="J3685"/>
  <c r="J3653"/>
  <c r="BK3449"/>
  <c r="J3225"/>
  <c r="BK2968"/>
  <c r="BK2524"/>
  <c r="BK2338"/>
  <c r="J2324"/>
  <c r="BK2264"/>
  <c r="J2116"/>
  <c r="BK1683"/>
  <c r="J1240"/>
  <c r="J1117"/>
  <c r="J854"/>
  <c r="BK388"/>
  <c r="J226"/>
  <c r="J4653"/>
  <c r="J4562"/>
  <c r="BK4497"/>
  <c r="BK4455"/>
  <c r="BK4067"/>
  <c r="J4015"/>
  <c r="BK3933"/>
  <c r="J3843"/>
  <c r="BK3787"/>
  <c r="J3759"/>
  <c r="J3722"/>
  <c r="J3687"/>
  <c r="BK3666"/>
  <c r="J3515"/>
  <c r="BK3206"/>
  <c r="BK2874"/>
  <c r="BK2450"/>
  <c r="BK2366"/>
  <c r="BK2322"/>
  <c r="J2169"/>
  <c r="BK1903"/>
  <c r="BK1622"/>
  <c r="J1222"/>
  <c r="J1128"/>
  <c r="BK737"/>
  <c r="BK226"/>
  <c i="6" r="BK391"/>
  <c r="J350"/>
  <c r="BK309"/>
  <c r="BK267"/>
  <c r="J216"/>
  <c r="J172"/>
  <c r="BK166"/>
  <c r="BK150"/>
  <c r="J134"/>
  <c r="J389"/>
  <c r="J370"/>
  <c r="BK343"/>
  <c r="J278"/>
  <c r="J228"/>
  <c r="BK148"/>
  <c r="BK365"/>
  <c r="J310"/>
  <c r="BK259"/>
  <c r="J213"/>
  <c r="BK164"/>
  <c r="BK111"/>
  <c r="J289"/>
  <c r="J255"/>
  <c r="BK219"/>
  <c r="J169"/>
  <c r="BK134"/>
  <c i="7" r="BK253"/>
  <c r="BK183"/>
  <c r="BK133"/>
  <c r="J240"/>
  <c r="BK185"/>
  <c r="J146"/>
  <c r="J247"/>
  <c r="BK175"/>
  <c r="BK129"/>
  <c r="J207"/>
  <c r="J144"/>
  <c r="BK105"/>
  <c i="8" r="J181"/>
  <c r="BK140"/>
  <c r="BK191"/>
  <c r="J156"/>
  <c r="J120"/>
  <c r="J185"/>
  <c r="BK149"/>
  <c r="BK116"/>
  <c r="J182"/>
  <c r="J140"/>
  <c r="BK104"/>
  <c i="9" r="BK124"/>
  <c r="J133"/>
  <c r="J101"/>
  <c r="BK135"/>
  <c r="BK155"/>
  <c r="J119"/>
  <c i="10" r="J108"/>
  <c r="J111"/>
  <c r="J122"/>
  <c r="BK111"/>
  <c i="11" r="BK275"/>
  <c r="BK236"/>
  <c r="BK200"/>
  <c r="BK155"/>
  <c r="BK115"/>
  <c r="BK320"/>
  <c r="BK283"/>
  <c r="J139"/>
  <c r="J345"/>
  <c r="BK308"/>
  <c r="J283"/>
  <c r="J263"/>
  <c r="J236"/>
  <c r="J208"/>
  <c r="J183"/>
  <c r="J140"/>
  <c r="J118"/>
  <c r="BK358"/>
  <c r="J342"/>
  <c r="J309"/>
  <c r="BK276"/>
  <c r="BK240"/>
  <c r="BK213"/>
  <c r="BK176"/>
  <c r="J144"/>
  <c r="BK113"/>
  <c i="12" r="BK320"/>
  <c r="BK284"/>
  <c r="BK255"/>
  <c r="BK229"/>
  <c r="J207"/>
  <c r="J175"/>
  <c r="BK158"/>
  <c r="BK106"/>
  <c r="J329"/>
  <c r="J291"/>
  <c r="BK260"/>
  <c r="J228"/>
  <c r="BK199"/>
  <c r="J164"/>
  <c r="BK137"/>
  <c r="BK97"/>
  <c r="BK322"/>
  <c r="J293"/>
  <c r="J251"/>
  <c r="J210"/>
  <c r="J169"/>
  <c r="J145"/>
  <c r="BK118"/>
  <c r="BK341"/>
  <c r="J318"/>
  <c r="J295"/>
  <c r="J262"/>
  <c r="BK238"/>
  <c r="J204"/>
  <c r="J173"/>
  <c r="J127"/>
  <c r="J95"/>
  <c i="13" r="BK96"/>
  <c r="BK102"/>
  <c r="BK100"/>
  <c i="14" r="J275"/>
  <c r="J148"/>
  <c r="J262"/>
  <c r="J310"/>
  <c r="J231"/>
  <c r="BK287"/>
  <c r="BK227"/>
  <c i="15" r="BK203"/>
  <c r="BK111"/>
  <c r="BK196"/>
  <c r="BK141"/>
  <c r="BK201"/>
  <c r="J97"/>
  <c r="BK131"/>
  <c i="16" r="J155"/>
  <c r="J274"/>
  <c r="BK165"/>
  <c r="BK274"/>
  <c r="BK229"/>
  <c r="BK150"/>
  <c r="J270"/>
  <c r="J148"/>
  <c i="17" r="BK86"/>
  <c r="BK114"/>
  <c i="18" r="BK98"/>
  <c r="J114"/>
  <c r="BK117"/>
  <c i="19" r="BK115"/>
  <c r="BK102"/>
  <c r="J128"/>
  <c i="20" r="J168"/>
  <c r="J122"/>
  <c r="J91"/>
  <c r="J144"/>
  <c r="BK114"/>
  <c r="J92"/>
  <c r="BK144"/>
  <c r="BK122"/>
  <c r="J162"/>
  <c r="J126"/>
  <c r="J102"/>
  <c i="21" r="BK252"/>
  <c r="J139"/>
  <c r="BK136"/>
  <c r="BK218"/>
  <c r="J264"/>
  <c r="J183"/>
  <c i="22" r="BK182"/>
  <c r="BK167"/>
  <c r="BK186"/>
  <c r="J176"/>
  <c i="23" r="BK219"/>
  <c r="J126"/>
  <c r="BK93"/>
  <c r="J90"/>
  <c r="J159"/>
  <c i="24" r="J90"/>
  <c r="J100"/>
  <c r="BK120"/>
  <c r="BK131"/>
  <c i="25" r="J128"/>
  <c r="J134"/>
  <c r="J130"/>
  <c i="26" r="J146"/>
  <c r="BK106"/>
  <c r="BK150"/>
  <c r="J158"/>
  <c r="BK135"/>
  <c i="27" r="J99"/>
  <c i="28" r="BK96"/>
  <c i="29" r="J102"/>
  <c i="30" r="J126"/>
  <c r="J103"/>
  <c r="BK126"/>
  <c i="31" r="J95"/>
  <c r="BK95"/>
  <c r="J120"/>
  <c i="32" r="J386"/>
  <c r="J235"/>
  <c r="J153"/>
  <c r="BK389"/>
  <c r="BK303"/>
  <c r="J95"/>
  <c r="J367"/>
  <c r="J215"/>
  <c r="BK117"/>
  <c r="BK403"/>
  <c r="J113"/>
  <c i="33" r="J170"/>
  <c r="J106"/>
  <c r="BK172"/>
  <c r="BK137"/>
  <c r="J200"/>
  <c r="J169"/>
  <c r="J134"/>
  <c r="BK205"/>
  <c r="BK167"/>
  <c r="BK128"/>
  <c i="34" r="BK132"/>
  <c r="J101"/>
  <c i="35" r="J104"/>
  <c r="BK103"/>
  <c r="J96"/>
  <c i="36" r="J102"/>
  <c r="BK102"/>
  <c i="37" r="BK96"/>
  <c i="2" l="1" r="BK85"/>
  <c r="R94"/>
  <c r="P99"/>
  <c i="3" r="P83"/>
  <c r="P82"/>
  <c r="P81"/>
  <c i="1" r="AU56"/>
  <c i="4" r="BK135"/>
  <c r="J135"/>
  <c r="J65"/>
  <c r="BK175"/>
  <c r="J175"/>
  <c r="J67"/>
  <c r="BK253"/>
  <c r="J253"/>
  <c r="J68"/>
  <c r="T313"/>
  <c r="P744"/>
  <c r="T1116"/>
  <c r="P1143"/>
  <c r="P1151"/>
  <c r="R1164"/>
  <c r="P1178"/>
  <c r="P1188"/>
  <c r="P1206"/>
  <c r="R1213"/>
  <c r="T1221"/>
  <c r="BK1453"/>
  <c r="J1453"/>
  <c r="J81"/>
  <c r="BK1797"/>
  <c r="J1797"/>
  <c r="J82"/>
  <c r="BK1919"/>
  <c r="J1919"/>
  <c r="J83"/>
  <c r="T1952"/>
  <c r="R2153"/>
  <c r="T2249"/>
  <c r="P2455"/>
  <c r="T2623"/>
  <c r="BK2952"/>
  <c r="J2952"/>
  <c r="J91"/>
  <c r="BK3190"/>
  <c r="J3190"/>
  <c r="J92"/>
  <c r="BK3199"/>
  <c r="J3199"/>
  <c r="J93"/>
  <c r="R3230"/>
  <c r="BK3434"/>
  <c r="J3434"/>
  <c r="J95"/>
  <c r="BK3521"/>
  <c r="J3521"/>
  <c r="J96"/>
  <c r="P3655"/>
  <c r="R3723"/>
  <c r="P3768"/>
  <c r="P3809"/>
  <c r="BK3852"/>
  <c r="J3852"/>
  <c r="J102"/>
  <c r="P3909"/>
  <c r="P4034"/>
  <c r="T4084"/>
  <c r="R4454"/>
  <c r="R4469"/>
  <c r="R4468"/>
  <c r="R4493"/>
  <c i="5" r="BK89"/>
  <c r="J89"/>
  <c r="J65"/>
  <c i="6" r="BK104"/>
  <c r="J104"/>
  <c r="J65"/>
  <c r="BK133"/>
  <c r="J133"/>
  <c r="J66"/>
  <c r="BK149"/>
  <c r="J149"/>
  <c r="J67"/>
  <c r="BK154"/>
  <c r="J154"/>
  <c r="J69"/>
  <c r="P175"/>
  <c r="BK230"/>
  <c r="J230"/>
  <c r="J71"/>
  <c r="BK296"/>
  <c r="J296"/>
  <c r="J72"/>
  <c r="BK302"/>
  <c r="J302"/>
  <c r="J73"/>
  <c r="P355"/>
  <c r="P367"/>
  <c r="BK374"/>
  <c r="J374"/>
  <c r="J76"/>
  <c r="BK381"/>
  <c r="J381"/>
  <c r="J78"/>
  <c r="T388"/>
  <c r="P392"/>
  <c i="7" r="P94"/>
  <c r="BK110"/>
  <c r="J110"/>
  <c r="J66"/>
  <c r="R114"/>
  <c r="P141"/>
  <c r="P180"/>
  <c r="T256"/>
  <c i="8" r="T103"/>
  <c r="T113"/>
  <c r="T117"/>
  <c r="R128"/>
  <c r="R161"/>
  <c r="R165"/>
  <c r="T173"/>
  <c r="T183"/>
  <c r="T196"/>
  <c r="BK200"/>
  <c r="J200"/>
  <c r="J78"/>
  <c r="R200"/>
  <c i="9" r="BK98"/>
  <c r="J98"/>
  <c r="J69"/>
  <c r="BK132"/>
  <c r="J132"/>
  <c r="J70"/>
  <c r="P140"/>
  <c r="R144"/>
  <c i="10" r="P90"/>
  <c r="T99"/>
  <c i="11" r="BK112"/>
  <c r="J112"/>
  <c r="J65"/>
  <c r="BK137"/>
  <c r="J137"/>
  <c r="J66"/>
  <c r="BK146"/>
  <c r="J146"/>
  <c r="J67"/>
  <c r="BK156"/>
  <c r="J156"/>
  <c r="J68"/>
  <c r="R164"/>
  <c r="P168"/>
  <c r="P184"/>
  <c r="R195"/>
  <c r="P206"/>
  <c r="BK217"/>
  <c r="J217"/>
  <c r="J74"/>
  <c r="P228"/>
  <c r="T242"/>
  <c r="T253"/>
  <c r="P287"/>
  <c r="P303"/>
  <c r="P307"/>
  <c r="R311"/>
  <c r="R316"/>
  <c r="R321"/>
  <c r="T326"/>
  <c r="R331"/>
  <c r="P336"/>
  <c r="T341"/>
  <c r="R347"/>
  <c i="12" r="P91"/>
  <c r="T100"/>
  <c r="P346"/>
  <c i="13" r="T94"/>
  <c r="T101"/>
  <c r="T105"/>
  <c r="P109"/>
  <c r="R112"/>
  <c r="P115"/>
  <c i="14" r="BK93"/>
  <c r="BK139"/>
  <c r="J139"/>
  <c r="J62"/>
  <c r="P158"/>
  <c r="P197"/>
  <c r="P237"/>
  <c r="BK257"/>
  <c r="J257"/>
  <c r="J66"/>
  <c r="R274"/>
  <c r="P306"/>
  <c i="15" r="BK92"/>
  <c r="T119"/>
  <c r="P130"/>
  <c r="T140"/>
  <c r="R150"/>
  <c r="T190"/>
  <c r="P217"/>
  <c r="BK243"/>
  <c r="J243"/>
  <c r="J70"/>
  <c i="16" r="P91"/>
  <c r="P107"/>
  <c r="P125"/>
  <c r="R140"/>
  <c r="BK179"/>
  <c r="J179"/>
  <c r="J67"/>
  <c r="P246"/>
  <c r="P272"/>
  <c i="17" r="T85"/>
  <c r="R111"/>
  <c i="18" r="R85"/>
  <c r="R123"/>
  <c i="19" r="T85"/>
  <c r="P117"/>
  <c i="20" r="T90"/>
  <c r="T94"/>
  <c r="P140"/>
  <c i="21" r="BK92"/>
  <c r="T165"/>
  <c r="BK199"/>
  <c r="J199"/>
  <c r="J65"/>
  <c r="BK217"/>
  <c r="J217"/>
  <c r="J66"/>
  <c r="R217"/>
  <c r="P227"/>
  <c r="P268"/>
  <c i="22" r="R87"/>
  <c r="R147"/>
  <c r="BK171"/>
  <c r="J171"/>
  <c r="J64"/>
  <c i="23" r="T89"/>
  <c r="BK165"/>
  <c r="J165"/>
  <c r="J63"/>
  <c r="T165"/>
  <c r="P179"/>
  <c r="T186"/>
  <c r="T220"/>
  <c i="24" r="BK89"/>
  <c r="J89"/>
  <c r="J61"/>
  <c r="BK124"/>
  <c r="J124"/>
  <c r="J63"/>
  <c r="BK137"/>
  <c r="J137"/>
  <c r="J64"/>
  <c r="BK159"/>
  <c r="J159"/>
  <c r="J66"/>
  <c i="25" r="T89"/>
  <c r="R125"/>
  <c r="T138"/>
  <c r="R160"/>
  <c i="26" r="R91"/>
  <c r="R130"/>
  <c r="BK143"/>
  <c r="J143"/>
  <c r="J63"/>
  <c r="T164"/>
  <c r="P183"/>
  <c r="P190"/>
  <c i="27" r="R85"/>
  <c r="R84"/>
  <c r="P106"/>
  <c r="P105"/>
  <c i="28" r="T85"/>
  <c r="T84"/>
  <c r="BK103"/>
  <c r="J103"/>
  <c r="J63"/>
  <c i="29" r="T85"/>
  <c r="T84"/>
  <c r="T83"/>
  <c r="T106"/>
  <c r="T105"/>
  <c i="30" r="P86"/>
  <c r="P85"/>
  <c r="P123"/>
  <c r="R147"/>
  <c r="R146"/>
  <c i="31" r="R86"/>
  <c r="T123"/>
  <c r="BK147"/>
  <c r="J147"/>
  <c r="J64"/>
  <c i="32" r="T90"/>
  <c r="T204"/>
  <c r="R222"/>
  <c r="P357"/>
  <c r="BK370"/>
  <c r="J370"/>
  <c r="J66"/>
  <c r="P455"/>
  <c i="33" r="R92"/>
  <c r="P99"/>
  <c r="BK216"/>
  <c r="J216"/>
  <c r="J67"/>
  <c i="34" r="R91"/>
  <c r="BK105"/>
  <c r="J105"/>
  <c r="J66"/>
  <c i="35" r="R90"/>
  <c r="T112"/>
  <c i="2" r="R85"/>
  <c r="P94"/>
  <c r="R99"/>
  <c i="3" r="R83"/>
  <c r="R82"/>
  <c r="R81"/>
  <c i="4" r="T135"/>
  <c r="P175"/>
  <c r="P253"/>
  <c r="P313"/>
  <c r="BK744"/>
  <c r="J744"/>
  <c r="J70"/>
  <c r="BK1116"/>
  <c r="J1116"/>
  <c r="J71"/>
  <c r="BK1143"/>
  <c r="J1143"/>
  <c r="J73"/>
  <c r="BK1151"/>
  <c r="J1151"/>
  <c r="J74"/>
  <c r="T1164"/>
  <c r="T1178"/>
  <c r="T1188"/>
  <c r="T1206"/>
  <c r="BK1213"/>
  <c r="J1213"/>
  <c r="J79"/>
  <c r="P1221"/>
  <c r="R1453"/>
  <c r="P1797"/>
  <c r="P1919"/>
  <c r="P1952"/>
  <c r="BK2153"/>
  <c r="J2153"/>
  <c r="J85"/>
  <c r="BK2249"/>
  <c r="J2249"/>
  <c r="J86"/>
  <c r="R2455"/>
  <c r="P2623"/>
  <c r="P2952"/>
  <c r="T3190"/>
  <c r="T3199"/>
  <c r="T3230"/>
  <c r="T3434"/>
  <c r="P3521"/>
  <c r="T3655"/>
  <c r="P3723"/>
  <c r="R3768"/>
  <c r="BK3809"/>
  <c r="J3809"/>
  <c r="J100"/>
  <c r="P3852"/>
  <c r="BK3909"/>
  <c r="J3909"/>
  <c r="J103"/>
  <c r="BK4034"/>
  <c r="J4034"/>
  <c r="J104"/>
  <c r="P4084"/>
  <c r="T4454"/>
  <c r="T4469"/>
  <c r="T4468"/>
  <c r="P4493"/>
  <c i="5" r="R89"/>
  <c r="R88"/>
  <c r="R87"/>
  <c i="6" r="R104"/>
  <c r="T133"/>
  <c r="T149"/>
  <c r="T154"/>
  <c r="R175"/>
  <c r="R230"/>
  <c r="P296"/>
  <c r="R302"/>
  <c r="R355"/>
  <c r="R367"/>
  <c r="R374"/>
  <c r="P381"/>
  <c r="P388"/>
  <c r="BK392"/>
  <c r="J392"/>
  <c r="J80"/>
  <c i="7" r="R94"/>
  <c r="R110"/>
  <c r="BK114"/>
  <c r="J114"/>
  <c r="J67"/>
  <c r="T141"/>
  <c r="BK180"/>
  <c r="J180"/>
  <c r="J69"/>
  <c r="P256"/>
  <c i="8" r="P103"/>
  <c r="P113"/>
  <c r="P117"/>
  <c r="P128"/>
  <c r="P161"/>
  <c r="BK165"/>
  <c r="J165"/>
  <c r="J73"/>
  <c r="BK173"/>
  <c r="J173"/>
  <c r="J74"/>
  <c r="BK183"/>
  <c r="J183"/>
  <c r="J75"/>
  <c r="BK196"/>
  <c r="J196"/>
  <c r="J77"/>
  <c i="9" r="P98"/>
  <c r="T132"/>
  <c r="T140"/>
  <c r="T144"/>
  <c i="10" r="R90"/>
  <c r="P99"/>
  <c i="11" r="P112"/>
  <c r="P137"/>
  <c r="T146"/>
  <c r="T156"/>
  <c r="T164"/>
  <c r="T168"/>
  <c r="BK184"/>
  <c r="J184"/>
  <c r="J71"/>
  <c r="T195"/>
  <c r="R206"/>
  <c r="R217"/>
  <c r="T228"/>
  <c r="BK242"/>
  <c r="J242"/>
  <c r="J76"/>
  <c r="BK253"/>
  <c r="J253"/>
  <c r="J77"/>
  <c r="R287"/>
  <c r="T303"/>
  <c r="T307"/>
  <c r="T311"/>
  <c r="P316"/>
  <c r="P321"/>
  <c r="P326"/>
  <c r="T331"/>
  <c r="R336"/>
  <c r="BK341"/>
  <c r="J341"/>
  <c r="J87"/>
  <c r="BK347"/>
  <c r="J347"/>
  <c r="J88"/>
  <c i="12" r="T91"/>
  <c r="P100"/>
  <c r="R346"/>
  <c i="13" r="R94"/>
  <c r="R101"/>
  <c r="R105"/>
  <c r="BK109"/>
  <c r="J109"/>
  <c r="J68"/>
  <c r="P112"/>
  <c r="T115"/>
  <c i="14" r="P93"/>
  <c r="R139"/>
  <c r="T158"/>
  <c r="R197"/>
  <c r="BK237"/>
  <c r="J237"/>
  <c r="J65"/>
  <c r="R257"/>
  <c r="BK274"/>
  <c r="J274"/>
  <c r="J70"/>
  <c r="R306"/>
  <c i="15" r="R92"/>
  <c r="BK119"/>
  <c r="J119"/>
  <c r="J62"/>
  <c r="BK130"/>
  <c r="J130"/>
  <c r="J63"/>
  <c r="BK140"/>
  <c r="J140"/>
  <c r="J64"/>
  <c r="P150"/>
  <c r="BK190"/>
  <c r="J190"/>
  <c r="J68"/>
  <c r="BK217"/>
  <c r="J217"/>
  <c r="J69"/>
  <c r="R243"/>
  <c i="16" r="R91"/>
  <c r="R107"/>
  <c r="T125"/>
  <c r="BK140"/>
  <c r="J140"/>
  <c r="J66"/>
  <c r="P179"/>
  <c r="BK246"/>
  <c r="J246"/>
  <c r="J68"/>
  <c r="T272"/>
  <c i="17" r="BK85"/>
  <c r="BK111"/>
  <c r="J111"/>
  <c r="J62"/>
  <c i="18" r="P85"/>
  <c r="P84"/>
  <c r="P83"/>
  <c i="1" r="AU73"/>
  <c i="18" r="P123"/>
  <c i="19" r="P85"/>
  <c r="P84"/>
  <c r="P83"/>
  <c i="1" r="AU74"/>
  <c i="19" r="R117"/>
  <c i="20" r="BK90"/>
  <c r="BK94"/>
  <c r="J94"/>
  <c r="J64"/>
  <c r="R140"/>
  <c i="21" r="T92"/>
  <c r="R165"/>
  <c r="R194"/>
  <c r="T199"/>
  <c r="T217"/>
  <c r="T227"/>
  <c i="22" r="T87"/>
  <c r="T171"/>
  <c i="23" r="BK89"/>
  <c r="J89"/>
  <c r="J61"/>
  <c r="BK154"/>
  <c r="J154"/>
  <c r="J62"/>
  <c r="R154"/>
  <c r="P165"/>
  <c r="BK179"/>
  <c r="J179"/>
  <c r="J64"/>
  <c r="T179"/>
  <c r="R186"/>
  <c r="BK220"/>
  <c r="J220"/>
  <c r="J66"/>
  <c i="24" r="R89"/>
  <c r="T124"/>
  <c r="T137"/>
  <c r="T159"/>
  <c i="25" r="BK89"/>
  <c r="J89"/>
  <c r="J61"/>
  <c r="T125"/>
  <c r="R138"/>
  <c r="BK160"/>
  <c r="J160"/>
  <c r="J66"/>
  <c i="26" r="T91"/>
  <c r="P130"/>
  <c r="P143"/>
  <c r="P164"/>
  <c r="T183"/>
  <c r="R190"/>
  <c i="27" r="P85"/>
  <c r="P84"/>
  <c r="P83"/>
  <c i="1" r="AU82"/>
  <c i="27" r="T106"/>
  <c r="T105"/>
  <c i="28" r="R85"/>
  <c r="R84"/>
  <c r="P103"/>
  <c r="P102"/>
  <c i="29" r="R85"/>
  <c r="R84"/>
  <c r="P106"/>
  <c r="P105"/>
  <c i="30" r="T86"/>
  <c r="BK123"/>
  <c r="J123"/>
  <c r="J62"/>
  <c r="T147"/>
  <c r="T146"/>
  <c i="31" r="BK86"/>
  <c r="J86"/>
  <c r="J61"/>
  <c r="BK123"/>
  <c r="J123"/>
  <c r="J62"/>
  <c r="R147"/>
  <c r="R146"/>
  <c i="32" r="BK90"/>
  <c r="J90"/>
  <c r="J61"/>
  <c r="BK204"/>
  <c r="J204"/>
  <c r="J62"/>
  <c r="P222"/>
  <c r="T357"/>
  <c r="T370"/>
  <c r="BK455"/>
  <c r="J455"/>
  <c r="J67"/>
  <c i="33" r="BK92"/>
  <c r="J92"/>
  <c r="J65"/>
  <c r="T99"/>
  <c r="T216"/>
  <c i="34" r="T91"/>
  <c r="R105"/>
  <c i="35" r="T90"/>
  <c r="T89"/>
  <c r="T88"/>
  <c r="R112"/>
  <c i="36" r="R86"/>
  <c r="P120"/>
  <c i="2" r="P85"/>
  <c r="P84"/>
  <c r="P83"/>
  <c i="1" r="AU55"/>
  <c i="2" r="BK94"/>
  <c r="J94"/>
  <c r="J62"/>
  <c r="BK99"/>
  <c r="J99"/>
  <c r="J63"/>
  <c i="3" r="T83"/>
  <c r="T82"/>
  <c r="T81"/>
  <c i="4" r="R135"/>
  <c r="T175"/>
  <c r="T253"/>
  <c r="BK313"/>
  <c r="J313"/>
  <c r="J69"/>
  <c r="T744"/>
  <c r="P1116"/>
  <c r="R1143"/>
  <c r="T1151"/>
  <c r="P1164"/>
  <c r="BK1178"/>
  <c r="J1178"/>
  <c r="J76"/>
  <c r="BK1188"/>
  <c r="J1188"/>
  <c r="J77"/>
  <c r="BK1206"/>
  <c r="J1206"/>
  <c r="J78"/>
  <c r="P1213"/>
  <c r="BK1221"/>
  <c r="J1221"/>
  <c r="J80"/>
  <c r="P1453"/>
  <c r="T1797"/>
  <c r="T1919"/>
  <c r="BK1952"/>
  <c r="J1952"/>
  <c r="J84"/>
  <c r="T2153"/>
  <c r="P2249"/>
  <c r="BK2455"/>
  <c r="J2455"/>
  <c r="J89"/>
  <c r="R2623"/>
  <c r="T2952"/>
  <c r="P3190"/>
  <c r="P3199"/>
  <c r="BK3230"/>
  <c r="J3230"/>
  <c r="J94"/>
  <c r="P3434"/>
  <c r="R3521"/>
  <c r="BK3655"/>
  <c r="J3655"/>
  <c r="J97"/>
  <c r="T3723"/>
  <c r="T3768"/>
  <c r="T3809"/>
  <c r="T3852"/>
  <c r="T3909"/>
  <c r="T4034"/>
  <c r="BK4084"/>
  <c r="J4084"/>
  <c r="J105"/>
  <c r="BK4454"/>
  <c r="J4454"/>
  <c r="J107"/>
  <c r="BK4469"/>
  <c r="J4469"/>
  <c r="J109"/>
  <c r="BK4493"/>
  <c r="J4493"/>
  <c r="J111"/>
  <c i="5" r="T89"/>
  <c r="T88"/>
  <c r="T87"/>
  <c i="6" r="T104"/>
  <c r="T103"/>
  <c r="R133"/>
  <c r="R149"/>
  <c r="P154"/>
  <c r="BK175"/>
  <c r="J175"/>
  <c r="J70"/>
  <c r="T230"/>
  <c r="T296"/>
  <c r="T302"/>
  <c r="T355"/>
  <c r="T367"/>
  <c r="T374"/>
  <c r="T381"/>
  <c r="R388"/>
  <c r="R392"/>
  <c i="7" r="T94"/>
  <c r="T110"/>
  <c r="T114"/>
  <c r="R141"/>
  <c r="R180"/>
  <c r="BK256"/>
  <c r="J256"/>
  <c r="J70"/>
  <c i="8" r="BK103"/>
  <c r="J103"/>
  <c r="J68"/>
  <c r="BK113"/>
  <c r="J113"/>
  <c r="J69"/>
  <c r="R117"/>
  <c r="BK128"/>
  <c r="J128"/>
  <c r="J71"/>
  <c r="BK161"/>
  <c r="J161"/>
  <c r="J72"/>
  <c r="P165"/>
  <c r="P173"/>
  <c r="P183"/>
  <c r="P196"/>
  <c i="9" r="T98"/>
  <c r="T97"/>
  <c r="T96"/>
  <c r="R132"/>
  <c r="R140"/>
  <c r="BK144"/>
  <c r="J144"/>
  <c r="J72"/>
  <c i="10" r="BK90"/>
  <c r="T90"/>
  <c r="T89"/>
  <c r="T88"/>
  <c r="R99"/>
  <c i="11" r="R112"/>
  <c r="R137"/>
  <c r="P146"/>
  <c r="R156"/>
  <c r="P164"/>
  <c r="BK168"/>
  <c r="J168"/>
  <c r="J70"/>
  <c r="R184"/>
  <c r="P195"/>
  <c r="BK206"/>
  <c r="J206"/>
  <c r="J73"/>
  <c r="T217"/>
  <c r="R228"/>
  <c r="P242"/>
  <c r="R253"/>
  <c r="BK287"/>
  <c r="J287"/>
  <c r="J78"/>
  <c r="BK303"/>
  <c r="J303"/>
  <c r="J79"/>
  <c r="BK307"/>
  <c r="J307"/>
  <c r="J80"/>
  <c r="BK311"/>
  <c r="J311"/>
  <c r="J81"/>
  <c r="BK316"/>
  <c r="J316"/>
  <c r="J82"/>
  <c r="BK321"/>
  <c r="J321"/>
  <c r="J83"/>
  <c r="BK326"/>
  <c r="J326"/>
  <c r="J84"/>
  <c r="BK331"/>
  <c r="J331"/>
  <c r="J85"/>
  <c r="BK336"/>
  <c r="J336"/>
  <c r="J86"/>
  <c r="R341"/>
  <c r="P347"/>
  <c i="12" r="R91"/>
  <c r="R100"/>
  <c r="BK346"/>
  <c r="J346"/>
  <c r="J67"/>
  <c i="13" r="BK94"/>
  <c r="BK101"/>
  <c r="J101"/>
  <c r="J66"/>
  <c r="BK105"/>
  <c r="J105"/>
  <c r="J67"/>
  <c r="R109"/>
  <c r="T112"/>
  <c r="R115"/>
  <c i="14" r="R93"/>
  <c r="T139"/>
  <c r="R158"/>
  <c r="BK197"/>
  <c r="J197"/>
  <c r="J64"/>
  <c r="T237"/>
  <c r="T257"/>
  <c r="T274"/>
  <c r="T273"/>
  <c r="T306"/>
  <c i="15" r="P92"/>
  <c r="R119"/>
  <c r="T130"/>
  <c r="P140"/>
  <c r="BK150"/>
  <c r="J150"/>
  <c r="J67"/>
  <c r="P190"/>
  <c r="T217"/>
  <c r="T243"/>
  <c i="16" r="BK91"/>
  <c r="J91"/>
  <c r="J61"/>
  <c r="BK107"/>
  <c r="J107"/>
  <c r="J62"/>
  <c r="BK125"/>
  <c r="J125"/>
  <c r="J63"/>
  <c r="P140"/>
  <c r="P139"/>
  <c r="R179"/>
  <c r="R246"/>
  <c r="BK272"/>
  <c r="J272"/>
  <c r="J69"/>
  <c i="17" r="P85"/>
  <c r="T111"/>
  <c i="18" r="T85"/>
  <c r="T84"/>
  <c r="T83"/>
  <c r="T123"/>
  <c i="19" r="R85"/>
  <c r="R84"/>
  <c r="R83"/>
  <c r="T117"/>
  <c i="20" r="P90"/>
  <c r="R94"/>
  <c r="BK140"/>
  <c r="J140"/>
  <c r="J65"/>
  <c i="21" r="P92"/>
  <c r="BK165"/>
  <c r="J165"/>
  <c r="J63"/>
  <c r="BK194"/>
  <c r="J194"/>
  <c r="J64"/>
  <c r="T194"/>
  <c r="P199"/>
  <c r="BK227"/>
  <c r="J227"/>
  <c r="J67"/>
  <c r="BK268"/>
  <c r="J268"/>
  <c r="J68"/>
  <c r="T268"/>
  <c i="22" r="P87"/>
  <c r="P86"/>
  <c r="P85"/>
  <c i="1" r="AU77"/>
  <c i="22" r="P147"/>
  <c r="P171"/>
  <c i="23" r="P89"/>
  <c r="P88"/>
  <c r="P87"/>
  <c i="1" r="AU78"/>
  <c i="23" r="P154"/>
  <c r="R165"/>
  <c r="R179"/>
  <c r="P186"/>
  <c r="P220"/>
  <c i="24" r="T89"/>
  <c r="T88"/>
  <c r="T87"/>
  <c r="R124"/>
  <c r="R137"/>
  <c r="P159"/>
  <c i="25" r="R89"/>
  <c r="R88"/>
  <c r="R87"/>
  <c r="P125"/>
  <c r="P138"/>
  <c r="T160"/>
  <c i="26" r="P91"/>
  <c r="P90"/>
  <c r="T130"/>
  <c r="R143"/>
  <c r="BK164"/>
  <c r="J164"/>
  <c r="J65"/>
  <c r="R183"/>
  <c r="R182"/>
  <c r="T190"/>
  <c i="27" r="BK85"/>
  <c r="J85"/>
  <c r="J61"/>
  <c r="BK106"/>
  <c r="J106"/>
  <c r="J63"/>
  <c i="28" r="BK85"/>
  <c r="J85"/>
  <c r="J61"/>
  <c r="R103"/>
  <c r="R102"/>
  <c i="29" r="P85"/>
  <c r="P84"/>
  <c r="P83"/>
  <c i="1" r="AU84"/>
  <c i="29" r="BK106"/>
  <c r="J106"/>
  <c r="J63"/>
  <c i="30" r="R86"/>
  <c r="R123"/>
  <c r="BK147"/>
  <c r="J147"/>
  <c r="J64"/>
  <c i="31" r="T86"/>
  <c r="T85"/>
  <c r="R123"/>
  <c r="T147"/>
  <c r="T146"/>
  <c i="32" r="P90"/>
  <c r="P204"/>
  <c r="T222"/>
  <c r="BK357"/>
  <c r="J357"/>
  <c r="J65"/>
  <c r="R370"/>
  <c r="T455"/>
  <c i="33" r="P92"/>
  <c r="T92"/>
  <c r="T91"/>
  <c r="T90"/>
  <c r="BK99"/>
  <c r="J99"/>
  <c r="J66"/>
  <c r="R216"/>
  <c i="34" r="P91"/>
  <c r="T105"/>
  <c i="35" r="BK90"/>
  <c r="J90"/>
  <c r="J65"/>
  <c r="BK112"/>
  <c r="J112"/>
  <c r="J66"/>
  <c i="36" r="T86"/>
  <c r="BK120"/>
  <c r="J120"/>
  <c r="J63"/>
  <c r="T120"/>
  <c i="37" r="BK85"/>
  <c r="BK84"/>
  <c r="J84"/>
  <c r="J60"/>
  <c i="2" r="T85"/>
  <c r="T94"/>
  <c r="T99"/>
  <c i="3" r="BK83"/>
  <c r="J83"/>
  <c r="J61"/>
  <c i="4" r="P135"/>
  <c r="R175"/>
  <c r="R253"/>
  <c r="R313"/>
  <c r="R744"/>
  <c r="R1116"/>
  <c r="T1143"/>
  <c r="R1151"/>
  <c r="BK1164"/>
  <c r="J1164"/>
  <c r="J75"/>
  <c r="R1178"/>
  <c r="R1188"/>
  <c r="R1206"/>
  <c r="T1213"/>
  <c r="R1221"/>
  <c r="T1453"/>
  <c r="R1797"/>
  <c r="R1919"/>
  <c r="R1952"/>
  <c r="P2153"/>
  <c r="R2249"/>
  <c r="T2455"/>
  <c r="BK2623"/>
  <c r="J2623"/>
  <c r="J90"/>
  <c r="R2952"/>
  <c r="R3190"/>
  <c r="R3199"/>
  <c r="P3230"/>
  <c r="R3434"/>
  <c r="T3521"/>
  <c r="R3655"/>
  <c r="BK3723"/>
  <c r="J3723"/>
  <c r="J98"/>
  <c r="BK3768"/>
  <c r="J3768"/>
  <c r="J99"/>
  <c r="R3809"/>
  <c r="R3852"/>
  <c r="R3909"/>
  <c r="R4034"/>
  <c r="R4084"/>
  <c r="P4454"/>
  <c r="P4469"/>
  <c r="P4468"/>
  <c r="T4493"/>
  <c i="5" r="P89"/>
  <c r="P88"/>
  <c r="P87"/>
  <c i="1" r="AU59"/>
  <c i="6" r="P104"/>
  <c r="P133"/>
  <c r="P149"/>
  <c r="R154"/>
  <c r="T175"/>
  <c r="P230"/>
  <c r="R296"/>
  <c r="P302"/>
  <c r="BK355"/>
  <c r="J355"/>
  <c r="J74"/>
  <c r="BK367"/>
  <c r="J367"/>
  <c r="J75"/>
  <c r="P374"/>
  <c r="R381"/>
  <c r="BK388"/>
  <c r="J388"/>
  <c r="J79"/>
  <c r="T392"/>
  <c i="7" r="BK94"/>
  <c r="J94"/>
  <c r="J65"/>
  <c r="P110"/>
  <c r="P114"/>
  <c r="BK141"/>
  <c r="J141"/>
  <c r="J68"/>
  <c r="T180"/>
  <c r="R256"/>
  <c i="8" r="R103"/>
  <c r="R113"/>
  <c r="BK117"/>
  <c r="J117"/>
  <c r="J70"/>
  <c r="T128"/>
  <c r="T161"/>
  <c r="T165"/>
  <c r="R173"/>
  <c r="R183"/>
  <c r="R196"/>
  <c r="P200"/>
  <c r="T200"/>
  <c i="9" r="R98"/>
  <c r="R97"/>
  <c r="R96"/>
  <c r="P132"/>
  <c r="BK140"/>
  <c r="J140"/>
  <c r="J71"/>
  <c r="P144"/>
  <c i="10" r="BK99"/>
  <c r="J99"/>
  <c r="J66"/>
  <c i="11" r="T112"/>
  <c r="T137"/>
  <c r="R146"/>
  <c r="P156"/>
  <c r="BK164"/>
  <c r="J164"/>
  <c r="J69"/>
  <c r="R168"/>
  <c r="T184"/>
  <c r="BK195"/>
  <c r="J195"/>
  <c r="J72"/>
  <c r="T206"/>
  <c r="P217"/>
  <c r="BK228"/>
  <c r="J228"/>
  <c r="J75"/>
  <c r="R242"/>
  <c r="P253"/>
  <c r="T287"/>
  <c r="R303"/>
  <c r="R307"/>
  <c r="P311"/>
  <c r="T316"/>
  <c r="T321"/>
  <c r="R326"/>
  <c r="P331"/>
  <c r="T336"/>
  <c r="P341"/>
  <c r="T347"/>
  <c i="12" r="BK91"/>
  <c r="J91"/>
  <c r="J65"/>
  <c r="BK100"/>
  <c r="J100"/>
  <c r="J66"/>
  <c r="T346"/>
  <c i="13" r="P94"/>
  <c r="P101"/>
  <c r="P105"/>
  <c r="T109"/>
  <c r="BK112"/>
  <c r="J112"/>
  <c r="J69"/>
  <c r="BK115"/>
  <c r="J115"/>
  <c r="J70"/>
  <c i="14" r="T93"/>
  <c r="P139"/>
  <c r="BK158"/>
  <c r="J158"/>
  <c r="J63"/>
  <c r="T197"/>
  <c r="R237"/>
  <c r="P257"/>
  <c r="P274"/>
  <c r="P273"/>
  <c r="BK306"/>
  <c r="J306"/>
  <c r="J71"/>
  <c i="15" r="T92"/>
  <c r="T91"/>
  <c r="P119"/>
  <c r="R130"/>
  <c r="R140"/>
  <c r="T150"/>
  <c r="T149"/>
  <c r="R190"/>
  <c r="R217"/>
  <c r="P243"/>
  <c i="16" r="T91"/>
  <c r="T107"/>
  <c r="R125"/>
  <c r="T140"/>
  <c r="T179"/>
  <c r="T246"/>
  <c r="R272"/>
  <c i="17" r="R85"/>
  <c r="R84"/>
  <c r="R83"/>
  <c r="P111"/>
  <c i="18" r="BK85"/>
  <c r="J85"/>
  <c r="J61"/>
  <c r="BK123"/>
  <c r="J123"/>
  <c r="J62"/>
  <c i="19" r="BK85"/>
  <c r="J85"/>
  <c r="J61"/>
  <c r="BK117"/>
  <c r="J117"/>
  <c r="J62"/>
  <c i="20" r="R90"/>
  <c r="R89"/>
  <c r="R85"/>
  <c r="P94"/>
  <c r="T140"/>
  <c i="21" r="R92"/>
  <c r="P165"/>
  <c r="P194"/>
  <c r="R199"/>
  <c r="P217"/>
  <c r="R227"/>
  <c r="R268"/>
  <c i="22" r="BK87"/>
  <c r="J87"/>
  <c r="J61"/>
  <c r="BK147"/>
  <c r="J147"/>
  <c r="J63"/>
  <c r="T147"/>
  <c r="R171"/>
  <c i="23" r="R89"/>
  <c r="R88"/>
  <c r="R87"/>
  <c r="T154"/>
  <c r="BK186"/>
  <c r="J186"/>
  <c r="J65"/>
  <c r="R220"/>
  <c i="24" r="P89"/>
  <c r="P124"/>
  <c r="P137"/>
  <c r="R159"/>
  <c i="25" r="P89"/>
  <c r="P88"/>
  <c r="P87"/>
  <c i="1" r="AU80"/>
  <c i="25" r="BK125"/>
  <c r="J125"/>
  <c r="J63"/>
  <c r="BK138"/>
  <c r="J138"/>
  <c r="J64"/>
  <c r="P160"/>
  <c i="26" r="BK91"/>
  <c r="J91"/>
  <c r="J61"/>
  <c r="BK130"/>
  <c r="J130"/>
  <c r="J62"/>
  <c r="T143"/>
  <c r="R164"/>
  <c r="BK183"/>
  <c r="BK190"/>
  <c r="J190"/>
  <c r="J69"/>
  <c i="27" r="T85"/>
  <c r="T84"/>
  <c r="T83"/>
  <c r="R106"/>
  <c r="R105"/>
  <c i="28" r="P85"/>
  <c r="P84"/>
  <c r="P83"/>
  <c i="1" r="AU83"/>
  <c i="28" r="T103"/>
  <c r="T102"/>
  <c i="29" r="BK85"/>
  <c r="J85"/>
  <c r="J61"/>
  <c r="R106"/>
  <c r="R105"/>
  <c i="30" r="BK86"/>
  <c r="J86"/>
  <c r="J61"/>
  <c r="T123"/>
  <c r="P147"/>
  <c r="P146"/>
  <c i="31" r="P86"/>
  <c r="P123"/>
  <c r="P147"/>
  <c r="P146"/>
  <c i="32" r="R90"/>
  <c r="R89"/>
  <c r="R88"/>
  <c r="R204"/>
  <c r="BK222"/>
  <c r="J222"/>
  <c r="J64"/>
  <c r="R357"/>
  <c r="P370"/>
  <c r="R455"/>
  <c i="33" r="R99"/>
  <c r="P216"/>
  <c i="34" r="BK91"/>
  <c r="J91"/>
  <c r="J65"/>
  <c r="P105"/>
  <c i="35" r="P90"/>
  <c r="P89"/>
  <c r="P88"/>
  <c i="1" r="AU91"/>
  <c i="35" r="P112"/>
  <c i="36" r="BK86"/>
  <c r="J86"/>
  <c r="J61"/>
  <c r="P86"/>
  <c r="P85"/>
  <c r="P84"/>
  <c i="1" r="AU92"/>
  <c i="36" r="R120"/>
  <c i="37" r="P85"/>
  <c r="P84"/>
  <c r="R85"/>
  <c r="R84"/>
  <c r="T85"/>
  <c r="T84"/>
  <c r="BK103"/>
  <c r="J103"/>
  <c r="J63"/>
  <c r="P103"/>
  <c r="P102"/>
  <c r="R103"/>
  <c r="R102"/>
  <c r="T103"/>
  <c r="T102"/>
  <c i="4" r="BK3850"/>
  <c r="J3850"/>
  <c r="J101"/>
  <c i="6" r="BK379"/>
  <c r="J379"/>
  <c r="J77"/>
  <c i="14" r="BK266"/>
  <c r="J266"/>
  <c r="J67"/>
  <c i="21" r="BK160"/>
  <c r="J160"/>
  <c r="J62"/>
  <c r="BK276"/>
  <c r="J276"/>
  <c r="J69"/>
  <c r="BK279"/>
  <c r="J279"/>
  <c r="J70"/>
  <c i="24" r="BK119"/>
  <c r="J119"/>
  <c r="J62"/>
  <c i="26" r="BK161"/>
  <c r="J161"/>
  <c r="J64"/>
  <c i="33" r="BK222"/>
  <c r="J222"/>
  <c r="J68"/>
  <c i="34" r="BK131"/>
  <c r="J131"/>
  <c r="J67"/>
  <c i="4" r="BK2451"/>
  <c r="J2451"/>
  <c r="J87"/>
  <c i="15" r="BK146"/>
  <c r="J146"/>
  <c r="J65"/>
  <c i="16" r="BK136"/>
  <c r="J136"/>
  <c r="J64"/>
  <c i="17" r="BK124"/>
  <c r="J124"/>
  <c r="J63"/>
  <c i="19" r="BK138"/>
  <c r="J138"/>
  <c r="J63"/>
  <c i="23" r="BK228"/>
  <c r="J228"/>
  <c r="J67"/>
  <c i="25" r="BK119"/>
  <c r="J119"/>
  <c r="J62"/>
  <c r="BK175"/>
  <c r="J175"/>
  <c r="J67"/>
  <c i="36" r="BK136"/>
  <c r="J136"/>
  <c r="J64"/>
  <c i="4" r="BK172"/>
  <c r="J172"/>
  <c r="J66"/>
  <c r="BK4445"/>
  <c r="J4445"/>
  <c r="J106"/>
  <c r="BK4473"/>
  <c r="J4473"/>
  <c r="J110"/>
  <c i="20" r="BK87"/>
  <c r="J87"/>
  <c r="J61"/>
  <c i="22" r="BK141"/>
  <c r="J141"/>
  <c r="J62"/>
  <c r="BK188"/>
  <c r="J188"/>
  <c r="J65"/>
  <c i="24" r="BK174"/>
  <c r="J174"/>
  <c r="J67"/>
  <c i="32" r="BK217"/>
  <c r="J217"/>
  <c r="J63"/>
  <c r="BK493"/>
  <c r="J493"/>
  <c r="J68"/>
  <c i="8" r="BK194"/>
  <c r="J194"/>
  <c r="J76"/>
  <c i="14" r="BK270"/>
  <c r="J270"/>
  <c r="J68"/>
  <c i="18" r="BK146"/>
  <c r="J146"/>
  <c r="J63"/>
  <c i="24" r="BK156"/>
  <c r="J156"/>
  <c r="J65"/>
  <c i="25" r="BK157"/>
  <c r="J157"/>
  <c r="J65"/>
  <c i="26" r="BK179"/>
  <c r="J179"/>
  <c r="J66"/>
  <c i="36" r="BK108"/>
  <c r="J108"/>
  <c r="J62"/>
  <c i="37" r="E48"/>
  <c r="J52"/>
  <c r="F55"/>
  <c r="BF86"/>
  <c r="BF96"/>
  <c r="BF99"/>
  <c r="BF104"/>
  <c r="BF89"/>
  <c r="BF106"/>
  <c r="BF108"/>
  <c i="36" r="E74"/>
  <c r="J78"/>
  <c r="BF102"/>
  <c r="BF109"/>
  <c r="BF129"/>
  <c r="BF135"/>
  <c r="F55"/>
  <c r="BF100"/>
  <c r="BF128"/>
  <c r="BF132"/>
  <c r="BF133"/>
  <c r="BF87"/>
  <c r="BF98"/>
  <c r="BF130"/>
  <c r="BF105"/>
  <c r="BF121"/>
  <c r="BF137"/>
  <c i="35" r="J58"/>
  <c r="F84"/>
  <c r="BF94"/>
  <c r="BF96"/>
  <c r="BF106"/>
  <c r="BF117"/>
  <c r="F59"/>
  <c r="BF98"/>
  <c r="BF103"/>
  <c r="BF109"/>
  <c r="BF115"/>
  <c r="E50"/>
  <c r="J56"/>
  <c r="J59"/>
  <c r="BF99"/>
  <c r="BF91"/>
  <c r="BF93"/>
  <c r="BF101"/>
  <c r="BF102"/>
  <c r="BF104"/>
  <c r="BF108"/>
  <c r="BF111"/>
  <c r="BF113"/>
  <c r="BF116"/>
  <c i="34" r="E50"/>
  <c r="J56"/>
  <c r="J59"/>
  <c r="F85"/>
  <c r="BF99"/>
  <c r="BF110"/>
  <c r="BF116"/>
  <c r="J58"/>
  <c r="BF94"/>
  <c r="BF111"/>
  <c r="BF121"/>
  <c r="BF126"/>
  <c r="BF132"/>
  <c r="BF92"/>
  <c r="BF96"/>
  <c r="BF97"/>
  <c r="BF101"/>
  <c r="BF103"/>
  <c r="F59"/>
  <c r="BF106"/>
  <c r="BF108"/>
  <c i="33" r="F58"/>
  <c r="E78"/>
  <c r="F87"/>
  <c r="BF95"/>
  <c r="BF100"/>
  <c r="BF105"/>
  <c r="BF115"/>
  <c r="BF138"/>
  <c r="BF150"/>
  <c r="BF151"/>
  <c r="BF154"/>
  <c r="BF155"/>
  <c r="BF160"/>
  <c r="BF170"/>
  <c r="BF173"/>
  <c r="BF185"/>
  <c r="BF188"/>
  <c r="BF211"/>
  <c r="J56"/>
  <c r="BF93"/>
  <c r="BF109"/>
  <c r="BF113"/>
  <c r="BF117"/>
  <c r="BF119"/>
  <c r="BF135"/>
  <c r="BF137"/>
  <c r="BF142"/>
  <c r="BF145"/>
  <c r="BF147"/>
  <c r="BF152"/>
  <c r="BF156"/>
  <c r="BF157"/>
  <c r="BF158"/>
  <c r="BF159"/>
  <c r="BF162"/>
  <c r="BF165"/>
  <c r="BF171"/>
  <c r="BF174"/>
  <c r="BF175"/>
  <c r="BF177"/>
  <c r="BF178"/>
  <c r="BF179"/>
  <c r="BF181"/>
  <c r="BF196"/>
  <c r="BF198"/>
  <c r="BF213"/>
  <c r="BF215"/>
  <c r="J58"/>
  <c r="J87"/>
  <c r="BF124"/>
  <c r="BF132"/>
  <c r="BF139"/>
  <c r="BF146"/>
  <c r="BF148"/>
  <c r="BF149"/>
  <c r="BF153"/>
  <c r="BF161"/>
  <c r="BF166"/>
  <c r="BF168"/>
  <c r="BF172"/>
  <c r="BF176"/>
  <c r="BF182"/>
  <c r="BF186"/>
  <c r="BF187"/>
  <c r="BF200"/>
  <c r="BF204"/>
  <c r="BF217"/>
  <c r="BF219"/>
  <c r="BF220"/>
  <c r="BF223"/>
  <c r="BF97"/>
  <c r="BF106"/>
  <c r="BF108"/>
  <c r="BF111"/>
  <c r="BF126"/>
  <c r="BF128"/>
  <c r="BF130"/>
  <c r="BF134"/>
  <c r="BF140"/>
  <c r="BF141"/>
  <c r="BF143"/>
  <c r="BF144"/>
  <c r="BF163"/>
  <c r="BF164"/>
  <c r="BF167"/>
  <c r="BF169"/>
  <c r="BF180"/>
  <c r="BF183"/>
  <c r="BF193"/>
  <c r="BF202"/>
  <c r="BF205"/>
  <c r="BF207"/>
  <c i="32" r="J52"/>
  <c r="F55"/>
  <c r="BE99"/>
  <c r="BE103"/>
  <c r="BE117"/>
  <c r="BE143"/>
  <c r="BE158"/>
  <c r="BE195"/>
  <c r="BE199"/>
  <c r="BE201"/>
  <c r="BE235"/>
  <c r="BE244"/>
  <c r="BE254"/>
  <c r="BE258"/>
  <c r="BE268"/>
  <c r="BE308"/>
  <c r="BE313"/>
  <c r="BE318"/>
  <c r="BE363"/>
  <c r="BE364"/>
  <c r="BE367"/>
  <c r="BE383"/>
  <c r="BE386"/>
  <c r="BE480"/>
  <c r="BE485"/>
  <c r="BE489"/>
  <c r="BE494"/>
  <c r="E48"/>
  <c r="J84"/>
  <c r="BE91"/>
  <c r="BE95"/>
  <c r="BE109"/>
  <c r="BE184"/>
  <c r="BE205"/>
  <c r="BE210"/>
  <c r="BE214"/>
  <c r="BE228"/>
  <c r="BE272"/>
  <c r="BE292"/>
  <c r="BE297"/>
  <c r="BE303"/>
  <c r="BE335"/>
  <c r="BE341"/>
  <c r="BE347"/>
  <c r="BE358"/>
  <c r="BE361"/>
  <c r="BE389"/>
  <c r="BE395"/>
  <c r="BE403"/>
  <c r="BE407"/>
  <c r="BE411"/>
  <c r="BE419"/>
  <c r="BE422"/>
  <c r="BE437"/>
  <c r="BE441"/>
  <c r="BE444"/>
  <c r="BE446"/>
  <c r="BE450"/>
  <c r="BE470"/>
  <c r="F54"/>
  <c r="J85"/>
  <c r="BE107"/>
  <c r="BE121"/>
  <c r="BE125"/>
  <c r="BE147"/>
  <c r="BE153"/>
  <c r="BE167"/>
  <c r="BE173"/>
  <c r="BE215"/>
  <c r="BE223"/>
  <c r="BE231"/>
  <c r="BE262"/>
  <c r="BE276"/>
  <c r="BE371"/>
  <c r="BE392"/>
  <c r="BE394"/>
  <c r="BE399"/>
  <c r="BE425"/>
  <c r="BE431"/>
  <c r="BE452"/>
  <c r="BE456"/>
  <c r="BE113"/>
  <c r="BE129"/>
  <c r="BE136"/>
  <c r="BE178"/>
  <c r="BE218"/>
  <c r="BE239"/>
  <c r="BE352"/>
  <c r="BE360"/>
  <c r="BE366"/>
  <c r="BE369"/>
  <c r="BE379"/>
  <c r="BE448"/>
  <c r="BE462"/>
  <c r="BE474"/>
  <c i="31" r="J54"/>
  <c r="BF89"/>
  <c r="BF97"/>
  <c r="BF115"/>
  <c r="BF120"/>
  <c r="BF131"/>
  <c r="BF154"/>
  <c r="F54"/>
  <c r="J55"/>
  <c r="F81"/>
  <c r="BF87"/>
  <c r="BF91"/>
  <c r="BF103"/>
  <c r="BF124"/>
  <c r="BF133"/>
  <c r="BF137"/>
  <c r="BF138"/>
  <c r="BF148"/>
  <c r="E48"/>
  <c r="BF93"/>
  <c r="BF95"/>
  <c r="BF141"/>
  <c r="BF142"/>
  <c r="BF151"/>
  <c r="J52"/>
  <c r="BF100"/>
  <c r="BF135"/>
  <c r="BF143"/>
  <c r="BF156"/>
  <c i="30" r="J52"/>
  <c r="J54"/>
  <c r="F80"/>
  <c r="J81"/>
  <c r="BF89"/>
  <c r="BF95"/>
  <c r="BF97"/>
  <c r="BF120"/>
  <c r="BF151"/>
  <c r="BF154"/>
  <c r="BF156"/>
  <c r="BF115"/>
  <c r="BF126"/>
  <c r="BF131"/>
  <c r="BF132"/>
  <c r="BF135"/>
  <c r="BF142"/>
  <c i="29" r="BK84"/>
  <c i="30" r="E48"/>
  <c r="F55"/>
  <c r="BF87"/>
  <c r="BF91"/>
  <c r="BF93"/>
  <c r="BF100"/>
  <c r="BF103"/>
  <c r="BF124"/>
  <c r="BF127"/>
  <c r="BF130"/>
  <c r="BF144"/>
  <c r="BF148"/>
  <c i="29" r="J77"/>
  <c r="BF89"/>
  <c r="BF102"/>
  <c r="BF111"/>
  <c r="F55"/>
  <c r="BF96"/>
  <c r="BF99"/>
  <c r="BF86"/>
  <c r="E48"/>
  <c r="BF107"/>
  <c r="BF109"/>
  <c i="28" r="E48"/>
  <c r="J52"/>
  <c r="BF89"/>
  <c r="BF96"/>
  <c r="BF99"/>
  <c r="BF104"/>
  <c r="BF106"/>
  <c r="BF108"/>
  <c i="27" r="BK84"/>
  <c r="J84"/>
  <c r="J60"/>
  <c i="28" r="F80"/>
  <c r="BF86"/>
  <c i="27" r="E48"/>
  <c r="F55"/>
  <c r="J77"/>
  <c r="BF89"/>
  <c r="BF99"/>
  <c r="BF109"/>
  <c i="26" r="J183"/>
  <c r="J68"/>
  <c i="27" r="BF102"/>
  <c r="BF107"/>
  <c r="BF111"/>
  <c r="BF86"/>
  <c r="BF96"/>
  <c i="26" r="F55"/>
  <c r="J83"/>
  <c r="J86"/>
  <c r="BF104"/>
  <c r="BF106"/>
  <c r="BF108"/>
  <c r="BF135"/>
  <c r="BF148"/>
  <c r="BF153"/>
  <c r="BF155"/>
  <c r="BF158"/>
  <c r="BF167"/>
  <c r="F54"/>
  <c r="BF121"/>
  <c r="BF128"/>
  <c r="BF131"/>
  <c r="BF150"/>
  <c r="BF157"/>
  <c r="BF170"/>
  <c r="BF180"/>
  <c r="J85"/>
  <c r="BF98"/>
  <c r="BF100"/>
  <c r="BF102"/>
  <c r="BF110"/>
  <c r="BF112"/>
  <c r="BF124"/>
  <c r="BF133"/>
  <c r="BF137"/>
  <c r="BF139"/>
  <c r="BF151"/>
  <c r="BF162"/>
  <c r="BF165"/>
  <c r="BF176"/>
  <c r="BF189"/>
  <c r="BF191"/>
  <c r="BF193"/>
  <c r="E48"/>
  <c r="BF92"/>
  <c r="BF94"/>
  <c r="BF114"/>
  <c r="BF126"/>
  <c r="BF141"/>
  <c r="BF144"/>
  <c r="BF146"/>
  <c r="BF159"/>
  <c r="BF173"/>
  <c r="BF184"/>
  <c r="BF186"/>
  <c r="BF188"/>
  <c i="25" r="J52"/>
  <c r="F84"/>
  <c r="BF92"/>
  <c r="BF102"/>
  <c r="BF104"/>
  <c r="BF106"/>
  <c r="BF120"/>
  <c r="BF130"/>
  <c r="BF134"/>
  <c r="BF136"/>
  <c r="BF149"/>
  <c r="J54"/>
  <c r="E77"/>
  <c r="F83"/>
  <c r="BF96"/>
  <c r="BF100"/>
  <c r="BF116"/>
  <c r="BF147"/>
  <c r="BF155"/>
  <c r="BF166"/>
  <c r="BF176"/>
  <c r="BF90"/>
  <c r="BF98"/>
  <c r="BF113"/>
  <c r="BF126"/>
  <c r="BF128"/>
  <c r="BF132"/>
  <c r="BF139"/>
  <c r="BF141"/>
  <c r="BF145"/>
  <c r="BF158"/>
  <c r="BF163"/>
  <c r="BF172"/>
  <c r="J55"/>
  <c r="BF94"/>
  <c r="BF143"/>
  <c r="BF151"/>
  <c r="BF153"/>
  <c r="BF161"/>
  <c r="BF169"/>
  <c i="24" r="E48"/>
  <c r="J52"/>
  <c r="F84"/>
  <c r="BF90"/>
  <c r="BF92"/>
  <c r="BF96"/>
  <c r="BF104"/>
  <c r="BF162"/>
  <c r="F54"/>
  <c r="J84"/>
  <c r="BF100"/>
  <c r="BF102"/>
  <c r="BF113"/>
  <c r="BF127"/>
  <c r="BF129"/>
  <c r="BF135"/>
  <c r="BF144"/>
  <c r="BF146"/>
  <c r="BF160"/>
  <c r="BF165"/>
  <c r="BF168"/>
  <c r="J54"/>
  <c r="BF98"/>
  <c r="BF106"/>
  <c r="BF120"/>
  <c r="BF125"/>
  <c r="BF133"/>
  <c r="BF138"/>
  <c r="BF142"/>
  <c r="BF148"/>
  <c r="BF150"/>
  <c r="BF152"/>
  <c r="BF154"/>
  <c r="BF175"/>
  <c r="BF94"/>
  <c r="BF116"/>
  <c r="BF131"/>
  <c r="BF140"/>
  <c r="BF157"/>
  <c r="BF171"/>
  <c i="23" r="E48"/>
  <c r="J55"/>
  <c r="F84"/>
  <c r="BE90"/>
  <c r="BE93"/>
  <c r="BE108"/>
  <c r="BE117"/>
  <c r="BE121"/>
  <c r="BE142"/>
  <c r="BE145"/>
  <c r="BE152"/>
  <c r="BE155"/>
  <c r="BE166"/>
  <c r="BE169"/>
  <c r="BE171"/>
  <c r="BE172"/>
  <c r="BE195"/>
  <c r="BE200"/>
  <c r="BE202"/>
  <c r="BE213"/>
  <c r="BE216"/>
  <c r="J54"/>
  <c r="BE97"/>
  <c r="BE168"/>
  <c r="BE182"/>
  <c r="BE187"/>
  <c r="BE189"/>
  <c r="BE193"/>
  <c r="BE218"/>
  <c r="BE221"/>
  <c r="BE226"/>
  <c r="F54"/>
  <c r="BE104"/>
  <c r="BE115"/>
  <c r="BE129"/>
  <c r="BE209"/>
  <c r="BE210"/>
  <c r="BE212"/>
  <c r="BE219"/>
  <c r="BE223"/>
  <c r="BE229"/>
  <c r="J52"/>
  <c r="BE126"/>
  <c r="BE157"/>
  <c r="BE159"/>
  <c r="BE180"/>
  <c r="BE184"/>
  <c r="BE191"/>
  <c r="BE204"/>
  <c r="BE206"/>
  <c r="BE207"/>
  <c r="BE215"/>
  <c i="22" r="J55"/>
  <c r="F81"/>
  <c r="BE88"/>
  <c r="BE109"/>
  <c r="BE131"/>
  <c r="BE162"/>
  <c r="BE166"/>
  <c r="BE168"/>
  <c r="BE180"/>
  <c r="BE184"/>
  <c i="21" r="J92"/>
  <c r="J61"/>
  <c i="22" r="J52"/>
  <c r="F55"/>
  <c r="J81"/>
  <c r="BE97"/>
  <c r="BE142"/>
  <c r="BE148"/>
  <c r="BE164"/>
  <c r="BE167"/>
  <c r="BE172"/>
  <c r="BE178"/>
  <c r="BE182"/>
  <c r="E48"/>
  <c r="BE99"/>
  <c r="BE127"/>
  <c r="BE150"/>
  <c r="BE159"/>
  <c r="BE174"/>
  <c r="BE176"/>
  <c r="BE186"/>
  <c r="BE189"/>
  <c r="BE93"/>
  <c r="BE106"/>
  <c r="BE139"/>
  <c r="BE154"/>
  <c r="BE156"/>
  <c r="BE161"/>
  <c r="BE163"/>
  <c i="20" r="J90"/>
  <c r="J63"/>
  <c i="21" r="J52"/>
  <c r="F55"/>
  <c r="J86"/>
  <c r="BF95"/>
  <c r="BF117"/>
  <c r="BF127"/>
  <c r="BF166"/>
  <c r="BF181"/>
  <c r="BF187"/>
  <c r="BF192"/>
  <c r="BF195"/>
  <c r="BF197"/>
  <c r="BF225"/>
  <c r="BF230"/>
  <c r="BF238"/>
  <c r="BF243"/>
  <c r="BF247"/>
  <c r="BF250"/>
  <c r="BF257"/>
  <c r="BF260"/>
  <c r="BF261"/>
  <c r="BF263"/>
  <c r="J55"/>
  <c r="F86"/>
  <c r="BF109"/>
  <c r="BF158"/>
  <c r="BF161"/>
  <c r="BF177"/>
  <c r="BF189"/>
  <c r="BF202"/>
  <c r="BF203"/>
  <c r="BF205"/>
  <c r="BF206"/>
  <c r="BF218"/>
  <c r="BF254"/>
  <c r="BF255"/>
  <c r="BF258"/>
  <c r="BF267"/>
  <c r="BF269"/>
  <c r="BF271"/>
  <c r="E80"/>
  <c r="BF113"/>
  <c r="BF129"/>
  <c r="BF171"/>
  <c r="BF183"/>
  <c r="BF266"/>
  <c r="BF274"/>
  <c r="BF277"/>
  <c r="BF280"/>
  <c r="BF93"/>
  <c r="BF99"/>
  <c r="BF136"/>
  <c r="BF139"/>
  <c r="BF151"/>
  <c r="BF173"/>
  <c r="BF175"/>
  <c r="BF179"/>
  <c r="BF185"/>
  <c r="BF200"/>
  <c r="BF213"/>
  <c r="BF228"/>
  <c r="BF245"/>
  <c r="BF252"/>
  <c r="BF264"/>
  <c i="19" r="BK84"/>
  <c r="J84"/>
  <c r="J60"/>
  <c i="20" r="J52"/>
  <c r="F81"/>
  <c r="BE97"/>
  <c r="BE99"/>
  <c r="BE112"/>
  <c r="BE117"/>
  <c r="BE119"/>
  <c r="BE121"/>
  <c r="BE127"/>
  <c r="BE131"/>
  <c r="BE132"/>
  <c r="BE134"/>
  <c r="BE135"/>
  <c r="BE142"/>
  <c r="BE143"/>
  <c r="BE167"/>
  <c r="F55"/>
  <c r="E75"/>
  <c r="J82"/>
  <c r="BE91"/>
  <c r="BE96"/>
  <c r="BE98"/>
  <c r="BE100"/>
  <c r="BE108"/>
  <c r="BE110"/>
  <c r="BE111"/>
  <c r="BE115"/>
  <c r="BE120"/>
  <c r="BE125"/>
  <c r="BE137"/>
  <c r="BE144"/>
  <c r="BE147"/>
  <c r="BE148"/>
  <c r="BE152"/>
  <c r="BE158"/>
  <c r="BE159"/>
  <c r="BE160"/>
  <c r="BE161"/>
  <c r="BE164"/>
  <c r="BE165"/>
  <c r="BE166"/>
  <c r="BE168"/>
  <c r="BE170"/>
  <c r="BE175"/>
  <c r="BE177"/>
  <c r="BE95"/>
  <c r="BE101"/>
  <c r="BE102"/>
  <c r="BE103"/>
  <c r="BE104"/>
  <c r="BE105"/>
  <c r="BE106"/>
  <c r="BE107"/>
  <c r="BE118"/>
  <c r="BE122"/>
  <c r="BE128"/>
  <c r="BE133"/>
  <c r="BE138"/>
  <c r="BE145"/>
  <c r="BE149"/>
  <c r="BE150"/>
  <c r="BE151"/>
  <c r="BE153"/>
  <c r="BE154"/>
  <c r="BE155"/>
  <c r="BE162"/>
  <c r="BE172"/>
  <c r="BE173"/>
  <c r="BE174"/>
  <c r="BE176"/>
  <c r="J54"/>
  <c r="BE88"/>
  <c r="BE92"/>
  <c r="BE93"/>
  <c r="BE109"/>
  <c r="BE113"/>
  <c r="BE114"/>
  <c r="BE116"/>
  <c r="BE123"/>
  <c r="BE124"/>
  <c r="BE126"/>
  <c r="BE129"/>
  <c r="BE130"/>
  <c r="BE136"/>
  <c r="BE139"/>
  <c r="BE141"/>
  <c r="BE146"/>
  <c r="BE156"/>
  <c r="BE157"/>
  <c r="BE163"/>
  <c r="BE169"/>
  <c r="BE171"/>
  <c r="BE178"/>
  <c i="19" r="J52"/>
  <c r="F55"/>
  <c r="J80"/>
  <c r="BF92"/>
  <c r="BF102"/>
  <c r="BF111"/>
  <c r="BF122"/>
  <c r="BF130"/>
  <c r="BF135"/>
  <c r="J54"/>
  <c r="E73"/>
  <c r="BF86"/>
  <c r="BF90"/>
  <c r="BF98"/>
  <c r="BF104"/>
  <c r="BF113"/>
  <c r="BF125"/>
  <c r="BF139"/>
  <c r="BF94"/>
  <c r="BF108"/>
  <c r="BF120"/>
  <c r="BF126"/>
  <c r="BF128"/>
  <c r="BF132"/>
  <c r="BF136"/>
  <c r="F54"/>
  <c r="BF96"/>
  <c r="BF100"/>
  <c r="BF115"/>
  <c r="BF118"/>
  <c r="BF124"/>
  <c r="BF134"/>
  <c r="BF137"/>
  <c i="18" r="E48"/>
  <c r="F55"/>
  <c r="F79"/>
  <c r="BF90"/>
  <c r="BF94"/>
  <c r="BF98"/>
  <c r="BF110"/>
  <c r="J54"/>
  <c r="BF86"/>
  <c r="BF117"/>
  <c r="BF121"/>
  <c r="BF128"/>
  <c r="BF144"/>
  <c i="17" r="J85"/>
  <c r="J61"/>
  <c i="18" r="J52"/>
  <c r="J55"/>
  <c r="BF104"/>
  <c r="BF106"/>
  <c r="BF124"/>
  <c r="BF126"/>
  <c r="BF130"/>
  <c r="BF132"/>
  <c r="BF136"/>
  <c r="BF140"/>
  <c r="BF142"/>
  <c r="BF143"/>
  <c r="BF147"/>
  <c r="BF102"/>
  <c r="BF108"/>
  <c r="BF114"/>
  <c r="BF119"/>
  <c r="BF134"/>
  <c r="BF138"/>
  <c r="BF145"/>
  <c i="17" r="J54"/>
  <c r="E73"/>
  <c r="F79"/>
  <c r="BF86"/>
  <c r="BF90"/>
  <c r="BF98"/>
  <c r="BF109"/>
  <c r="BF112"/>
  <c r="BF120"/>
  <c r="J80"/>
  <c r="BF94"/>
  <c r="BF96"/>
  <c r="BF102"/>
  <c r="BF107"/>
  <c r="BF122"/>
  <c r="J52"/>
  <c r="F55"/>
  <c r="BF105"/>
  <c r="BF114"/>
  <c r="BF116"/>
  <c r="BF118"/>
  <c r="BF125"/>
  <c i="16" r="F55"/>
  <c r="J83"/>
  <c r="BF96"/>
  <c r="BF100"/>
  <c r="BF113"/>
  <c r="BF129"/>
  <c r="BF131"/>
  <c r="BF141"/>
  <c r="BF157"/>
  <c r="BF167"/>
  <c r="BF172"/>
  <c r="BF180"/>
  <c r="BF206"/>
  <c r="BF229"/>
  <c r="BF233"/>
  <c r="BF235"/>
  <c r="BF239"/>
  <c r="BF241"/>
  <c r="BF244"/>
  <c r="BF259"/>
  <c r="BF265"/>
  <c r="E48"/>
  <c r="BF92"/>
  <c r="BF104"/>
  <c r="BF126"/>
  <c r="BF146"/>
  <c r="BF148"/>
  <c r="BF155"/>
  <c r="BF165"/>
  <c r="BF170"/>
  <c r="BF175"/>
  <c r="BF192"/>
  <c r="BF194"/>
  <c r="BF200"/>
  <c r="BF218"/>
  <c r="BF247"/>
  <c r="BF251"/>
  <c r="BF261"/>
  <c r="BF273"/>
  <c i="15" r="J92"/>
  <c r="J61"/>
  <c i="16" r="BF116"/>
  <c r="BF134"/>
  <c r="BF137"/>
  <c r="BF143"/>
  <c r="BF162"/>
  <c r="BF177"/>
  <c r="BF186"/>
  <c r="BF196"/>
  <c r="BF203"/>
  <c r="BF222"/>
  <c r="BF274"/>
  <c r="BF285"/>
  <c r="BF98"/>
  <c r="BF108"/>
  <c r="BF111"/>
  <c r="BF120"/>
  <c r="BF123"/>
  <c r="BF150"/>
  <c r="BF152"/>
  <c r="BF160"/>
  <c r="BF208"/>
  <c r="BF211"/>
  <c r="BF226"/>
  <c r="BF254"/>
  <c r="BF270"/>
  <c i="15" r="E80"/>
  <c r="BF93"/>
  <c r="BF97"/>
  <c r="BF107"/>
  <c r="BF120"/>
  <c r="BF123"/>
  <c r="BF135"/>
  <c r="BF161"/>
  <c r="BF171"/>
  <c r="BF188"/>
  <c r="BF237"/>
  <c r="BF244"/>
  <c r="BF245"/>
  <c r="J84"/>
  <c r="BF100"/>
  <c r="BF114"/>
  <c r="BF151"/>
  <c r="BF153"/>
  <c r="BF158"/>
  <c r="BF163"/>
  <c r="BF186"/>
  <c r="BF208"/>
  <c r="BF218"/>
  <c r="BF225"/>
  <c r="BF230"/>
  <c r="BF241"/>
  <c r="BF246"/>
  <c i="14" r="J93"/>
  <c r="J61"/>
  <c i="15" r="F87"/>
  <c r="BF111"/>
  <c r="BF131"/>
  <c r="BF138"/>
  <c r="BF143"/>
  <c r="BF156"/>
  <c r="BF168"/>
  <c r="BF173"/>
  <c r="BF183"/>
  <c r="BF201"/>
  <c r="BF203"/>
  <c r="BF210"/>
  <c r="BF222"/>
  <c r="BF232"/>
  <c r="BF264"/>
  <c r="BF126"/>
  <c r="BF141"/>
  <c r="BF147"/>
  <c r="BF166"/>
  <c r="BF176"/>
  <c r="BF178"/>
  <c r="BF181"/>
  <c r="BF191"/>
  <c r="BF196"/>
  <c r="BF205"/>
  <c r="BF215"/>
  <c r="BF259"/>
  <c i="13" r="J94"/>
  <c r="J65"/>
  <c i="14" r="F88"/>
  <c r="BF116"/>
  <c r="BF126"/>
  <c r="BF156"/>
  <c r="BF182"/>
  <c r="BF189"/>
  <c r="BF206"/>
  <c r="BF231"/>
  <c r="BF275"/>
  <c r="BF294"/>
  <c r="BF307"/>
  <c r="BF309"/>
  <c r="BF313"/>
  <c r="BF314"/>
  <c r="BF140"/>
  <c r="BF159"/>
  <c r="BF166"/>
  <c r="BF173"/>
  <c r="BF227"/>
  <c r="BF234"/>
  <c r="BF249"/>
  <c r="BF252"/>
  <c r="BF279"/>
  <c r="BF285"/>
  <c r="BF287"/>
  <c r="BF297"/>
  <c r="BF304"/>
  <c r="BF310"/>
  <c r="BF311"/>
  <c r="J85"/>
  <c r="BF94"/>
  <c r="BF103"/>
  <c r="BF119"/>
  <c r="BF122"/>
  <c r="BF152"/>
  <c r="BF175"/>
  <c r="BF198"/>
  <c r="BF201"/>
  <c r="BF214"/>
  <c r="BF238"/>
  <c r="BF243"/>
  <c r="BF258"/>
  <c r="BF264"/>
  <c r="BF271"/>
  <c r="BF308"/>
  <c r="E48"/>
  <c r="BF111"/>
  <c r="BF129"/>
  <c r="BF137"/>
  <c r="BF144"/>
  <c r="BF148"/>
  <c r="BF225"/>
  <c r="BF247"/>
  <c r="BF255"/>
  <c r="BF262"/>
  <c r="BF267"/>
  <c r="BF281"/>
  <c r="BF312"/>
  <c i="13" r="J58"/>
  <c r="E80"/>
  <c r="BF95"/>
  <c r="BF98"/>
  <c r="BF103"/>
  <c r="BF106"/>
  <c r="BF110"/>
  <c r="BF119"/>
  <c r="F59"/>
  <c r="BF96"/>
  <c r="BF104"/>
  <c r="BF108"/>
  <c r="BF111"/>
  <c r="BF114"/>
  <c r="BF118"/>
  <c r="F58"/>
  <c r="J59"/>
  <c r="J86"/>
  <c r="BF97"/>
  <c r="BF99"/>
  <c r="BF113"/>
  <c r="BF116"/>
  <c r="BF117"/>
  <c r="BF120"/>
  <c r="BF122"/>
  <c r="BF100"/>
  <c r="BF102"/>
  <c r="BF107"/>
  <c r="BF121"/>
  <c i="12" r="F58"/>
  <c r="J59"/>
  <c r="F86"/>
  <c r="BF94"/>
  <c r="BF98"/>
  <c r="BF101"/>
  <c r="BF103"/>
  <c r="BF111"/>
  <c r="BF122"/>
  <c r="BF123"/>
  <c r="BF136"/>
  <c r="BF140"/>
  <c r="BF150"/>
  <c r="BF153"/>
  <c r="BF157"/>
  <c r="BF169"/>
  <c r="BF171"/>
  <c r="BF176"/>
  <c r="BF178"/>
  <c r="BF181"/>
  <c r="BF183"/>
  <c r="BF193"/>
  <c r="BF196"/>
  <c r="BF201"/>
  <c r="BF203"/>
  <c r="BF205"/>
  <c r="BF208"/>
  <c r="BF216"/>
  <c r="BF219"/>
  <c r="BF225"/>
  <c r="BF227"/>
  <c r="BF228"/>
  <c r="BF231"/>
  <c r="BF235"/>
  <c r="BF236"/>
  <c r="BF246"/>
  <c r="BF249"/>
  <c r="BF250"/>
  <c r="BF252"/>
  <c r="BF254"/>
  <c r="BF260"/>
  <c r="BF270"/>
  <c r="BF275"/>
  <c r="BF278"/>
  <c r="BF279"/>
  <c r="BF281"/>
  <c r="BF284"/>
  <c r="BF286"/>
  <c r="BF289"/>
  <c r="BF292"/>
  <c r="BF293"/>
  <c r="BF294"/>
  <c r="BF299"/>
  <c r="BF303"/>
  <c r="BF304"/>
  <c r="BF309"/>
  <c r="BF310"/>
  <c r="BF320"/>
  <c r="BF324"/>
  <c r="BF326"/>
  <c r="BF345"/>
  <c r="BF349"/>
  <c r="J83"/>
  <c r="BF95"/>
  <c r="BF105"/>
  <c r="BF109"/>
  <c r="BF119"/>
  <c r="BF124"/>
  <c r="BF125"/>
  <c r="BF126"/>
  <c r="BF133"/>
  <c r="BF138"/>
  <c r="BF139"/>
  <c r="BF142"/>
  <c r="BF144"/>
  <c r="BF148"/>
  <c r="BF155"/>
  <c r="BF156"/>
  <c r="BF158"/>
  <c r="BF159"/>
  <c r="BF160"/>
  <c r="BF162"/>
  <c r="BF166"/>
  <c r="BF168"/>
  <c r="BF174"/>
  <c r="BF191"/>
  <c r="BF192"/>
  <c r="BF198"/>
  <c r="BF199"/>
  <c r="BF200"/>
  <c r="BF202"/>
  <c r="BF206"/>
  <c r="BF207"/>
  <c r="BF209"/>
  <c r="BF210"/>
  <c r="BF215"/>
  <c r="BF221"/>
  <c r="BF222"/>
  <c r="BF229"/>
  <c r="BF234"/>
  <c r="BF237"/>
  <c r="BF244"/>
  <c r="BF245"/>
  <c r="BF253"/>
  <c r="BF258"/>
  <c r="BF261"/>
  <c r="BF265"/>
  <c r="BF271"/>
  <c r="BF280"/>
  <c r="BF288"/>
  <c r="BF295"/>
  <c r="BF298"/>
  <c r="BF301"/>
  <c r="BF306"/>
  <c r="BF314"/>
  <c r="BF316"/>
  <c r="BF319"/>
  <c r="BF327"/>
  <c r="BF329"/>
  <c r="BF330"/>
  <c r="BF331"/>
  <c r="BF332"/>
  <c r="BF336"/>
  <c r="BF337"/>
  <c r="BF339"/>
  <c r="E50"/>
  <c r="J85"/>
  <c r="BF93"/>
  <c r="BF97"/>
  <c r="BF106"/>
  <c r="BF107"/>
  <c r="BF108"/>
  <c r="BF110"/>
  <c r="BF113"/>
  <c r="BF115"/>
  <c r="BF121"/>
  <c r="BF127"/>
  <c r="BF128"/>
  <c r="BF129"/>
  <c r="BF131"/>
  <c r="BF132"/>
  <c r="BF134"/>
  <c r="BF141"/>
  <c r="BF145"/>
  <c r="BF163"/>
  <c r="BF164"/>
  <c r="BF173"/>
  <c r="BF180"/>
  <c r="BF182"/>
  <c r="BF184"/>
  <c r="BF188"/>
  <c r="BF189"/>
  <c r="BF197"/>
  <c r="BF217"/>
  <c r="BF223"/>
  <c r="BF230"/>
  <c r="BF233"/>
  <c r="BF240"/>
  <c r="BF247"/>
  <c r="BF251"/>
  <c r="BF255"/>
  <c r="BF257"/>
  <c r="BF266"/>
  <c r="BF267"/>
  <c r="BF269"/>
  <c r="BF272"/>
  <c r="BF273"/>
  <c r="BF274"/>
  <c r="BF276"/>
  <c r="BF282"/>
  <c r="BF285"/>
  <c r="BF287"/>
  <c r="BF290"/>
  <c r="BF291"/>
  <c r="BF296"/>
  <c r="BF297"/>
  <c r="BF302"/>
  <c r="BF305"/>
  <c r="BF307"/>
  <c r="BF328"/>
  <c r="BF334"/>
  <c r="BF335"/>
  <c r="BF340"/>
  <c r="BF343"/>
  <c r="BF347"/>
  <c r="BF350"/>
  <c r="BF351"/>
  <c r="BF92"/>
  <c r="BF96"/>
  <c r="BF99"/>
  <c r="BF102"/>
  <c r="BF104"/>
  <c r="BF112"/>
  <c r="BF114"/>
  <c r="BF116"/>
  <c r="BF117"/>
  <c r="BF118"/>
  <c r="BF120"/>
  <c r="BF130"/>
  <c r="BF135"/>
  <c r="BF137"/>
  <c r="BF143"/>
  <c r="BF146"/>
  <c r="BF147"/>
  <c r="BF149"/>
  <c r="BF151"/>
  <c r="BF152"/>
  <c r="BF154"/>
  <c r="BF161"/>
  <c r="BF165"/>
  <c r="BF167"/>
  <c r="BF170"/>
  <c r="BF172"/>
  <c r="BF175"/>
  <c r="BF177"/>
  <c r="BF179"/>
  <c r="BF185"/>
  <c r="BF186"/>
  <c r="BF187"/>
  <c r="BF190"/>
  <c r="BF194"/>
  <c r="BF195"/>
  <c r="BF204"/>
  <c r="BF211"/>
  <c r="BF212"/>
  <c r="BF213"/>
  <c r="BF214"/>
  <c r="BF218"/>
  <c r="BF220"/>
  <c r="BF224"/>
  <c r="BF226"/>
  <c r="BF232"/>
  <c r="BF238"/>
  <c r="BF239"/>
  <c r="BF241"/>
  <c r="BF242"/>
  <c r="BF243"/>
  <c r="BF248"/>
  <c r="BF256"/>
  <c r="BF259"/>
  <c r="BF262"/>
  <c r="BF263"/>
  <c r="BF264"/>
  <c r="BF268"/>
  <c r="BF277"/>
  <c r="BF283"/>
  <c r="BF300"/>
  <c r="BF308"/>
  <c r="BF311"/>
  <c r="BF312"/>
  <c r="BF313"/>
  <c r="BF315"/>
  <c r="BF317"/>
  <c r="BF318"/>
  <c r="BF321"/>
  <c r="BF322"/>
  <c r="BF323"/>
  <c r="BF325"/>
  <c r="BF333"/>
  <c r="BF338"/>
  <c r="BF341"/>
  <c r="BF342"/>
  <c r="BF344"/>
  <c r="BF348"/>
  <c i="11" r="J59"/>
  <c r="F107"/>
  <c r="BF117"/>
  <c r="BF118"/>
  <c r="BF128"/>
  <c r="BF130"/>
  <c r="BF142"/>
  <c r="BF145"/>
  <c r="BF148"/>
  <c r="BF149"/>
  <c r="BF154"/>
  <c r="BF155"/>
  <c r="BF158"/>
  <c r="BF163"/>
  <c r="BF166"/>
  <c r="BF170"/>
  <c r="BF171"/>
  <c r="BF179"/>
  <c r="BF183"/>
  <c r="BF192"/>
  <c r="BF197"/>
  <c r="BF199"/>
  <c r="BF200"/>
  <c r="BF201"/>
  <c r="BF205"/>
  <c r="BF208"/>
  <c r="BF211"/>
  <c r="BF212"/>
  <c r="BF219"/>
  <c r="BF220"/>
  <c r="BF223"/>
  <c r="BF230"/>
  <c r="BF232"/>
  <c r="BF233"/>
  <c r="BF234"/>
  <c r="BF238"/>
  <c r="BF241"/>
  <c r="BF245"/>
  <c r="BF252"/>
  <c r="BF259"/>
  <c r="BF267"/>
  <c r="BF268"/>
  <c r="BF271"/>
  <c r="BF278"/>
  <c r="BF281"/>
  <c r="BF283"/>
  <c r="BF292"/>
  <c r="BF296"/>
  <c r="BF305"/>
  <c r="BF306"/>
  <c r="BF309"/>
  <c r="BF312"/>
  <c r="BF314"/>
  <c r="BF315"/>
  <c r="BF320"/>
  <c r="BF322"/>
  <c r="BF325"/>
  <c r="BF334"/>
  <c r="BF337"/>
  <c r="BF359"/>
  <c r="BF364"/>
  <c r="BF365"/>
  <c r="BF366"/>
  <c r="BF367"/>
  <c r="E50"/>
  <c r="J58"/>
  <c r="F106"/>
  <c r="BF113"/>
  <c r="BF114"/>
  <c r="BF115"/>
  <c r="BF116"/>
  <c r="BF120"/>
  <c r="BF122"/>
  <c r="BF125"/>
  <c r="BF127"/>
  <c r="BF129"/>
  <c r="BF133"/>
  <c r="BF134"/>
  <c r="BF136"/>
  <c r="BF140"/>
  <c r="BF143"/>
  <c r="BF165"/>
  <c r="BF169"/>
  <c r="BF173"/>
  <c r="BF174"/>
  <c r="BF180"/>
  <c r="BF182"/>
  <c r="BF186"/>
  <c r="BF187"/>
  <c r="BF193"/>
  <c r="BF194"/>
  <c r="BF198"/>
  <c r="BF207"/>
  <c r="BF214"/>
  <c r="BF216"/>
  <c r="BF221"/>
  <c r="BF225"/>
  <c r="BF226"/>
  <c r="BF229"/>
  <c r="BF231"/>
  <c r="BF235"/>
  <c r="BF239"/>
  <c r="BF247"/>
  <c r="BF250"/>
  <c r="BF256"/>
  <c r="BF257"/>
  <c r="BF258"/>
  <c r="BF260"/>
  <c r="BF262"/>
  <c r="BF269"/>
  <c r="BF273"/>
  <c r="BF275"/>
  <c r="BF279"/>
  <c r="BF282"/>
  <c r="BF293"/>
  <c r="BF298"/>
  <c r="BF300"/>
  <c r="BF318"/>
  <c r="BF323"/>
  <c r="BF330"/>
  <c r="BF333"/>
  <c r="BF339"/>
  <c r="BF340"/>
  <c r="BF343"/>
  <c r="BF344"/>
  <c r="BF345"/>
  <c r="BF348"/>
  <c r="BF356"/>
  <c r="BF358"/>
  <c r="BF362"/>
  <c i="10" r="J90"/>
  <c r="J65"/>
  <c i="11" r="J56"/>
  <c r="BF119"/>
  <c r="BF123"/>
  <c r="BF124"/>
  <c r="BF131"/>
  <c r="BF132"/>
  <c r="BF138"/>
  <c r="BF139"/>
  <c r="BF141"/>
  <c r="BF144"/>
  <c r="BF150"/>
  <c r="BF157"/>
  <c r="BF159"/>
  <c r="BF161"/>
  <c r="BF162"/>
  <c r="BF167"/>
  <c r="BF172"/>
  <c r="BF176"/>
  <c r="BF177"/>
  <c r="BF181"/>
  <c r="BF185"/>
  <c r="BF188"/>
  <c r="BF189"/>
  <c r="BF191"/>
  <c r="BF203"/>
  <c r="BF210"/>
  <c r="BF215"/>
  <c r="BF224"/>
  <c r="BF236"/>
  <c r="BF237"/>
  <c r="BF240"/>
  <c r="BF243"/>
  <c r="BF246"/>
  <c r="BF249"/>
  <c r="BF254"/>
  <c r="BF255"/>
  <c r="BF261"/>
  <c r="BF263"/>
  <c r="BF264"/>
  <c r="BF266"/>
  <c r="BF274"/>
  <c r="BF276"/>
  <c r="BF284"/>
  <c r="BF285"/>
  <c r="BF286"/>
  <c r="BF288"/>
  <c r="BF290"/>
  <c r="BF294"/>
  <c r="BF295"/>
  <c r="BF299"/>
  <c r="BF301"/>
  <c r="BF308"/>
  <c r="BF310"/>
  <c r="BF313"/>
  <c r="BF317"/>
  <c r="BF329"/>
  <c r="BF332"/>
  <c r="BF335"/>
  <c r="BF342"/>
  <c r="BF349"/>
  <c r="BF350"/>
  <c r="BF354"/>
  <c r="BF355"/>
  <c r="BF357"/>
  <c r="BF360"/>
  <c r="BF361"/>
  <c r="BF121"/>
  <c r="BF126"/>
  <c r="BF135"/>
  <c r="BF147"/>
  <c r="BF151"/>
  <c r="BF152"/>
  <c r="BF153"/>
  <c r="BF160"/>
  <c r="BF175"/>
  <c r="BF178"/>
  <c r="BF190"/>
  <c r="BF196"/>
  <c r="BF202"/>
  <c r="BF204"/>
  <c r="BF209"/>
  <c r="BF213"/>
  <c r="BF218"/>
  <c r="BF222"/>
  <c r="BF227"/>
  <c r="BF244"/>
  <c r="BF248"/>
  <c r="BF251"/>
  <c r="BF265"/>
  <c r="BF270"/>
  <c r="BF272"/>
  <c r="BF277"/>
  <c r="BF280"/>
  <c r="BF289"/>
  <c r="BF291"/>
  <c r="BF297"/>
  <c r="BF302"/>
  <c r="BF304"/>
  <c r="BF319"/>
  <c r="BF324"/>
  <c r="BF327"/>
  <c r="BF328"/>
  <c r="BF338"/>
  <c r="BF346"/>
  <c r="BF351"/>
  <c r="BF352"/>
  <c r="BF353"/>
  <c r="BF363"/>
  <c i="10" r="F59"/>
  <c r="F84"/>
  <c r="BF95"/>
  <c r="BF103"/>
  <c r="BF109"/>
  <c r="BF114"/>
  <c r="BF117"/>
  <c r="BF118"/>
  <c i="9" r="BK97"/>
  <c r="J97"/>
  <c r="J68"/>
  <c i="10" r="J58"/>
  <c r="J85"/>
  <c r="BF91"/>
  <c r="BF97"/>
  <c r="BF100"/>
  <c r="BF102"/>
  <c r="BF104"/>
  <c r="BF106"/>
  <c r="BF108"/>
  <c r="BF111"/>
  <c r="BF119"/>
  <c r="BF121"/>
  <c r="BF122"/>
  <c r="E50"/>
  <c r="J56"/>
  <c r="BF92"/>
  <c r="BF93"/>
  <c r="BF94"/>
  <c r="BF96"/>
  <c r="BF98"/>
  <c r="BF110"/>
  <c r="BF112"/>
  <c r="BF116"/>
  <c r="BF101"/>
  <c r="BF105"/>
  <c r="BF107"/>
  <c r="BF113"/>
  <c r="BF115"/>
  <c r="BF120"/>
  <c i="9" r="J60"/>
  <c r="F63"/>
  <c r="F92"/>
  <c r="BF99"/>
  <c r="BF102"/>
  <c r="BF105"/>
  <c r="BF110"/>
  <c r="BF114"/>
  <c r="BF115"/>
  <c r="BF120"/>
  <c r="BF122"/>
  <c r="BF133"/>
  <c r="BF134"/>
  <c r="BF137"/>
  <c r="BF148"/>
  <c r="BF154"/>
  <c r="J62"/>
  <c r="E82"/>
  <c r="BF100"/>
  <c r="BF101"/>
  <c r="BF104"/>
  <c r="BF106"/>
  <c r="BF112"/>
  <c r="BF121"/>
  <c r="BF123"/>
  <c r="BF124"/>
  <c r="BF125"/>
  <c r="BF127"/>
  <c r="BF129"/>
  <c r="BF130"/>
  <c r="BF136"/>
  <c r="BF139"/>
  <c r="BF143"/>
  <c r="BF145"/>
  <c r="BF151"/>
  <c r="BF155"/>
  <c r="J63"/>
  <c r="BF108"/>
  <c r="BF109"/>
  <c r="BF111"/>
  <c r="BF113"/>
  <c r="BF116"/>
  <c r="BF117"/>
  <c r="BF118"/>
  <c r="BF119"/>
  <c r="BF128"/>
  <c r="BF131"/>
  <c r="BF135"/>
  <c r="BF141"/>
  <c r="BF147"/>
  <c r="BF150"/>
  <c r="BF153"/>
  <c r="BF103"/>
  <c r="BF107"/>
  <c r="BF126"/>
  <c r="BF138"/>
  <c r="BF142"/>
  <c r="BF146"/>
  <c r="BF149"/>
  <c r="BF152"/>
  <c i="7" r="BK93"/>
  <c r="J93"/>
  <c r="J64"/>
  <c i="8" r="E52"/>
  <c r="J63"/>
  <c r="J98"/>
  <c r="BF106"/>
  <c r="BF110"/>
  <c r="BF114"/>
  <c r="BF116"/>
  <c r="BF119"/>
  <c r="BF124"/>
  <c r="BF129"/>
  <c r="BF132"/>
  <c r="BF133"/>
  <c r="BF134"/>
  <c r="BF139"/>
  <c r="BF142"/>
  <c r="BF143"/>
  <c r="BF145"/>
  <c r="BF163"/>
  <c r="BF167"/>
  <c r="BF176"/>
  <c r="BF178"/>
  <c r="BF179"/>
  <c r="BF181"/>
  <c r="BF185"/>
  <c r="BF204"/>
  <c r="J60"/>
  <c r="F63"/>
  <c r="BF112"/>
  <c r="BF115"/>
  <c r="BF126"/>
  <c r="BF127"/>
  <c r="BF136"/>
  <c r="BF140"/>
  <c r="BF144"/>
  <c r="BF146"/>
  <c r="BF149"/>
  <c r="BF151"/>
  <c r="BF158"/>
  <c r="BF160"/>
  <c r="BF162"/>
  <c r="BF164"/>
  <c r="BF168"/>
  <c r="BF169"/>
  <c r="BF174"/>
  <c r="BF175"/>
  <c r="BF177"/>
  <c r="BF180"/>
  <c r="BF184"/>
  <c r="BF186"/>
  <c r="BF188"/>
  <c r="BF193"/>
  <c r="BF195"/>
  <c r="BF202"/>
  <c r="BF203"/>
  <c r="F98"/>
  <c r="BF108"/>
  <c r="BF121"/>
  <c r="BF123"/>
  <c r="BF130"/>
  <c r="BF135"/>
  <c r="BF137"/>
  <c r="BF138"/>
  <c r="BF147"/>
  <c r="BF148"/>
  <c r="BF155"/>
  <c r="BF156"/>
  <c r="BF157"/>
  <c r="BF166"/>
  <c r="BF170"/>
  <c r="BF182"/>
  <c r="BF187"/>
  <c r="BF189"/>
  <c r="BF191"/>
  <c r="BF192"/>
  <c r="BF199"/>
  <c r="BF104"/>
  <c r="BF105"/>
  <c r="BF107"/>
  <c r="BF109"/>
  <c r="BF111"/>
  <c r="BF118"/>
  <c r="BF120"/>
  <c r="BF122"/>
  <c r="BF125"/>
  <c r="BF131"/>
  <c r="BF141"/>
  <c r="BF150"/>
  <c r="BF152"/>
  <c r="BF153"/>
  <c r="BF154"/>
  <c r="BF159"/>
  <c r="BF171"/>
  <c r="BF172"/>
  <c r="BF190"/>
  <c r="BF197"/>
  <c r="BF198"/>
  <c r="BF201"/>
  <c i="6" r="BK103"/>
  <c r="J103"/>
  <c r="J64"/>
  <c i="7" r="E80"/>
  <c r="F89"/>
  <c r="BF95"/>
  <c r="BF99"/>
  <c r="BF105"/>
  <c r="BF107"/>
  <c r="BF115"/>
  <c r="BF121"/>
  <c r="BF129"/>
  <c r="BF131"/>
  <c r="BF133"/>
  <c r="BF134"/>
  <c r="BF136"/>
  <c r="BF137"/>
  <c r="BF139"/>
  <c r="BF144"/>
  <c r="BF148"/>
  <c r="BF149"/>
  <c r="BF150"/>
  <c r="BF165"/>
  <c r="BF173"/>
  <c r="BF178"/>
  <c r="BF185"/>
  <c r="BF189"/>
  <c r="BF199"/>
  <c r="BF201"/>
  <c r="BF205"/>
  <c r="BF209"/>
  <c r="BF211"/>
  <c r="BF244"/>
  <c r="BF258"/>
  <c r="BF102"/>
  <c r="BF103"/>
  <c r="BF108"/>
  <c r="BF117"/>
  <c r="BF119"/>
  <c r="BF123"/>
  <c r="BF155"/>
  <c r="BF157"/>
  <c r="BF167"/>
  <c r="BF187"/>
  <c r="BF191"/>
  <c r="BF195"/>
  <c r="BF197"/>
  <c r="BF203"/>
  <c r="BF215"/>
  <c r="BF217"/>
  <c r="BF222"/>
  <c r="BF228"/>
  <c r="BF242"/>
  <c r="BF245"/>
  <c r="BF247"/>
  <c r="BF251"/>
  <c r="BF253"/>
  <c r="BF98"/>
  <c r="BF111"/>
  <c r="BF112"/>
  <c r="BF135"/>
  <c r="BF142"/>
  <c r="BF146"/>
  <c r="BF151"/>
  <c r="BF152"/>
  <c r="BF154"/>
  <c r="BF161"/>
  <c r="BF169"/>
  <c r="BF171"/>
  <c r="BF176"/>
  <c r="BF177"/>
  <c r="BF181"/>
  <c r="BF193"/>
  <c r="BF213"/>
  <c r="BF224"/>
  <c r="BF226"/>
  <c r="BF230"/>
  <c r="BF231"/>
  <c r="BF234"/>
  <c r="BF254"/>
  <c r="BF257"/>
  <c r="BF259"/>
  <c r="BF260"/>
  <c r="J56"/>
  <c r="BF97"/>
  <c r="BF100"/>
  <c r="BF101"/>
  <c r="BF104"/>
  <c r="BF125"/>
  <c r="BF127"/>
  <c r="BF159"/>
  <c r="BF163"/>
  <c r="BF175"/>
  <c r="BF183"/>
  <c r="BF207"/>
  <c r="BF219"/>
  <c r="BF221"/>
  <c r="BF233"/>
  <c r="BF236"/>
  <c r="BF238"/>
  <c r="BF240"/>
  <c r="BF249"/>
  <c i="6" r="E50"/>
  <c r="F58"/>
  <c r="J99"/>
  <c r="BF111"/>
  <c r="BF136"/>
  <c r="BF152"/>
  <c r="BF160"/>
  <c r="BF165"/>
  <c r="BF169"/>
  <c r="BF171"/>
  <c r="BF173"/>
  <c r="BF188"/>
  <c r="BF193"/>
  <c r="BF198"/>
  <c r="BF204"/>
  <c r="BF213"/>
  <c r="BF233"/>
  <c r="BF234"/>
  <c r="BF240"/>
  <c r="BF249"/>
  <c r="BF250"/>
  <c r="BF253"/>
  <c r="BF255"/>
  <c r="BF256"/>
  <c r="BF259"/>
  <c r="BF260"/>
  <c r="BF261"/>
  <c r="BF272"/>
  <c r="BF276"/>
  <c r="BF278"/>
  <c r="BF283"/>
  <c r="BF289"/>
  <c r="BF290"/>
  <c r="BF301"/>
  <c r="BF305"/>
  <c r="BF306"/>
  <c r="BF307"/>
  <c r="BF309"/>
  <c r="BF314"/>
  <c r="BF316"/>
  <c r="BF322"/>
  <c r="BF340"/>
  <c r="BF346"/>
  <c r="BF347"/>
  <c r="BF365"/>
  <c r="BF372"/>
  <c r="BF380"/>
  <c r="BF384"/>
  <c r="F59"/>
  <c r="J96"/>
  <c r="BF113"/>
  <c r="BF119"/>
  <c r="BF129"/>
  <c r="BF140"/>
  <c r="BF144"/>
  <c r="BF150"/>
  <c r="BF158"/>
  <c r="BF162"/>
  <c r="BF163"/>
  <c r="BF164"/>
  <c r="BF166"/>
  <c r="BF167"/>
  <c r="BF168"/>
  <c r="BF170"/>
  <c r="BF176"/>
  <c r="BF197"/>
  <c r="BF199"/>
  <c r="BF202"/>
  <c r="BF206"/>
  <c r="BF208"/>
  <c r="BF210"/>
  <c r="BF211"/>
  <c r="BF217"/>
  <c r="BF228"/>
  <c r="BF265"/>
  <c r="BF267"/>
  <c r="BF270"/>
  <c r="BF274"/>
  <c r="BF280"/>
  <c r="BF281"/>
  <c r="BF287"/>
  <c r="BF311"/>
  <c r="BF313"/>
  <c r="BF321"/>
  <c r="BF325"/>
  <c r="BF344"/>
  <c r="BF348"/>
  <c r="BF350"/>
  <c r="BF352"/>
  <c r="BF356"/>
  <c r="BF360"/>
  <c r="BF362"/>
  <c r="BF366"/>
  <c r="BF376"/>
  <c r="BF377"/>
  <c r="BF378"/>
  <c r="J58"/>
  <c r="BF105"/>
  <c r="BF107"/>
  <c r="BF115"/>
  <c r="BF117"/>
  <c r="BF121"/>
  <c r="BF123"/>
  <c r="BF134"/>
  <c r="BF142"/>
  <c r="BF146"/>
  <c r="BF155"/>
  <c r="BF172"/>
  <c r="BF174"/>
  <c r="BF192"/>
  <c r="BF195"/>
  <c r="BF196"/>
  <c r="BF200"/>
  <c r="BF223"/>
  <c r="BF224"/>
  <c r="BF226"/>
  <c r="BF227"/>
  <c r="BF231"/>
  <c r="BF235"/>
  <c r="BF238"/>
  <c r="BF243"/>
  <c r="BF252"/>
  <c r="BF269"/>
  <c r="BF273"/>
  <c r="BF277"/>
  <c r="BF284"/>
  <c r="BF286"/>
  <c r="BF310"/>
  <c r="BF319"/>
  <c r="BF324"/>
  <c r="BF329"/>
  <c r="BF330"/>
  <c r="BF334"/>
  <c r="BF335"/>
  <c r="BF341"/>
  <c r="BF370"/>
  <c r="BF375"/>
  <c r="BF385"/>
  <c r="BF109"/>
  <c r="BF127"/>
  <c r="BF131"/>
  <c r="BF148"/>
  <c r="BF157"/>
  <c r="BF159"/>
  <c r="BF161"/>
  <c r="BF180"/>
  <c r="BF184"/>
  <c r="BF194"/>
  <c r="BF214"/>
  <c r="BF216"/>
  <c r="BF219"/>
  <c r="BF221"/>
  <c r="BF225"/>
  <c r="BF239"/>
  <c r="BF246"/>
  <c r="BF247"/>
  <c r="BF263"/>
  <c r="BF271"/>
  <c r="BF293"/>
  <c r="BF294"/>
  <c r="BF297"/>
  <c r="BF299"/>
  <c r="BF303"/>
  <c r="BF315"/>
  <c r="BF317"/>
  <c r="BF337"/>
  <c r="BF338"/>
  <c r="BF343"/>
  <c r="BF353"/>
  <c r="BF368"/>
  <c r="BF382"/>
  <c r="BF387"/>
  <c r="BF389"/>
  <c r="BF391"/>
  <c r="BF393"/>
  <c r="BF395"/>
  <c i="5" r="E50"/>
  <c r="J81"/>
  <c r="BF90"/>
  <c r="BF110"/>
  <c r="F59"/>
  <c i="4" r="F59"/>
  <c r="BF136"/>
  <c r="BF149"/>
  <c r="BF152"/>
  <c r="BF200"/>
  <c r="BF213"/>
  <c r="BF254"/>
  <c r="BF260"/>
  <c r="BF282"/>
  <c r="BF300"/>
  <c r="BF314"/>
  <c r="BF325"/>
  <c r="BF333"/>
  <c r="BF388"/>
  <c r="BF569"/>
  <c r="BF571"/>
  <c r="BF611"/>
  <c r="BF631"/>
  <c r="BF640"/>
  <c r="BF653"/>
  <c r="BF709"/>
  <c r="BF722"/>
  <c r="BF737"/>
  <c r="BF745"/>
  <c r="BF979"/>
  <c r="BF985"/>
  <c r="BF1002"/>
  <c r="BF1020"/>
  <c r="BF1085"/>
  <c r="BF1165"/>
  <c r="BF1177"/>
  <c r="BF1179"/>
  <c r="BF1186"/>
  <c r="BF1199"/>
  <c r="BF1219"/>
  <c r="BF1407"/>
  <c r="BF1500"/>
  <c r="BF1566"/>
  <c r="BF1598"/>
  <c r="BF1626"/>
  <c r="BF1628"/>
  <c r="BF1647"/>
  <c r="BF1714"/>
  <c r="BF1744"/>
  <c r="BF1802"/>
  <c r="BF1810"/>
  <c r="BF1837"/>
  <c r="BF1920"/>
  <c r="BF1932"/>
  <c r="BF2044"/>
  <c r="BF2222"/>
  <c r="BF2241"/>
  <c r="BF2245"/>
  <c r="BF2254"/>
  <c r="BF2296"/>
  <c r="BF2299"/>
  <c r="BF2301"/>
  <c r="BF2310"/>
  <c r="BF2312"/>
  <c r="BF2319"/>
  <c r="BF2320"/>
  <c r="BF2321"/>
  <c r="BF2324"/>
  <c r="BF2335"/>
  <c r="BF2337"/>
  <c r="BF2338"/>
  <c r="BF2345"/>
  <c r="BF2358"/>
  <c r="BF2360"/>
  <c r="BF2367"/>
  <c r="BF2369"/>
  <c r="BF2370"/>
  <c r="BF2390"/>
  <c r="BF2407"/>
  <c r="BF2413"/>
  <c r="BF2427"/>
  <c r="BF2428"/>
  <c r="BF2477"/>
  <c r="BF2484"/>
  <c r="BF2486"/>
  <c r="BF2673"/>
  <c r="BF2720"/>
  <c r="BF2722"/>
  <c r="BF2782"/>
  <c r="BF2813"/>
  <c r="BF2850"/>
  <c r="BF2876"/>
  <c r="BF2890"/>
  <c r="BF2903"/>
  <c r="BF2913"/>
  <c r="BF2940"/>
  <c r="BF2965"/>
  <c r="BF2968"/>
  <c r="BF3047"/>
  <c r="BF3049"/>
  <c r="BF3058"/>
  <c r="BF3080"/>
  <c r="BF3091"/>
  <c r="BF3115"/>
  <c r="BF3157"/>
  <c r="BF3186"/>
  <c r="BF3191"/>
  <c r="BF3211"/>
  <c r="BF3213"/>
  <c r="BF3228"/>
  <c r="BF3231"/>
  <c r="BF3345"/>
  <c r="BF3424"/>
  <c r="BF3439"/>
  <c r="BF3440"/>
  <c r="BF3457"/>
  <c r="BF3512"/>
  <c r="BF3524"/>
  <c r="BF3529"/>
  <c r="BF3533"/>
  <c r="BF3574"/>
  <c r="BF3584"/>
  <c r="BF3596"/>
  <c r="BF3598"/>
  <c r="BF3609"/>
  <c r="BF3656"/>
  <c r="BF3658"/>
  <c r="BF3661"/>
  <c r="BF3663"/>
  <c r="BF3664"/>
  <c r="BF3670"/>
  <c r="BF3674"/>
  <c r="BF3682"/>
  <c r="BF3686"/>
  <c r="BF3687"/>
  <c r="BF3695"/>
  <c r="BF3699"/>
  <c r="BF3703"/>
  <c r="BF3710"/>
  <c r="BF3713"/>
  <c r="BF3714"/>
  <c r="BF3717"/>
  <c r="BF3720"/>
  <c r="BF3721"/>
  <c r="BF3724"/>
  <c r="BF3736"/>
  <c r="BF3747"/>
  <c r="BF3754"/>
  <c r="BF3762"/>
  <c r="BF3763"/>
  <c r="BF3765"/>
  <c r="BF3767"/>
  <c r="BF3774"/>
  <c r="BF3791"/>
  <c r="BF3792"/>
  <c r="BF3798"/>
  <c r="BF3801"/>
  <c r="BF3805"/>
  <c r="BF3820"/>
  <c r="BF3822"/>
  <c r="BF3824"/>
  <c r="BF3832"/>
  <c r="BF3844"/>
  <c r="BF3845"/>
  <c r="BF3846"/>
  <c r="BF3855"/>
  <c r="BF3889"/>
  <c r="BF3903"/>
  <c r="BF3907"/>
  <c r="BF3910"/>
  <c r="BF3912"/>
  <c r="BF3914"/>
  <c r="BF3933"/>
  <c r="BF3937"/>
  <c r="BF3952"/>
  <c r="BF3956"/>
  <c r="BF3959"/>
  <c r="BF3979"/>
  <c r="BF3989"/>
  <c r="BF3999"/>
  <c r="BF4002"/>
  <c r="BF4015"/>
  <c r="BF4017"/>
  <c r="BF4030"/>
  <c r="BF4032"/>
  <c r="BF4035"/>
  <c r="BF4050"/>
  <c r="BF4063"/>
  <c r="BF4067"/>
  <c r="BF4071"/>
  <c r="BF4082"/>
  <c r="BF4085"/>
  <c r="BF4172"/>
  <c r="BF4259"/>
  <c r="BF4261"/>
  <c r="BF4348"/>
  <c r="BF4350"/>
  <c r="BF4437"/>
  <c r="BF4441"/>
  <c r="BF4443"/>
  <c r="BF4446"/>
  <c r="BF4455"/>
  <c r="BF4466"/>
  <c r="BF4470"/>
  <c r="BF4471"/>
  <c r="BF4472"/>
  <c r="BF4474"/>
  <c r="BF4494"/>
  <c r="BF4497"/>
  <c r="BF4500"/>
  <c r="BF4503"/>
  <c r="BF4506"/>
  <c r="BF4527"/>
  <c r="BF4530"/>
  <c r="BF4533"/>
  <c r="BF4543"/>
  <c r="BF4546"/>
  <c r="BF4549"/>
  <c r="BF4559"/>
  <c r="BF4562"/>
  <c r="BF4594"/>
  <c r="BF4604"/>
  <c r="BF4607"/>
  <c r="BF4619"/>
  <c r="BF4622"/>
  <c r="BF4628"/>
  <c r="BF4644"/>
  <c r="BF4653"/>
  <c r="BF4655"/>
  <c r="BF4657"/>
  <c r="BF4660"/>
  <c r="BF4663"/>
  <c r="BF4665"/>
  <c r="E50"/>
  <c r="BF140"/>
  <c r="BF173"/>
  <c r="BF215"/>
  <c r="BF219"/>
  <c r="BF269"/>
  <c r="BF291"/>
  <c r="BF293"/>
  <c r="BF376"/>
  <c r="BF475"/>
  <c r="BF592"/>
  <c r="BF655"/>
  <c r="BF759"/>
  <c r="BF848"/>
  <c r="BF850"/>
  <c r="BF854"/>
  <c r="BF866"/>
  <c r="BF900"/>
  <c r="BF902"/>
  <c r="BF918"/>
  <c r="BF948"/>
  <c r="BF983"/>
  <c r="BF1032"/>
  <c r="BF1080"/>
  <c r="BF1120"/>
  <c r="BF1144"/>
  <c r="BF1167"/>
  <c r="BF1211"/>
  <c r="BF1238"/>
  <c r="BF1240"/>
  <c r="BF1248"/>
  <c r="BF1308"/>
  <c r="BF1441"/>
  <c r="BF1472"/>
  <c r="BF1609"/>
  <c r="BF1720"/>
  <c r="BF1798"/>
  <c r="BF1806"/>
  <c r="BF1864"/>
  <c r="BF1901"/>
  <c r="BF1924"/>
  <c r="BF1953"/>
  <c r="BF1959"/>
  <c r="BF2002"/>
  <c r="BF2146"/>
  <c r="BF2164"/>
  <c r="BF2171"/>
  <c r="BF2201"/>
  <c r="BF2235"/>
  <c r="BF2267"/>
  <c r="BF2272"/>
  <c r="BF2292"/>
  <c r="BF2311"/>
  <c r="BF2323"/>
  <c r="BF2326"/>
  <c r="BF2328"/>
  <c r="BF2336"/>
  <c r="BF2352"/>
  <c r="BF2353"/>
  <c r="BF2359"/>
  <c r="BF2361"/>
  <c r="BF2362"/>
  <c r="BF2379"/>
  <c r="BF2393"/>
  <c r="BF2397"/>
  <c r="BF2444"/>
  <c r="BF2445"/>
  <c r="BF2450"/>
  <c r="BF2462"/>
  <c r="BF2469"/>
  <c r="BF2621"/>
  <c r="BF2624"/>
  <c r="BF2852"/>
  <c r="BF2867"/>
  <c r="BF2892"/>
  <c r="BF2920"/>
  <c r="BF2947"/>
  <c r="BF2950"/>
  <c r="BF2953"/>
  <c r="BF2971"/>
  <c r="BF3060"/>
  <c r="BF3101"/>
  <c r="BF3129"/>
  <c r="BF3133"/>
  <c r="BF3188"/>
  <c r="BF3206"/>
  <c r="BF3257"/>
  <c r="BF3272"/>
  <c r="BF3435"/>
  <c r="BF3436"/>
  <c r="BF3445"/>
  <c r="BF3466"/>
  <c r="BF3505"/>
  <c r="BF3516"/>
  <c r="BF3522"/>
  <c r="BF3527"/>
  <c r="BF3531"/>
  <c r="BF3549"/>
  <c r="BF3563"/>
  <c r="BF3613"/>
  <c r="BF3653"/>
  <c r="BF3662"/>
  <c r="BF3668"/>
  <c r="BF3673"/>
  <c r="BF3677"/>
  <c r="BF3680"/>
  <c r="BF3681"/>
  <c r="BF3684"/>
  <c r="BF3689"/>
  <c r="BF3690"/>
  <c r="BF3692"/>
  <c r="BF3693"/>
  <c r="BF3694"/>
  <c r="BF3701"/>
  <c r="BF3702"/>
  <c r="BF3704"/>
  <c r="BF3705"/>
  <c r="BF3707"/>
  <c r="BF3708"/>
  <c r="BF3715"/>
  <c r="BF3716"/>
  <c r="BF3719"/>
  <c r="BF3733"/>
  <c r="BF3735"/>
  <c r="BF3737"/>
  <c r="BF3740"/>
  <c r="BF3750"/>
  <c r="BF3752"/>
  <c r="BF3755"/>
  <c r="BF3758"/>
  <c r="BF3760"/>
  <c r="BF3772"/>
  <c r="BF3775"/>
  <c r="BF3778"/>
  <c r="BF3786"/>
  <c r="BF3789"/>
  <c r="BF3794"/>
  <c r="BF3797"/>
  <c r="BF3799"/>
  <c r="BF3800"/>
  <c r="BF3821"/>
  <c r="BF3823"/>
  <c r="BF3825"/>
  <c r="BF3826"/>
  <c r="BF3828"/>
  <c r="BF3830"/>
  <c r="BF3839"/>
  <c r="BF3840"/>
  <c r="BF3843"/>
  <c r="BF3847"/>
  <c r="BF3849"/>
  <c r="BF3877"/>
  <c i="3" r="BK82"/>
  <c r="BK81"/>
  <c r="J81"/>
  <c r="J59"/>
  <c i="4" r="J56"/>
  <c r="BF176"/>
  <c r="BF192"/>
  <c r="BF245"/>
  <c r="BF257"/>
  <c r="BF262"/>
  <c r="BF302"/>
  <c r="BF318"/>
  <c r="BF365"/>
  <c r="BF394"/>
  <c r="BF466"/>
  <c r="BF615"/>
  <c r="BF623"/>
  <c r="BF627"/>
  <c r="BF646"/>
  <c r="BF686"/>
  <c r="BF798"/>
  <c r="BF1009"/>
  <c r="BF1016"/>
  <c r="BF1028"/>
  <c r="BF1066"/>
  <c r="BF1090"/>
  <c r="BF1117"/>
  <c r="BF1130"/>
  <c r="BF1146"/>
  <c r="BF1152"/>
  <c r="BF1181"/>
  <c r="BF1189"/>
  <c r="BF1193"/>
  <c r="BF1204"/>
  <c r="BF1214"/>
  <c r="BF1222"/>
  <c r="BF1230"/>
  <c r="BF1298"/>
  <c r="BF1410"/>
  <c r="BF1416"/>
  <c r="BF1418"/>
  <c r="BF1435"/>
  <c r="BF1438"/>
  <c r="BF1462"/>
  <c r="BF1466"/>
  <c r="BF1507"/>
  <c r="BF1664"/>
  <c r="BF1712"/>
  <c r="BF1742"/>
  <c r="BF1746"/>
  <c r="BF1776"/>
  <c r="BF1883"/>
  <c r="BF1888"/>
  <c r="BF1940"/>
  <c r="BF1949"/>
  <c r="BF2116"/>
  <c r="BF2122"/>
  <c r="BF2132"/>
  <c r="BF2150"/>
  <c r="BF2154"/>
  <c r="BF2162"/>
  <c r="BF2186"/>
  <c r="BF2211"/>
  <c r="BF2265"/>
  <c r="BF2266"/>
  <c r="BF2276"/>
  <c r="BF2279"/>
  <c r="BF2322"/>
  <c r="BF2325"/>
  <c r="BF2331"/>
  <c r="BF2334"/>
  <c r="BF2347"/>
  <c r="BF2354"/>
  <c r="BF2357"/>
  <c r="BF2366"/>
  <c r="BF2424"/>
  <c r="BF2452"/>
  <c r="BF2456"/>
  <c r="BF2460"/>
  <c r="BF2499"/>
  <c r="BF2504"/>
  <c r="BF2508"/>
  <c r="BF2524"/>
  <c r="BF2526"/>
  <c r="BF2533"/>
  <c r="BF2815"/>
  <c r="BF2864"/>
  <c r="BF2922"/>
  <c r="BF2943"/>
  <c r="BF2962"/>
  <c r="BF2996"/>
  <c r="BF3020"/>
  <c r="BF3099"/>
  <c r="BF3143"/>
  <c r="BF3149"/>
  <c r="BF3195"/>
  <c r="BF3197"/>
  <c r="BF3200"/>
  <c r="BF3204"/>
  <c r="BF3245"/>
  <c r="BF3310"/>
  <c r="BF3380"/>
  <c r="BF3432"/>
  <c r="BF3438"/>
  <c r="BF3449"/>
  <c r="BF3453"/>
  <c r="BF3462"/>
  <c r="BF3502"/>
  <c r="BF3515"/>
  <c r="BF3526"/>
  <c r="BF3530"/>
  <c r="BF3560"/>
  <c r="BF3577"/>
  <c r="BF3659"/>
  <c r="BF3660"/>
  <c r="BF3665"/>
  <c r="BF3667"/>
  <c r="BF3671"/>
  <c r="BF3672"/>
  <c r="BF3679"/>
  <c r="BF3683"/>
  <c r="BF3685"/>
  <c r="BF3691"/>
  <c r="BF3696"/>
  <c r="BF3697"/>
  <c r="BF3732"/>
  <c r="BF3734"/>
  <c r="BF3742"/>
  <c r="BF3744"/>
  <c r="BF3745"/>
  <c r="BF3746"/>
  <c r="BF3748"/>
  <c r="BF3749"/>
  <c r="BF3761"/>
  <c r="BF3764"/>
  <c r="BF3766"/>
  <c r="BF3769"/>
  <c r="BF3776"/>
  <c r="BF3777"/>
  <c r="BF3780"/>
  <c r="BF3784"/>
  <c r="BF3793"/>
  <c r="BF3796"/>
  <c r="BF3810"/>
  <c r="BF3818"/>
  <c r="BF3829"/>
  <c r="BF3831"/>
  <c r="BF3833"/>
  <c r="BF3835"/>
  <c r="BF3836"/>
  <c r="BF3838"/>
  <c r="BF3841"/>
  <c r="BF3853"/>
  <c r="BF3864"/>
  <c r="BF145"/>
  <c r="BF181"/>
  <c r="BF226"/>
  <c r="BF236"/>
  <c r="BF247"/>
  <c r="BF278"/>
  <c r="BF280"/>
  <c r="BF329"/>
  <c r="BF348"/>
  <c r="BF355"/>
  <c r="BF619"/>
  <c r="BF644"/>
  <c r="BF994"/>
  <c r="BF1024"/>
  <c r="BF1104"/>
  <c r="BF1128"/>
  <c r="BF1154"/>
  <c r="BF1158"/>
  <c r="BF1162"/>
  <c r="BF1171"/>
  <c r="BF1173"/>
  <c r="BF1207"/>
  <c r="BF1358"/>
  <c r="BF1379"/>
  <c r="BF1454"/>
  <c r="BF1458"/>
  <c r="BF1468"/>
  <c r="BF1539"/>
  <c r="BF1542"/>
  <c r="BF1568"/>
  <c r="BF1622"/>
  <c r="BF1645"/>
  <c r="BF1662"/>
  <c r="BF1680"/>
  <c r="BF1683"/>
  <c r="BF1686"/>
  <c r="BF1717"/>
  <c r="BF1868"/>
  <c r="BF1891"/>
  <c r="BF1903"/>
  <c r="BF1928"/>
  <c r="BF1936"/>
  <c r="BF1945"/>
  <c r="BF1947"/>
  <c r="BF2022"/>
  <c r="BF2090"/>
  <c r="BF2159"/>
  <c r="BF2166"/>
  <c r="BF2169"/>
  <c r="BF2250"/>
  <c r="BF2263"/>
  <c r="BF2264"/>
  <c r="BF2271"/>
  <c r="BF2286"/>
  <c r="BF2300"/>
  <c r="BF2313"/>
  <c r="BF2317"/>
  <c r="BF2327"/>
  <c r="BF2329"/>
  <c r="BF2330"/>
  <c r="BF2333"/>
  <c r="BF2349"/>
  <c r="BF2350"/>
  <c r="BF2351"/>
  <c r="BF2355"/>
  <c r="BF2356"/>
  <c r="BF2363"/>
  <c r="BF2364"/>
  <c r="BF2365"/>
  <c r="BF2368"/>
  <c r="BF2371"/>
  <c r="BF2376"/>
  <c r="BF2383"/>
  <c r="BF2386"/>
  <c r="BF2400"/>
  <c r="BF2429"/>
  <c r="BF2430"/>
  <c r="BF2437"/>
  <c r="BF2443"/>
  <c r="BF2446"/>
  <c r="BF2471"/>
  <c r="BF2475"/>
  <c r="BF2501"/>
  <c r="BF2510"/>
  <c r="BF2671"/>
  <c r="BF2808"/>
  <c r="BF2874"/>
  <c r="BF3044"/>
  <c r="BF3083"/>
  <c r="BF3225"/>
  <c r="BF3249"/>
  <c r="BF3253"/>
  <c r="BF3361"/>
  <c r="BF3420"/>
  <c r="BF3428"/>
  <c r="BF3437"/>
  <c r="BF3441"/>
  <c r="BF3485"/>
  <c r="BF3519"/>
  <c r="BF3528"/>
  <c r="BF3532"/>
  <c r="BF3588"/>
  <c r="BF3591"/>
  <c r="BF3605"/>
  <c r="BF3657"/>
  <c r="BF3666"/>
  <c r="BF3669"/>
  <c r="BF3675"/>
  <c r="BF3676"/>
  <c r="BF3678"/>
  <c r="BF3688"/>
  <c r="BF3698"/>
  <c r="BF3700"/>
  <c r="BF3706"/>
  <c r="BF3709"/>
  <c r="BF3711"/>
  <c r="BF3712"/>
  <c r="BF3718"/>
  <c r="BF3722"/>
  <c r="BF3738"/>
  <c r="BF3739"/>
  <c r="BF3741"/>
  <c r="BF3743"/>
  <c r="BF3751"/>
  <c r="BF3753"/>
  <c r="BF3756"/>
  <c r="BF3757"/>
  <c r="BF3759"/>
  <c r="BF3770"/>
  <c r="BF3773"/>
  <c r="BF3779"/>
  <c r="BF3782"/>
  <c r="BF3787"/>
  <c r="BF3788"/>
  <c r="BF3790"/>
  <c r="BF3795"/>
  <c r="BF3817"/>
  <c r="BF3819"/>
  <c r="BF3827"/>
  <c r="BF3834"/>
  <c r="BF3837"/>
  <c r="BF3842"/>
  <c r="BF3848"/>
  <c r="BF3851"/>
  <c r="BF3880"/>
  <c r="BF3896"/>
  <c i="2" r="J85"/>
  <c r="J61"/>
  <c i="3" r="E48"/>
  <c r="F55"/>
  <c r="BF137"/>
  <c r="BF149"/>
  <c r="BF106"/>
  <c r="BF142"/>
  <c r="BF156"/>
  <c r="J75"/>
  <c r="BF84"/>
  <c r="BF104"/>
  <c r="BF110"/>
  <c r="BF139"/>
  <c i="2" r="F54"/>
  <c r="J55"/>
  <c r="F80"/>
  <c r="BF87"/>
  <c r="BF89"/>
  <c r="BF96"/>
  <c r="E48"/>
  <c r="J52"/>
  <c r="J79"/>
  <c r="BF93"/>
  <c r="BF100"/>
  <c r="BF103"/>
  <c r="BF86"/>
  <c r="BF88"/>
  <c r="BF90"/>
  <c r="BF91"/>
  <c r="BF92"/>
  <c r="BF95"/>
  <c r="BF98"/>
  <c r="BF101"/>
  <c r="BF102"/>
  <c i="4" r="F39"/>
  <c i="1" r="BD58"/>
  <c i="20" r="F34"/>
  <c i="1" r="BA75"/>
  <c i="21" r="F33"/>
  <c i="1" r="AZ76"/>
  <c i="24" r="F35"/>
  <c i="1" r="BB79"/>
  <c i="26" r="J33"/>
  <c i="1" r="AV81"/>
  <c i="28" r="J33"/>
  <c i="1" r="AV83"/>
  <c i="28" r="F37"/>
  <c i="1" r="BD83"/>
  <c i="30" r="F36"/>
  <c i="1" r="BC85"/>
  <c i="33" r="J35"/>
  <c i="1" r="AV89"/>
  <c i="36" r="J33"/>
  <c i="1" r="AV92"/>
  <c i="2" r="F37"/>
  <c i="1" r="BD55"/>
  <c i="3" r="F35"/>
  <c i="1" r="BB56"/>
  <c i="4" r="F38"/>
  <c i="1" r="BC58"/>
  <c i="11" r="F38"/>
  <c i="1" r="BC66"/>
  <c i="14" r="F33"/>
  <c i="1" r="AZ69"/>
  <c i="15" r="F35"/>
  <c i="1" r="BB70"/>
  <c i="20" r="F36"/>
  <c i="1" r="BC75"/>
  <c i="23" r="F36"/>
  <c i="1" r="BC78"/>
  <c i="30" r="F37"/>
  <c i="1" r="BD85"/>
  <c i="35" r="F38"/>
  <c i="1" r="BC91"/>
  <c i="37" r="F33"/>
  <c i="1" r="AZ93"/>
  <c i="3" r="J33"/>
  <c i="1" r="AV56"/>
  <c i="6" r="F37"/>
  <c i="1" r="BB60"/>
  <c i="8" r="F39"/>
  <c i="1" r="BB63"/>
  <c i="11" r="F37"/>
  <c i="1" r="BB66"/>
  <c i="14" r="F35"/>
  <c i="1" r="BB69"/>
  <c i="15" r="F37"/>
  <c i="1" r="BD70"/>
  <c i="19" r="F36"/>
  <c i="1" r="BC74"/>
  <c i="21" r="J33"/>
  <c i="1" r="AV76"/>
  <c i="24" r="F37"/>
  <c i="1" r="BD79"/>
  <c i="26" r="F37"/>
  <c i="1" r="BD81"/>
  <c i="29" r="F35"/>
  <c i="1" r="BB84"/>
  <c i="32" r="F34"/>
  <c i="1" r="BA87"/>
  <c i="6" r="J35"/>
  <c i="1" r="AV60"/>
  <c i="8" r="F37"/>
  <c i="1" r="AZ63"/>
  <c i="9" r="F41"/>
  <c i="1" r="BD64"/>
  <c i="10" r="F35"/>
  <c i="1" r="AZ65"/>
  <c i="11" r="F35"/>
  <c i="1" r="AZ66"/>
  <c i="12" r="J35"/>
  <c i="1" r="AV67"/>
  <c i="13" r="F38"/>
  <c i="1" r="BC68"/>
  <c i="13" r="F37"/>
  <c i="1" r="BB68"/>
  <c i="14" r="F37"/>
  <c i="1" r="BD69"/>
  <c i="16" r="F35"/>
  <c i="1" r="BB71"/>
  <c i="17" r="F36"/>
  <c i="1" r="BC72"/>
  <c i="19" r="F33"/>
  <c i="1" r="AZ74"/>
  <c i="23" r="F35"/>
  <c i="1" r="BB78"/>
  <c i="27" r="F35"/>
  <c i="1" r="BB82"/>
  <c i="29" r="F36"/>
  <c i="1" r="BC84"/>
  <c i="32" r="F36"/>
  <c i="1" r="BC87"/>
  <c i="3" r="F36"/>
  <c i="1" r="BC56"/>
  <c i="16" r="J33"/>
  <c i="1" r="AV71"/>
  <c i="17" r="F33"/>
  <c i="1" r="AZ72"/>
  <c i="17" r="F35"/>
  <c i="1" r="BB72"/>
  <c i="18" r="F33"/>
  <c i="1" r="AZ73"/>
  <c i="18" r="F36"/>
  <c i="1" r="BC73"/>
  <c i="19" r="F35"/>
  <c i="1" r="BB74"/>
  <c i="20" r="F35"/>
  <c i="1" r="BB75"/>
  <c i="20" r="F37"/>
  <c i="1" r="BD75"/>
  <c i="21" r="F36"/>
  <c i="1" r="BC76"/>
  <c i="22" r="J34"/>
  <c i="1" r="AW77"/>
  <c i="22" r="F36"/>
  <c i="1" r="BC77"/>
  <c i="23" r="J34"/>
  <c i="1" r="AW78"/>
  <c i="24" r="F33"/>
  <c i="1" r="AZ79"/>
  <c i="25" r="F35"/>
  <c i="1" r="BB80"/>
  <c i="25" r="F33"/>
  <c i="1" r="AZ80"/>
  <c i="26" r="F36"/>
  <c i="1" r="BC81"/>
  <c i="27" r="F33"/>
  <c i="1" r="AZ82"/>
  <c i="27" r="F36"/>
  <c i="1" r="BC82"/>
  <c i="28" r="F36"/>
  <c i="1" r="BC83"/>
  <c i="29" r="J33"/>
  <c i="1" r="AV84"/>
  <c i="30" r="F35"/>
  <c i="1" r="BB85"/>
  <c i="31" r="J33"/>
  <c i="1" r="AV86"/>
  <c i="32" r="F37"/>
  <c i="1" r="BD87"/>
  <c i="34" r="F37"/>
  <c i="1" r="BB90"/>
  <c i="35" r="F37"/>
  <c i="1" r="BB91"/>
  <c i="36" r="F33"/>
  <c i="1" r="AZ92"/>
  <c i="2" r="F36"/>
  <c i="1" r="BC55"/>
  <c i="4" r="F35"/>
  <c i="1" r="AZ58"/>
  <c i="14" r="F36"/>
  <c i="1" r="BC69"/>
  <c i="19" r="J33"/>
  <c i="1" r="AV74"/>
  <c i="21" r="F35"/>
  <c i="1" r="BB76"/>
  <c i="24" r="J33"/>
  <c i="1" r="AV79"/>
  <c i="26" r="F35"/>
  <c i="1" r="BB81"/>
  <c i="32" r="J34"/>
  <c i="1" r="AW87"/>
  <c i="36" r="F35"/>
  <c i="1" r="BB92"/>
  <c i="2" r="F35"/>
  <c i="1" r="BB55"/>
  <c i="6" r="F38"/>
  <c i="1" r="BC60"/>
  <c i="8" r="F41"/>
  <c i="1" r="BD63"/>
  <c i="11" r="F39"/>
  <c i="1" r="BD66"/>
  <c i="13" r="J35"/>
  <c i="1" r="AV68"/>
  <c i="15" r="J33"/>
  <c i="1" r="AV70"/>
  <c i="17" r="F37"/>
  <c i="1" r="BD72"/>
  <c i="18" r="J33"/>
  <c i="1" r="AV73"/>
  <c i="20" r="J34"/>
  <c i="1" r="AW75"/>
  <c i="23" r="F37"/>
  <c i="1" r="BD78"/>
  <c i="26" r="F33"/>
  <c i="1" r="AZ81"/>
  <c i="30" r="J33"/>
  <c i="1" r="AV85"/>
  <c i="33" r="F37"/>
  <c i="1" r="BB89"/>
  <c i="36" r="F36"/>
  <c i="1" r="BC92"/>
  <c i="37" r="F37"/>
  <c i="1" r="BD93"/>
  <c i="2" r="F33"/>
  <c i="1" r="AZ55"/>
  <c i="3" r="F33"/>
  <c i="1" r="AZ56"/>
  <c i="5" r="F39"/>
  <c i="1" r="BD59"/>
  <c i="7" r="F35"/>
  <c i="1" r="AZ61"/>
  <c i="7" r="F39"/>
  <c i="1" r="BD61"/>
  <c i="8" r="J37"/>
  <c i="1" r="AV63"/>
  <c i="9" r="F40"/>
  <c i="1" r="BC64"/>
  <c i="10" r="F37"/>
  <c i="1" r="BB65"/>
  <c i="12" r="F35"/>
  <c i="1" r="AZ67"/>
  <c i="13" r="F35"/>
  <c i="1" r="AZ68"/>
  <c i="13" r="F39"/>
  <c i="1" r="BD68"/>
  <c i="14" r="J33"/>
  <c i="1" r="AV69"/>
  <c i="15" r="F36"/>
  <c i="1" r="BC70"/>
  <c i="17" r="J33"/>
  <c i="1" r="AV72"/>
  <c i="18" r="F37"/>
  <c i="1" r="BD73"/>
  <c i="22" r="F34"/>
  <c i="1" r="BA77"/>
  <c i="25" r="F37"/>
  <c i="1" r="BD80"/>
  <c i="31" r="F33"/>
  <c i="1" r="AZ86"/>
  <c i="33" r="F38"/>
  <c i="1" r="BC89"/>
  <c i="35" r="F35"/>
  <c i="1" r="AZ91"/>
  <c i="37" r="F36"/>
  <c i="1" r="BC93"/>
  <c r="AS57"/>
  <c r="AS54"/>
  <c i="4" r="J35"/>
  <c i="1" r="AV58"/>
  <c i="11" r="J35"/>
  <c i="1" r="AV66"/>
  <c i="12" r="F38"/>
  <c i="1" r="BC67"/>
  <c i="16" r="F33"/>
  <c i="1" r="AZ71"/>
  <c i="18" r="F35"/>
  <c i="1" r="BB73"/>
  <c i="19" r="F37"/>
  <c i="1" r="BD74"/>
  <c i="22" r="F37"/>
  <c i="1" r="BD77"/>
  <c i="24" r="F36"/>
  <c i="1" r="BC79"/>
  <c i="28" r="F35"/>
  <c i="1" r="BB83"/>
  <c i="31" r="F37"/>
  <c i="1" r="BD86"/>
  <c i="36" r="F37"/>
  <c i="1" r="BD92"/>
  <c i="5" r="J35"/>
  <c i="1" r="AV59"/>
  <c i="5" r="F37"/>
  <c i="1" r="BB59"/>
  <c i="7" r="J35"/>
  <c i="1" r="AV61"/>
  <c i="7" r="F37"/>
  <c i="1" r="BB61"/>
  <c i="9" r="F39"/>
  <c i="1" r="BB64"/>
  <c i="10" r="F38"/>
  <c i="1" r="BC65"/>
  <c i="12" r="F37"/>
  <c i="1" r="BB67"/>
  <c i="15" r="F33"/>
  <c i="1" r="AZ70"/>
  <c i="16" r="F37"/>
  <c i="1" r="BD71"/>
  <c i="22" r="F35"/>
  <c i="1" r="BB77"/>
  <c i="23" r="F34"/>
  <c i="1" r="BA78"/>
  <c i="25" r="F36"/>
  <c i="1" r="BC80"/>
  <c i="28" r="F33"/>
  <c i="1" r="AZ83"/>
  <c i="31" r="F35"/>
  <c i="1" r="BB86"/>
  <c i="33" r="F39"/>
  <c i="1" r="BD89"/>
  <c i="35" r="F39"/>
  <c i="1" r="BD91"/>
  <c i="37" r="F35"/>
  <c i="1" r="BB93"/>
  <c i="2" r="J33"/>
  <c i="1" r="AV55"/>
  <c i="4" r="F37"/>
  <c i="1" r="BB58"/>
  <c i="30" r="F33"/>
  <c i="1" r="AZ85"/>
  <c i="31" r="F36"/>
  <c i="1" r="BC86"/>
  <c i="32" r="F35"/>
  <c i="1" r="BB87"/>
  <c i="34" r="F39"/>
  <c i="1" r="BD90"/>
  <c i="34" r="F35"/>
  <c i="1" r="AZ90"/>
  <c i="35" r="J35"/>
  <c i="1" r="AV91"/>
  <c i="37" r="J33"/>
  <c i="1" r="AV93"/>
  <c i="3" r="F37"/>
  <c i="1" r="BD56"/>
  <c i="5" r="F38"/>
  <c i="1" r="BC59"/>
  <c i="5" r="F35"/>
  <c i="1" r="AZ59"/>
  <c i="6" r="F35"/>
  <c i="1" r="AZ60"/>
  <c i="6" r="F39"/>
  <c i="1" r="BD60"/>
  <c i="7" r="F38"/>
  <c i="1" r="BC61"/>
  <c i="8" r="F40"/>
  <c i="1" r="BC63"/>
  <c i="9" r="F37"/>
  <c i="1" r="AZ64"/>
  <c i="9" r="J37"/>
  <c i="1" r="AV64"/>
  <c i="10" r="J35"/>
  <c i="1" r="AV65"/>
  <c i="10" r="F39"/>
  <c i="1" r="BD65"/>
  <c i="12" r="F39"/>
  <c i="1" r="BD67"/>
  <c i="16" r="F36"/>
  <c i="1" r="BC71"/>
  <c i="21" r="F37"/>
  <c i="1" r="BD76"/>
  <c i="25" r="J33"/>
  <c i="1" r="AV80"/>
  <c i="27" r="J33"/>
  <c i="1" r="AV82"/>
  <c i="27" r="F37"/>
  <c i="1" r="BD82"/>
  <c i="29" r="F33"/>
  <c i="1" r="AZ84"/>
  <c i="29" r="F37"/>
  <c i="1" r="BD84"/>
  <c i="33" r="F35"/>
  <c i="1" r="AZ89"/>
  <c i="34" r="J35"/>
  <c i="1" r="AV90"/>
  <c i="34" r="F38"/>
  <c i="1" r="BC90"/>
  <c i="30" l="1" r="R85"/>
  <c r="R84"/>
  <c i="18" r="R84"/>
  <c r="R83"/>
  <c i="37" r="T83"/>
  <c i="31" r="P85"/>
  <c r="P84"/>
  <c i="1" r="AU86"/>
  <c i="16" r="T139"/>
  <c i="13" r="P93"/>
  <c r="P92"/>
  <c i="1" r="AU68"/>
  <c i="32" r="P89"/>
  <c r="P88"/>
  <c i="1" r="AU87"/>
  <c i="17" r="P84"/>
  <c r="P83"/>
  <c i="1" r="AU72"/>
  <c i="14" r="R92"/>
  <c i="6" r="P153"/>
  <c i="4" r="R134"/>
  <c i="34" r="T90"/>
  <c r="T89"/>
  <c i="26" r="T90"/>
  <c i="17" r="BK84"/>
  <c r="J84"/>
  <c r="J60"/>
  <c i="14" r="P92"/>
  <c r="P91"/>
  <c i="1" r="AU69"/>
  <c i="8" r="P102"/>
  <c i="1" r="AU63"/>
  <c i="7" r="R93"/>
  <c r="R92"/>
  <c i="6" r="T153"/>
  <c i="2" r="R84"/>
  <c r="R83"/>
  <c i="19" r="T84"/>
  <c r="T83"/>
  <c i="17" r="T84"/>
  <c r="T83"/>
  <c i="16" r="R139"/>
  <c r="P90"/>
  <c r="P89"/>
  <c i="1" r="AU71"/>
  <c i="14" r="BK92"/>
  <c r="J92"/>
  <c r="J60"/>
  <c i="37" r="R83"/>
  <c i="26" r="BK182"/>
  <c i="11" r="T111"/>
  <c r="T110"/>
  <c i="6" r="R153"/>
  <c i="4" r="T2454"/>
  <c i="2" r="T84"/>
  <c r="T83"/>
  <c i="34" r="P90"/>
  <c r="P89"/>
  <c i="1" r="AU90"/>
  <c i="20" r="P89"/>
  <c r="P85"/>
  <c i="1" r="AU75"/>
  <c i="13" r="BK93"/>
  <c r="J93"/>
  <c r="J64"/>
  <c i="12" r="R90"/>
  <c r="R89"/>
  <c i="11" r="R111"/>
  <c r="R110"/>
  <c i="30" r="T85"/>
  <c r="T84"/>
  <c i="28" r="R83"/>
  <c i="26" r="T182"/>
  <c r="T89"/>
  <c i="24" r="R88"/>
  <c r="R87"/>
  <c i="16" r="R90"/>
  <c i="15" r="P149"/>
  <c r="R91"/>
  <c i="13" r="R93"/>
  <c r="R92"/>
  <c i="12" r="T90"/>
  <c r="T89"/>
  <c i="11" r="P111"/>
  <c r="P110"/>
  <c i="1" r="AU66"/>
  <c i="10" r="R89"/>
  <c r="R88"/>
  <c i="6" r="R103"/>
  <c r="R102"/>
  <c i="28" r="T83"/>
  <c i="10" r="P89"/>
  <c r="P88"/>
  <c i="1" r="AU65"/>
  <c i="8" r="T102"/>
  <c i="4" r="P2454"/>
  <c i="24" r="P88"/>
  <c r="P87"/>
  <c i="1" r="AU79"/>
  <c i="21" r="R91"/>
  <c r="R90"/>
  <c i="15" r="T90"/>
  <c i="14" r="T92"/>
  <c r="T91"/>
  <c i="4" r="P134"/>
  <c r="P133"/>
  <c i="1" r="AU58"/>
  <c i="33" r="P91"/>
  <c r="P90"/>
  <c i="1" r="AU89"/>
  <c i="15" r="P91"/>
  <c r="P90"/>
  <c i="1" r="AU70"/>
  <c i="10" r="BK89"/>
  <c r="J89"/>
  <c r="J64"/>
  <c i="6" r="T102"/>
  <c i="36" r="R85"/>
  <c r="R84"/>
  <c i="29" r="R83"/>
  <c i="22" r="T86"/>
  <c r="T85"/>
  <c i="20" r="BK89"/>
  <c r="J89"/>
  <c r="J62"/>
  <c i="9" r="P97"/>
  <c r="P96"/>
  <c i="1" r="AU64"/>
  <c i="4" r="T134"/>
  <c r="T133"/>
  <c i="35" r="R89"/>
  <c r="R88"/>
  <c i="34" r="R90"/>
  <c r="R89"/>
  <c i="32" r="T89"/>
  <c r="T88"/>
  <c i="30" r="P84"/>
  <c i="1" r="AU85"/>
  <c i="27" r="R83"/>
  <c i="26" r="R90"/>
  <c r="R89"/>
  <c i="22" r="R86"/>
  <c r="R85"/>
  <c i="15" r="R149"/>
  <c i="14" r="R273"/>
  <c i="13" r="T93"/>
  <c r="T92"/>
  <c i="37" r="P83"/>
  <c i="1" r="AU93"/>
  <c i="16" r="T90"/>
  <c r="T89"/>
  <c i="8" r="R102"/>
  <c i="6" r="P103"/>
  <c r="P102"/>
  <c i="1" r="AU60"/>
  <c i="36" r="T85"/>
  <c r="T84"/>
  <c i="31" r="T84"/>
  <c i="21" r="P91"/>
  <c r="P90"/>
  <c i="1" r="AU76"/>
  <c i="7" r="T93"/>
  <c r="T92"/>
  <c i="21" r="T91"/>
  <c r="T90"/>
  <c i="4" r="R2454"/>
  <c i="33" r="R91"/>
  <c r="R90"/>
  <c i="31" r="R85"/>
  <c r="R84"/>
  <c i="26" r="P182"/>
  <c r="P89"/>
  <c i="1" r="AU81"/>
  <c i="25" r="T88"/>
  <c r="T87"/>
  <c i="23" r="T88"/>
  <c r="T87"/>
  <c i="21" r="BK91"/>
  <c r="J91"/>
  <c r="J60"/>
  <c i="20" r="T89"/>
  <c r="T85"/>
  <c i="15" r="BK91"/>
  <c i="12" r="P90"/>
  <c r="P89"/>
  <c i="1" r="AU67"/>
  <c i="7" r="P93"/>
  <c r="P92"/>
  <c i="1" r="AU61"/>
  <c i="2" r="BK84"/>
  <c r="BK83"/>
  <c r="J83"/>
  <c r="J59"/>
  <c i="8" r="BK102"/>
  <c r="J102"/>
  <c i="11" r="BK111"/>
  <c r="BK110"/>
  <c r="J110"/>
  <c r="J63"/>
  <c i="16" r="BK90"/>
  <c r="J90"/>
  <c r="J60"/>
  <c i="20" r="BK86"/>
  <c r="J86"/>
  <c r="J60"/>
  <c i="31" r="BK85"/>
  <c r="J85"/>
  <c r="J60"/>
  <c i="33" r="BK91"/>
  <c r="J91"/>
  <c r="J64"/>
  <c i="5" r="BK88"/>
  <c r="J88"/>
  <c r="J64"/>
  <c i="12" r="BK90"/>
  <c r="J90"/>
  <c r="J64"/>
  <c i="14" r="BK273"/>
  <c r="J273"/>
  <c r="J69"/>
  <c i="16" r="BK139"/>
  <c r="J139"/>
  <c r="J65"/>
  <c i="18" r="BK84"/>
  <c r="J84"/>
  <c r="J60"/>
  <c i="22" r="BK86"/>
  <c r="J86"/>
  <c r="J60"/>
  <c i="27" r="BK105"/>
  <c r="J105"/>
  <c r="J62"/>
  <c i="28" r="BK84"/>
  <c r="J84"/>
  <c r="J60"/>
  <c i="30" r="BK146"/>
  <c r="J146"/>
  <c r="J63"/>
  <c i="31" r="BK146"/>
  <c r="J146"/>
  <c r="J63"/>
  <c i="4" r="BK134"/>
  <c r="BK4468"/>
  <c r="J4468"/>
  <c r="J108"/>
  <c i="6" r="BK153"/>
  <c r="J153"/>
  <c r="J68"/>
  <c i="15" r="BK149"/>
  <c r="J149"/>
  <c r="J66"/>
  <c i="26" r="BK90"/>
  <c r="J90"/>
  <c r="J60"/>
  <c i="30" r="BK85"/>
  <c r="J85"/>
  <c r="J60"/>
  <c i="35" r="BK89"/>
  <c r="J89"/>
  <c r="J64"/>
  <c i="36" r="BK85"/>
  <c r="J85"/>
  <c r="J60"/>
  <c i="37" r="J85"/>
  <c r="J61"/>
  <c i="4" r="BK2454"/>
  <c r="J2454"/>
  <c r="J88"/>
  <c i="23" r="BK88"/>
  <c r="J88"/>
  <c r="J60"/>
  <c i="24" r="BK88"/>
  <c r="J88"/>
  <c r="J60"/>
  <c i="25" r="BK88"/>
  <c r="BK87"/>
  <c r="J87"/>
  <c i="28" r="BK102"/>
  <c r="J102"/>
  <c r="J62"/>
  <c i="29" r="BK105"/>
  <c r="J105"/>
  <c r="J62"/>
  <c i="32" r="BK89"/>
  <c r="J89"/>
  <c r="J60"/>
  <c i="34" r="BK90"/>
  <c r="J90"/>
  <c r="J64"/>
  <c i="37" r="BK102"/>
  <c r="J102"/>
  <c r="J62"/>
  <c i="29" r="J84"/>
  <c r="J60"/>
  <c i="27" r="BK83"/>
  <c r="J83"/>
  <c i="19" r="BK83"/>
  <c r="J83"/>
  <c i="9" r="BK96"/>
  <c r="J96"/>
  <c r="J67"/>
  <c i="7" r="BK92"/>
  <c r="J92"/>
  <c r="J63"/>
  <c i="6" r="BK102"/>
  <c r="J102"/>
  <c i="3" r="J82"/>
  <c r="J60"/>
  <c i="4" r="F36"/>
  <c i="1" r="BA58"/>
  <c i="3" r="J30"/>
  <c i="1" r="AG56"/>
  <c i="27" r="J34"/>
  <c i="1" r="AW82"/>
  <c r="AT82"/>
  <c i="30" r="F34"/>
  <c i="1" r="BA85"/>
  <c i="36" r="J34"/>
  <c i="1" r="AW92"/>
  <c r="AT92"/>
  <c i="5" r="F36"/>
  <c i="1" r="BA59"/>
  <c i="7" r="J36"/>
  <c i="1" r="AW61"/>
  <c r="AT61"/>
  <c i="8" r="F38"/>
  <c i="1" r="BA63"/>
  <c i="11" r="J36"/>
  <c i="1" r="AW66"/>
  <c r="AT66"/>
  <c i="16" r="J34"/>
  <c i="1" r="AW71"/>
  <c r="AT71"/>
  <c i="20" r="F33"/>
  <c i="1" r="AZ75"/>
  <c i="24" r="F34"/>
  <c i="1" r="BA79"/>
  <c i="31" r="J34"/>
  <c i="1" r="AW86"/>
  <c r="AT86"/>
  <c i="35" r="F36"/>
  <c i="1" r="BA91"/>
  <c i="36" r="F34"/>
  <c i="1" r="BA92"/>
  <c i="4" r="J36"/>
  <c i="1" r="AW58"/>
  <c r="AT58"/>
  <c i="2" r="F34"/>
  <c i="1" r="BA55"/>
  <c i="27" r="J30"/>
  <c i="1" r="AG82"/>
  <c i="28" r="J34"/>
  <c i="1" r="AW83"/>
  <c r="AT83"/>
  <c i="32" r="F33"/>
  <c i="1" r="AZ87"/>
  <c r="BD62"/>
  <c r="BB62"/>
  <c r="AX62"/>
  <c r="AZ62"/>
  <c r="AV62"/>
  <c i="9" r="F38"/>
  <c i="1" r="BA64"/>
  <c i="12" r="F36"/>
  <c i="1" r="BA67"/>
  <c i="17" r="F34"/>
  <c i="1" r="BA72"/>
  <c i="18" r="F34"/>
  <c i="1" r="BA73"/>
  <c i="19" r="J30"/>
  <c i="1" r="AG74"/>
  <c i="21" r="F34"/>
  <c i="1" r="BA76"/>
  <c i="26" r="F34"/>
  <c i="1" r="BA81"/>
  <c i="34" r="F36"/>
  <c i="1" r="BA90"/>
  <c r="BB88"/>
  <c r="AX88"/>
  <c i="8" r="J34"/>
  <c i="1" r="AG63"/>
  <c i="2" r="J34"/>
  <c i="1" r="AW55"/>
  <c r="AT55"/>
  <c i="25" r="J34"/>
  <c i="1" r="AW80"/>
  <c r="AT80"/>
  <c i="27" r="F34"/>
  <c i="1" r="BA82"/>
  <c i="28" r="F34"/>
  <c i="1" r="BA83"/>
  <c i="33" r="J36"/>
  <c i="1" r="AW89"/>
  <c r="AT89"/>
  <c i="34" r="J36"/>
  <c i="1" r="AW90"/>
  <c r="AT90"/>
  <c r="BD88"/>
  <c i="3" r="F34"/>
  <c i="1" r="BA56"/>
  <c i="5" r="J36"/>
  <c i="1" r="AW59"/>
  <c r="AT59"/>
  <c i="6" r="J32"/>
  <c i="1" r="AG60"/>
  <c i="8" r="J38"/>
  <c i="1" r="AW63"/>
  <c r="AT63"/>
  <c r="AN63"/>
  <c i="9" r="J38"/>
  <c i="1" r="AW64"/>
  <c r="AT64"/>
  <c i="11" r="F36"/>
  <c i="1" r="BA66"/>
  <c i="14" r="J34"/>
  <c i="1" r="AW69"/>
  <c r="AT69"/>
  <c i="16" r="F34"/>
  <c i="1" r="BA71"/>
  <c i="18" r="J34"/>
  <c i="1" r="AW73"/>
  <c r="AT73"/>
  <c i="20" r="J33"/>
  <c i="1" r="AV75"/>
  <c r="AT75"/>
  <c i="22" r="J33"/>
  <c i="1" r="AV77"/>
  <c r="AT77"/>
  <c i="24" r="J34"/>
  <c i="1" r="AW79"/>
  <c r="AT79"/>
  <c i="26" r="J34"/>
  <c i="1" r="AW81"/>
  <c r="AT81"/>
  <c i="32" r="J33"/>
  <c i="1" r="AV87"/>
  <c r="AT87"/>
  <c i="25" r="J30"/>
  <c i="1" r="AG80"/>
  <c i="25" r="F34"/>
  <c i="1" r="BA80"/>
  <c r="AZ88"/>
  <c r="AV88"/>
  <c i="3" r="J34"/>
  <c i="1" r="AW56"/>
  <c r="AT56"/>
  <c i="6" r="F36"/>
  <c i="1" r="BA60"/>
  <c i="10" r="J36"/>
  <c i="1" r="AW65"/>
  <c r="AT65"/>
  <c i="13" r="J36"/>
  <c i="1" r="AW68"/>
  <c r="AT68"/>
  <c i="14" r="F34"/>
  <c i="1" r="BA69"/>
  <c i="15" r="F34"/>
  <c i="1" r="BA70"/>
  <c i="19" r="F34"/>
  <c i="1" r="BA74"/>
  <c i="22" r="F33"/>
  <c i="1" r="AZ77"/>
  <c i="23" r="F33"/>
  <c i="1" r="AZ78"/>
  <c i="29" r="F34"/>
  <c i="1" r="BA84"/>
  <c i="33" r="F36"/>
  <c i="1" r="BA89"/>
  <c i="29" r="J34"/>
  <c i="1" r="AW84"/>
  <c r="AT84"/>
  <c i="31" r="F34"/>
  <c i="1" r="BA86"/>
  <c i="35" r="J36"/>
  <c i="1" r="AW91"/>
  <c r="AT91"/>
  <c i="37" r="J34"/>
  <c i="1" r="AW93"/>
  <c r="AT93"/>
  <c i="6" r="J36"/>
  <c i="1" r="AW60"/>
  <c r="AT60"/>
  <c i="7" r="F36"/>
  <c i="1" r="BA61"/>
  <c r="BC62"/>
  <c r="AY62"/>
  <c i="10" r="F36"/>
  <c i="1" r="BA65"/>
  <c i="12" r="J36"/>
  <c i="1" r="AW67"/>
  <c r="AT67"/>
  <c i="13" r="F36"/>
  <c i="1" r="BA68"/>
  <c i="15" r="J34"/>
  <c i="1" r="AW70"/>
  <c r="AT70"/>
  <c i="17" r="J34"/>
  <c i="1" r="AW72"/>
  <c r="AT72"/>
  <c i="19" r="J34"/>
  <c i="1" r="AW74"/>
  <c r="AT74"/>
  <c i="21" r="J34"/>
  <c i="1" r="AW76"/>
  <c r="AT76"/>
  <c i="23" r="J33"/>
  <c i="1" r="AV78"/>
  <c r="AT78"/>
  <c i="30" r="J34"/>
  <c i="1" r="AW85"/>
  <c r="AT85"/>
  <c r="BC88"/>
  <c r="AY88"/>
  <c i="37" r="F34"/>
  <c i="1" r="BA93"/>
  <c i="4" l="1" r="BK133"/>
  <c r="J133"/>
  <c r="J63"/>
  <c i="15" r="BK90"/>
  <c r="J90"/>
  <c r="J59"/>
  <c r="R90"/>
  <c i="26" r="BK89"/>
  <c r="J89"/>
  <c i="14" r="R91"/>
  <c i="16" r="R89"/>
  <c i="4" r="R133"/>
  <c i="37" r="BK83"/>
  <c r="J83"/>
  <c r="J59"/>
  <c i="25" r="J59"/>
  <c i="24" r="BK87"/>
  <c r="J87"/>
  <c r="J59"/>
  <c i="20" r="BK85"/>
  <c r="J85"/>
  <c r="J59"/>
  <c i="28" r="BK83"/>
  <c r="J83"/>
  <c r="J59"/>
  <c i="30" r="BK84"/>
  <c r="J84"/>
  <c r="J59"/>
  <c i="5" r="BK87"/>
  <c r="J87"/>
  <c r="J63"/>
  <c i="15" r="J91"/>
  <c r="J60"/>
  <c i="11" r="J111"/>
  <c r="J64"/>
  <c i="16" r="BK89"/>
  <c r="J89"/>
  <c i="26" r="J182"/>
  <c r="J67"/>
  <c i="18" r="BK83"/>
  <c r="J83"/>
  <c r="J59"/>
  <c i="31" r="BK84"/>
  <c r="J84"/>
  <c i="33" r="BK90"/>
  <c r="J90"/>
  <c i="17" r="BK83"/>
  <c r="J83"/>
  <c i="2" r="J84"/>
  <c r="J60"/>
  <c i="13" r="BK92"/>
  <c r="J92"/>
  <c r="J63"/>
  <c i="8" r="J67"/>
  <c i="4" r="J134"/>
  <c r="J64"/>
  <c i="21" r="BK90"/>
  <c r="J90"/>
  <c i="25" r="J88"/>
  <c r="J60"/>
  <c i="34" r="BK89"/>
  <c r="J89"/>
  <c i="35" r="BK88"/>
  <c r="J88"/>
  <c r="J63"/>
  <c i="36" r="BK84"/>
  <c r="J84"/>
  <c i="10" r="BK88"/>
  <c r="J88"/>
  <c r="J63"/>
  <c i="29" r="BK83"/>
  <c r="J83"/>
  <c r="J59"/>
  <c i="12" r="BK89"/>
  <c r="J89"/>
  <c r="J63"/>
  <c i="22" r="BK85"/>
  <c r="J85"/>
  <c r="J59"/>
  <c i="23" r="BK87"/>
  <c r="J87"/>
  <c r="J59"/>
  <c i="14" r="BK91"/>
  <c r="J91"/>
  <c i="32" r="BK88"/>
  <c r="J88"/>
  <c i="1" r="AN82"/>
  <c i="27" r="J59"/>
  <c r="J39"/>
  <c i="25" r="J39"/>
  <c i="1" r="AN74"/>
  <c i="19" r="J59"/>
  <c r="J39"/>
  <c i="8" r="J43"/>
  <c i="1" r="AN60"/>
  <c i="6" r="J63"/>
  <c r="J41"/>
  <c i="1" r="AN56"/>
  <c i="3" r="J39"/>
  <c i="1" r="AN80"/>
  <c r="AU62"/>
  <c r="AU57"/>
  <c i="31" r="J30"/>
  <c i="1" r="AG86"/>
  <c i="14" r="J30"/>
  <c i="1" r="AG69"/>
  <c i="16" r="J30"/>
  <c i="1" r="AG71"/>
  <c r="BB57"/>
  <c r="AX57"/>
  <c i="21" r="J30"/>
  <c i="1" r="AG76"/>
  <c i="7" r="J32"/>
  <c i="1" r="AG61"/>
  <c i="2" r="J30"/>
  <c i="1" r="AG55"/>
  <c i="34" r="J32"/>
  <c i="1" r="AG90"/>
  <c i="36" r="J30"/>
  <c i="1" r="AG92"/>
  <c r="BA62"/>
  <c r="AW62"/>
  <c r="AT62"/>
  <c r="BD57"/>
  <c i="26" r="J30"/>
  <c i="1" r="AG81"/>
  <c i="11" r="J32"/>
  <c i="1" r="AG66"/>
  <c r="AU88"/>
  <c r="BC57"/>
  <c r="AY57"/>
  <c r="BA88"/>
  <c r="AW88"/>
  <c r="AT88"/>
  <c i="17" r="J30"/>
  <c i="1" r="AG72"/>
  <c r="AZ57"/>
  <c r="AV57"/>
  <c i="32" r="J30"/>
  <c i="1" r="AG87"/>
  <c i="33" r="J32"/>
  <c i="1" r="AG89"/>
  <c i="9" r="J34"/>
  <c i="1" r="AG64"/>
  <c r="AG62"/>
  <c i="16" l="1" r="J39"/>
  <c i="14" r="J39"/>
  <c i="21" r="J39"/>
  <c i="26" r="J39"/>
  <c i="32" r="J39"/>
  <c i="34" r="J41"/>
  <c i="2" r="J39"/>
  <c i="31" r="J39"/>
  <c i="36" r="J39"/>
  <c i="11" r="J41"/>
  <c i="17" r="J39"/>
  <c i="33" r="J41"/>
  <c r="J63"/>
  <c i="14" r="J59"/>
  <c i="17" r="J59"/>
  <c i="36" r="J59"/>
  <c i="31" r="J59"/>
  <c i="34" r="J63"/>
  <c i="26" r="J59"/>
  <c i="21" r="J59"/>
  <c i="16" r="J59"/>
  <c i="32" r="J59"/>
  <c i="1" r="AN62"/>
  <c i="9" r="J43"/>
  <c i="1" r="AN64"/>
  <c i="7" r="J41"/>
  <c i="1" r="AN61"/>
  <c r="AN92"/>
  <c r="AN66"/>
  <c r="AN71"/>
  <c r="AN86"/>
  <c r="AN55"/>
  <c r="AN89"/>
  <c r="AN90"/>
  <c r="AN69"/>
  <c r="AN72"/>
  <c r="AN76"/>
  <c r="AN81"/>
  <c r="AN87"/>
  <c i="5" r="J32"/>
  <c i="1" r="AG59"/>
  <c i="37" r="J30"/>
  <c i="1" r="AG93"/>
  <c i="28" r="J30"/>
  <c i="1" r="AG83"/>
  <c i="10" r="J32"/>
  <c i="1" r="AG65"/>
  <c r="AN65"/>
  <c r="BA57"/>
  <c r="AW57"/>
  <c r="AT57"/>
  <c i="29" r="J30"/>
  <c i="1" r="AG84"/>
  <c r="AN84"/>
  <c i="23" r="J30"/>
  <c i="1" r="AG78"/>
  <c i="15" r="J30"/>
  <c i="1" r="AG70"/>
  <c i="18" r="J30"/>
  <c i="1" r="AG73"/>
  <c r="BC54"/>
  <c r="W32"/>
  <c r="BD54"/>
  <c r="W33"/>
  <c r="AU54"/>
  <c i="24" r="J30"/>
  <c i="1" r="AG79"/>
  <c r="AN79"/>
  <c i="12" r="J32"/>
  <c i="1" r="AG67"/>
  <c i="30" r="J30"/>
  <c i="1" r="AG85"/>
  <c i="4" r="J32"/>
  <c i="1" r="AG58"/>
  <c r="BB54"/>
  <c r="AX54"/>
  <c i="20" r="J30"/>
  <c i="1" r="AG75"/>
  <c r="AN75"/>
  <c i="13" r="J32"/>
  <c i="1" r="AG68"/>
  <c r="AN68"/>
  <c i="22" r="J30"/>
  <c i="1" r="AG77"/>
  <c i="35" r="J32"/>
  <c i="1" r="AG91"/>
  <c r="AG88"/>
  <c r="AZ54"/>
  <c r="AV54"/>
  <c r="AK29"/>
  <c i="18" l="1" r="J39"/>
  <c i="29" r="J39"/>
  <c i="4" r="J41"/>
  <c i="5" r="J41"/>
  <c i="20" r="J39"/>
  <c i="30" r="J39"/>
  <c i="28" r="J39"/>
  <c i="13" r="J41"/>
  <c i="22" r="J39"/>
  <c i="24" r="J39"/>
  <c i="35" r="J41"/>
  <c i="37" r="J39"/>
  <c i="12" r="J41"/>
  <c i="15" r="J39"/>
  <c i="10" r="J41"/>
  <c i="23" r="J39"/>
  <c i="1" r="AN83"/>
  <c r="AN58"/>
  <c r="AN91"/>
  <c r="AN93"/>
  <c r="AN59"/>
  <c r="AN67"/>
  <c r="AN70"/>
  <c r="AN73"/>
  <c r="AN77"/>
  <c r="AN78"/>
  <c r="AN85"/>
  <c r="AN88"/>
  <c r="AG57"/>
  <c r="W29"/>
  <c r="AY54"/>
  <c r="W31"/>
  <c r="BA54"/>
  <c r="W30"/>
  <c l="1" r="AN57"/>
  <c r="AG54"/>
  <c r="AK26"/>
  <c r="AW54"/>
  <c r="AK30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<sst xmlns="http://schemas.openxmlformats.org/spreadsheetml/2006/main">
  <si>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</si>
  <si>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</si>
  <si>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</si>
  <si>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</si>
  <si>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</si>
  <si>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{785ca2e5-1ed7-42cd-beea-4cfe2690a584}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</si>
  <si>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</si>
  <si>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</si>
  <si>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</si>
  <si>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</si>
  <si>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</si>
  <si>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</si>
  <si>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</si>
  <si>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</si>
  <si>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PPArchitects01772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</si>
  <si>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</si>
  <si>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</si>
  <si>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Dům s pečovatelskou službou, Brno-Bystrc</t>
  </si>
  <si>
    <t>KSO:</t>
  </si>
  <si>
    <t/>
  </si>
  <si>
    <t>CC-CZ:</t>
  </si>
  <si>
    <t>Místo:</t>
  </si>
  <si>
    <t xml:space="preserve"> </t>
  </si>
  <si>
    <t>Datum:</t>
  </si>
  <si>
    <t>5. 4. 2024</t>
  </si>
  <si>
    <t>Zadavatel:</t>
  </si>
  <si>
    <t>IČ:</t>
  </si>
  <si>
    <t>Statutární město Brno,Dominikánské nám.196/1, Brno</t>
  </si>
  <si>
    <t>DIČ:</t>
  </si>
  <si>
    <t>Uchazeč:</t>
  </si>
  <si>
    <t>Vyplň údaj</t>
  </si>
  <si>
    <t>Projektant:</t>
  </si>
  <si>
    <t xml:space="preserve"> 27689778</t>
  </si>
  <si>
    <t>P.P.Architects s.r.o.</t>
  </si>
  <si>
    <t>True</t>
  </si>
  <si>
    <t>Zpracovatel:</t>
  </si>
  <si>
    <t>63472066</t>
  </si>
  <si>
    <t>CKN Invest, spol. s r.o.</t>
  </si>
  <si>
    <t>Poznámka:</t>
  </si>
  <si>
    <t xml:space="preserve">Soupis prací je sestaven s využitím Cenové soustavy ÚRS. Položky, které pochází z této cenové soustavy, jsou ve sloupci 'Cenová soustava' označeny popisem 'CS ÚRS'  a úrovní příslušného kalendářního pololetí. Položky neoznačené cenovou soustavou jsou položky vlastní.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</si>
  <si>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</si>
  <si>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</si>
  <si>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</si>
  <si>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</si>
  <si>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</si>
  <si>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</si>
  <si>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</si>
  <si>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</si>
  <si>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</si>
  <si>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</si>
  <si>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</si>
  <si>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</si>
  <si>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</si>
  <si>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</si>
  <si>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</si>
  <si>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</si>
  <si>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</si>
  <si>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</si>
  <si>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</si>
  <si>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</si>
  <si>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</si>
  <si>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</si>
  <si>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</si>
  <si>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</si>
  <si>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</si>
  <si>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</si>
  <si>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</si>
  <si>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</si>
  <si>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</si>
  <si>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</si>
  <si>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</si>
  <si>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</si>
  <si>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</si>
  <si>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</si>
  <si>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</si>
  <si>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</si>
  <si>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</si>
  <si>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</si>
  <si>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</si>
  <si>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</si>
  <si>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rozpočtové náklady</t>
  </si>
  <si>
    <t>STA</t>
  </si>
  <si>
    <t>1</t>
  </si>
  <si>
    <t>{cf3eecc4-cf41-4b20-87e6-b4e4765efd34}</t>
  </si>
  <si>
    <t>01</t>
  </si>
  <si>
    <t>SO01 - Příprava území</t>
  </si>
  <si>
    <t>{d4d388e2-fe01-41b8-b056-e6d45b670a61}</t>
  </si>
  <si>
    <t>02</t>
  </si>
  <si>
    <t>SO02 - Dům s pečovatelskou službou</t>
  </si>
  <si>
    <t>{391236d6-1086-4202-ae84-3e367dd2b94e}</t>
  </si>
  <si>
    <t>02.01</t>
  </si>
  <si>
    <t>SO02 - DPS - stavební část</t>
  </si>
  <si>
    <t>Soupis</t>
  </si>
  <si>
    <t>2</t>
  </si>
  <si>
    <t>{75f2405b-4aa1-49a3-a15c-40ee9008735e}</t>
  </si>
  <si>
    <t>02.02</t>
  </si>
  <si>
    <t>Zvláštní zakládání</t>
  </si>
  <si>
    <t>{033f05ce-243c-4cbe-af32-c97544bd4758}</t>
  </si>
  <si>
    <t>02.03</t>
  </si>
  <si>
    <t>Zdravotně technické instalace</t>
  </si>
  <si>
    <t>{df23c540-ab82-4785-8950-b79fbb9c4a3e}</t>
  </si>
  <si>
    <t>02.04</t>
  </si>
  <si>
    <t>Vytápění</t>
  </si>
  <si>
    <t>{0bbe3fc8-c5c3-4a83-9f9f-af8a33b845cf}</t>
  </si>
  <si>
    <t>02.05</t>
  </si>
  <si>
    <t>Slaboproud</t>
  </si>
  <si>
    <t>{6ed8bf14-acc2-4857-aca2-8a5a9f7852fd}</t>
  </si>
  <si>
    <t>205.1</t>
  </si>
  <si>
    <t>3</t>
  </si>
  <si>
    <t>{0cdbba89-a758-4ca4-894f-5070c9ff4e33}</t>
  </si>
  <si>
    <t>205.2</t>
  </si>
  <si>
    <t xml:space="preserve">System  sestra-pacient</t>
  </si>
  <si>
    <t>{e5ce10c2-24c9-4a6e-8364-c2de59eb33bc}</t>
  </si>
  <si>
    <t>02.06</t>
  </si>
  <si>
    <t>EPS</t>
  </si>
  <si>
    <t>{90447b3d-3f43-4459-af5b-4aed470f1c33}</t>
  </si>
  <si>
    <t>02.07</t>
  </si>
  <si>
    <t>Silnoproud</t>
  </si>
  <si>
    <t>{2ddcb052-8cdf-4c80-967b-51b31e10bcdb}</t>
  </si>
  <si>
    <t>02.08</t>
  </si>
  <si>
    <t>VZT</t>
  </si>
  <si>
    <t>{5dffef0d-4628-49c5-9e1d-1f5babfbcd02}</t>
  </si>
  <si>
    <t>02.09</t>
  </si>
  <si>
    <t>MaR</t>
  </si>
  <si>
    <t>{2945c716-b7f8-46f0-a0c6-3811d031f841}</t>
  </si>
  <si>
    <t>03</t>
  </si>
  <si>
    <t>SO03 - Opěrné stěny</t>
  </si>
  <si>
    <t>{1d4754c7-f830-4a4b-b88d-e9ba686d364e}</t>
  </si>
  <si>
    <t>04</t>
  </si>
  <si>
    <t>SO04 - Přístřešek na odpad</t>
  </si>
  <si>
    <t>{9a921f37-347c-4241-aec7-aa60c75d605b}</t>
  </si>
  <si>
    <t>05</t>
  </si>
  <si>
    <t>SO05 - Altán</t>
  </si>
  <si>
    <t>{85fb2479-b658-4ca8-bf64-8ecba9ceaec8}</t>
  </si>
  <si>
    <t>06</t>
  </si>
  <si>
    <t>SO06 - Splašková kanalizace AR</t>
  </si>
  <si>
    <t>{31df49aa-43e8-4089-95ce-5e2bb83f09cc}</t>
  </si>
  <si>
    <t>07</t>
  </si>
  <si>
    <t>SO07 - Dešťová kanalizace AR</t>
  </si>
  <si>
    <t>{6aae1cd4-c654-4c0a-b915-cbac5a9e05f1}</t>
  </si>
  <si>
    <t>08</t>
  </si>
  <si>
    <t>SO08 - Dešťová kanalizace komunikace</t>
  </si>
  <si>
    <t>{248dad51-e796-403e-a9f2-040a23a49a3f}</t>
  </si>
  <si>
    <t>11</t>
  </si>
  <si>
    <t>SO11 - Přeložka VO a nové veřejné osvětlení</t>
  </si>
  <si>
    <t>{39ef5925-d20b-4922-8ed0-9798306d51a6}</t>
  </si>
  <si>
    <t>SO12 - Přeložka dešťové kanalizace</t>
  </si>
  <si>
    <t>{bbfd964b-3e78-4410-bea1-01a69bf9316f}</t>
  </si>
  <si>
    <t>13</t>
  </si>
  <si>
    <t>SO13 - Přeložka vodovodu DN250, DN500</t>
  </si>
  <si>
    <t>{958fbb93-b6fb-4644-ac14-1543677d06c3}</t>
  </si>
  <si>
    <t>14</t>
  </si>
  <si>
    <t>SO14 - Posílení dešťové kanalizace na DN400</t>
  </si>
  <si>
    <t>{daccb302-a1bc-4dd2-bb9c-e0dd325aaba5}</t>
  </si>
  <si>
    <t>SO21 - Přípojka splaškové kanalizace</t>
  </si>
  <si>
    <t>{4330069e-b7df-4f18-be7e-de200e491088}</t>
  </si>
  <si>
    <t>22</t>
  </si>
  <si>
    <t xml:space="preserve"> SO22 -  Přípojka dešťové kanalizace</t>
  </si>
  <si>
    <t>{f81d5247-07b6-40c5-a7dc-18c559a855c9}</t>
  </si>
  <si>
    <t>23</t>
  </si>
  <si>
    <t>SO23 - Přípojka vodovodu</t>
  </si>
  <si>
    <t>{274147d0-7960-48d0-9c3f-f78c265c70f0}</t>
  </si>
  <si>
    <t>24</t>
  </si>
  <si>
    <t>SO24 - Přípojka NN</t>
  </si>
  <si>
    <t>{2a823e00-a4eb-430c-8779-b7d9bd333a63}</t>
  </si>
  <si>
    <t>25</t>
  </si>
  <si>
    <t>SO25 - Přípojka SLP - CETIN</t>
  </si>
  <si>
    <t>{db48d36d-3011-4440-9710-e50e251f2ed2}</t>
  </si>
  <si>
    <t>26</t>
  </si>
  <si>
    <t>SO26 - Přípojka SLP - VODAFONE</t>
  </si>
  <si>
    <t>{d3fdc6c7-2823-4b81-85fd-58d5f64468a0}</t>
  </si>
  <si>
    <t>27</t>
  </si>
  <si>
    <t>SO27 - Retenční nádrž dešťových vod RN1</t>
  </si>
  <si>
    <t>{a406ef0f-fd5f-49b9-8342-c08b454297d7}</t>
  </si>
  <si>
    <t>28</t>
  </si>
  <si>
    <t>SO28 - Retenční nádrž dešťových vod RN2</t>
  </si>
  <si>
    <t>{ca9f6e47-b49f-4607-9ffc-ab2edf904bf1}</t>
  </si>
  <si>
    <t>31</t>
  </si>
  <si>
    <t>SO31 - Zpevněné plochy</t>
  </si>
  <si>
    <t>{06402350-abb2-4c59-b106-58ab2f640b04}</t>
  </si>
  <si>
    <t>41</t>
  </si>
  <si>
    <t>SO41 - Vegetace</t>
  </si>
  <si>
    <t>{91913085-212b-49ac-9739-8887e92f115d}</t>
  </si>
  <si>
    <t>41.1</t>
  </si>
  <si>
    <t>SO41 - Vegetační úpravy</t>
  </si>
  <si>
    <t>{875aacf5-1ed7-4af5-8263-1b45e530b9aa}</t>
  </si>
  <si>
    <t>41.2</t>
  </si>
  <si>
    <t>SO41 - Vegetační úpravy - následná péče</t>
  </si>
  <si>
    <t>{68695cec-1602-448a-8700-b8a94cd2168d}</t>
  </si>
  <si>
    <t>41.3</t>
  </si>
  <si>
    <t>SO41 - Střešní vegetace</t>
  </si>
  <si>
    <t>{51546c38-724f-48fd-a978-0a10a54f0549}</t>
  </si>
  <si>
    <t>42</t>
  </si>
  <si>
    <t>SO42 - Mobiliář</t>
  </si>
  <si>
    <t>{ec64b72f-8285-4aea-81c9-a4d477f50864}</t>
  </si>
  <si>
    <t>45</t>
  </si>
  <si>
    <t>SO45 - Venkovní úpravy</t>
  </si>
  <si>
    <t>{07e59988-f7c5-4ff0-9337-472f090c9eea}</t>
  </si>
  <si>
    <t>KRYCÍ LIST SOUPISU PRACÍ</t>
  </si>
  <si>
    <t>Objekt:</t>
  </si>
  <si>
    <t>00 -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</si>
  <si>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</si>
  <si>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</si>
  <si>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</si>
  <si>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</si>
  <si>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</si>
  <si>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</si>
  <si>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</si>
  <si>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</si>
  <si>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</si>
  <si>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</si>
  <si>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</si>
  <si>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</si>
  <si>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</si>
  <si>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</si>
  <si>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</si>
  <si>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</si>
  <si>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</si>
  <si>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</si>
  <si>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</si>
  <si>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</si>
  <si>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</si>
  <si>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</si>
  <si>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</si>
  <si>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</si>
  <si>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</si>
  <si>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</si>
  <si>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</si>
  <si>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11100-001</t>
  </si>
  <si>
    <t>Vytýčení inženýrských sítí</t>
  </si>
  <si>
    <t>Kč</t>
  </si>
  <si>
    <t>4</t>
  </si>
  <si>
    <t>-2125685125</t>
  </si>
  <si>
    <t>11100-002</t>
  </si>
  <si>
    <t>Geodetické vytýčení stavby</t>
  </si>
  <si>
    <t>-1423203509</t>
  </si>
  <si>
    <t>11100-003</t>
  </si>
  <si>
    <t>Geodetické zaměření stavby</t>
  </si>
  <si>
    <t>293221326</t>
  </si>
  <si>
    <t>11100-101</t>
  </si>
  <si>
    <t>Laboratorní rozbor zemin</t>
  </si>
  <si>
    <t>soub</t>
  </si>
  <si>
    <t>2136837774</t>
  </si>
  <si>
    <t>11100-102</t>
  </si>
  <si>
    <t>Provedení veškerých měření a zkoušek, revizních zpráv apod. dle platné legislativy a dle SoD – zpráva o plnění zásady DNSH, a další dle požadavků</t>
  </si>
  <si>
    <t>-522778739</t>
  </si>
  <si>
    <t>6</t>
  </si>
  <si>
    <t>11100-103</t>
  </si>
  <si>
    <t>Ověřovací geodetické průzkumy</t>
  </si>
  <si>
    <t>-1994704342</t>
  </si>
  <si>
    <t>7</t>
  </si>
  <si>
    <t>11100-104</t>
  </si>
  <si>
    <t>Výrobní a dílenská dokumentace vč. ŽB konstrukcí - dle požadavků PD</t>
  </si>
  <si>
    <t>1501442987</t>
  </si>
  <si>
    <t>8</t>
  </si>
  <si>
    <t>11100-105</t>
  </si>
  <si>
    <t>Dokumentace skutečného provedení  vč. karet bytů a nebytů, legend a excel tabulky výměr užitných i podlahových ploch bytů a nebytů</t>
  </si>
  <si>
    <t>-427313970</t>
  </si>
  <si>
    <t>VRN3</t>
  </si>
  <si>
    <t>Zařízení staveniště</t>
  </si>
  <si>
    <t>9</t>
  </si>
  <si>
    <t>11200-001</t>
  </si>
  <si>
    <t>1610494660</t>
  </si>
  <si>
    <t>10</t>
  </si>
  <si>
    <t>11200-002</t>
  </si>
  <si>
    <t>Dočasné plochy</t>
  </si>
  <si>
    <t>m2</t>
  </si>
  <si>
    <t>221348116</t>
  </si>
  <si>
    <t>VV</t>
  </si>
  <si>
    <t>50*15</t>
  </si>
  <si>
    <t>11200-003</t>
  </si>
  <si>
    <t>Oplocení</t>
  </si>
  <si>
    <t>-985620030</t>
  </si>
  <si>
    <t>VRN9</t>
  </si>
  <si>
    <t>Ostatní náklady</t>
  </si>
  <si>
    <t>9001-01</t>
  </si>
  <si>
    <t>Pojištění dodavatele a pojištění díla</t>
  </si>
  <si>
    <t>-158107411</t>
  </si>
  <si>
    <t>9001-02</t>
  </si>
  <si>
    <t>Bankovní záruky</t>
  </si>
  <si>
    <t>1148139906</t>
  </si>
  <si>
    <t>9001-03</t>
  </si>
  <si>
    <t>Náklady na provedení vzorků - např. barevnost fasád, klempířských prvků, atd. dle požadavků PD</t>
  </si>
  <si>
    <t>-1361657829</t>
  </si>
  <si>
    <t>15</t>
  </si>
  <si>
    <t>9001-04</t>
  </si>
  <si>
    <t>Předání a převzetí díla</t>
  </si>
  <si>
    <t>-466007827</t>
  </si>
  <si>
    <t>01 - SO01 - Příprava území</t>
  </si>
  <si>
    <t>HSV - Práce a dodávky HSV</t>
  </si>
  <si>
    <t xml:space="preserve">    1 - Zemní práce</t>
  </si>
  <si>
    <t>HSV</t>
  </si>
  <si>
    <t>Práce a dodávky HSV</t>
  </si>
  <si>
    <t>Zemní práce</t>
  </si>
  <si>
    <t>10xxxx</t>
  </si>
  <si>
    <t>Pomocný výpočet - tuto položku neoceňovat</t>
  </si>
  <si>
    <t>-1626801663</t>
  </si>
  <si>
    <t>horní plocha</t>
  </si>
  <si>
    <t>13,8*1,25/2+13,8*3,8/2+8,151*0,908+6,2*(28,4+26,65)/2+58,096*(26,65+34,5)/2</t>
  </si>
  <si>
    <t>10,56*0,5+11,5*6,2/2+11,5*2,7/2+3,25*1,3+11,2*4,7/2+11,2*3,1/2</t>
  </si>
  <si>
    <t>Mezisoučet</t>
  </si>
  <si>
    <t>plocha na úrovní -1,2</t>
  </si>
  <si>
    <t>11,25*0,6/2+11,25*3,8/2+0,5*7,651+6,2*(20,6+23,9)/2+57,596*(23,9+30,5)/2</t>
  </si>
  <si>
    <t>10,1*4,9+10,1*3,15/2+10,5*3/2+10,5*2,5/2+1,2*0,5+9,4*0,2</t>
  </si>
  <si>
    <t>plocha na -1,85</t>
  </si>
  <si>
    <t>7,651*0,5+23,8*63,2+0,2*9,4+10,25*3,5/2+10,25*3/2+9,15*0,5</t>
  </si>
  <si>
    <t>plocha na -3,85</t>
  </si>
  <si>
    <t>63,2*22,6-0,7*6,4-0,7*8,75+10,25*3,4/2+10,25*2,5/2</t>
  </si>
  <si>
    <t>plocha na -4,00</t>
  </si>
  <si>
    <t>60,5*21,95</t>
  </si>
  <si>
    <t>111211101</t>
  </si>
  <si>
    <t>Odstranění křovin a stromů s odstraněním kořenů ručně průměru kmene do 100 mm jakékoliv plochy v rovině nebo ve svahu o sklonu do 1:5</t>
  </si>
  <si>
    <t>CS ÚRS 2024 01</t>
  </si>
  <si>
    <t>-1091982480</t>
  </si>
  <si>
    <t>Online PSC</t>
  </si>
  <si>
    <t>https://podminky.urs.cz/item/CS_URS_2024_01/111211101</t>
  </si>
  <si>
    <t>121151123</t>
  </si>
  <si>
    <t>Sejmutí ornice strojně při souvislé ploše přes 500 m2, tl. vrstvy do 200 mm</t>
  </si>
  <si>
    <t>417135722</t>
  </si>
  <si>
    <t>https://podminky.urs.cz/item/CS_URS_2024_01/121151123</t>
  </si>
  <si>
    <t>tl.100mm</t>
  </si>
  <si>
    <t>2600</t>
  </si>
  <si>
    <t>131251107</t>
  </si>
  <si>
    <t>Hloubení nezapažených jam a zářezů strojně s urovnáním dna do předepsaného profilu a spádu v hornině třídy těžitelnosti I skupiny 3 přes 5 000 m3</t>
  </si>
  <si>
    <t>m3</t>
  </si>
  <si>
    <t>-323123546</t>
  </si>
  <si>
    <t>https://podminky.urs.cz/item/CS_URS_2024_01/131251107</t>
  </si>
  <si>
    <t>odkop na úroveň -1,2 ze stáv. terénu</t>
  </si>
  <si>
    <t>(2093,546+1829,89)/2*(1,47+3,2)/2+8</t>
  </si>
  <si>
    <t xml:space="preserve">odkop na úroveň -1,85 z úrovně -1,2 </t>
  </si>
  <si>
    <t>(1829,89+1547,753)/2*(1,85-1,2)</t>
  </si>
  <si>
    <t xml:space="preserve">odkop na úroveň -3,85 z úrovně -1,85 </t>
  </si>
  <si>
    <t>(1547,753+1447,953)/2*(3,85-1,85)</t>
  </si>
  <si>
    <t xml:space="preserve">odkop na úroveň -4,00 z úrovně -3,85 </t>
  </si>
  <si>
    <t>60,5*21,95*(4-3,85)</t>
  </si>
  <si>
    <t xml:space="preserve">odkop na úroveň -4,20 z úrovně -3,85 </t>
  </si>
  <si>
    <t>(3,5*0,45+6,882*0,5+4,25*1,2-0,7*0,5+5,7*1,4/2)*0,35</t>
  </si>
  <si>
    <t xml:space="preserve">odkop na úroveň -4,35 z úrovně -3,85 </t>
  </si>
  <si>
    <t>((3,624+4,5)/2*3,5+4,9*2,45/2+4,9*3,2/2)*(4,35-3,85)</t>
  </si>
  <si>
    <t xml:space="preserve">odkop na úroveň -5,43 z úrovně -4,00 </t>
  </si>
  <si>
    <t>(7,16*9,461+6,16*8,961)/2*1,43</t>
  </si>
  <si>
    <t>odkop na úroveň -5,58 z úrovně -5,43</t>
  </si>
  <si>
    <t>(6,16+8,961+4,96*7,761)/2*0,15</t>
  </si>
  <si>
    <t xml:space="preserve">odkop na úroveň -5,13 z úrovně -4,00 </t>
  </si>
  <si>
    <t>(7,013*6,14+6,013*5,14)/2*1,13</t>
  </si>
  <si>
    <t>odkop na úroveň -5,28 z úrovně -5,13</t>
  </si>
  <si>
    <t>(6,013*5,14+4,813*3,94)/2*0,15</t>
  </si>
  <si>
    <t>v místě sjezdové rampy na úroveň -5,43 z úrovně -4,00</t>
  </si>
  <si>
    <t>(9,8*5+8,85*5)/2*1,43</t>
  </si>
  <si>
    <t>v místě sjezdové rampy na úroveň -5,58 z úrovně -5,43</t>
  </si>
  <si>
    <t>7,65*5*0,15</t>
  </si>
  <si>
    <t>Součet</t>
  </si>
  <si>
    <t>162301501</t>
  </si>
  <si>
    <t>Vodorovné přemístění smýcených křovin do průměru kmene 100 mm na vzdálenost do 5 000 m</t>
  </si>
  <si>
    <t>-504950913</t>
  </si>
  <si>
    <t>https://podminky.urs.cz/item/CS_URS_2024_01/162301501</t>
  </si>
  <si>
    <t>162301981</t>
  </si>
  <si>
    <t>Vodorovné přemístění smýcených křovin Příplatek k ceně za každých dalších i započatých 1 000 m</t>
  </si>
  <si>
    <t>-1296831439</t>
  </si>
  <si>
    <t>https://podminky.urs.cz/item/CS_URS_2024_01/162301981</t>
  </si>
  <si>
    <t>80*2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</si>
  <si>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</si>
  <si>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</si>
  <si>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-687114465</t>
  </si>
  <si>
    <t>https://podminky.urs.cz/item/CS_URS_2024_01/162751114</t>
  </si>
  <si>
    <t>ornice</t>
  </si>
  <si>
    <t>2600*0,1</t>
  </si>
  <si>
    <t>výkopek</t>
  </si>
  <si>
    <t>9109,959</t>
  </si>
  <si>
    <t>171201231</t>
  </si>
  <si>
    <t>Poplatek za uložení stavebního odpadu na recyklační skládce (skládkovné) zeminy a kamení zatříděného do Katalogu odpadů pod kódem 17 05 04</t>
  </si>
  <si>
    <t>t</t>
  </si>
  <si>
    <t>1918971842</t>
  </si>
  <si>
    <t>https://podminky.urs.cz/item/CS_URS_2024_01/171201231</t>
  </si>
  <si>
    <t>výkopek bez zeminy určené k zásypu</t>
  </si>
  <si>
    <t>(9109,959-1937,606)*1,8</t>
  </si>
  <si>
    <t>křoviny</t>
  </si>
  <si>
    <t>80*0,01</t>
  </si>
  <si>
    <t>171251201</t>
  </si>
  <si>
    <t>Uložení sypaniny na skládky nebo meziskládky bez hutnění s upravením uložené sypaniny do předepsaného tvaru</t>
  </si>
  <si>
    <t>-1701464623</t>
  </si>
  <si>
    <t>https://podminky.urs.cz/item/CS_URS_2024_01/171251201</t>
  </si>
  <si>
    <t>výkopek pro zásypy na meziskládku</t>
  </si>
  <si>
    <t>1937,606</t>
  </si>
  <si>
    <t>02 - SO02 - Dům s pečovatelskou službou</t>
  </si>
  <si>
    <t>Soupis:</t>
  </si>
  <si>
    <t>02.01 - SO02 - DPS - stavební část</t>
  </si>
  <si>
    <t xml:space="preserve">    151 - Pažení</t>
  </si>
  <si>
    <t xml:space="preserve">    2 - Zakládání</t>
  </si>
  <si>
    <t xml:space="preserve">    211 - Drenáže</t>
  </si>
  <si>
    <t xml:space="preserve">    3 - Svislé a kompletní konstrukce</t>
  </si>
  <si>
    <t xml:space="preserve">    4 - Vodorovné konstrukce</t>
  </si>
  <si>
    <t xml:space="preserve">    430 - Schodiště vnitřní</t>
  </si>
  <si>
    <t xml:space="preserve">    5 - Komunikace pozemní</t>
  </si>
  <si>
    <t xml:space="preserve">    501 - Okapový chodník</t>
  </si>
  <si>
    <t xml:space="preserve">    502 - Pobytové terasy 1.np</t>
  </si>
  <si>
    <t xml:space="preserve">    503 - Betonové nášlapy</t>
  </si>
  <si>
    <t xml:space="preserve">    504 - Mlatový chodník</t>
  </si>
  <si>
    <t xml:space="preserve">    505 - Betonová dlažba v parteru</t>
  </si>
  <si>
    <t xml:space="preserve">    506 - Předprostor vjezdu</t>
  </si>
  <si>
    <t xml:space="preserve">    507 - Niky výplní otvorů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</si>
  <si>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</si>
  <si>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</si>
  <si>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</si>
  <si>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631 - Drátkobeton</t>
  </si>
  <si>
    <t xml:space="preserve">    64 - Osazování výplní otvorů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</si>
  <si>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</si>
  <si>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</si>
  <si>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</si>
  <si>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</si>
  <si>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</si>
  <si>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</si>
  <si>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</si>
  <si>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</si>
  <si>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</si>
  <si>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</si>
  <si>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</si>
  <si>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</si>
  <si>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7661 - Výplň vnitřních otvorů - dveře</t>
  </si>
  <si>
    <t xml:space="preserve">    7662 - Výplně venkovních otvorů - plastové</t>
  </si>
  <si>
    <t xml:space="preserve">    767 - Konstrukce zámečnické</t>
  </si>
  <si>
    <t xml:space="preserve">    7671 - Výplně otvorů vnější - hliníkové výrobky</t>
  </si>
  <si>
    <t xml:space="preserve">    7673 - Záchytný systém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</si>
  <si>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</si>
  <si>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</si>
  <si>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</si>
  <si>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</si>
  <si>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</si>
  <si>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</si>
  <si>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</si>
  <si>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Výtahy, plošiny</t>
  </si>
  <si>
    <t xml:space="preserve">    43-M - Montáž ocelových konstrukcí</t>
  </si>
  <si>
    <t>N00 - Výkaz výměr - neoceňovat</t>
  </si>
  <si>
    <t>132251101</t>
  </si>
  <si>
    <t>Hloubení nezapažených rýh šířky do 800 mm strojně s urovnáním dna do předepsaného profilu a spádu v hornině třídy těžitelnosti I skupiny 3 do 20 m3</t>
  </si>
  <si>
    <t>1273120499</t>
  </si>
  <si>
    <t>https://podminky.urs.cz/item/CS_URS_2024_01/132251101</t>
  </si>
  <si>
    <t>napojení drenáže na kanalizaci</t>
  </si>
  <si>
    <t>7,9*0,6*2,5</t>
  </si>
  <si>
    <t>-2033537706</t>
  </si>
  <si>
    <t>11,85</t>
  </si>
  <si>
    <t>167151111</t>
  </si>
  <si>
    <t>Nakládání, skládání a překládání neulehlého výkopku nebo sypaniny strojně nakládání, množství přes 100 m3, z hornin třídy těžitelnosti I, skupiny 1 až 3</t>
  </si>
  <si>
    <t>-2145469905</t>
  </si>
  <si>
    <t>https://podminky.urs.cz/item/CS_URS_2024_01/167151111</t>
  </si>
  <si>
    <t>výkopek pro zásypy - nakládání na mezoskládce</t>
  </si>
  <si>
    <t>2139530189</t>
  </si>
  <si>
    <t>11,85*1,8</t>
  </si>
  <si>
    <t>174151101</t>
  </si>
  <si>
    <t>Zásyp sypaninou z jakékoliv horniny strojně s uložením výkopku ve vrstvách se zhutněním jam, šachet, rýh nebo kolem objektů v těchto vykopávkách</t>
  </si>
  <si>
    <t>-633064333</t>
  </si>
  <si>
    <t>https://podminky.urs.cz/item/CS_URS_2024_01/174151101</t>
  </si>
  <si>
    <t>kolem objektu</t>
  </si>
  <si>
    <t>osa 1</t>
  </si>
  <si>
    <t>(21,9+25,5)/2*(0,8+2,6)/2*3,65</t>
  </si>
  <si>
    <t>osa A</t>
  </si>
  <si>
    <t>(61,8+65,4)*(1,5*3,5+0,95*0,8)</t>
  </si>
  <si>
    <t>osa D</t>
  </si>
  <si>
    <t>(61,8+65,4)/2*((0,8+1,7)/2*2,5+(0,8+1,7)/2*2)/2</t>
  </si>
  <si>
    <t>(61,8+65,4)/2*((2,2+3)/2*(2,241+2,45)/2+(2,2+2,75)/2*1,5)</t>
  </si>
  <si>
    <t>osa 14</t>
  </si>
  <si>
    <t>(9,47+11,67)/2*((2,2+2,75)/2*1,5+(0,8+2,1)/2*2+(2,1+2,8)/2*1,981)/2</t>
  </si>
  <si>
    <t>(3,061+6,897+3,953)*((0,8+2,1)/2*2+(2,1+2,8)/2*1,9781)</t>
  </si>
  <si>
    <t>3*1,5/2*3,981</t>
  </si>
  <si>
    <t>6,063*(1,5*3,5+0,95*0,8)</t>
  </si>
  <si>
    <t>zásyp napojení drenáže na kanalizaci</t>
  </si>
  <si>
    <t>7,9*(0,6*2,5-0,6*0,5)</t>
  </si>
  <si>
    <t>151</t>
  </si>
  <si>
    <t>Pažení</t>
  </si>
  <si>
    <t>15100-001</t>
  </si>
  <si>
    <t xml:space="preserve">Pažení - zřízení+odstranění (dle návrhu zhotovitele vč.výrobní dokumentace) </t>
  </si>
  <si>
    <t>m</t>
  </si>
  <si>
    <t>74951069</t>
  </si>
  <si>
    <t>0,7+16,15+63,2+4,563+4+0,7</t>
  </si>
  <si>
    <t>Zakládání</t>
  </si>
  <si>
    <t>271532211</t>
  </si>
  <si>
    <t>Podsyp pod základové konstrukce se zhutněním a urovnáním povrchu z kameniva hrubého, frakce 32 - 63 mm</t>
  </si>
  <si>
    <t>633366593</t>
  </si>
  <si>
    <t>https://podminky.urs.cz/item/CS_URS_2024_01/271532211</t>
  </si>
  <si>
    <t>frakce 0/63</t>
  </si>
  <si>
    <t>skladba P24</t>
  </si>
  <si>
    <t>2*1*0,25</t>
  </si>
  <si>
    <t>273313511</t>
  </si>
  <si>
    <t>Základy z betonu prostého desky z betonu kamenem neprokládaného tř. C 12/15</t>
  </si>
  <si>
    <t>-1418485836</t>
  </si>
  <si>
    <t>https://podminky.urs.cz/item/CS_URS_2024_01/273313511</t>
  </si>
  <si>
    <t>podkladní beton</t>
  </si>
  <si>
    <t>(20,5*60,5-4,56*7,36-4,9*3,49)*0,1</t>
  </si>
  <si>
    <t>(7,85*5,15+4,98*4,08)*0,1</t>
  </si>
  <si>
    <t>((1,045+3,76)/2*3,2+(6,3+4,3)/2*3,7)*0,1</t>
  </si>
  <si>
    <t>2*1*0,1</t>
  </si>
  <si>
    <t>273323611</t>
  </si>
  <si>
    <t>Základy z betonu železového (bez výztuže) desky z betonu pro konstrukce bílých van tř. C 30/37</t>
  </si>
  <si>
    <t>2070303885</t>
  </si>
  <si>
    <t>https://podminky.urs.cz/item/CS_URS_2024_01/273323611</t>
  </si>
  <si>
    <t>třída betonu C 30/37 XA2</t>
  </si>
  <si>
    <t>1.pp</t>
  </si>
  <si>
    <t>(20,3*60,2-6,7*4-3,85*2,93)*0,3</t>
  </si>
  <si>
    <t>(4,39*3,49+7,36*4,56)*0,3</t>
  </si>
  <si>
    <t>(2,8*(3,36+0,845)/2+(6,3+4,245)/2*3,15)*0,3</t>
  </si>
  <si>
    <t>273351121</t>
  </si>
  <si>
    <t>Bednění základů desek zřízení</t>
  </si>
  <si>
    <t>-321649715</t>
  </si>
  <si>
    <t>https://podminky.urs.cz/item/CS_URS_2024_01/273351121</t>
  </si>
  <si>
    <t>(20,5+60,5+4,56+7,36+4,9+3,49+7,85+5,15+4,98+4,08)*2*0,1</t>
  </si>
  <si>
    <t>(1,045+3,2+3,76+6,43+3,7+4,3)*0,1</t>
  </si>
  <si>
    <t>žb deska</t>
  </si>
  <si>
    <t>(20,3+60,2+6,7+4+3,85+2,93+4,39+3,49+7,36+4,56)*2*0,3</t>
  </si>
  <si>
    <t>(2,8+3,36+0,845+6,3+3,15+4,245)*0,3</t>
  </si>
  <si>
    <t>(2+1)*2*0,1</t>
  </si>
  <si>
    <t>273351122</t>
  </si>
  <si>
    <t>Bednění základů desek odstranění</t>
  </si>
  <si>
    <t>-90953266</t>
  </si>
  <si>
    <t>https://podminky.urs.cz/item/CS_URS_2024_01/273351122</t>
  </si>
  <si>
    <t>273361821</t>
  </si>
  <si>
    <t>Výztuž základů desek z betonářské oceli 10 505 (R) nebo BSt 500</t>
  </si>
  <si>
    <t>258064606</t>
  </si>
  <si>
    <t>https://podminky.urs.cz/item/CS_URS_2024_01/273361821</t>
  </si>
  <si>
    <t>SKŘ vč.D.1.2-09</t>
  </si>
  <si>
    <t>9021/1000</t>
  </si>
  <si>
    <t>273362021</t>
  </si>
  <si>
    <t>Výztuž základů desek ze svařovaných sítí z drátů typu KARI</t>
  </si>
  <si>
    <t>2018776715</t>
  </si>
  <si>
    <t>https://podminky.urs.cz/item/CS_URS_2024_01/273362021</t>
  </si>
  <si>
    <t>25324,24/1000</t>
  </si>
  <si>
    <t>2*1*1,3*3,03/1000</t>
  </si>
  <si>
    <t>279323112</t>
  </si>
  <si>
    <t>Základové zdi z betonu železového (bez výztuže) pro konstrukce bílých van tř. C 30/37</t>
  </si>
  <si>
    <t>67830518</t>
  </si>
  <si>
    <t>https://podminky.urs.cz/item/CS_URS_2024_01/279323112</t>
  </si>
  <si>
    <t>zdi v žb základové desce</t>
  </si>
  <si>
    <t>(4,75+6,7)*2*1,28*0,3</t>
  </si>
  <si>
    <t>(4,6+3,1)*2*0,98*0,3</t>
  </si>
  <si>
    <t>2,8*0,3*0,05</t>
  </si>
  <si>
    <t>osa D/4-6</t>
  </si>
  <si>
    <t>1,25*2,1*0,2*4</t>
  </si>
  <si>
    <t>279351121</t>
  </si>
  <si>
    <t>Bednění základových zdí rovné oboustranné za každou stranu zřízení</t>
  </si>
  <si>
    <t>-1765183736</t>
  </si>
  <si>
    <t>https://podminky.urs.cz/item/CS_URS_2024_01/279351121</t>
  </si>
  <si>
    <t>(4,75+6,7)*2*1,28*2</t>
  </si>
  <si>
    <t>(4,6+3,1)*2*0,98*2</t>
  </si>
  <si>
    <t>2,8*0,05*2</t>
  </si>
  <si>
    <t>(1,25+0,2+1,25)*2,1*4</t>
  </si>
  <si>
    <t>16</t>
  </si>
  <si>
    <t>279351122</t>
  </si>
  <si>
    <t>Bednění základových zdí rovné oboustranné za každou stranu odstranění</t>
  </si>
  <si>
    <t>760469918</t>
  </si>
  <si>
    <t>https://podminky.urs.cz/item/CS_URS_2024_01/279351122</t>
  </si>
  <si>
    <t>17</t>
  </si>
  <si>
    <t>27950-001</t>
  </si>
  <si>
    <t>Přirážka za přísadu do betonu proti radonu</t>
  </si>
  <si>
    <t>602617166</t>
  </si>
  <si>
    <t>žb základoví deska+stěny</t>
  </si>
  <si>
    <t>376,608+15,464</t>
  </si>
  <si>
    <t>obvodové stěny 1.pp+schodiště venkovní</t>
  </si>
  <si>
    <t>179,384</t>
  </si>
  <si>
    <t>211</t>
  </si>
  <si>
    <t>Drenáže</t>
  </si>
  <si>
    <t>18</t>
  </si>
  <si>
    <t>211561111</t>
  </si>
  <si>
    <t>Výplň kamenivem do rýh odvodňovacích žeber nebo trativodů bez zhutnění, s úpravou povrchu výplně kamenivem hrubým drceným frakce 4 až 16 mm</t>
  </si>
  <si>
    <t>-86297295</t>
  </si>
  <si>
    <t>https://podminky.urs.cz/item/CS_URS_2024_01/211561111</t>
  </si>
  <si>
    <t>193*(0,3+0,4)/2*0,25</t>
  </si>
  <si>
    <t>19</t>
  </si>
  <si>
    <t>211971110</t>
  </si>
  <si>
    <t>Zřízení opláštění výplně z geotextilie odvodňovacích žeber nebo trativodů v rýze nebo zářezu se stěnami šikmými o sklonu do 1:2</t>
  </si>
  <si>
    <t>178809493</t>
  </si>
  <si>
    <t>https://podminky.urs.cz/item/CS_URS_2024_01/211971110</t>
  </si>
  <si>
    <t>193*(0,3+0,4+0,25*2)</t>
  </si>
  <si>
    <t>20</t>
  </si>
  <si>
    <t>M</t>
  </si>
  <si>
    <t>69311060</t>
  </si>
  <si>
    <t>geotextilie netkaná separační, ochranná, filtrační, drenážní PP 200g/m2</t>
  </si>
  <si>
    <t>-1628198188</t>
  </si>
  <si>
    <t>231,6*1,18</t>
  </si>
  <si>
    <t>212312111</t>
  </si>
  <si>
    <t>Lože pro trativody z betonu prostého</t>
  </si>
  <si>
    <t>-841767853</t>
  </si>
  <si>
    <t>https://podminky.urs.cz/item/CS_URS_2024_01/212312111</t>
  </si>
  <si>
    <t>pod potrubí</t>
  </si>
  <si>
    <t>193*0,5*(0,1+0,15)/2</t>
  </si>
  <si>
    <t>pod šachty</t>
  </si>
  <si>
    <t>0,3*0,3*3,14*0,1*13</t>
  </si>
  <si>
    <t>212755214</t>
  </si>
  <si>
    <t>Trativody bez lože z drenážních trubek plastových flexibilních D 100 mm</t>
  </si>
  <si>
    <t>2072111243</t>
  </si>
  <si>
    <t>https://podminky.urs.cz/item/CS_URS_2024_01/212755214</t>
  </si>
  <si>
    <t>od opěrné zdi</t>
  </si>
  <si>
    <t>16+31,5+28,2+7,2+1,4+2,6+3,5+6,75+2,9+8,3+27,95+1,3+9,5+1,1+12,05+8,3+4,5+4</t>
  </si>
  <si>
    <t>napojení na kanalizaci</t>
  </si>
  <si>
    <t>12,95</t>
  </si>
  <si>
    <t>894812001</t>
  </si>
  <si>
    <t>Revizní a čistící šachta z polypropylenu PP pro hladké trouby DN 400 šachtové dno (DN šachty / DN trubního vedení) DN 400/150 přímý tok</t>
  </si>
  <si>
    <t>kus</t>
  </si>
  <si>
    <t>-18256557</t>
  </si>
  <si>
    <t>https://podminky.urs.cz/item/CS_URS_2024_01/894812001</t>
  </si>
  <si>
    <t>894812031</t>
  </si>
  <si>
    <t>Revizní a čistící šachta z polypropylenu PP pro hladké trouby DN 400 roura šachtová korugovaná bez hrdla, světlé hloubky 1000 mm</t>
  </si>
  <si>
    <t>900281039</t>
  </si>
  <si>
    <t>https://podminky.urs.cz/item/CS_URS_2024_01/894812031</t>
  </si>
  <si>
    <t>894812032</t>
  </si>
  <si>
    <t>Revizní a čistící šachta z polypropylenu PP pro hladké trouby DN 400 roura šachtová korugovaná bez hrdla, světlé hloubky 1500 mm</t>
  </si>
  <si>
    <t>-634189640</t>
  </si>
  <si>
    <t>https://podminky.urs.cz/item/CS_URS_2024_01/894812032</t>
  </si>
  <si>
    <t>v=1,25</t>
  </si>
  <si>
    <t>v=1,4</t>
  </si>
  <si>
    <t>v=1,5</t>
  </si>
  <si>
    <t>894812033</t>
  </si>
  <si>
    <t>Revizní a čistící šachta z polypropylenu PP pro hladké trouby DN 400 roura šachtová korugovaná bez hrdla, světlé hloubky 2000 mm</t>
  </si>
  <si>
    <t>-1161309725</t>
  </si>
  <si>
    <t>https://podminky.urs.cz/item/CS_URS_2024_01/894812033</t>
  </si>
  <si>
    <t>894812034</t>
  </si>
  <si>
    <t>Revizní a čistící šachta z polypropylenu PP pro hladké trouby DN 400 roura šachtová korugovaná bez hrdla, světlé hloubky 3000 mm</t>
  </si>
  <si>
    <t>-1940115436</t>
  </si>
  <si>
    <t>https://podminky.urs.cz/item/CS_URS_2024_01/894812034</t>
  </si>
  <si>
    <t>v=2,25</t>
  </si>
  <si>
    <t>v=2,5</t>
  </si>
  <si>
    <t>894812051</t>
  </si>
  <si>
    <t>Revizní a čistící šachta z polypropylenu PP pro hladké trouby DN 400 poklop plastový (pro třídu zatížení) pochůzí (A15)</t>
  </si>
  <si>
    <t>-1709857805</t>
  </si>
  <si>
    <t>https://podminky.urs.cz/item/CS_URS_2024_01/894812051</t>
  </si>
  <si>
    <t>29</t>
  </si>
  <si>
    <t>894812529</t>
  </si>
  <si>
    <t>Revizní a čistící šachta z polypropylenu PP pro hladké trouby DN 1000 Příplatek k cenám 2431 - 2438 za uříznutí šachtové roury</t>
  </si>
  <si>
    <t>1732588261</t>
  </si>
  <si>
    <t>https://podminky.urs.cz/item/CS_URS_2024_01/894812529</t>
  </si>
  <si>
    <t>Svislé a kompletní konstrukce</t>
  </si>
  <si>
    <t>30</t>
  </si>
  <si>
    <t>311113151</t>
  </si>
  <si>
    <t>Nadzákladové zdi z betonových tvárnic ztraceného bednění hladkých, včetně výplně z betonu třídy C 25/30, tloušťky zdiva přes 100 do 150 mm</t>
  </si>
  <si>
    <t>-562696009</t>
  </si>
  <si>
    <t>https://podminky.urs.cz/item/CS_URS_2024_01/311113151</t>
  </si>
  <si>
    <t>výtahová šachta</t>
  </si>
  <si>
    <t>2,63*21,45</t>
  </si>
  <si>
    <t>311113152</t>
  </si>
  <si>
    <t>Nadzákladové zdi z betonových tvárnic ztraceného bednění hladkých, včetně výplně z betonu třídy C 25/30, tloušťky zdiva přes 150 do 200 mm</t>
  </si>
  <si>
    <t>-557299860</t>
  </si>
  <si>
    <t>https://podminky.urs.cz/item/CS_URS_2024_01/311113152</t>
  </si>
  <si>
    <t>(2,63+3,95)*2*21,45-1,2*2,28*12</t>
  </si>
  <si>
    <t>mč.003+103</t>
  </si>
  <si>
    <t>(4,16+6,45)*2*6,25-2,6*3,3-2,8*2,4</t>
  </si>
  <si>
    <t>32</t>
  </si>
  <si>
    <t>311235151</t>
  </si>
  <si>
    <t>Zdivo jednovrstvé z cihel děrovaných broušených na celoplošnou tenkovrstvou maltu, pevnost cihel do P10, tl. zdiva 300 mm</t>
  </si>
  <si>
    <t>-610630342</t>
  </si>
  <si>
    <t>https://podminky.urs.cz/item/CS_URS_2024_01/311235151</t>
  </si>
  <si>
    <t>1.np</t>
  </si>
  <si>
    <t>(1,75*2+8,77+8,65+1,785*2)*3,15</t>
  </si>
  <si>
    <t>33</t>
  </si>
  <si>
    <t>311236121</t>
  </si>
  <si>
    <t>Zdivo jednovrstvé zvukově izolační z cihel děrovaných spojených na pero a drážku na maltu cementovou M10, pevnost cihel do P15, tl. zdiva 250 mm</t>
  </si>
  <si>
    <t>1231155135</t>
  </si>
  <si>
    <t>https://podminky.urs.cz/item/CS_URS_2024_01/311236121</t>
  </si>
  <si>
    <t>10,165*3,15</t>
  </si>
  <si>
    <t>34</t>
  </si>
  <si>
    <t>311236141</t>
  </si>
  <si>
    <t>Zdivo jednovrstvé zvukově izolační z cihel děrovaných spojených na pero a drážku na maltu cementovou M10, pevnost cihel do P15, tl. zdiva 300 mm</t>
  </si>
  <si>
    <t>1701511964</t>
  </si>
  <si>
    <t>https://podminky.urs.cz/item/CS_URS_2024_01/311236141</t>
  </si>
  <si>
    <t>(8,65*6+2,1+6)*3,15</t>
  </si>
  <si>
    <t>2.np</t>
  </si>
  <si>
    <t>(8,65*5+1,225+2,65)*2,9</t>
  </si>
  <si>
    <t>3.np</t>
  </si>
  <si>
    <t>4.np</t>
  </si>
  <si>
    <t>(8,65*5+1,225+2,65)*2,9+1,07*2,96</t>
  </si>
  <si>
    <t>5.np</t>
  </si>
  <si>
    <t>(12,4+8,65*2+20,35)*2,9-0,97*2,01*7</t>
  </si>
  <si>
    <t>střecha 5.np</t>
  </si>
  <si>
    <t>(1,02+1,02+1,02)*3,6</t>
  </si>
  <si>
    <t>35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</si>
  <si>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</si>
  <si>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</si>
  <si>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118925044</t>
  </si>
  <si>
    <t>https://podminky.urs.cz/item/CS_URS_2024_01/311238650</t>
  </si>
  <si>
    <t>mč.301 - pod Al stěnou</t>
  </si>
  <si>
    <t>3*0,45</t>
  </si>
  <si>
    <t>mč.401 - pod Al stěnou</t>
  </si>
  <si>
    <t>12,05*0,6</t>
  </si>
  <si>
    <t>36</t>
  </si>
  <si>
    <t>3112386x49</t>
  </si>
  <si>
    <t>Zdivo jednovrstvé tepelně izolační z cihel děrovaných broušených s integrovanou izolací z hydrofobizované minerální vlny na tenkovrstvou maltu, součinitel prostupu tepla U přes 0,18 do 0,22, pevnost cihel P8, tl. zdiva 200 mm</t>
  </si>
  <si>
    <t>-2121894862</t>
  </si>
  <si>
    <t>(1,05+4,4+2,99+0,2)*3,15-0,9*2</t>
  </si>
  <si>
    <t>0,5*2,1</t>
  </si>
  <si>
    <t>(1,15+1,35)*2,96</t>
  </si>
  <si>
    <t>(0,95+1,87+0,85)*2,9-1,77*2,3+(0,55*2+1,4)*3,6</t>
  </si>
  <si>
    <t>37</t>
  </si>
  <si>
    <t>311272031</t>
  </si>
  <si>
    <t>Zdivo z pórobetonových tvárnic na tenké maltové lože, tl. zdiva 200 mm pevnost tvárnic přes P2 do P4, objemová hmotnost přes 450 do 600 kg/m3 hladkých</t>
  </si>
  <si>
    <t>1015420147</t>
  </si>
  <si>
    <t>https://podminky.urs.cz/item/CS_URS_2024_01/311272031</t>
  </si>
  <si>
    <t>rampa mč.403</t>
  </si>
  <si>
    <t>2,4*0,6*2+6,6*(0,6+0,15)/2*2+1,5*(0,6+0,15)/2</t>
  </si>
  <si>
    <t>rampa mč.503</t>
  </si>
  <si>
    <t>(1,6+1,5+1,6)*0,505+(9,44-1,6)*(0,505+0,15)/2*2</t>
  </si>
  <si>
    <t>rampa mč.504</t>
  </si>
  <si>
    <t>(1,6+1,55+1,6)*0,505+(8,8-1,6)*(0,505+0,15)/2*2</t>
  </si>
  <si>
    <t>38</t>
  </si>
  <si>
    <t>311272211</t>
  </si>
  <si>
    <t>Zdivo z pórobetonových tvárnic na tenké maltové lože, tl. zdiva 300 mm pevnost tvárnic do P2, objemová hmotnost do 450 kg/m3 hladkých</t>
  </si>
  <si>
    <t>-1433438346</t>
  </si>
  <si>
    <t>https://podminky.urs.cz/item/CS_URS_2024_01/311272211</t>
  </si>
  <si>
    <t>mč.303</t>
  </si>
  <si>
    <t xml:space="preserve">podezdění stupňů </t>
  </si>
  <si>
    <t>1,5*(0,3+0,45+0,6)</t>
  </si>
  <si>
    <t>podezdění podesty</t>
  </si>
  <si>
    <t>1,5*0,6*4</t>
  </si>
  <si>
    <t>podezdění stupňů mč.501</t>
  </si>
  <si>
    <t>podezdění stupňů mč.503</t>
  </si>
  <si>
    <t>39</t>
  </si>
  <si>
    <t>311273131</t>
  </si>
  <si>
    <t>Zdivo tepelněizolační z pórobetonových tvárnic na tenkovrstvou maltu, pevnost tvárnic do P2, objemová hmotnost do 400 kg/m3,součinitel prostupu tepla U přes 0,14 do 0,18, tl. zdiva 500 mm</t>
  </si>
  <si>
    <t>1574643741</t>
  </si>
  <si>
    <t>https://podminky.urs.cz/item/CS_URS_2024_01/311273131</t>
  </si>
  <si>
    <t>5.np rampy - parapet</t>
  </si>
  <si>
    <t>(3,63+1,6+9,8)*0,6</t>
  </si>
  <si>
    <t>(9,4+2,57+8,7+3,55)*0,6</t>
  </si>
  <si>
    <t>40</t>
  </si>
  <si>
    <t>311321611</t>
  </si>
  <si>
    <t>Nadzákladové zdi z betonu železového (bez výztuže) nosné bez zvláštních nároků na vliv prostředí tř. C 30/37</t>
  </si>
  <si>
    <t>767120388</t>
  </si>
  <si>
    <t>https://podminky.urs.cz/item/CS_URS_2024_01/311321611</t>
  </si>
  <si>
    <t>vnitřní zdi</t>
  </si>
  <si>
    <t>osa 3-4/D-C</t>
  </si>
  <si>
    <t>((4,16+7,06)*6,55-2,6*2,3)*0,2</t>
  </si>
  <si>
    <t>osa 4-5/D-C</t>
  </si>
  <si>
    <t>((7,86+3,2+7,86)*3,15-0,97*2,01-0,3*2,7)*0,2</t>
  </si>
  <si>
    <t>osa 5/C</t>
  </si>
  <si>
    <t>((4,9+4,41+3,09+3,09)*3,15-2,81*2,28)*0,2</t>
  </si>
  <si>
    <t>obvodové zdi</t>
  </si>
  <si>
    <t>((0,2+19,9+0,2+59,8)*2-4,16)*3,15*0,2</t>
  </si>
  <si>
    <t>-(0,65*1,5*5+0,9*1,5*2+1,9*1,5+1,1*2,4+12*2,4+0,9*1,815+7,7*2,45)*0,2</t>
  </si>
  <si>
    <t>-(3,6*2,4+0,9*2,4*5+2,25*1,5*2+0,65*2,4*3+1,8*2,22+2,9*2,4*10)*0,2</t>
  </si>
  <si>
    <t>-(11,7*2,4+2,9*2,4+1,8*2,4+(1,325+1)*1,5)*0,2</t>
  </si>
  <si>
    <t>(4,16*3,15-2,8*2,4)*0,3</t>
  </si>
  <si>
    <t>((8,65*6+0,75)*3,15-1,17*2,01*4-0,97*2,01*4)*0,3</t>
  </si>
  <si>
    <t>(59,8+3,2+4,16+7,06*2+8,85*2+3,2+4,7+3,09*2+5,31+10,9)*3,15*0,2</t>
  </si>
  <si>
    <t>-(1,17*2,01*9+0,97*2,01*2+0,3*2,7+2,81*2,28+7,95*2,01+2*2,7)*0,2</t>
  </si>
  <si>
    <t>4,41*3,15*0,25</t>
  </si>
  <si>
    <t>(0,2+19,9+0,2+59,8)*2*2,9*0,2</t>
  </si>
  <si>
    <t>-(2,25*2,22*8+1,9*2,22*9+0,9*1,815+7,7*2,75+0,65*2,22*2+1,8*2,2*2)*0,2</t>
  </si>
  <si>
    <t>-(2,9*2,22*14+0,9*2,22*2)*0,2</t>
  </si>
  <si>
    <t>(59,8+56,31-4,41+8,65*14+8,85+4,7+3,09)*2,9*0,2</t>
  </si>
  <si>
    <t>-(0,97*2,01*23+1,9*2,45+0,5*2,1+0,3*2,3)*0,2</t>
  </si>
  <si>
    <t>(4,41*2,9-2,81*2,28)*0,25</t>
  </si>
  <si>
    <t>-(0,97*2,01*23+1,9*2,45+0,3*2,3)*0,2</t>
  </si>
  <si>
    <t>(19,9+48,15+8,85*2+19,9+60,2+5,21+5,26)*2,9*0,2</t>
  </si>
  <si>
    <t>-(1,9*2,22*10+0,9*2,22*2+0,65*2,22*2+2,25*2,22*11+1,8*2,22*2)*0,2</t>
  </si>
  <si>
    <t>-(3*2,22+0,9*1,815+2,9*2,22*7)</t>
  </si>
  <si>
    <t>(8,65*12+18,86*2+3,65+3,2+28,6+29,55+3,09*2)*2,9*0,2</t>
  </si>
  <si>
    <t>-(1,9*2,45+0,97*2,01*19+0,3*2,6+0,5*2,1)*0,2</t>
  </si>
  <si>
    <t>(5,31+5,51+3,6+7,75+3,09+8,95+7,75+20,75+7,75+12,05+8,95+12,8)*2,9*0,2</t>
  </si>
  <si>
    <t>-(3,1*1,41+3,01*2,22+2,9*2,22*5+3,8*1,4+2,25*2,22*2+1,95*2,22*2)*0,2</t>
  </si>
  <si>
    <t>(8,65*3+1,2+3,09+1,2+3,2+1,55*2)*2,9*0,2</t>
  </si>
  <si>
    <t>atika nad 2.np</t>
  </si>
  <si>
    <t>7,7*1,46*0,2</t>
  </si>
  <si>
    <t>atika nad 3.np</t>
  </si>
  <si>
    <t>12,05*1,29*0,2</t>
  </si>
  <si>
    <t>atika nad 4.np</t>
  </si>
  <si>
    <t>(6,15+20,15+18,75+5,45+29,55+8,19+9,14+8,04)*1,54*0,2</t>
  </si>
  <si>
    <t>atika nad 5.np</t>
  </si>
  <si>
    <t>(12,8+7,75+12,05+7,75+20,35+19,1+30,158+5,71+7,7+5,75+3,2+5,75+12,6+14,4)*1,37*0,2</t>
  </si>
  <si>
    <t>311322611</t>
  </si>
  <si>
    <t>Nadzákladové zdi z betonu železového (bez výztuže) nosné odolného proti agresivnímu prostředí tř. C 30/37</t>
  </si>
  <si>
    <t>1597499645</t>
  </si>
  <si>
    <t>https://podminky.urs.cz/item/CS_URS_2024_01/311322611</t>
  </si>
  <si>
    <t>třída betonu C 30/37 XA2 - bílá vana</t>
  </si>
  <si>
    <t>únikové schodiště</t>
  </si>
  <si>
    <t>((3,04+2,85)/2+(6,8+5,8)/2+2,55+(4,712+4,25)/2+(0,543+0,773)/2)*5,585*0,3</t>
  </si>
  <si>
    <t>(0,3+19,7+0,3+59,6+0,3+19,7+0,3+59,6)*3,15*0,3</t>
  </si>
  <si>
    <t>311351121</t>
  </si>
  <si>
    <t>Bednění nadzákladových zdí nosných rovné oboustranné za každou stranu zřízení</t>
  </si>
  <si>
    <t>863993064</t>
  </si>
  <si>
    <t>https://podminky.urs.cz/item/CS_URS_2024_01/311351121</t>
  </si>
  <si>
    <t>((3,04+2,85)/2+(6,8+5,8)/2+2,55+(4,712+4,25)/2+(0,543+0,773)/2)*5,585*2</t>
  </si>
  <si>
    <t>(0,3+19,7+0,3+59,6+0,3+19,7+0,3+59,6)*3,15*2</t>
  </si>
  <si>
    <t>((4,16+7,06)*6,55)*2+(2,6+2,3)*2*0,2</t>
  </si>
  <si>
    <t>((7,86+3,2+7,86)*3,15)*2+(0,97+2,01+0,3+2,7)*2*0,2</t>
  </si>
  <si>
    <t>((4,9+4,41+3,09+3,09)*3,15)*2+(2,81+2,28)*2*0,2</t>
  </si>
  <si>
    <t>prostupy</t>
  </si>
  <si>
    <t>(0,3+0,4)*2*0,3*4+(0,3+0,3)*2*0,3+(0,6+0,6)*2*0,3</t>
  </si>
  <si>
    <t>((0,2+19,9+0,2+59,8)*2-4,16)*3,15*2</t>
  </si>
  <si>
    <t>((0,65+1,5)*2*5+(0,9+1,5)*2*2+(1,9+1,5)*2+(1,1+2,4)*2+(12+2,4)*2)*0,2</t>
  </si>
  <si>
    <t>((0,9+1,815)*2+(7,7+2,45)*2+(3,6+2,4)*2+(0,9+2,4)*2*5+(2,25+1,5)*2*2)*0,2</t>
  </si>
  <si>
    <t>((0,65+2,4)*2*3+(1,8+2,22)*2+(2,9+2,4)*2*10+(11,7+2,4)*2+(2,9+2,4)*2)*0,2</t>
  </si>
  <si>
    <t>((1,8+2,4)*2+(1,325+1+1,5)*2)*0,2</t>
  </si>
  <si>
    <t>(4,16*3,15)*2+(2,8+2,4)*2*0,25</t>
  </si>
  <si>
    <t>((8,65*6+0,75)*3,15)*2</t>
  </si>
  <si>
    <t>((1,17+2,01)*2*4+(0,97+2,01)*2*4)*0,3</t>
  </si>
  <si>
    <t>(59,8+3,2+4,16+7,06*2+8,85*2+3,2+4,7+3,09*2+5,31+10,9)*3,15*2</t>
  </si>
  <si>
    <t>((1,17+2,01)*2*9+(0,97+2,01)*2*2+(0,3+2,7)*2+(2,81+2,28)*2+(7,95+2,01)*2)*0,2</t>
  </si>
  <si>
    <t>(2+2,7)*2*0,2+4,41*3,15*2</t>
  </si>
  <si>
    <t>(0,4+0,4)*2*0,3*12+(0,6+0,6)*2*0,3+(0,475+0,43)*2*0,2</t>
  </si>
  <si>
    <t>(0,42+0,15)*2*0,3*8+(0,65+0,3)*2*0,2+(0,57+0,25)*2*0,3*4+(0,15+0,3)*2*0,2+0,25*4*0,2</t>
  </si>
  <si>
    <t>(0,3+0,6)*2*0,2*3+(0,5+2,2)*2*0,2+(0,15+0,3)*2*0,2*2+10</t>
  </si>
  <si>
    <t>(0,2+19,9+0,2+59,8)*2*2,9*2</t>
  </si>
  <si>
    <t>((2,25+2,22)*2*8+(1,9+2,22)*2*9+(0,9+1,815)*2)*0,2</t>
  </si>
  <si>
    <t>((7,7+2,75)*2+(0,65+2,22)*2*2+(1,8+2,2)*2*2)*0,2</t>
  </si>
  <si>
    <t>((2,9+2,22)*2*14+(0,9+2,22)*2*2)*0,2</t>
  </si>
  <si>
    <t>(59,8+56,31-4,41+8,65*14+8,85+4,7+3,09)*2,9*2</t>
  </si>
  <si>
    <t>((0,97+2,01)*2*23+(1,9+2,45)*2+(0,3+2,3)*2)*0,2</t>
  </si>
  <si>
    <t>4,41*2,9*2+(2,81+2,28)*2*0,25</t>
  </si>
  <si>
    <t>(0,3+0,6)*2*0,2*3+(0,15+0,3)*2*0,2*2+(0,2+0,2)*2*0,2*3+10</t>
  </si>
  <si>
    <t>(19,9+48,15+8,85*2+19,9+60,2+5,21+5,26)*2,9*2</t>
  </si>
  <si>
    <t>((1,9+2,22)*2*10+(0,9+2,22)*2*2+(0,65+2,22)*2*2)*0,2</t>
  </si>
  <si>
    <t>((2,25+2,22)*2*11+(1,8+2,22)*2*2)*0,2</t>
  </si>
  <si>
    <t>((3+2,22)*2+(0,9+1,815)*2+(2,9+2,22)*2*7)*0,2</t>
  </si>
  <si>
    <t>(8,65*12+18,86*2+3,65+3,2+28,6+29,55+3,09*2)*2,9*2</t>
  </si>
  <si>
    <t>((1,9+2,45)*2+(0,97+2,01)*2*19+(0,3+2,6)*2+(0,5+2,1)*2)*0,2</t>
  </si>
  <si>
    <t>(4,41*2,9)*2+(2,81+2,28)*2*0,25</t>
  </si>
  <si>
    <t>(0,3+0,6)*2*0,2*4+(0,15+0,3)*2*0,2*2+(0,5+2,2)*2*0,2+10</t>
  </si>
  <si>
    <t>(5,31+5,51+3,6+7,75+3,09+8,95+7,75+20,75+7,75+12,05+8,95+12,8)*2,9*2</t>
  </si>
  <si>
    <t>((3,1+1,41)*2+(3,01+2,22)*2+(2,9+2,22)*2*5+(3,8+1,4)*2)*0,2</t>
  </si>
  <si>
    <t>((2,25+2,22)*2*2+(1,95+2,22)*2*2)*0,2</t>
  </si>
  <si>
    <t>(8,65*3+1,2+3,09+1,2+3,2+1,55*2)*2,9*2</t>
  </si>
  <si>
    <t>(,41*2,9*2+(2,81+2,28)*2*0,25</t>
  </si>
  <si>
    <t>7,7*1,46*2</t>
  </si>
  <si>
    <t>12,05*1,29*2</t>
  </si>
  <si>
    <t>(6,15+20,15+18,75+5,45+29,55+8,19+9,14+8,04)*1,54*2</t>
  </si>
  <si>
    <t>(12,8+7,75+12,05+7,75+20,35+19,1+30,158+5,71+7,7+5,75+3,2+5,75+12,6+14,4)*1,37*2</t>
  </si>
  <si>
    <t>43</t>
  </si>
  <si>
    <t>311351122</t>
  </si>
  <si>
    <t>Bednění nadzákladových zdí nosných rovné oboustranné za každou stranu odstranění</t>
  </si>
  <si>
    <t>355976720</t>
  </si>
  <si>
    <t>https://podminky.urs.cz/item/CS_URS_2024_01/311351122</t>
  </si>
  <si>
    <t>44</t>
  </si>
  <si>
    <t>311361821</t>
  </si>
  <si>
    <t>Výztuž nadzákladových zdí nosných svislých nebo odkloněných od svislice, rovných nebo oblých z betonářské oceli 10 505 (R) nebo BSt 500</t>
  </si>
  <si>
    <t>2046515234</t>
  </si>
  <si>
    <t>https://podminky.urs.cz/item/CS_URS_2024_01/311361821</t>
  </si>
  <si>
    <t>SKŘ vč.D.1.2-10+spony</t>
  </si>
  <si>
    <t>(9120+200)/1000</t>
  </si>
  <si>
    <t>SKŘ vč.D.1.2-13</t>
  </si>
  <si>
    <t>(21290+245)/1000</t>
  </si>
  <si>
    <t>SKŘ vč.D.1.2-16</t>
  </si>
  <si>
    <t>(18,571+206)/1000</t>
  </si>
  <si>
    <t>SKŘ vč.D.1.2-19</t>
  </si>
  <si>
    <t>(18445+206)/1000</t>
  </si>
  <si>
    <t>SKŘ vč.D.1.2-22</t>
  </si>
  <si>
    <t>(17605+206)/1000</t>
  </si>
  <si>
    <t>SKŘ vč.D.1.2-25</t>
  </si>
  <si>
    <t>(6156+177)/1000</t>
  </si>
  <si>
    <t>SKŘ vč.D.1.2-28 - atika</t>
  </si>
  <si>
    <t>(1160+57)/1000</t>
  </si>
  <si>
    <t>SKŘ vč.D.1.2-31</t>
  </si>
  <si>
    <t>(590+25)/1000</t>
  </si>
  <si>
    <t>SKŘ vč.D.1.2-32 - výtahová šachta</t>
  </si>
  <si>
    <t>6460/1000</t>
  </si>
  <si>
    <t>311362021</t>
  </si>
  <si>
    <t>Výztuž nadzákladových zdí nosných svislých nebo odkloněných od svislice, rovných nebo oblých ze svařovaných sítí z drátů typu KARI</t>
  </si>
  <si>
    <t>2007436864</t>
  </si>
  <si>
    <t>https://podminky.urs.cz/item/CS_URS_2024_01/311362021</t>
  </si>
  <si>
    <t>SKŘ vč.D.1.2-10</t>
  </si>
  <si>
    <t>10870/1000</t>
  </si>
  <si>
    <t>7723/1000</t>
  </si>
  <si>
    <t>12295/1000</t>
  </si>
  <si>
    <t>11755/1000</t>
  </si>
  <si>
    <t>11334/1000</t>
  </si>
  <si>
    <t>7344/1000</t>
  </si>
  <si>
    <t>SKŘ vč.D.1.2-28</t>
  </si>
  <si>
    <t>2277/1000</t>
  </si>
  <si>
    <t>1593/1000</t>
  </si>
  <si>
    <t>46</t>
  </si>
  <si>
    <t>317168011</t>
  </si>
  <si>
    <t>Překlady keramické ploché osazené do maltového lože, výšky překladu 71 mm šířky 115 mm, délky 1000 mm</t>
  </si>
  <si>
    <t>-825766276</t>
  </si>
  <si>
    <t>https://podminky.urs.cz/item/CS_URS_2024_01/317168011</t>
  </si>
  <si>
    <t>viz výpis překladů vč.D1.02.09</t>
  </si>
  <si>
    <t>100</t>
  </si>
  <si>
    <t>47</t>
  </si>
  <si>
    <t>317168016</t>
  </si>
  <si>
    <t>Překlady keramické ploché osazené do maltového lože, výšky překladu 71 mm šířky 115 mm, délky 2250 mm</t>
  </si>
  <si>
    <t>653046753</t>
  </si>
  <si>
    <t>https://podminky.urs.cz/item/CS_URS_2024_01/317168016</t>
  </si>
  <si>
    <t>48</t>
  </si>
  <si>
    <t>317168052</t>
  </si>
  <si>
    <t>Překlady keramické vysoké osazené do maltového lože, šířky překladu 70 mm výšky 238 mm, délky 1250 mm</t>
  </si>
  <si>
    <t>460108899</t>
  </si>
  <si>
    <t>https://podminky.urs.cz/item/CS_URS_2024_01/317168052</t>
  </si>
  <si>
    <t>2+21</t>
  </si>
  <si>
    <t>49</t>
  </si>
  <si>
    <t>317998112</t>
  </si>
  <si>
    <t>Izolace tepelná mezi překlady z pěnového polystyrenu výšky 24 cm, tloušťky přes 50 do 70 mm</t>
  </si>
  <si>
    <t>1182974192</t>
  </si>
  <si>
    <t>https://podminky.urs.cz/item/CS_URS_2024_01/317998112</t>
  </si>
  <si>
    <t>1,25</t>
  </si>
  <si>
    <t>50</t>
  </si>
  <si>
    <t>317998114</t>
  </si>
  <si>
    <t>Izolace tepelná mezi překlady z pěnového polystyrenu výšky 24 cm, tloušťky 90 mm</t>
  </si>
  <si>
    <t>991835091</t>
  </si>
  <si>
    <t>https://podminky.urs.cz/item/CS_URS_2024_01/317998114</t>
  </si>
  <si>
    <t>1,25*7</t>
  </si>
  <si>
    <t>51</t>
  </si>
  <si>
    <t>330321610</t>
  </si>
  <si>
    <t>Sloupy, pilíře, táhla, rámové stojky, vzpěry z betonu železového (bez výztuže) bez zvláštních nároků na vliv prostředí tř. C 30/37</t>
  </si>
  <si>
    <t>-1963234422</t>
  </si>
  <si>
    <t>https://podminky.urs.cz/item/CS_URS_2024_01/330321610</t>
  </si>
  <si>
    <t>0,8*0,3*3,15*8+0,8*0,3*(3,15-0,5)*5</t>
  </si>
  <si>
    <t>0,8*0,5*3,15*6+0,3*0,3*2,55</t>
  </si>
  <si>
    <t>0,25*0,25*3*8</t>
  </si>
  <si>
    <t>52</t>
  </si>
  <si>
    <t>331351121</t>
  </si>
  <si>
    <t>Bednění hranatých sloupů a pilířů včetně vzepření průřezu pravoúhlého čtyřúhelníka výšky do 4 m, průřezu přes 0,08 do 0,16 m2 zřízení</t>
  </si>
  <si>
    <t>-2060638773</t>
  </si>
  <si>
    <t>https://podminky.urs.cz/item/CS_URS_2024_01/331351121</t>
  </si>
  <si>
    <t>(0,25+0,25)*2*3*8</t>
  </si>
  <si>
    <t>53</t>
  </si>
  <si>
    <t>331351122</t>
  </si>
  <si>
    <t>Bednění hranatých sloupů a pilířů včetně vzepření průřezu pravoúhlého čtyřúhelníka výšky do 4 m, průřezu přes 0,08 do 0,16 m2 odstranění</t>
  </si>
  <si>
    <t>-636517797</t>
  </si>
  <si>
    <t>https://podminky.urs.cz/item/CS_URS_2024_01/331351122</t>
  </si>
  <si>
    <t>54</t>
  </si>
  <si>
    <t>331351125</t>
  </si>
  <si>
    <t>Bednění hranatých sloupů a pilířů včetně vzepření průřezu pravoúhlého čtyřúhelníka výšky do 4 m, průřezu přes 0,16 m2 zřízení</t>
  </si>
  <si>
    <t>-875521221</t>
  </si>
  <si>
    <t>https://podminky.urs.cz/item/CS_URS_2024_01/331351125</t>
  </si>
  <si>
    <t>(0,8+0,3)*2*3,15*8+(0,8+0,3)*2*(3,15-0,5)*5</t>
  </si>
  <si>
    <t>(0,8+0,3)*2*3,15*6+(0,3+0,3)*2*2,55</t>
  </si>
  <si>
    <t>55</t>
  </si>
  <si>
    <t>331351126</t>
  </si>
  <si>
    <t>Bednění hranatých sloupů a pilířů včetně vzepření průřezu pravoúhlého čtyřúhelníka výšky do 4 m, průřezu přes 0,16 m2 odstranění</t>
  </si>
  <si>
    <t>1725491613</t>
  </si>
  <si>
    <t>https://podminky.urs.cz/item/CS_URS_2024_01/331351126</t>
  </si>
  <si>
    <t>57</t>
  </si>
  <si>
    <t>342244211</t>
  </si>
  <si>
    <t>Příčky jednoduché z cihel děrovaných broušených, na tenkovrstvou maltu, pevnost cihel do P15, tl. příčky 115 mm</t>
  </si>
  <si>
    <t>-828497810</t>
  </si>
  <si>
    <t>https://podminky.urs.cz/item/CS_URS_2024_01/342244211</t>
  </si>
  <si>
    <t>(14,29+3,585*4+2,15)*3,15-0,9*2*4-1,15*2,8</t>
  </si>
  <si>
    <t>(3,2+3+0,375*3+0,345+3,29)*3,15-0,9*2</t>
  </si>
  <si>
    <t>(37,35+3,585*4+2,5+1,45+1,51)*3,15-1,45*2,8-0,8*2*2-0,9*2</t>
  </si>
  <si>
    <t>(2,2+1,5*2+4,7+2,05+3,5+1,75+3,15+1,085*2+0,73*4+1*4+3,2+1,35+2,165)*3,15</t>
  </si>
  <si>
    <t>(0,375*3+3,34+2,7+0,5+11,6+1,165+0,585+0,615+1+2,65*2+0,9+1,15+0,5)*3,15</t>
  </si>
  <si>
    <t>(0,9+1,035+0,535*4+1,23*2+0,5*4+1,15*4+9,87+4,54*2+1,87+1,8+1,75+2,35)*3,15</t>
  </si>
  <si>
    <t>(3,4+1,735+4,415+1,615+5,835+1,85+3,15+0,9+1+0,535*4+1,23*2+4,875+3+1,95)*3,15</t>
  </si>
  <si>
    <t>-1,6*2,85-0,9*2*15-0,7*2*2-1,1*2*4-2,165*2,025-0,8*2*5-1,8*2,1</t>
  </si>
  <si>
    <t>(11,685*5+11,635*3+8,65*2+9,615+6,715+11,515*10+4,665)*2,9-0,7*2*36</t>
  </si>
  <si>
    <t>-0,8*2*18-0,9*2*6-2,65*2,02</t>
  </si>
  <si>
    <t>(11,685*2+11,75+11,585*2+11,55*5+8,7*2+11,6+6,715+9,615+11,635*4+4,465)*2,9</t>
  </si>
  <si>
    <t>-0,7*2*30-0,8*2*15-0,9*2*6-2,165*2,025</t>
  </si>
  <si>
    <t>(11,635+8,765+6,715+3,545+7,465+4,2+11,585*4+11,785)*2,9</t>
  </si>
  <si>
    <t>-0,8*2*6-0,7*2*13-0,9*2*3-2,165*2,125-2,1*2,6</t>
  </si>
  <si>
    <t>58</t>
  </si>
  <si>
    <t>342244221</t>
  </si>
  <si>
    <t>Příčky jednoduché z cihel děrovaných broušených, na tenkovrstvou maltu, pevnost cihel do P15, tl. příčky 140 mm</t>
  </si>
  <si>
    <t>1395649977</t>
  </si>
  <si>
    <t>https://podminky.urs.cz/item/CS_URS_2024_01/342244221</t>
  </si>
  <si>
    <t>(4,815+3,35+6,42)*3,15</t>
  </si>
  <si>
    <t>((2,36+3,8)*3+2,44+2,845+1,87)*3,15-0,65*2,4</t>
  </si>
  <si>
    <t>(2,65+2,885+2,65+2,885*2+2,54)*2,9-0,65*2,22</t>
  </si>
  <si>
    <t>(2,65+2,885+2,54+2,885*2+2,65)*2,9-0,65*2,22</t>
  </si>
  <si>
    <t>(2,65+2,885*2+2,64+2,54)*2,9-0,65*2,22</t>
  </si>
  <si>
    <t>5,535*2,9</t>
  </si>
  <si>
    <t>budniky na střeše 4.np</t>
  </si>
  <si>
    <t>(1,35+2,9)*2*2,96+1,15*2,96</t>
  </si>
  <si>
    <t>budniky na střeše 5.np</t>
  </si>
  <si>
    <t>(0,57+1,3)*2*3,6*2+(1,3+1,32)*2*3,6*3+(0,52+1,3)*2*1,54+(0,5+1,3)*2*3,6</t>
  </si>
  <si>
    <t>budniky na střeše nad 5.np</t>
  </si>
  <si>
    <t>(0,55+1,6)*2*1,7+(0,55+1,35)*2*1,7+(0,5+1,35)*2*1,7</t>
  </si>
  <si>
    <t>(0,65+3,5)*2*1,7+(0,6+1)*2*1,7+(1,3+1,35)*2*1,7*2+(0,375+1,9+0,375)*1,7</t>
  </si>
  <si>
    <t>59</t>
  </si>
  <si>
    <t>342244311</t>
  </si>
  <si>
    <t>Příčky jednoduché z cihel děrovaných zvukově izolační z cihel broušených na tenkovrstvou zdicí maltu, pevnost cihel do P15, tl. příčky 115 mm</t>
  </si>
  <si>
    <t>146124718</t>
  </si>
  <si>
    <t>https://podminky.urs.cz/item/CS_URS_2024_01/342244311</t>
  </si>
  <si>
    <t>(2,05+16,085+2,05+3,8*8+2,62+2,05+6,65+8,735+2,91+2,44)*3,15-0,7*2-0,9*2*2-0,8*2-1,1*2*4</t>
  </si>
  <si>
    <t>(7,6*7+7,5*3)*2,9-0,8*2*8-0,9*2*2</t>
  </si>
  <si>
    <t>(7,6*7+7,55*3)*2,9-0,8*2*8-0,9*2*2</t>
  </si>
  <si>
    <t>(7,65+7,6)*2,9-0,9*2-0,8*2</t>
  </si>
  <si>
    <t>60</t>
  </si>
  <si>
    <t>342291131</t>
  </si>
  <si>
    <t>Ukotvení příček plochými kotvami, do konstrukce betonové</t>
  </si>
  <si>
    <t>-1509428399</t>
  </si>
  <si>
    <t>https://podminky.urs.cz/item/CS_URS_2024_01/342291131</t>
  </si>
  <si>
    <t>3,15*21</t>
  </si>
  <si>
    <t>3,15*53</t>
  </si>
  <si>
    <t>2,9*113</t>
  </si>
  <si>
    <t>2,9*94</t>
  </si>
  <si>
    <t>2,9*28</t>
  </si>
  <si>
    <t>61</t>
  </si>
  <si>
    <t>346244821</t>
  </si>
  <si>
    <t>Přizdívky izolační a ochranné z cihel pálených na maltu MC-10 včetně vytvoření požlábku v ohybu izolace vodorovné na svislou, se zatřenou cementovou omítkou z malty min. MC 10 tl. 20 mm pod izolaci z cihel plných dl. 290 mm, P 10 až P 20 tl. 140 mm</t>
  </si>
  <si>
    <t>-810723476</t>
  </si>
  <si>
    <t>https://podminky.urs.cz/item/CS_URS_2024_01/346244821</t>
  </si>
  <si>
    <t>stěny šachty autovýtahu</t>
  </si>
  <si>
    <t>(0,15+0,15+4,65+7,36)*2*1,4</t>
  </si>
  <si>
    <t>stěny šachty výtahů osobních</t>
  </si>
  <si>
    <t>(0,15+4,39+0,15+3,49)*2*1,2</t>
  </si>
  <si>
    <t>Vodorovné konstrukce</t>
  </si>
  <si>
    <t>62</t>
  </si>
  <si>
    <t>411321414</t>
  </si>
  <si>
    <t>Stropy z betonu železového (bez výztuže) stropů deskových, plochých střech, desek balkonových, desek hřibových stropů včetně hlavic hřibových sloupů tř. C 25/30</t>
  </si>
  <si>
    <t>831193642</t>
  </si>
  <si>
    <t>https://podminky.urs.cz/item/CS_URS_2024_01/411321414</t>
  </si>
  <si>
    <t>podlaha P18</t>
  </si>
  <si>
    <t>41,803*(0,03/2+0,05)</t>
  </si>
  <si>
    <t>střecha STR9</t>
  </si>
  <si>
    <t>((4,24+6,3)/2*3,15+(5,075+7,6)/2*2,8-4,63*0,4)*(0,05/2+0,05)</t>
  </si>
  <si>
    <t>STR 11 budniky</t>
  </si>
  <si>
    <t>(3,2*1,6+1,6*1,7)*(0,05*2+0,05)</t>
  </si>
  <si>
    <t>(1,9*0,95+1,15*1,6*2+1,45*1,9*2+1,6*1,9+1,1*1,6)*(0,05/2+0,05)</t>
  </si>
  <si>
    <t>střecha nad 5.np</t>
  </si>
  <si>
    <t>(1,9*1,6*2+1,35*1,6+1,65*1,1+1,6*1,15+0,8*1,65+3,8*1,15)*(0,05/2+0,05)</t>
  </si>
  <si>
    <t>63</t>
  </si>
  <si>
    <t>411321616</t>
  </si>
  <si>
    <t>Stropy z betonu železového (bez výztuže) stropů deskových, plochých střech, desek balkonových, desek hřibových stropů včetně hlavic hřibových sloupů tř. C 30/37</t>
  </si>
  <si>
    <t>1106428445</t>
  </si>
  <si>
    <t>https://podminky.urs.cz/item/CS_URS_2024_01/411321616</t>
  </si>
  <si>
    <t>třída betonu C 30/37 XC4</t>
  </si>
  <si>
    <t>nad 1.pp</t>
  </si>
  <si>
    <t>(60,2*20,3-0,5*1*20-4,01*3,09-4,16*6,86-0,375*2,045)*0,25</t>
  </si>
  <si>
    <t>(3,85+4,1)*0,2*0,5*5</t>
  </si>
  <si>
    <t>nad 1.np</t>
  </si>
  <si>
    <t>(60,2*20,3-1*0,5*20-4,01*3,09-0,33*1,99-3,2*4,8-1,15*0,5-1,5*0,65*2)*0,22</t>
  </si>
  <si>
    <t>strop nad 2.np</t>
  </si>
  <si>
    <t>(60,2*20,3-1*0,5*20-4,01*3,09-0,34*2,01-3,2*4,8-1,5*0,65*2)*0,2</t>
  </si>
  <si>
    <t>strop nad 3.np</t>
  </si>
  <si>
    <t>strop nad 4.np</t>
  </si>
  <si>
    <t>(60,2*20,3-12,05*9,65-7,7*5,53-1*0,5*15-4,01*3,09-3,2*4,8-0,33*2,01-1,5*0,65*2)*0,2</t>
  </si>
  <si>
    <t>strop nad 5.np</t>
  </si>
  <si>
    <t>(12,8*14,77+12,05*7,04+3,6*5,51+20,75*14,97-1*0,5*8-4,01*3,09-1,5*0,65*2)*0,2</t>
  </si>
  <si>
    <t>-1*1,3*2*0,2</t>
  </si>
  <si>
    <t>odskok</t>
  </si>
  <si>
    <t>(12,6+21,5)*0,25*0,2</t>
  </si>
  <si>
    <t>strop nad výtahovou šachtou</t>
  </si>
  <si>
    <t>(4,9*3,54-0,55*0,55)*0,2</t>
  </si>
  <si>
    <t>balkony</t>
  </si>
  <si>
    <t>(2,95*1,73*4+3,1*1,73*5+3,3*1,73*6)*(0,22+0,2)/2</t>
  </si>
  <si>
    <t>nad 2.np</t>
  </si>
  <si>
    <t>(2,95*1,73*4+3,1*1,73*6+3,3*1,73*5)*(0,22+0,2)/2</t>
  </si>
  <si>
    <t>nad 3.np</t>
  </si>
  <si>
    <t>(2,95*1,73*4+3,1*1,73*4+3,3*1,73*6)*(0,22+0,2)/2</t>
  </si>
  <si>
    <t>nad 4.np</t>
  </si>
  <si>
    <t>(3,3*1,73*2+3,1*1,73*5)*(0,22+0,2)/2</t>
  </si>
  <si>
    <t>64</t>
  </si>
  <si>
    <t>411351011</t>
  </si>
  <si>
    <t>Bednění stropních konstrukcí - bez podpěrné konstrukce desek tloušťky stropní desky přes 5 do 25 cm zřízení</t>
  </si>
  <si>
    <t>1128450008</t>
  </si>
  <si>
    <t>https://podminky.urs.cz/item/CS_URS_2024_01/411351011</t>
  </si>
  <si>
    <t>(60,2*20,3-0,5*1*20-4,01*3,09-4,16*6,86-0,375*2,045)</t>
  </si>
  <si>
    <t>(60,2+20,3+(0,1+1)*20+4,01+3,09+4,16+6,86+0,375+2,045)*2*0,25</t>
  </si>
  <si>
    <t>(3,85+4,1)*2*0,5*5</t>
  </si>
  <si>
    <t>(60,2*20,3-1*0,5*20-4,01*3,09-0,33*1,99-3,2*4,8-1,15*0,5-1,5*0,65*2)</t>
  </si>
  <si>
    <t>(60,2+20,3+(1+0,5)*2*20+4,01+3,09+0,33+1,99+3,2+4,8+1,15+0,5+(1,5+0,65)*2)*2*0,22</t>
  </si>
  <si>
    <t>(60,2*20,3-1*0,5*20-4,01*3,09-0,34*2,01-3,2*4,8-1,5*0,65*2)</t>
  </si>
  <si>
    <t>(60,2+20,3+(1+0,5)*20+4,01+3,09+0,34+2,01+3,2+4,8+(1,5+0,65)*2)*2*0,2</t>
  </si>
  <si>
    <t>(60,2*20,3-12,05*9,65-7,7*5,53-1*0,5*15-4,01*3,09-3,2*4,8-0,33*2,01-1,5*0,65*2)</t>
  </si>
  <si>
    <t>(60,2+20,3+9,65+5,53+(1+0,5)*2*15+4,01+3,09+3,2+4,8)*2*0,2</t>
  </si>
  <si>
    <t>(0,33+2,01+(1,5+0,65)*2)*2*0,2</t>
  </si>
  <si>
    <t>12,8*14,77+12,05*7,04+3,6*5,51+20,75*14,97-1*0,5*8-4,01*3,09-1,5*0,65*2-1*1,3*2</t>
  </si>
  <si>
    <t>(12,8+14,77+7,04+5,51+20,75+14,97+(1+0,5)*8+4,01+3,09+(1,5+0,65)*2)*2*0,2</t>
  </si>
  <si>
    <t>(1+1,3)*2*2*0,2</t>
  </si>
  <si>
    <t>(12,6+21,5)*0,2*2</t>
  </si>
  <si>
    <t>4,9*3,54-0,55*0,55</t>
  </si>
  <si>
    <t>(4,9+3,54+0,55+0,55)*2*0,2</t>
  </si>
  <si>
    <t>(2,95*1,73*4+3,1*1,73*5+5,3*1,73*6)</t>
  </si>
  <si>
    <t>(2,95*4+3,1*5+3,3*6)*0,2+1,73*(0,22+0,2)/2*2*15</t>
  </si>
  <si>
    <t>(3,3*1,73*3+3,1*1,73*5)</t>
  </si>
  <si>
    <t>(2,95*4+3,1*6+3,3*5)*0,2+1,73*(0,22+0,2)/2*2*15</t>
  </si>
  <si>
    <t>(2,95*1,73*4+3,1*1,73*4+3,3*1,73*6)</t>
  </si>
  <si>
    <t>(2,95*4+3,1*4+3,3*6)*0,2+1,73*(0,22+0,2)/2*2*14</t>
  </si>
  <si>
    <t>(3,3*1,73*2+3,1*1,73*5)</t>
  </si>
  <si>
    <t>(3,3*2+3,1*5)*0,2+1,73*(0,22+0,2)/2*2*7</t>
  </si>
  <si>
    <t>65</t>
  </si>
  <si>
    <t>411351012</t>
  </si>
  <si>
    <t>Bednění stropních konstrukcí - bez podpěrné konstrukce desek tloušťky stropní desky přes 5 do 25 cm odstranění</t>
  </si>
  <si>
    <t>1257231420</t>
  </si>
  <si>
    <t>https://podminky.urs.cz/item/CS_URS_2024_01/411351012</t>
  </si>
  <si>
    <t>66</t>
  </si>
  <si>
    <t>411354209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</si>
  <si>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40 mm, tl. plechu 1,00 mm</t>
  </si>
  <si>
    <t>772224377</t>
  </si>
  <si>
    <t>https://podminky.urs.cz/item/CS_URS_2024_01/411354209</t>
  </si>
  <si>
    <t>41,803</t>
  </si>
  <si>
    <t>67</t>
  </si>
  <si>
    <t>411354219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</si>
  <si>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lesklým, výšky vln 60 mm, tl. plechu 1,00 mm</t>
  </si>
  <si>
    <t>-21730712</t>
  </si>
  <si>
    <t>https://podminky.urs.cz/item/CS_URS_2024_01/411354219</t>
  </si>
  <si>
    <t>((4,24+6,3)/2*3,15+(5,075+7,6)/2*2,8-4,63*0,4)</t>
  </si>
  <si>
    <t>(3,2*1,6+1,6*1,7)</t>
  </si>
  <si>
    <t>(1,9*0,95+1,15*1,6*2+1,45*1,9*2+1,6*1,9+1,1*1,6)</t>
  </si>
  <si>
    <t>(1,9*1,6*2+1,35*1,6+1,65*1,1+1,6*1,15+0,8*1,65+3,8*1,15)</t>
  </si>
  <si>
    <t>68</t>
  </si>
  <si>
    <t>411354313</t>
  </si>
  <si>
    <t>Podpěrná konstrukce stropů - desek, kleneb a skořepin výška podepření do 4 m tloušťka stropu přes 15 do 25 cm zřízení</t>
  </si>
  <si>
    <t>-656115210</t>
  </si>
  <si>
    <t>https://podminky.urs.cz/item/CS_URS_2024_01/411354313</t>
  </si>
  <si>
    <t>(2,95*1,73*4+3,1*1,73*5+3,3*1,73*6)</t>
  </si>
  <si>
    <t>(2,95*1,73*4+3,1*1,73*6+3,3*1,73*5)</t>
  </si>
  <si>
    <t>69</t>
  </si>
  <si>
    <t>411354314</t>
  </si>
  <si>
    <t>Podpěrná konstrukce stropů - desek, kleneb a skořepin výška podepření do 4 m tloušťka stropu přes 15 do 25 cm odstranění</t>
  </si>
  <si>
    <t>-146570813</t>
  </si>
  <si>
    <t>https://podminky.urs.cz/item/CS_URS_2024_01/411354314</t>
  </si>
  <si>
    <t>70</t>
  </si>
  <si>
    <t>273353131</t>
  </si>
  <si>
    <t>Bednění kotevních otvorů a prostupů v základových konstrukcích v deskách včetně polohového zajištění a odbednění, popř. ztraceného bednění z pletiva apod. průřezu přes 0,05 do 0,10 m2, hl. do 1,00 m</t>
  </si>
  <si>
    <t>-795987748</t>
  </si>
  <si>
    <t>https://podminky.urs.cz/item/CS_URS_2024_01/273353131</t>
  </si>
  <si>
    <t>prostupy stropní deskou</t>
  </si>
  <si>
    <t>nad 5.np</t>
  </si>
  <si>
    <t>71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</si>
  <si>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</si>
  <si>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</si>
  <si>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2118337260</t>
  </si>
  <si>
    <t>https://podminky.urs.cz/item/CS_URS_2024_01/411361821</t>
  </si>
  <si>
    <t>SKŘ vč.D.1.2-11</t>
  </si>
  <si>
    <t>6961/1000</t>
  </si>
  <si>
    <t>SKŘ vč.D.1.2-12</t>
  </si>
  <si>
    <t>17085/1000</t>
  </si>
  <si>
    <t>SKŘ vč.D.1.2-14</t>
  </si>
  <si>
    <t>3210/1000</t>
  </si>
  <si>
    <t>SKŘ vč.D.1.2-15</t>
  </si>
  <si>
    <t>15517/1000</t>
  </si>
  <si>
    <t>SKŘ vč.D.1.2-17</t>
  </si>
  <si>
    <t>467/1000</t>
  </si>
  <si>
    <t>SKŘ vč.D.1.2-18</t>
  </si>
  <si>
    <t>14089/1000</t>
  </si>
  <si>
    <t>SKŘ vč.D.1.2-20</t>
  </si>
  <si>
    <t>417/1000</t>
  </si>
  <si>
    <t>SKŘ vč.D.1.2-21</t>
  </si>
  <si>
    <t>14375/1000</t>
  </si>
  <si>
    <t>SKŘ vč.D.1.2-23</t>
  </si>
  <si>
    <t>239/1000</t>
  </si>
  <si>
    <t>SKŘ vč.D.1.2-24</t>
  </si>
  <si>
    <t>12303/1000</t>
  </si>
  <si>
    <t>SKŘ vč.D.1.2-26</t>
  </si>
  <si>
    <t>437/1000</t>
  </si>
  <si>
    <t>SKŘ vč.D.1.2-27</t>
  </si>
  <si>
    <t>7458/1000</t>
  </si>
  <si>
    <t>58,164*0,12</t>
  </si>
  <si>
    <t>72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</si>
  <si>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</si>
  <si>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</si>
  <si>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-1249751971</t>
  </si>
  <si>
    <t>https://podminky.urs.cz/item/CS_URS_2024_01/411362021</t>
  </si>
  <si>
    <t>12173/1000</t>
  </si>
  <si>
    <t>12715/1000</t>
  </si>
  <si>
    <t>13170/1000</t>
  </si>
  <si>
    <t>12228/1000</t>
  </si>
  <si>
    <t>11053/1000</t>
  </si>
  <si>
    <t>6041/1000</t>
  </si>
  <si>
    <t>SKŘ vč.D.1.2-32</t>
  </si>
  <si>
    <t>584/1000</t>
  </si>
  <si>
    <t>41,803*1,3*3,03/1000</t>
  </si>
  <si>
    <t>((4,24+6,3)/2*3,15+(5,075+7,6)/2*2,8-4,63*0,4)*1,3*3,03/1000</t>
  </si>
  <si>
    <t>STR11 budniky</t>
  </si>
  <si>
    <t>(3,2*1,6+1,6*1,7)*1,2*4,44/1000</t>
  </si>
  <si>
    <t>(1,9*0,95+1,15*1,6*2+1,45*1,9*2+1,6*1,9+1,1*1,6)*1,2*4,44/1000</t>
  </si>
  <si>
    <t>(1,9*1,6*2+1,35*1,6+1,65*1,1+1,6*1,15+0,8*1,65+3,8*1,15)*1,2*4,44/1000</t>
  </si>
  <si>
    <t>73</t>
  </si>
  <si>
    <t>413941123</t>
  </si>
  <si>
    <t>Osazování ocelových válcovaných nosníků ve stropech I nebo IE nebo U nebo UE nebo L č. 14 až 22 nebo výšky přes 120 do 220 mm</t>
  </si>
  <si>
    <t>-279928095</t>
  </si>
  <si>
    <t>https://podminky.urs.cz/item/CS_URS_2024_01/413941123</t>
  </si>
  <si>
    <t>mč.103</t>
  </si>
  <si>
    <t>4,1*21,9/1000*4</t>
  </si>
  <si>
    <t>74</t>
  </si>
  <si>
    <t>13010720</t>
  </si>
  <si>
    <t>ocel profilová jakost S235JR (11 375) průřez I (IPN) 180</t>
  </si>
  <si>
    <t>52376553</t>
  </si>
  <si>
    <t>0,359*1,08</t>
  </si>
  <si>
    <t>75</t>
  </si>
  <si>
    <t>434121415</t>
  </si>
  <si>
    <t>Osazování schodišťových stupňů železobetonových s vyspárováním styčných spár, s provizorním dřevěným zábradlím a dočasným zakrytím stupnic prkny na schodnice, stupňů broušených nebo leštěných</t>
  </si>
  <si>
    <t>-1341761492</t>
  </si>
  <si>
    <t>https://podminky.urs.cz/item/CS_URS_2024_01/434121415</t>
  </si>
  <si>
    <t>1,5*2</t>
  </si>
  <si>
    <t>mč.501</t>
  </si>
  <si>
    <t>1,5*3</t>
  </si>
  <si>
    <t>mč.503</t>
  </si>
  <si>
    <t>76</t>
  </si>
  <si>
    <t>593737x2</t>
  </si>
  <si>
    <t>stupeň schodišťový ŽB 1500x330x150mm</t>
  </si>
  <si>
    <t>27309695</t>
  </si>
  <si>
    <t>77</t>
  </si>
  <si>
    <t>49000-001</t>
  </si>
  <si>
    <t>M+D smykové lišty 12/210-3/A480</t>
  </si>
  <si>
    <t>753958799</t>
  </si>
  <si>
    <t>H1</t>
  </si>
  <si>
    <t>10*2</t>
  </si>
  <si>
    <t>H5</t>
  </si>
  <si>
    <t>31*5</t>
  </si>
  <si>
    <t>78</t>
  </si>
  <si>
    <t>49000-002</t>
  </si>
  <si>
    <t>M+D smykové lišty 12/210-6/A960</t>
  </si>
  <si>
    <t>2016830968</t>
  </si>
  <si>
    <t>H2</t>
  </si>
  <si>
    <t>11*2</t>
  </si>
  <si>
    <t>H4</t>
  </si>
  <si>
    <t>12*1</t>
  </si>
  <si>
    <t>79</t>
  </si>
  <si>
    <t>49000-003</t>
  </si>
  <si>
    <t>M+D smykové lišty 12/210-7/A1120</t>
  </si>
  <si>
    <t>2043669197</t>
  </si>
  <si>
    <t>H3</t>
  </si>
  <si>
    <t>12*2</t>
  </si>
  <si>
    <t>80</t>
  </si>
  <si>
    <t>49000-004</t>
  </si>
  <si>
    <t>1433700089</t>
  </si>
  <si>
    <t>H6</t>
  </si>
  <si>
    <t>6*5</t>
  </si>
  <si>
    <t>81</t>
  </si>
  <si>
    <t>49000-005</t>
  </si>
  <si>
    <t>M+D smykové lišty 12/180-4/A640</t>
  </si>
  <si>
    <t>1031330995</t>
  </si>
  <si>
    <t>2*5</t>
  </si>
  <si>
    <t>82</t>
  </si>
  <si>
    <t>49000-006</t>
  </si>
  <si>
    <t>M+D smykové lišty 12/180-3/A480</t>
  </si>
  <si>
    <t>744024851</t>
  </si>
  <si>
    <t>8*5</t>
  </si>
  <si>
    <t>691</t>
  </si>
  <si>
    <t>953511112</t>
  </si>
  <si>
    <t>Nosný tepelně-izolační prvek pro přerušení tepelných mostů pro betonové balkónové desky tloušťky 160, 180 nebo 200 mm, délka 1 m volně vyložené, se smykovou výztuží D8, počet prutů 8 x D8</t>
  </si>
  <si>
    <t>-1221342510</t>
  </si>
  <si>
    <t>https://podminky.urs.cz/item/CS_URS_2024_01/953511112</t>
  </si>
  <si>
    <t xml:space="preserve">M+D  Prvek pro izolaci proti kročej.hluku určený k eliminaci akustických mostů mezi ramenem a stěnou, typ L</t>
  </si>
  <si>
    <t>S4</t>
  </si>
  <si>
    <t>2,3</t>
  </si>
  <si>
    <t>S3</t>
  </si>
  <si>
    <t>4,5</t>
  </si>
  <si>
    <t>2,5</t>
  </si>
  <si>
    <t>3,14</t>
  </si>
  <si>
    <t>693</t>
  </si>
  <si>
    <t>855679481</t>
  </si>
  <si>
    <t xml:space="preserve">M+D  Nosný prvek pro izolaci proti kročejovému hluku určený k napojení podesty a schodišťové stěny typ Z-VH+VH + armokoš typ Z Part T</t>
  </si>
  <si>
    <t>694</t>
  </si>
  <si>
    <t>-733753630</t>
  </si>
  <si>
    <t xml:space="preserve">M+D  Nosný prvek pro izolaci proti kročejovému hluku určený k napojení schodišťového ramene na základovou desku typ B V2</t>
  </si>
  <si>
    <t>1,5</t>
  </si>
  <si>
    <t>695</t>
  </si>
  <si>
    <t>171374261</t>
  </si>
  <si>
    <t xml:space="preserve">M+D  Nosný prvek pro izolaci proti kročejovému hluku určený k zajištění správné polohy schodišťového ramene na základové desce typ D</t>
  </si>
  <si>
    <t>696</t>
  </si>
  <si>
    <t>-117534431</t>
  </si>
  <si>
    <t xml:space="preserve">M+D  Nosný prvek pro izolaci proti kročejovému hluku určený k napojení prefabrikovaného schodišťového ramene na podestu typ F V2</t>
  </si>
  <si>
    <t>692</t>
  </si>
  <si>
    <t>6847895</t>
  </si>
  <si>
    <t xml:space="preserve">M+D  Nosníky pro přerušení tepelného mostu  KL-M3-V2-REI 220-CV2-H220-6.0</t>
  </si>
  <si>
    <t>46,8</t>
  </si>
  <si>
    <t>46,5</t>
  </si>
  <si>
    <t>44,1</t>
  </si>
  <si>
    <t>21,6</t>
  </si>
  <si>
    <t>430</t>
  </si>
  <si>
    <t>Schodiště vnitřní</t>
  </si>
  <si>
    <t>89</t>
  </si>
  <si>
    <t>431123902</t>
  </si>
  <si>
    <t>Montáž podestových panelů s nesvařovanými spoji, v budovách výšky do 18 m hmotnosti přes 2 do 5 t</t>
  </si>
  <si>
    <t>-667904077</t>
  </si>
  <si>
    <t>https://podminky.urs.cz/item/CS_URS_2024_01/431123902</t>
  </si>
  <si>
    <t>1+1+3</t>
  </si>
  <si>
    <t>90</t>
  </si>
  <si>
    <t>59343002</t>
  </si>
  <si>
    <t>podesta ŽB včetně výztuže do 150kg/m3 objem prefabrikátu do 1m3</t>
  </si>
  <si>
    <t>1309011763</t>
  </si>
  <si>
    <t>P01</t>
  </si>
  <si>
    <t>1,01123</t>
  </si>
  <si>
    <t>P02</t>
  </si>
  <si>
    <t>1,10316</t>
  </si>
  <si>
    <t>P03</t>
  </si>
  <si>
    <t>1,41065*3</t>
  </si>
  <si>
    <t>91</t>
  </si>
  <si>
    <t>435123902</t>
  </si>
  <si>
    <t>Montáž schodišťových ramen s nesvařovanými spoji, v budovách výšky do 18 m, hmotnosti přes 2 do 5 t</t>
  </si>
  <si>
    <t>174600923</t>
  </si>
  <si>
    <t>https://podminky.urs.cz/item/CS_URS_2024_01/435123902</t>
  </si>
  <si>
    <t>92</t>
  </si>
  <si>
    <t>59372191</t>
  </si>
  <si>
    <t>schodiště ŽB včetně výztuže do 120kg/m3 objem prefabrikátu do 1m3</t>
  </si>
  <si>
    <t>1107561102</t>
  </si>
  <si>
    <t>R1</t>
  </si>
  <si>
    <t>1,617</t>
  </si>
  <si>
    <t>R2</t>
  </si>
  <si>
    <t>1,6845*2</t>
  </si>
  <si>
    <t>R3</t>
  </si>
  <si>
    <t>1,6635</t>
  </si>
  <si>
    <t>R4</t>
  </si>
  <si>
    <t>1,527*3</t>
  </si>
  <si>
    <t>R5</t>
  </si>
  <si>
    <t>Komunikace pozemní</t>
  </si>
  <si>
    <t>501</t>
  </si>
  <si>
    <t>Okapový chodník</t>
  </si>
  <si>
    <t>93</t>
  </si>
  <si>
    <t>181912112</t>
  </si>
  <si>
    <t>Úprava pláně vyrovnáním výškových rozdílů ručně v hornině třídy těžitelnosti I skupiny 3 se zhutněním</t>
  </si>
  <si>
    <t>-1693962208</t>
  </si>
  <si>
    <t>https://podminky.urs.cz/item/CS_URS_2024_01/181912112</t>
  </si>
  <si>
    <t>94</t>
  </si>
  <si>
    <t>637121113</t>
  </si>
  <si>
    <t>Okapový chodník z kameniva s udusáním a urovnáním povrchu z kačírku tl. 200 mm</t>
  </si>
  <si>
    <t>-668749983</t>
  </si>
  <si>
    <t>https://podminky.urs.cz/item/CS_URS_2024_01/637121113</t>
  </si>
  <si>
    <t>(10+1,5+3,35+0,7+0,7+30,15+9+3,3+2,95+3,9+5,8+1,255+8,45)*0,3</t>
  </si>
  <si>
    <t>9,8*0,4+(5+5,15)/2*0,5+1,05*0,5+9,85*0,4+0,5*0,2*5+0,8*0,45+4,242*0,3/2+4,242*1,45/2</t>
  </si>
  <si>
    <t>502</t>
  </si>
  <si>
    <t>Pobytové terasy 1.np</t>
  </si>
  <si>
    <t>95</t>
  </si>
  <si>
    <t>-1521168533</t>
  </si>
  <si>
    <t>96</t>
  </si>
  <si>
    <t>564750001</t>
  </si>
  <si>
    <t>Podklad nebo kryt z kameniva hrubého drceného vel. 8-16 mm s rozprostřením a zhutněním plochy jednotlivě do 100 m2, po zhutnění tl. 150 mm</t>
  </si>
  <si>
    <t>2103298171</t>
  </si>
  <si>
    <t>https://podminky.urs.cz/item/CS_URS_2024_01/564750001</t>
  </si>
  <si>
    <t>skladba P20</t>
  </si>
  <si>
    <t>105,557</t>
  </si>
  <si>
    <t>97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</si>
  <si>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</si>
  <si>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</si>
  <si>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2028826179</t>
  </si>
  <si>
    <t>https://podminky.urs.cz/item/CS_URS_2024_01/596811311</t>
  </si>
  <si>
    <t>98</t>
  </si>
  <si>
    <t>59246101</t>
  </si>
  <si>
    <t>dlažba velkoformátová betonová 600x300mm tl 60mm přírodní</t>
  </si>
  <si>
    <t>413489718</t>
  </si>
  <si>
    <t>105,557*1,03</t>
  </si>
  <si>
    <t>503</t>
  </si>
  <si>
    <t>Betonové nášlapy</t>
  </si>
  <si>
    <t>99</t>
  </si>
  <si>
    <t>1792851124</t>
  </si>
  <si>
    <t>-25960299</t>
  </si>
  <si>
    <t>skladba P21</t>
  </si>
  <si>
    <t>1*0,25*56</t>
  </si>
  <si>
    <t>101</t>
  </si>
  <si>
    <t>596911111</t>
  </si>
  <si>
    <t>Kladení šlapáků z jednotlivých kusů do lože ze štěrkopísku nebo z prohozené zeminy v rovině nebo na svahu do 1:5</t>
  </si>
  <si>
    <t>-137315257</t>
  </si>
  <si>
    <t>https://podminky.urs.cz/item/CS_URS_2024_01/596911111</t>
  </si>
  <si>
    <t>102</t>
  </si>
  <si>
    <t>58337303</t>
  </si>
  <si>
    <t>štěrkopísek frakce 0/8</t>
  </si>
  <si>
    <t>-343741759</t>
  </si>
  <si>
    <t>lože pod šlapáky</t>
  </si>
  <si>
    <t>14*0,04*2</t>
  </si>
  <si>
    <t>1,12*0,06 'Přepočtené koeficientem množství</t>
  </si>
  <si>
    <t>103</t>
  </si>
  <si>
    <t>59246x02</t>
  </si>
  <si>
    <t>betonový nášlap 1000x250x60mm</t>
  </si>
  <si>
    <t>1197521410</t>
  </si>
  <si>
    <t>504</t>
  </si>
  <si>
    <t>Mlatový chodník</t>
  </si>
  <si>
    <t>104</t>
  </si>
  <si>
    <t>1487938931</t>
  </si>
  <si>
    <t>105</t>
  </si>
  <si>
    <t>564871011</t>
  </si>
  <si>
    <t>Podklad ze štěrkodrti ŠD s rozprostřením a zhutněním plochy jednotlivě do 100 m2, po zhutnění tl. 250 mm</t>
  </si>
  <si>
    <t>-362274434</t>
  </si>
  <si>
    <t>https://podminky.urs.cz/item/CS_URS_2024_01/564871011</t>
  </si>
  <si>
    <t>frakce 0/32</t>
  </si>
  <si>
    <t>skladba P22</t>
  </si>
  <si>
    <t>19,505</t>
  </si>
  <si>
    <t>106</t>
  </si>
  <si>
    <t>564932111</t>
  </si>
  <si>
    <t>Podklad z mechanicky zpevněného kameniva MZK (minerální beton) s rozprostřením a s hutněním, po zhutnění tl. 100 mm</t>
  </si>
  <si>
    <t>-1378039619</t>
  </si>
  <si>
    <t>https://podminky.urs.cz/item/CS_URS_2024_01/564932111</t>
  </si>
  <si>
    <t>505</t>
  </si>
  <si>
    <t>Betonová dlažba v parteru</t>
  </si>
  <si>
    <t>107</t>
  </si>
  <si>
    <t>771778461</t>
  </si>
  <si>
    <t xml:space="preserve">osa D/ 4-6   </t>
  </si>
  <si>
    <t>8,3*1</t>
  </si>
  <si>
    <t>108</t>
  </si>
  <si>
    <t>544507977</t>
  </si>
  <si>
    <t>frakce 32/63</t>
  </si>
  <si>
    <t>skladba P23</t>
  </si>
  <si>
    <t>8,3*1-2*1</t>
  </si>
  <si>
    <t>109</t>
  </si>
  <si>
    <t>596841220</t>
  </si>
  <si>
    <t>Kladení dlažby z betonových nebo kameninových dlaždic komunikací pro pěší s vyplněním spár a se smetením přebytečného materiálu na vzdálenost do 3 m s ložem z cementové malty tl. do 30 mm velikosti dlaždic přes 0,09 m2 do 0,25 m2, pro plochy do 50 m2</t>
  </si>
  <si>
    <t>16702245</t>
  </si>
  <si>
    <t>https://podminky.urs.cz/item/CS_URS_2024_01/596841220</t>
  </si>
  <si>
    <t>690</t>
  </si>
  <si>
    <t>59245018</t>
  </si>
  <si>
    <t>dlažba skladebná betonová 200x100mm tl 60mm přírodní</t>
  </si>
  <si>
    <t>-1191416388</t>
  </si>
  <si>
    <t>6,3*1,03</t>
  </si>
  <si>
    <t>506</t>
  </si>
  <si>
    <t>Předprostor vjezdu</t>
  </si>
  <si>
    <t>111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</si>
  <si>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</si>
  <si>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</si>
  <si>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412111846</t>
  </si>
  <si>
    <t>https://podminky.urs.cz/item/CS_URS_2024_01/596212210</t>
  </si>
  <si>
    <t>skladba P25</t>
  </si>
  <si>
    <t>2,8*0,73</t>
  </si>
  <si>
    <t>689</t>
  </si>
  <si>
    <t>59245020</t>
  </si>
  <si>
    <t>dlažba skladebná betonová 200x100mm tl 80mm přírodní</t>
  </si>
  <si>
    <t>109692630</t>
  </si>
  <si>
    <t>2,044*1,03</t>
  </si>
  <si>
    <t>507</t>
  </si>
  <si>
    <t>Niky výplní otvorů</t>
  </si>
  <si>
    <t>688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</si>
  <si>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</si>
  <si>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</si>
  <si>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-1712327795</t>
  </si>
  <si>
    <t>https://podminky.urs.cz/item/CS_URS_2024_01/596841120</t>
  </si>
  <si>
    <t>lepeno flexibilním lepidlem</t>
  </si>
  <si>
    <t>skladba P26</t>
  </si>
  <si>
    <t>114</t>
  </si>
  <si>
    <t>1834779758</t>
  </si>
  <si>
    <t>15*1,03</t>
  </si>
  <si>
    <t>Úprava povrchů vnitřních</t>
  </si>
  <si>
    <t>115</t>
  </si>
  <si>
    <t>611131111</t>
  </si>
  <si>
    <t>Podkladní a spojovací vrstva vnitřních omítaných ploch polymercementový spojovací můstek nanášený ručně stropů</t>
  </si>
  <si>
    <t>739314722</t>
  </si>
  <si>
    <t>https://podminky.urs.cz/item/CS_URS_2024_01/611131111</t>
  </si>
  <si>
    <t>1179,173</t>
  </si>
  <si>
    <t xml:space="preserve">5.np </t>
  </si>
  <si>
    <t>mč.503+504</t>
  </si>
  <si>
    <t>15+17,5</t>
  </si>
  <si>
    <t>116</t>
  </si>
  <si>
    <t>621221041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</si>
  <si>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160 do 200 mm</t>
  </si>
  <si>
    <t>849222081</t>
  </si>
  <si>
    <t>https://podminky.urs.cz/item/CS_URS_2024_01/621221041</t>
  </si>
  <si>
    <t>podhled</t>
  </si>
  <si>
    <t>905,7+171,3+23,7+19,923+18,8</t>
  </si>
  <si>
    <t>průvlaky</t>
  </si>
  <si>
    <t>(3,85+4,1)*0,5*2*5</t>
  </si>
  <si>
    <t>117</t>
  </si>
  <si>
    <t>63142031</t>
  </si>
  <si>
    <t>deska tepelně izolační minerální kontaktních fasád podélné vlákno λ=0,035-0,036 tl 200mm</t>
  </si>
  <si>
    <t>-1023532351</t>
  </si>
  <si>
    <t>1179,173*1,05</t>
  </si>
  <si>
    <t>118</t>
  </si>
  <si>
    <t>611311131</t>
  </si>
  <si>
    <t>Vápenný štuk vnitřních ploch tloušťky do 3 mm vodorovných konstrukcí stropů rovných</t>
  </si>
  <si>
    <t>1442880862</t>
  </si>
  <si>
    <t>https://podminky.urs.cz/item/CS_URS_2024_01/611311131</t>
  </si>
  <si>
    <t>119</t>
  </si>
  <si>
    <t>612131101</t>
  </si>
  <si>
    <t>Podkladní a spojovací vrstva vnitřních omítaných ploch cementový postřik nanášený ručně celoplošně stěn</t>
  </si>
  <si>
    <t>2122591976</t>
  </si>
  <si>
    <t>https://podminky.urs.cz/item/CS_URS_2024_01/612131101</t>
  </si>
  <si>
    <t>na zděné kce</t>
  </si>
  <si>
    <t>176,888*2,8-1,15*2,8*2-0,9*2*14-0,8*2*6+(1,15+2,8*2)*0,115</t>
  </si>
  <si>
    <t>na betonové zdi</t>
  </si>
  <si>
    <t>405,889*3+13,6*3,15-0,9*2,12+(0,9+2,12*2)*0,25+253,795*0,2</t>
  </si>
  <si>
    <t>-1,1*2*26-0,9*2*12-7,95*2,01*2-2,81*2,28</t>
  </si>
  <si>
    <t>-((1,225+1,1)*1,5+0,65*1,5*5+0,9*1,5*2+1,9*1,5+1,1*1,4+1,2*2,4+0,9*1,815)</t>
  </si>
  <si>
    <t>-(7,7*2,45+3,6*2,4+0,9*2,4*5+2,25*1,5*2+0,65*2,4*3+1,8*2,2+2,9*2,4*11+11,7*2,4)</t>
  </si>
  <si>
    <t>-1,8*2,4</t>
  </si>
  <si>
    <t>na zděné konstrukci</t>
  </si>
  <si>
    <t>549,677*3+20,3*3+(1,315+2,7*2)*0,15*2-1,1*2*18-0,9*2*34-1,315*2,7*4</t>
  </si>
  <si>
    <t>-0,8*2*14-1,8*2,1*2-1,6*2,3*2-0,7*2*8-2,8*2,4</t>
  </si>
  <si>
    <t>na žb zdi</t>
  </si>
  <si>
    <t>583,191*2,75+261,46*0,2+(2,81+2,28*2)*0,2</t>
  </si>
  <si>
    <t>-(2,25*2,22*11+1,9*2,22*10+2,9*2,22*10+0,9*1,815+7,7*2,75+0,9*2,22*2)</t>
  </si>
  <si>
    <t>-(0,65*2,22+1,8*2,22*2)</t>
  </si>
  <si>
    <t>na zděné konsgtrukci</t>
  </si>
  <si>
    <t>622,29*2,75-0,8*2*52-0,9*2*16-0,7*2*68-0,65*2,22+(0,65+2,22*2)*0,15</t>
  </si>
  <si>
    <t>543,8*2,75+(2,81+2,28*2+1,9+2,45*2+1,9+2,45*2)*0,2+250,33*0,15</t>
  </si>
  <si>
    <t>-(2,25*2,22*11+1,9*2,22*10+2,9*2,22*7+3*2,22+12,05*2,3+0,65*2,22)</t>
  </si>
  <si>
    <t>-(1,8*2,22*20,9*2,22*2+0,9*1,815)</t>
  </si>
  <si>
    <t>2,4*0,45+6,6*0,45/2+559,994*2,75</t>
  </si>
  <si>
    <t>-0,8*2*46-0,9*2*16-0,7*2*61</t>
  </si>
  <si>
    <t>na žb zdech</t>
  </si>
  <si>
    <t>183,835*2,75-2,81*2,28+(2,81+2,28*2)*0,2+123,06*0,2</t>
  </si>
  <si>
    <t>-((3,55+11,65)*2,3+1,77*2,3+3,1*1,41+3,01*2,22+1,5*2,3+3,46*2,3)</t>
  </si>
  <si>
    <t>-(2,9*2,22*5+3,8*1,4+1,9*2,22*2+2,25*2,22*2)</t>
  </si>
  <si>
    <t>253,66*2,75+2,57*0,45+7,2*0,45/2-0,8*2*14-0,9*2*22-0,7*2*26</t>
  </si>
  <si>
    <t>120</t>
  </si>
  <si>
    <t>612142001</t>
  </si>
  <si>
    <t>Pletivo vnitřních ploch v ploše nebo pruzích, na plném podkladu sklovláknité vtlačené do tmelu včetně tmelu stěn</t>
  </si>
  <si>
    <t>500385212</t>
  </si>
  <si>
    <t>https://podminky.urs.cz/item/CS_URS_2024_01/612142001</t>
  </si>
  <si>
    <t xml:space="preserve">ostění </t>
  </si>
  <si>
    <t>(3+2,2*2)*0,6</t>
  </si>
  <si>
    <t>mč.403</t>
  </si>
  <si>
    <t>121</t>
  </si>
  <si>
    <t>612321141</t>
  </si>
  <si>
    <t>Omítka vápenocementová vnitřních ploch nanášená ručně dvouvrstvá, tloušťky jádrové omítky do 10 mm a tloušťky štuku do 3 mm štuková svislých konstrukcí stěn</t>
  </si>
  <si>
    <t>500432330</t>
  </si>
  <si>
    <t>https://podminky.urs.cz/item/CS_URS_2024_01/612321141</t>
  </si>
  <si>
    <t>122</t>
  </si>
  <si>
    <t>619991005</t>
  </si>
  <si>
    <t>Zakrytí vnitřních ploch před znečištěním fólií včetně pozdějšího odkrytí stěn nebo svislých ploch</t>
  </si>
  <si>
    <t>-392471268</t>
  </si>
  <si>
    <t>https://podminky.urs.cz/item/CS_URS_2024_01/619991005</t>
  </si>
  <si>
    <t>0,9*2,12</t>
  </si>
  <si>
    <t>(1,225+1,1)*1,5+0,65*1,5*5+0,9*1,5*2+1,9*1,5+1,1*1,4+1,2*2,4+2,8*2,4+0,9*1,815</t>
  </si>
  <si>
    <t>7,7*2,45+3,6*2,4+0,9*2,4*5+2,25*1,5*2+0,65*2,4*3+1,8*2,2+2,9*2,4*11+11,7*2,4</t>
  </si>
  <si>
    <t>1,8*2,4</t>
  </si>
  <si>
    <t>2,25*2,22*11+1,9*2,22*10+2,9*2,22*10+0,9*1,815+7,7*2,75+0,9*2,22*2</t>
  </si>
  <si>
    <t>0,65*2,22*2+1,8*2,22*2</t>
  </si>
  <si>
    <t>2,25*2,22*11+1,9*2,22*10+2,9*2,22*7+3*2,22+12,05*2,3+0,65*2,22*2</t>
  </si>
  <si>
    <t>1,8*2,22*20,9*2,22*2+0,9*1,815</t>
  </si>
  <si>
    <t>(3,55+11,65)*2,3+1,77*2,3+3,1*1,41+3,01*2,22+1,5*2,3+3,46*2,3</t>
  </si>
  <si>
    <t>2,9*2,22*5+3,8*1,4+1,9*2,22*2+2,25*2,22*2</t>
  </si>
  <si>
    <t>123</t>
  </si>
  <si>
    <t>622143003</t>
  </si>
  <si>
    <t>Montáž omítkových profilů plastových, pozinkovaných nebo dřevěných upevněných vtlačením do podkladní vrstvy nebo přibitím rohových s tkaninou</t>
  </si>
  <si>
    <t>1347070170</t>
  </si>
  <si>
    <t>https://podminky.urs.cz/item/CS_URS_2024_01/622143003</t>
  </si>
  <si>
    <t>0,9+2,12*2</t>
  </si>
  <si>
    <t xml:space="preserve">1.np </t>
  </si>
  <si>
    <t>(1,225+1,1+1,5*2)+(0,65+1,5*2)*5+(0,9+1,5*2)*2+(1,9+1,5*2)+(1,1+1,4*2)</t>
  </si>
  <si>
    <t>(1,2+2,4*2)+(2,8+2,4*2)+(0,9+1,815*2)+(7,7+2,45*2)+(3,6+2,4*2)</t>
  </si>
  <si>
    <t>(0,9+2,4*2)*5+(2,25+1,5*2)*2+(0,65+2,4*2)*3+(1,8+2,2*2)+(2,9+2,4*2)*11</t>
  </si>
  <si>
    <t>(11,7+2,4*2)+(1,8+2,4*2)+3,15*39</t>
  </si>
  <si>
    <t xml:space="preserve">2.np </t>
  </si>
  <si>
    <t>(2,25+2,22*2)*11+(1,9+2,22*2)*10+(2,9+2,22*2)*10+(0,9+1,815*2)</t>
  </si>
  <si>
    <t>(7,7+2,75*2)+(0,9+2,22*2)*2+(0,65+2,22*2)*2+(1,8+2,22*2)*2+2,75*14</t>
  </si>
  <si>
    <t>(2,25+2,22*2)*11+(1,9+2,22*2)*10+(2,9+2,22*2)*7+(3+2,22*2)+2,75*12</t>
  </si>
  <si>
    <t>(12,05+2,3*2)+(0,65+2,22*2)*2+(1,8+2,22*2)*2+(0,9+2,22*2)*2+(0,9+1,815*2)</t>
  </si>
  <si>
    <t>(3,55+11,65+2,3*2)+(1,77+2,3*2)+(3,1+1,41*2)+(3,01+2,22*2)+(1,5+2,3*2)</t>
  </si>
  <si>
    <t>(3,46+2,3*2)+(2,9+2,22*2)*5+(3,8+1,4*2)+(1,9+2,22*2)*2+(2,25+2,22*2)*2</t>
  </si>
  <si>
    <t>2,75*5</t>
  </si>
  <si>
    <t>124</t>
  </si>
  <si>
    <t>55343023</t>
  </si>
  <si>
    <t>profil rohový Pz s kulatou hlavou pro vnitřní omítky tl 15mm</t>
  </si>
  <si>
    <t>322094080</t>
  </si>
  <si>
    <t>1396,705*1,1</t>
  </si>
  <si>
    <t>1536,376*1,05 'Přepočtené koeficientem množství</t>
  </si>
  <si>
    <t>125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</si>
  <si>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</si>
  <si>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</si>
  <si>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1173711978</t>
  </si>
  <si>
    <t>https://podminky.urs.cz/item/CS_URS_2024_01/622221021</t>
  </si>
  <si>
    <t>schodiště</t>
  </si>
  <si>
    <t>3,1*1,875+7,2*3</t>
  </si>
  <si>
    <t>7,2*(3,15+2,75+2,75+2,75+2,75)-1,6*2,3</t>
  </si>
  <si>
    <t>126</t>
  </si>
  <si>
    <t>63142025</t>
  </si>
  <si>
    <t>deska tepelně izolační minerální kontaktních fasád podélné vlákno λ=0,035-0,036 tl 100mm</t>
  </si>
  <si>
    <t>1958876768</t>
  </si>
  <si>
    <t>125,613*1,05</t>
  </si>
  <si>
    <t>127</t>
  </si>
  <si>
    <t>622221041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</si>
  <si>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160 do 200 mm</t>
  </si>
  <si>
    <t>1586775668</t>
  </si>
  <si>
    <t>https://podminky.urs.cz/item/CS_URS_2024_01/622221041</t>
  </si>
  <si>
    <t>sloupy</t>
  </si>
  <si>
    <t>(0,8+0,3)*2*1*13</t>
  </si>
  <si>
    <t>stěny po obvodu</t>
  </si>
  <si>
    <t>(59,6+16+3,585+5,135+2,15+3,88+20,47+5,9+1,985+7,085+3,585+16)*1</t>
  </si>
  <si>
    <t>mč.104</t>
  </si>
  <si>
    <t>(1,65+4,2)*3</t>
  </si>
  <si>
    <t>mč.105</t>
  </si>
  <si>
    <t>(0,2+1,635+0,115)*3</t>
  </si>
  <si>
    <t>mč.105a</t>
  </si>
  <si>
    <t>(1,16+4,51)*3</t>
  </si>
  <si>
    <t>128</t>
  </si>
  <si>
    <t>63142028</t>
  </si>
  <si>
    <t>deska tepelně izolační minerální kontaktních fasád podélné vlákno λ=0,035-0,036 tl 150mm</t>
  </si>
  <si>
    <t>1084704210</t>
  </si>
  <si>
    <t>40,41*1,05</t>
  </si>
  <si>
    <t>129</t>
  </si>
  <si>
    <t>1950051135</t>
  </si>
  <si>
    <t>173,975*1,05</t>
  </si>
  <si>
    <t>130</t>
  </si>
  <si>
    <t>612311131</t>
  </si>
  <si>
    <t>Vápenný štuk vnitřních ploch tloušťky do 3 mm svislých konstrukcí stěn</t>
  </si>
  <si>
    <t>2133087308</t>
  </si>
  <si>
    <t>https://podminky.urs.cz/item/CS_URS_2024_01/612311131</t>
  </si>
  <si>
    <t>na KZS</t>
  </si>
  <si>
    <t>125,613+214,385</t>
  </si>
  <si>
    <t>(3+2,2*2)*0,39</t>
  </si>
  <si>
    <t>Úprava povrchů vnějších</t>
  </si>
  <si>
    <t>131</t>
  </si>
  <si>
    <t>621131111</t>
  </si>
  <si>
    <t>Podkladní a spojovací vrstva vnějších omítaných ploch polymercementový spojovací můstek nanášený ručně podhledů</t>
  </si>
  <si>
    <t>-460079358</t>
  </si>
  <si>
    <t>https://podminky.urs.cz/item/CS_URS_2024_01/621131111</t>
  </si>
  <si>
    <t>střecha STR10 zespodu</t>
  </si>
  <si>
    <t>8,3*1,1+8,3*1,6+(1,1+8,3+1,1+1,6+8,3+1,6)*0,22</t>
  </si>
  <si>
    <t>132</t>
  </si>
  <si>
    <t>621151031</t>
  </si>
  <si>
    <t>Penetrační nátěr vnějších pastovitých tenkovrstvých omítek silikonový podhledů</t>
  </si>
  <si>
    <t>804968683</t>
  </si>
  <si>
    <t>https://podminky.urs.cz/item/CS_URS_2024_01/621151031</t>
  </si>
  <si>
    <t>133</t>
  </si>
  <si>
    <t>621221003</t>
  </si>
  <si>
    <t>Montáž kontaktního zateplení lepením a mechanickým kotvením z desek minerální vlny s podélnou orientací vláken nebo kombinovaných (dodávka ve specifikaci) na vnější podhledy, na podklad dřevěný nebo kovový, tloušťky desek do 40 mm</t>
  </si>
  <si>
    <t>1045094940</t>
  </si>
  <si>
    <t>https://podminky.urs.cz/item/CS_URS_2024_01/621221003</t>
  </si>
  <si>
    <t>134</t>
  </si>
  <si>
    <t>63140347</t>
  </si>
  <si>
    <t>deska tepelně izolační minerální kontaktních fasád podélné vlákno λ=0,041 tl 20mm</t>
  </si>
  <si>
    <t>-286573234</t>
  </si>
  <si>
    <t>27,25*1,05</t>
  </si>
  <si>
    <t>135</t>
  </si>
  <si>
    <t>621531032</t>
  </si>
  <si>
    <t>Omítka tenkovrstvá silikonová vnějších ploch probarvená bez penetrace zatíraná (škrábaná), zrnitost 3,0 mm podhledů</t>
  </si>
  <si>
    <t>105128268</t>
  </si>
  <si>
    <t>https://podminky.urs.cz/item/CS_URS_2024_01/621531032</t>
  </si>
  <si>
    <t>136</t>
  </si>
  <si>
    <t>622131111</t>
  </si>
  <si>
    <t>Podkladní a spojovací vrstva vnějších omítaných ploch polymercementový spojovací můstek nanášený ručně stěn</t>
  </si>
  <si>
    <t>1667576144</t>
  </si>
  <si>
    <t>https://podminky.urs.cz/item/CS_URS_2024_01/622131111</t>
  </si>
  <si>
    <t>únikové schodiště 1.pp</t>
  </si>
  <si>
    <t>(0,583+2,2+2,716)*3,4</t>
  </si>
  <si>
    <t>fasáda 1.np - atika 5.np</t>
  </si>
  <si>
    <t>(60,7+20,8)*2*14,14-12,05*3,24-7,25*6,19</t>
  </si>
  <si>
    <t>terasa 3.np</t>
  </si>
  <si>
    <t>(7,2+5,5+5,5)*10,31</t>
  </si>
  <si>
    <t>terasa 4.np</t>
  </si>
  <si>
    <t>(7,75*2+12,05)*7,4</t>
  </si>
  <si>
    <t>(21,25+13,3)*3,08</t>
  </si>
  <si>
    <t>(13,05+0,75*2+11,75+7,75+0,95+21,5+13,05)*4,27</t>
  </si>
  <si>
    <t>budniky</t>
  </si>
  <si>
    <t>mč.401</t>
  </si>
  <si>
    <t>(1,6+3,2+1,6)*2,515</t>
  </si>
  <si>
    <t>(1,6*2+1,15*2-0,5+1,45*2+1,15+1,45*4+1,9*4+1,6*4+1,1*2)*3,3</t>
  </si>
  <si>
    <t>(1,15*2+1,65*2+1,1*2+1,75*2+0,9*2+1,6*3+1,9*5+1,6*4+1,75*2)*1,25</t>
  </si>
  <si>
    <t>1,6*0,3*2</t>
  </si>
  <si>
    <t>výtahová šachta nad střechou</t>
  </si>
  <si>
    <t>(5,2+3,84)*2*1</t>
  </si>
  <si>
    <t>odečet otvorů (viz zakrývání otvorů)</t>
  </si>
  <si>
    <t>-1259,711</t>
  </si>
  <si>
    <t>parter</t>
  </si>
  <si>
    <t>(1,002+0,3+1,002)*7,947*4</t>
  </si>
  <si>
    <t>137</t>
  </si>
  <si>
    <t>622142001</t>
  </si>
  <si>
    <t>Pletivo vnějších ploch v ploše nebo pruzích, na plném podkladu sklovláknité vtlačené do tmelu stěn</t>
  </si>
  <si>
    <t>-861167341</t>
  </si>
  <si>
    <t>https://podminky.urs.cz/item/CS_URS_2024_01/622142001</t>
  </si>
  <si>
    <t>ostění</t>
  </si>
  <si>
    <t>1172,505*0,25</t>
  </si>
  <si>
    <t xml:space="preserve">na izolaci pod terénem </t>
  </si>
  <si>
    <t>483,672</t>
  </si>
  <si>
    <t>138</t>
  </si>
  <si>
    <t>829674528</t>
  </si>
  <si>
    <t>kolem otvorů</t>
  </si>
  <si>
    <t>(1,325+1,2+1,5*2)+(0,65+1,5*2)*5+(0,9+1,5*2)*2+(1,9+1,5*2)+(1,1+1,4*2)</t>
  </si>
  <si>
    <t>(11,7+2,4*2)+(1,8+2,4*2)</t>
  </si>
  <si>
    <t>(7,7+2,75*2)+(0,9+2,22*2)*2+(0,65+2,22*2)*2+(1,8+2,22*2)*2</t>
  </si>
  <si>
    <t>(2,25+2,22*2)*11+(1,9+2,22*2)*10+(2,9+2,22*2)*7+(3+2,22*2)</t>
  </si>
  <si>
    <t>(3,65+11,75+2,3*2)+(1,77+2,3*2)+(3,1+1,41*2)+(3,01+2,22*2)+(1,5+2,3*2)</t>
  </si>
  <si>
    <t>okraj podhledu střechy STR10</t>
  </si>
  <si>
    <t>1,1*2+8,3*2+1,6*2</t>
  </si>
  <si>
    <t>rohy budovy</t>
  </si>
  <si>
    <t>14,14*4+3,08*4+7,4*2+10,31*2+3,3*5</t>
  </si>
  <si>
    <t>rohy budniků a vš</t>
  </si>
  <si>
    <t>2,515*2+3,3*17+0,3*4+1,25*27+1*4</t>
  </si>
  <si>
    <t>7,947*2*4</t>
  </si>
  <si>
    <t>139</t>
  </si>
  <si>
    <t>55343026</t>
  </si>
  <si>
    <t>profil rohový Pz+PVC pro vnější omítky tl 15mm</t>
  </si>
  <si>
    <t>-2015672060</t>
  </si>
  <si>
    <t>1456,961*1,1</t>
  </si>
  <si>
    <t>1602,657*1,05 'Přepočtené koeficientem množství</t>
  </si>
  <si>
    <t>140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</si>
  <si>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</si>
  <si>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</si>
  <si>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2008979421</t>
  </si>
  <si>
    <t>https://podminky.urs.cz/item/CS_URS_2024_01/622143004</t>
  </si>
  <si>
    <t>STR10</t>
  </si>
  <si>
    <t>141</t>
  </si>
  <si>
    <t>59051476</t>
  </si>
  <si>
    <t>profil začišťovací PVC 9mm s výztužnou tkaninou pro ostění ETICS</t>
  </si>
  <si>
    <t>1867775916</t>
  </si>
  <si>
    <t>1172,505*1,1</t>
  </si>
  <si>
    <t>142</t>
  </si>
  <si>
    <t>622151031</t>
  </si>
  <si>
    <t>Penetrační nátěr vnějších pastovitých tenkovrstvých omítek silikonový stěn</t>
  </si>
  <si>
    <t>-646431539</t>
  </si>
  <si>
    <t>https://podminky.urs.cz/item/CS_URS_2024_01/622151031</t>
  </si>
  <si>
    <t>143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</si>
  <si>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</si>
  <si>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</si>
  <si>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-2043555621</t>
  </si>
  <si>
    <t>https://podminky.urs.cz/item/CS_URS_2024_01/622211031</t>
  </si>
  <si>
    <t>atika - střecha STR1</t>
  </si>
  <si>
    <t>(12,4+14,37+12,6+5,5+3,2+5,5+12,33+3,7+5,4+11+1,7+14,39+20,35+6+0,5)*0,95</t>
  </si>
  <si>
    <t>atika - střecha STR2</t>
  </si>
  <si>
    <t>7,7*1,1</t>
  </si>
  <si>
    <t>atika - střecha STR3+STR4</t>
  </si>
  <si>
    <t>12,05*0,95</t>
  </si>
  <si>
    <t>atika - střecha STR5+STR6</t>
  </si>
  <si>
    <t>(6,14+19,9+18,75+5,33+34,24+19,9-2-0,8+8,04)*1,1</t>
  </si>
  <si>
    <t>144</t>
  </si>
  <si>
    <t>28376020</t>
  </si>
  <si>
    <t>deska perimetrická fasádní soklová 150kPa λ=0,035 tl 150mm</t>
  </si>
  <si>
    <t>247292225</t>
  </si>
  <si>
    <t>prořez</t>
  </si>
  <si>
    <t>262,861*0,05</t>
  </si>
  <si>
    <t>145</t>
  </si>
  <si>
    <t>622221001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</si>
  <si>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do 40 mm</t>
  </si>
  <si>
    <t>-1904318599</t>
  </si>
  <si>
    <t>https://podminky.urs.cz/item/CS_URS_2024_01/622221001</t>
  </si>
  <si>
    <t>146</t>
  </si>
  <si>
    <t>-1326766210</t>
  </si>
  <si>
    <t>73,24*1,1</t>
  </si>
  <si>
    <t>147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</si>
  <si>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</si>
  <si>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</si>
  <si>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-1557506805</t>
  </si>
  <si>
    <t>https://podminky.urs.cz/item/CS_URS_2024_01/622211061</t>
  </si>
  <si>
    <t>sokl 1.np</t>
  </si>
  <si>
    <t>(60,7*2+20,8*2-1,1-1,2-2,8-2*2-2,75-3,6-0,9*5-0,65*3-1,8*2-2,9*11-11,7)*0,3</t>
  </si>
  <si>
    <t>sokl u balkonů 2.np</t>
  </si>
  <si>
    <t>(2,95*4+3,1*5+3,3*6-1,9*4-2,9*5-2,25*6)*0,3</t>
  </si>
  <si>
    <t>sokl u balkonů 3.np</t>
  </si>
  <si>
    <t>(2,95*4+3,1*6+3,3*5-1,9*4-2,9*5-2,25*6)*0,3</t>
  </si>
  <si>
    <t>sokl u balkonů 4.np</t>
  </si>
  <si>
    <t>(2,95*4+3,1*4+3,3*6-1,9*4-2,9*4-2,25*6)*0,3</t>
  </si>
  <si>
    <t>sokl u balkonů 5.np</t>
  </si>
  <si>
    <t>(3,1*5+3,3*2-2,9*5-2,25*2)*0,3</t>
  </si>
  <si>
    <t>sokl terasy 3.np</t>
  </si>
  <si>
    <t>(7,2+5,76*2)*0,3</t>
  </si>
  <si>
    <t>sokl terasy 4.np</t>
  </si>
  <si>
    <t>(11,55-3,2+6,84*2)*0,3</t>
  </si>
  <si>
    <t>677</t>
  </si>
  <si>
    <t>28376009</t>
  </si>
  <si>
    <t>deska perimetrická fasádní soklová 150kPa λ=0,035</t>
  </si>
  <si>
    <t>-1707945382</t>
  </si>
  <si>
    <t>51,555*0,25*1,05</t>
  </si>
  <si>
    <t>149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</si>
  <si>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</si>
  <si>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</si>
  <si>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1605333928</t>
  </si>
  <si>
    <t>https://podminky.urs.cz/item/CS_URS_2024_01/622221031</t>
  </si>
  <si>
    <t>(0,583+2,2+2,716)*3,4-0,9*2,1</t>
  </si>
  <si>
    <t>678</t>
  </si>
  <si>
    <t>63152266</t>
  </si>
  <si>
    <t>deska tepelně izolační minerální kontaktních fasád podélné vlákno λ=0,034 tl 160mm</t>
  </si>
  <si>
    <t>-1564210301</t>
  </si>
  <si>
    <t>201,033*1,05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</si>
  <si>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</si>
  <si>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</si>
  <si>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-909398028</t>
  </si>
  <si>
    <t>https://podminky.urs.cz/item/CS_URS_2024_01/622221061</t>
  </si>
  <si>
    <t>-(1259,711-0,9*2,1)</t>
  </si>
  <si>
    <t>odečet soklu z XPS</t>
  </si>
  <si>
    <t>-51,555</t>
  </si>
  <si>
    <t>679</t>
  </si>
  <si>
    <t>2051668906</t>
  </si>
  <si>
    <t>celková tl.izolantu je 250mm - je projektovaná dodávka v jedné vrstvě</t>
  </si>
  <si>
    <t>1706,43*1,05</t>
  </si>
  <si>
    <t>680</t>
  </si>
  <si>
    <t>63142021</t>
  </si>
  <si>
    <t>deska tepelně izolační minerální kontaktních fasád podélné vlákno λ=0,035-0,036 tl 50mm</t>
  </si>
  <si>
    <t>-208345829</t>
  </si>
  <si>
    <t>153</t>
  </si>
  <si>
    <t>622252001</t>
  </si>
  <si>
    <t>Montáž profilů kontaktního zateplení zakládacích soklových připevněných hmoždinkami</t>
  </si>
  <si>
    <t>1994464113</t>
  </si>
  <si>
    <t>https://podminky.urs.cz/item/CS_URS_2024_01/622252001</t>
  </si>
  <si>
    <t>(0,583+2,2+2,716)</t>
  </si>
  <si>
    <t>(60,7+20,8)*2</t>
  </si>
  <si>
    <t>(7,2+5,5+5,5)</t>
  </si>
  <si>
    <t>(7,75*2+12,05)</t>
  </si>
  <si>
    <t>(13,05+0,75*2+11,75+7,75+0,95+21,5+13,05)</t>
  </si>
  <si>
    <t>2,95*(4+4+4)+3,1*(5+6+4+5)+3,3*(6+5+6+2)</t>
  </si>
  <si>
    <t>(1,6+3,2+1,6)</t>
  </si>
  <si>
    <t>(1,6*2+1,15*2-0,5+1,45*2+1,15+1,45*4+1,9*4+1,6*4+1,1*2)</t>
  </si>
  <si>
    <t>(1,15*2+1,65*2+1,1*2+1,75*2+0,9*2+1,6*3+1,9*5+1,6*4+1,75*2)</t>
  </si>
  <si>
    <t>(5,2+3,84)*2</t>
  </si>
  <si>
    <t>154</t>
  </si>
  <si>
    <t>59051668</t>
  </si>
  <si>
    <t>profil zakládací Al tl 0,7mm pro ETICS pro izolant tl 150mm</t>
  </si>
  <si>
    <t>-788457913</t>
  </si>
  <si>
    <t>92,83*1,1</t>
  </si>
  <si>
    <t>681</t>
  </si>
  <si>
    <t>28342213</t>
  </si>
  <si>
    <t>profil zakládací sada upevňovacího a nasouvacího profilu pro ETICS pro izolant tl 180-220mm</t>
  </si>
  <si>
    <t>1827725466</t>
  </si>
  <si>
    <t>pro tl. izolantu 250mm</t>
  </si>
  <si>
    <t>443,899*1,1</t>
  </si>
  <si>
    <t>682</t>
  </si>
  <si>
    <t>59051628</t>
  </si>
  <si>
    <t>profil zakládací Al tl 1,0mm pro ETICS pro izolant tl 50mm</t>
  </si>
  <si>
    <t>-1448754153</t>
  </si>
  <si>
    <t>156</t>
  </si>
  <si>
    <t>622252002</t>
  </si>
  <si>
    <t>Montáž profilů kontaktního zateplení ostatních stěnových, dilatačních apod. lepených do tmelu</t>
  </si>
  <si>
    <t>1422069850</t>
  </si>
  <si>
    <t>https://podminky.urs.cz/item/CS_URS_2024_01/622252002</t>
  </si>
  <si>
    <t>okapničky</t>
  </si>
  <si>
    <t>0,9</t>
  </si>
  <si>
    <t>1,325+1,2+0,65*5+0,9*2+1,9+1,1+1,2+2,8+0,9+7,7+3,6</t>
  </si>
  <si>
    <t>0,9*5+2,25*2+0,65*3+1,8+2,9*11+11,7+1,8</t>
  </si>
  <si>
    <t>2,25*11+1,9*10+2,9*10+0,9+7,7+0,9*2+0,65*2+1,8*2</t>
  </si>
  <si>
    <t>2,25*11+1,9*10+2,9*7+3+12,05+0,65*2+1,8*2+0,9*2+0,9</t>
  </si>
  <si>
    <t>3,65+11,75+1,77+3,1+3,01+1,5+3,46+2,9*5+3,8+1,9*2+2,25*2</t>
  </si>
  <si>
    <t>parapety</t>
  </si>
  <si>
    <t>403,465-1,9*(4+4+4)-2,9*(5+5+4+5)-2,25*(6+6+6+2)-1,1-1,2-2,8-2*2-2,75</t>
  </si>
  <si>
    <t>-3,6-0,9*5-0,65*3-1,8*2-2,9*11-11,7</t>
  </si>
  <si>
    <t>157</t>
  </si>
  <si>
    <t>59051510</t>
  </si>
  <si>
    <t>profil začišťovací s okapnicí PVC s výztužnou tkaninou pro nadpraží ETICS</t>
  </si>
  <si>
    <t>-1803092500</t>
  </si>
  <si>
    <t>403,465*1,1</t>
  </si>
  <si>
    <t>158</t>
  </si>
  <si>
    <t>59051512</t>
  </si>
  <si>
    <t>profil začišťovací s okapnicí PVC s výztužnou tkaninou pro parapet ETICS</t>
  </si>
  <si>
    <t>-633459870</t>
  </si>
  <si>
    <t>211,465*1,1</t>
  </si>
  <si>
    <t>159</t>
  </si>
  <si>
    <t>622531032</t>
  </si>
  <si>
    <t>Omítka tenkovrstvá silikonová vnějších ploch probarvená bez penetrace zatíraná (škrábaná), zrnitost 3,0 mm stěn</t>
  </si>
  <si>
    <t>1623375928</t>
  </si>
  <si>
    <t>https://podminky.urs.cz/item/CS_URS_2024_01/622531032</t>
  </si>
  <si>
    <t>160</t>
  </si>
  <si>
    <t>629991011</t>
  </si>
  <si>
    <t>Zakrytí vnějších ploch před znečištěním včetně pozdějšího odkrytí výplní otvorů a svislých ploch fólií přilepenou lepící páskou</t>
  </si>
  <si>
    <t>-1419268177</t>
  </si>
  <si>
    <t>https://podminky.urs.cz/item/CS_URS_2024_01/629991011</t>
  </si>
  <si>
    <t>(1,325+1,2)*1,5+0,65*1,5*5+0,9*1,5*2+1,9*1,5+1,1*1,4+1,2*2,4+2,8*2,4+0,9*1,815</t>
  </si>
  <si>
    <t>(3,65+11,75)*2,3+1,77*2,3+3,1*1,41+3,01*2,22+1,5*2,3+3,46*2,3</t>
  </si>
  <si>
    <t>Podlahy a podlahové konstrukce</t>
  </si>
  <si>
    <t>161</t>
  </si>
  <si>
    <t>631311136</t>
  </si>
  <si>
    <t>Mazanina z betonu prostého bez zvýšených nároků na prostředí tl. přes 120 do 240 mm tř. C 25/30</t>
  </si>
  <si>
    <t>-1758082303</t>
  </si>
  <si>
    <t>https://podminky.urs.cz/item/CS_URS_2024_01/631311136</t>
  </si>
  <si>
    <t>podlaha P2</t>
  </si>
  <si>
    <t>171,3*0,147</t>
  </si>
  <si>
    <t>162</t>
  </si>
  <si>
    <t>631319175</t>
  </si>
  <si>
    <t>Příplatek k cenám mazanin za stržení povrchu spodní vrstvy mazaniny latí před vložením výztuže nebo pletiva pro tl. obou vrstev mazaniny přes 120 do 240 mm</t>
  </si>
  <si>
    <t>53929623</t>
  </si>
  <si>
    <t>https://podminky.urs.cz/item/CS_URS_2024_01/631319175</t>
  </si>
  <si>
    <t>163</t>
  </si>
  <si>
    <t>631362021</t>
  </si>
  <si>
    <t>Výztuž mazanin ze svařovaných sítí z drátů typu KARI</t>
  </si>
  <si>
    <t>1946396970</t>
  </si>
  <si>
    <t>https://podminky.urs.cz/item/CS_URS_2024_01/631362021</t>
  </si>
  <si>
    <t>171,3*1,3*3,03/1000</t>
  </si>
  <si>
    <t>164</t>
  </si>
  <si>
    <t>632441225</t>
  </si>
  <si>
    <t>Potěr anhydritový samonivelační litý tř. C 30, tl. přes 45 do 50 mm</t>
  </si>
  <si>
    <t>1854682483</t>
  </si>
  <si>
    <t>https://podminky.urs.cz/item/CS_URS_2024_01/632441225</t>
  </si>
  <si>
    <t>podlaha P4</t>
  </si>
  <si>
    <t>357,6</t>
  </si>
  <si>
    <t>podlaha P5</t>
  </si>
  <si>
    <t>2310,4</t>
  </si>
  <si>
    <t>podlaha P6</t>
  </si>
  <si>
    <t>252,9</t>
  </si>
  <si>
    <t>podlaha P7</t>
  </si>
  <si>
    <t>138,7</t>
  </si>
  <si>
    <t>podlaha P8</t>
  </si>
  <si>
    <t>534,8</t>
  </si>
  <si>
    <t>podlaha P9</t>
  </si>
  <si>
    <t>119,8</t>
  </si>
  <si>
    <t>podlaha P10</t>
  </si>
  <si>
    <t>133,2</t>
  </si>
  <si>
    <t>podlaha P11</t>
  </si>
  <si>
    <t>319</t>
  </si>
  <si>
    <t>podlaha P12</t>
  </si>
  <si>
    <t>3,7</t>
  </si>
  <si>
    <t>podlaha P15</t>
  </si>
  <si>
    <t>18,8</t>
  </si>
  <si>
    <t>podlaha P16</t>
  </si>
  <si>
    <t>52,558</t>
  </si>
  <si>
    <t>podlaha P17</t>
  </si>
  <si>
    <t>43,7</t>
  </si>
  <si>
    <t>165</t>
  </si>
  <si>
    <t>632441293</t>
  </si>
  <si>
    <t>Potěr anhydritový samonivelační litý Příplatek k cenám za každých dalších i započatých 5 mm tloušťky přes 50 mm tř. C 30</t>
  </si>
  <si>
    <t>-685739189</t>
  </si>
  <si>
    <t>https://podminky.urs.cz/item/CS_URS_2024_01/632441293</t>
  </si>
  <si>
    <t>357,6*(60-50)/5</t>
  </si>
  <si>
    <t>2310,4*(60-50)/5</t>
  </si>
  <si>
    <t>252,9*(55-50)/5</t>
  </si>
  <si>
    <t>138,7*(55-50)/5</t>
  </si>
  <si>
    <t>534,8*(55-50)/5</t>
  </si>
  <si>
    <t>119,8*(53-50)/5</t>
  </si>
  <si>
    <t>133,2*(51-50)/5</t>
  </si>
  <si>
    <t>319*(51-50)/5</t>
  </si>
  <si>
    <t>3,7*(56-50)/5</t>
  </si>
  <si>
    <t>18,8*(67-60)/5</t>
  </si>
  <si>
    <t>52,558*(67-50)/5</t>
  </si>
  <si>
    <t>43,7*(55-50)/5</t>
  </si>
  <si>
    <t>166</t>
  </si>
  <si>
    <t>633811111</t>
  </si>
  <si>
    <t>Povrchová úprava betonových podlah broušení nerovností do 2 mm (stržení šlemu)</t>
  </si>
  <si>
    <t>-1328101827</t>
  </si>
  <si>
    <t>https://podminky.urs.cz/item/CS_URS_2024_01/633811111</t>
  </si>
  <si>
    <t>167</t>
  </si>
  <si>
    <t>634112113</t>
  </si>
  <si>
    <t>Obvodová dilatace mezi stěnou a mazaninou nebo potěrem podlahovým páskem z pěnového PE tl. do 10 mm, výšky 80 mm</t>
  </si>
  <si>
    <t>556192818</t>
  </si>
  <si>
    <t>https://podminky.urs.cz/item/CS_URS_2024_01/634112113</t>
  </si>
  <si>
    <t>176,888</t>
  </si>
  <si>
    <t>405,889+13,6+579,677+20,3+0,15*2</t>
  </si>
  <si>
    <t>583,191+622,29</t>
  </si>
  <si>
    <t>543,8+2,4+6,6+559,994</t>
  </si>
  <si>
    <t>183,835+253,66+2,57+7,2</t>
  </si>
  <si>
    <t>168</t>
  </si>
  <si>
    <t>636311114</t>
  </si>
  <si>
    <t>Kladení dlažby z betonových dlaždic na sucho na terče z umělé hmoty o rozměru dlažby 40x40 cm, o výšce terče přes 100 do 150 mm</t>
  </si>
  <si>
    <t>49513316</t>
  </si>
  <si>
    <t>https://podminky.urs.cz/item/CS_URS_2024_01/636311114</t>
  </si>
  <si>
    <t>podlaha P14</t>
  </si>
  <si>
    <t>221,6</t>
  </si>
  <si>
    <t>169</t>
  </si>
  <si>
    <t>59245716</t>
  </si>
  <si>
    <t xml:space="preserve">dlažba plošná terasová betonová 400x400mm tl 40mm </t>
  </si>
  <si>
    <t>-1346194421</t>
  </si>
  <si>
    <t>221,6*1,05</t>
  </si>
  <si>
    <t>170</t>
  </si>
  <si>
    <t>636311115</t>
  </si>
  <si>
    <t>Kladení dlažby z betonových dlaždic na sucho na terče z umělé hmoty o rozměru dlažby 40x40 cm, o výšce terče přes 150 mm</t>
  </si>
  <si>
    <t>-685898831</t>
  </si>
  <si>
    <t>https://podminky.urs.cz/item/CS_URS_2024_01/636311115</t>
  </si>
  <si>
    <t>střecha STR2</t>
  </si>
  <si>
    <t>7,7*5,31</t>
  </si>
  <si>
    <t>střecha STR4</t>
  </si>
  <si>
    <t>2,5*3,2+2,8*2,2+4,64*1,255</t>
  </si>
  <si>
    <t>střecha STR5</t>
  </si>
  <si>
    <t>4,895*2+2,8*1,65+3,415*3,63+3,35*3,45+12,47*6,24-1,45*1,88+12,23*2,24</t>
  </si>
  <si>
    <t>-1,45*1,88+1,75*1,9+2,5*4,85+1,9*1,6+5,4*3,1+12*6,85-1,15*1,45-0,95*2,15</t>
  </si>
  <si>
    <t>171</t>
  </si>
  <si>
    <t>1358524731</t>
  </si>
  <si>
    <t>312,71*1,03</t>
  </si>
  <si>
    <t>172</t>
  </si>
  <si>
    <t>631342232</t>
  </si>
  <si>
    <t>Cementová litá pěna - pěnobeton tl. přes 120 do 240 mm, objemové hmotnosti 600 kg/m3</t>
  </si>
  <si>
    <t>-1006169545</t>
  </si>
  <si>
    <t>https://podminky.urs.cz/item/CS_URS_2024_01/631342232</t>
  </si>
  <si>
    <t>střecha STR1</t>
  </si>
  <si>
    <t>(12,4*14,37+5,5*3,2+12,33*6,6+20,35*14,39-0,83*1,6-0,78*1,35-0,78*1,35)*(0,04+0,25)/2</t>
  </si>
  <si>
    <t>(-3,5*0,87-0,74*1,35-4,35*3,3-1,6*1,4*4)*(0,04+0,25)/2</t>
  </si>
  <si>
    <t>7,7*5,31*(0,04+0,2)/2</t>
  </si>
  <si>
    <t>střecha STR3+STR4</t>
  </si>
  <si>
    <t>12,05*7,29*(0,04+0,26)/2</t>
  </si>
  <si>
    <t>střecha STR5+STR6</t>
  </si>
  <si>
    <t>(6,14*19,9-0,75*1,4-0,85*1,3*2-0,95*1,97)*(0,04+0,23)/2</t>
  </si>
  <si>
    <t>(12,61*7,3+29,55*7,29+8,04*12,61+2*0,45-1,3*1,6*3-1,2*0,8)*(0,04+0,26)/2</t>
  </si>
  <si>
    <t>((4,24+6,3)/2*3,15+(5,075+7,6)/2*2,8-4,63*0,4)*(0,04+0,2)/2</t>
  </si>
  <si>
    <t>631</t>
  </si>
  <si>
    <t>Drátkobeton</t>
  </si>
  <si>
    <t>173</t>
  </si>
  <si>
    <t>194520879</t>
  </si>
  <si>
    <t>podlaha P1</t>
  </si>
  <si>
    <t>905,7*(0,123+0,147)/2</t>
  </si>
  <si>
    <t>174</t>
  </si>
  <si>
    <t>424449853</t>
  </si>
  <si>
    <t>175</t>
  </si>
  <si>
    <t>631319185</t>
  </si>
  <si>
    <t>Příplatek k cenám mazanin za sklon přes 15° do 35° od vodorovné roviny mazanina tl. přes 120 do 240 mm</t>
  </si>
  <si>
    <t>-473370717</t>
  </si>
  <si>
    <t>https://podminky.urs.cz/item/CS_URS_2024_01/631319185</t>
  </si>
  <si>
    <t>176</t>
  </si>
  <si>
    <t>631319205</t>
  </si>
  <si>
    <t>Příplatek k cenám betonových mazanin za vyztužení ocelovými vlákny (drátkobeton) objemové vyztužení 35 kg/m3</t>
  </si>
  <si>
    <t>669023019</t>
  </si>
  <si>
    <t>https://podminky.urs.cz/item/CS_URS_2024_01/631319205</t>
  </si>
  <si>
    <t>177</t>
  </si>
  <si>
    <t>1833495038</t>
  </si>
  <si>
    <t>905,7*1,3*5,4/1000</t>
  </si>
  <si>
    <t>178</t>
  </si>
  <si>
    <t>631351101</t>
  </si>
  <si>
    <t>Bednění v podlahách rýh a hran zřízení</t>
  </si>
  <si>
    <t>1477746534</t>
  </si>
  <si>
    <t>https://podminky.urs.cz/item/CS_URS_2024_01/631351101</t>
  </si>
  <si>
    <t>pro žlab</t>
  </si>
  <si>
    <t>(24,695+58,845+9,535+0,3*3)*2*0,1</t>
  </si>
  <si>
    <t>179</t>
  </si>
  <si>
    <t>631351102</t>
  </si>
  <si>
    <t>Bednění v podlahách rýh a hran odstranění</t>
  </si>
  <si>
    <t>-708197704</t>
  </si>
  <si>
    <t>https://podminky.urs.cz/item/CS_URS_2024_01/631351102</t>
  </si>
  <si>
    <t>180</t>
  </si>
  <si>
    <t>634662111</t>
  </si>
  <si>
    <t>Výplň dilatačních spar mazanin akrylátovým tmelem, šířka spáry do 10 mm</t>
  </si>
  <si>
    <t>481877776</t>
  </si>
  <si>
    <t>https://podminky.urs.cz/item/CS_URS_2024_01/634662111</t>
  </si>
  <si>
    <t>181</t>
  </si>
  <si>
    <t>634911114</t>
  </si>
  <si>
    <t>Řezání dilatačních nebo smršťovacích spár v čerstvé betonové mazanině nebo potěru šířky do 5 mm, hloubky přes 50 do 80 mm</t>
  </si>
  <si>
    <t>-507232327</t>
  </si>
  <si>
    <t>https://podminky.urs.cz/item/CS_URS_2024_01/634911114</t>
  </si>
  <si>
    <t>905,7*0,775</t>
  </si>
  <si>
    <t>Osazování výplní otvorů</t>
  </si>
  <si>
    <t>182</t>
  </si>
  <si>
    <t>642944121</t>
  </si>
  <si>
    <t>Osazení ocelových dveřních zárubní lisovaných nebo z úhelníků dodatečně s vybetonováním prahu, plochy do 2,5 m2</t>
  </si>
  <si>
    <t>-1168930841</t>
  </si>
  <si>
    <t>https://podminky.urs.cz/item/CS_URS_2024_01/642944121</t>
  </si>
  <si>
    <t>120+91+52+74+4+9+13</t>
  </si>
  <si>
    <t>odečet protipožárních</t>
  </si>
  <si>
    <t>-85</t>
  </si>
  <si>
    <t>183</t>
  </si>
  <si>
    <t>642945111</t>
  </si>
  <si>
    <t>Osazování ocelových zárubní protipožárních nebo protiplynových dveří do vynechaného otvoru, s obetonováním, dveří jednokřídlových do 2,5 m2</t>
  </si>
  <si>
    <t>-1342576664</t>
  </si>
  <si>
    <t>https://podminky.urs.cz/item/CS_URS_2024_01/642945111</t>
  </si>
  <si>
    <t>D/01</t>
  </si>
  <si>
    <t>D/02</t>
  </si>
  <si>
    <t>D/03</t>
  </si>
  <si>
    <t>D/04</t>
  </si>
  <si>
    <t>D/05</t>
  </si>
  <si>
    <t>D/06</t>
  </si>
  <si>
    <t>D/07</t>
  </si>
  <si>
    <t>D/08</t>
  </si>
  <si>
    <t>D/09</t>
  </si>
  <si>
    <t>D/R9</t>
  </si>
  <si>
    <t>D/P30</t>
  </si>
  <si>
    <t>D/P15</t>
  </si>
  <si>
    <t>D/Pi30</t>
  </si>
  <si>
    <t>D/Pi15</t>
  </si>
  <si>
    <t>D/Pc30</t>
  </si>
  <si>
    <t>D/L30</t>
  </si>
  <si>
    <t>D/L15</t>
  </si>
  <si>
    <t>D/Li30</t>
  </si>
  <si>
    <t>D/Lc30</t>
  </si>
  <si>
    <t>D/10</t>
  </si>
  <si>
    <t>184</t>
  </si>
  <si>
    <t>5533143x02</t>
  </si>
  <si>
    <t>zárubeň jednokřídlá ocelová univerzální typ U pro dodatečnou montáž tl stěny 115mm rozměru 700/1970mm</t>
  </si>
  <si>
    <t>324858452</t>
  </si>
  <si>
    <t>D/R6A</t>
  </si>
  <si>
    <t>D/R6B</t>
  </si>
  <si>
    <t>D/V6B</t>
  </si>
  <si>
    <t>D/V8</t>
  </si>
  <si>
    <t>D/P3</t>
  </si>
  <si>
    <t>D/L3</t>
  </si>
  <si>
    <t>D/P4</t>
  </si>
  <si>
    <t>D/L4</t>
  </si>
  <si>
    <t>185</t>
  </si>
  <si>
    <t>5533143x03</t>
  </si>
  <si>
    <t>zárubeň jednokřídlá ocelová univerzální typ U pro dodatečnou montáž tl stěny 115mm rozměru 800/1970mm</t>
  </si>
  <si>
    <t>1267402378</t>
  </si>
  <si>
    <t>D/R5</t>
  </si>
  <si>
    <t>D/V5</t>
  </si>
  <si>
    <t>D/R7</t>
  </si>
  <si>
    <t>D/V7</t>
  </si>
  <si>
    <t>D/P1</t>
  </si>
  <si>
    <t>D/L1</t>
  </si>
  <si>
    <t>D/P2</t>
  </si>
  <si>
    <t>D/L2</t>
  </si>
  <si>
    <t>186</t>
  </si>
  <si>
    <t>5533143x04</t>
  </si>
  <si>
    <t>zárubeň jednokřídlá ocelová univerzální typ U pro dodatečnou montáž tl stěny 115mm rozměru 900/1970mm</t>
  </si>
  <si>
    <t>-1408670034</t>
  </si>
  <si>
    <t>D/R8</t>
  </si>
  <si>
    <t>D/V9</t>
  </si>
  <si>
    <t>D/P5</t>
  </si>
  <si>
    <t>D/L5</t>
  </si>
  <si>
    <t>D/P6</t>
  </si>
  <si>
    <t>D/L6</t>
  </si>
  <si>
    <t>D/P7</t>
  </si>
  <si>
    <t>D/P8</t>
  </si>
  <si>
    <t>D/L8</t>
  </si>
  <si>
    <t>D/RK2</t>
  </si>
  <si>
    <t>D/VK2</t>
  </si>
  <si>
    <t>D/R2</t>
  </si>
  <si>
    <t>D/V2</t>
  </si>
  <si>
    <t>D/R3</t>
  </si>
  <si>
    <t>D/V3</t>
  </si>
  <si>
    <t>D/R4</t>
  </si>
  <si>
    <t>D/V10</t>
  </si>
  <si>
    <t>187</t>
  </si>
  <si>
    <t>5533143x05</t>
  </si>
  <si>
    <t>zárubeň jednokřídlá ocelová univerzální typ DZD pro dodatečnou montáž tl stěny 200mm rozměru 900/1970mm</t>
  </si>
  <si>
    <t>1765462867</t>
  </si>
  <si>
    <t>D/Li3</t>
  </si>
  <si>
    <t>188</t>
  </si>
  <si>
    <t>5533143x06</t>
  </si>
  <si>
    <t>zárubeň jednokřídlá ocelová univerzální typ DZD pro dodatečnou montáž tl stěny 300mm rozměru 900/1970mm</t>
  </si>
  <si>
    <t>-281750740</t>
  </si>
  <si>
    <t>D/RK1</t>
  </si>
  <si>
    <t>D/VK1</t>
  </si>
  <si>
    <t>189</t>
  </si>
  <si>
    <t>5533143x07</t>
  </si>
  <si>
    <t>zárubeň jednokřídlá ocelová univerzální typ U pro dodatečnou montáž tl stěny 115mm rozměru 1100/1970mm</t>
  </si>
  <si>
    <t>-376133131</t>
  </si>
  <si>
    <t>D/R1D</t>
  </si>
  <si>
    <t>D/V1D</t>
  </si>
  <si>
    <t>D/R1E</t>
  </si>
  <si>
    <t>D/V1E</t>
  </si>
  <si>
    <t>190</t>
  </si>
  <si>
    <t>5533143x08</t>
  </si>
  <si>
    <t>zárubeň jednokřídlá ocelová univerzální typ DZD pro dodatečnou montáž tl stěny 200mm rozměru 1100/1970mm</t>
  </si>
  <si>
    <t>-1947411811</t>
  </si>
  <si>
    <t>D/R1A</t>
  </si>
  <si>
    <t>D/V1A</t>
  </si>
  <si>
    <t>D/R1B</t>
  </si>
  <si>
    <t>D/V1B</t>
  </si>
  <si>
    <t>D/R1C</t>
  </si>
  <si>
    <t>D/V1V</t>
  </si>
  <si>
    <t>191</t>
  </si>
  <si>
    <t>642945112</t>
  </si>
  <si>
    <t>Osazování ocelových zárubní protipožárních nebo protiplynových dveří do vynechaného otvoru, s obetonováním, dveří dvoukřídlových přes 2,5 do 6,5 m2</t>
  </si>
  <si>
    <t>1161014936</t>
  </si>
  <si>
    <t>https://podminky.urs.cz/item/CS_URS_2024_01/642945112</t>
  </si>
  <si>
    <t>D11</t>
  </si>
  <si>
    <t>192</t>
  </si>
  <si>
    <t>553317x9</t>
  </si>
  <si>
    <t xml:space="preserve">zárubeň dvoukřídlá ocelová  typ DZD pro dodatečnou montáž tl stěny 115mm rozměru 2x1030/1970mm</t>
  </si>
  <si>
    <t>-1713754618</t>
  </si>
  <si>
    <t>Ostatní konstrukce a práce, bourání</t>
  </si>
  <si>
    <t>193</t>
  </si>
  <si>
    <t>941311112</t>
  </si>
  <si>
    <t>Lešení řadové modulové lehké pracovní s podlahami s provozním zatížením tř. 3 do 200 kg/m2 šířky tř. SW06 od 0,6 do 0,9 m výšky přes 10 do 25 m montáž</t>
  </si>
  <si>
    <t>-1908493577</t>
  </si>
  <si>
    <t>https://podminky.urs.cz/item/CS_URS_2024_01/941311112</t>
  </si>
  <si>
    <t>(1,2+60,7+1,2+1,2+20,8+1,2)*2*14,4+(1,2+21,25+1,2+1,2+13,3+1,2)*3,08</t>
  </si>
  <si>
    <t>(7,75+12,05+7,75)*7,4+(7,2+5,5+5,5)*10,31+2,2*3,4</t>
  </si>
  <si>
    <t>194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</si>
  <si>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</si>
  <si>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</si>
  <si>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-1741766246</t>
  </si>
  <si>
    <t>https://podminky.urs.cz/item/CS_URS_2024_01/941311212</t>
  </si>
  <si>
    <t>3005,63*60</t>
  </si>
  <si>
    <t>195</t>
  </si>
  <si>
    <t>941311812</t>
  </si>
  <si>
    <t>Lešení řadové modulové lehké pracovní s podlahami s provozním zatížením tř. 3 do 200 kg/m2 šířky tř. SW06 od 0,6 do 0,9 m výšky přes 10 do 25 m demontáž</t>
  </si>
  <si>
    <t>-780803953</t>
  </si>
  <si>
    <t>https://podminky.urs.cz/item/CS_URS_2024_01/941311812</t>
  </si>
  <si>
    <t>196</t>
  </si>
  <si>
    <t>944511111</t>
  </si>
  <si>
    <t>Síť ochranná zavěšená na konstrukci lešení z textilie z umělých vláken montáž</t>
  </si>
  <si>
    <t>-1486154730</t>
  </si>
  <si>
    <t>https://podminky.urs.cz/item/CS_URS_2024_01/944511111</t>
  </si>
  <si>
    <t>197</t>
  </si>
  <si>
    <t>944511211</t>
  </si>
  <si>
    <t>Síť ochranná zavěšená na konstrukci lešení z textilie z umělých vláken příplatek k ceně za každý den použití</t>
  </si>
  <si>
    <t>-1420375586</t>
  </si>
  <si>
    <t>https://podminky.urs.cz/item/CS_URS_2024_01/944511211</t>
  </si>
  <si>
    <t>198</t>
  </si>
  <si>
    <t>944511811</t>
  </si>
  <si>
    <t>Síť ochranná zavěšená na konstrukci lešení z textilie z umělých vláken demontáž</t>
  </si>
  <si>
    <t>-88530861</t>
  </si>
  <si>
    <t>https://podminky.urs.cz/item/CS_URS_2024_01/944511811</t>
  </si>
  <si>
    <t>199</t>
  </si>
  <si>
    <t>949101111</t>
  </si>
  <si>
    <t>Lešení pomocné pracovní pro objekty pozemních staveb pro zatížení do 150 kg/m2, o výšce lešeňové podlahy do 1,9 m</t>
  </si>
  <si>
    <t>924815417</t>
  </si>
  <si>
    <t>https://podminky.urs.cz/item/CS_URS_2024_01/949101111</t>
  </si>
  <si>
    <t>357,6+252,9+138,7+119,8+133,2+3,7+20,097+8,642</t>
  </si>
  <si>
    <t>739,7+141,4+100,2+21,121+69,6+8,642+43,7</t>
  </si>
  <si>
    <t>742,2+141,4+100,6+19,703+65+8,642</t>
  </si>
  <si>
    <t>605,8+127+86,2+19,703+56,3+8,642</t>
  </si>
  <si>
    <t>222,7+125+32+30,7+17,99</t>
  </si>
  <si>
    <t>200</t>
  </si>
  <si>
    <t>952901111</t>
  </si>
  <si>
    <t>Vyčištění budov nebo objektů před předáním do užívání budov bytové nebo občanské výstavby, světlé výšky podlaží do 4 m</t>
  </si>
  <si>
    <t>1247341480</t>
  </si>
  <si>
    <t>https://podminky.urs.cz/item/CS_URS_2024_01/952901111</t>
  </si>
  <si>
    <t>201</t>
  </si>
  <si>
    <t>953312115</t>
  </si>
  <si>
    <t>Vložky svislé do dilatačních spár z polystyrenových desek fasádních včetně dodání a osazení, v jakémkoliv zdivu přes 30 do 50 mm</t>
  </si>
  <si>
    <t>2123901080</t>
  </si>
  <si>
    <t>https://podminky.urs.cz/item/CS_URS_2024_01/953312115</t>
  </si>
  <si>
    <t>kolem atik a zdí střech</t>
  </si>
  <si>
    <t>STR1</t>
  </si>
  <si>
    <t>(128,94+40,82)*0,25</t>
  </si>
  <si>
    <t>STR 3,4</t>
  </si>
  <si>
    <t>41,38*0,25</t>
  </si>
  <si>
    <t>STR 5,6</t>
  </si>
  <si>
    <t>(112,8+83,36)*0,25</t>
  </si>
  <si>
    <t>203</t>
  </si>
  <si>
    <t>953334421</t>
  </si>
  <si>
    <t>Těsnící plech do pracovních spar betonových konstrukcí horizontálních i vertikálních (podlaha - zeď, zeď - strop a technologických) délky do 2,5 m s nožičkou s bitumenovým povrchem oboustranným, šířky 125 mm</t>
  </si>
  <si>
    <t>1300556447</t>
  </si>
  <si>
    <t>https://podminky.urs.cz/item/CS_URS_2024_01/953334421</t>
  </si>
  <si>
    <t>typ A</t>
  </si>
  <si>
    <t>218</t>
  </si>
  <si>
    <t>typ B</t>
  </si>
  <si>
    <t>typ C</t>
  </si>
  <si>
    <t>typ D</t>
  </si>
  <si>
    <t>86</t>
  </si>
  <si>
    <t>683</t>
  </si>
  <si>
    <t>62851016</t>
  </si>
  <si>
    <t>manžeta těsnící pro prostupy hydroizolací z asfaltového pásu uzavřená kruhová 160-200</t>
  </si>
  <si>
    <t>-1717040518</t>
  </si>
  <si>
    <t>průměr 150mm</t>
  </si>
  <si>
    <t>zti</t>
  </si>
  <si>
    <t>el.</t>
  </si>
  <si>
    <t>horkovod</t>
  </si>
  <si>
    <t>průměr 250mm</t>
  </si>
  <si>
    <t>684</t>
  </si>
  <si>
    <t>28342035</t>
  </si>
  <si>
    <t>manžeta těsnící pro prostupy hydroizolací z PVC otevřená čtyřhranná rozměr 150x150</t>
  </si>
  <si>
    <t>-280190842</t>
  </si>
  <si>
    <t>prostup 300x300</t>
  </si>
  <si>
    <t>prostup 300x400</t>
  </si>
  <si>
    <t>208</t>
  </si>
  <si>
    <t>977151116</t>
  </si>
  <si>
    <t>Jádrové vrty diamantovými korunkami do stavebních materiálů (železobetonu, betonu, cihel, obkladů, dlažeb, kamene) průměru přes 70 do 80 mm</t>
  </si>
  <si>
    <t>-450693774</t>
  </si>
  <si>
    <t>https://podminky.urs.cz/item/CS_URS_2024_01/977151116</t>
  </si>
  <si>
    <t>0,3*15</t>
  </si>
  <si>
    <t>209</t>
  </si>
  <si>
    <t>977151123</t>
  </si>
  <si>
    <t>Jádrové vrty diamantovými korunkami do stavebních materiálů (železobetonu, betonu, cihel, obkladů, dlažeb, kamene) průměru přes 130 do 150 mm</t>
  </si>
  <si>
    <t>1705983862</t>
  </si>
  <si>
    <t>https://podminky.urs.cz/item/CS_URS_2024_01/977151123</t>
  </si>
  <si>
    <t>0,3</t>
  </si>
  <si>
    <t>901</t>
  </si>
  <si>
    <t>Ostatní výrobky</t>
  </si>
  <si>
    <t>210</t>
  </si>
  <si>
    <t>915111111</t>
  </si>
  <si>
    <t>Vodorovné dopravní značení stříkané barvou dělící čára šířky 125 mm souvislá bílá základní</t>
  </si>
  <si>
    <t>1089193206</t>
  </si>
  <si>
    <t>https://podminky.urs.cz/item/CS_URS_2024_01/915111111</t>
  </si>
  <si>
    <t>O/01</t>
  </si>
  <si>
    <t>5*35</t>
  </si>
  <si>
    <t>915131111</t>
  </si>
  <si>
    <t>Vodorovné dopravní značení stříkané barvou přechody pro chodce, šipky, symboly bílé základní</t>
  </si>
  <si>
    <t>-893726841</t>
  </si>
  <si>
    <t>https://podminky.urs.cz/item/CS_URS_2024_01/915131111</t>
  </si>
  <si>
    <t>O/02 - zákaz stání</t>
  </si>
  <si>
    <t>O/03 - znak invalida</t>
  </si>
  <si>
    <t>O/04 - číselné značení</t>
  </si>
  <si>
    <t>212</t>
  </si>
  <si>
    <t>90100-1005</t>
  </si>
  <si>
    <t>O/05 M+D symovysychací kompozitní žlab s litin. mříží, 237x100mm, B125, vč. veškerých doplňků, kompletní provedení dle PD</t>
  </si>
  <si>
    <t>1362719816</t>
  </si>
  <si>
    <t>213</t>
  </si>
  <si>
    <t>90100-1006</t>
  </si>
  <si>
    <t>O/06 M+D jemná čistící zóna 2000x1850x12mm, zátěž.koberec vč. Al rámu, vč. veškerých doplňků, kompletní provedení dle PD</t>
  </si>
  <si>
    <t>1053328118</t>
  </si>
  <si>
    <t>214</t>
  </si>
  <si>
    <t>90100-1007</t>
  </si>
  <si>
    <t>O/07 M+D hrubá čistící zóna 2000x1000x22mm, Al profily vč. Al rámu, vč. veškerých doplňků, kompletní provedení dle PD</t>
  </si>
  <si>
    <t>1121842077</t>
  </si>
  <si>
    <t>215</t>
  </si>
  <si>
    <t>90100-1008</t>
  </si>
  <si>
    <t>O/08 M+D poštovní schránky 72ks vč. kotvení, základ.patek, veškerých doplňků, kompletní provedení dle PD</t>
  </si>
  <si>
    <t>-2060900554</t>
  </si>
  <si>
    <t>216</t>
  </si>
  <si>
    <t>763172321</t>
  </si>
  <si>
    <t>Montáž dvířek pro konstrukce ze sádrokartonových desek revizních jednoplášťových pro příčky a předsazené stěny velikost (šxv) 200 x 200 mm</t>
  </si>
  <si>
    <t>-998529856</t>
  </si>
  <si>
    <t>https://podminky.urs.cz/item/CS_URS_2024_01/763172321</t>
  </si>
  <si>
    <t>O/9</t>
  </si>
  <si>
    <t>217</t>
  </si>
  <si>
    <t>59030710</t>
  </si>
  <si>
    <t xml:space="preserve">O/9  dvířka revizní jednokřídlá s automatickým zámkem 200x200mm</t>
  </si>
  <si>
    <t>-1383688510</t>
  </si>
  <si>
    <t>763172322</t>
  </si>
  <si>
    <t>Montáž dvířek pro konstrukce ze sádrokartonových desek revizních jednoplášťových pro příčky a předsazené stěny velikost (šxv) 300 x 300 mm</t>
  </si>
  <si>
    <t>-630562470</t>
  </si>
  <si>
    <t>https://podminky.urs.cz/item/CS_URS_2024_01/763172322</t>
  </si>
  <si>
    <t>O/10</t>
  </si>
  <si>
    <t>219</t>
  </si>
  <si>
    <t>59030711</t>
  </si>
  <si>
    <t>dvířka revizní jednokřídlá s automatickým zámkem 300x300mm</t>
  </si>
  <si>
    <t>-107371352</t>
  </si>
  <si>
    <t>220</t>
  </si>
  <si>
    <t>763172413</t>
  </si>
  <si>
    <t>Montáž dvířek pro konstrukce ze sádrokartonových desek revizních protipožárních pro příčky a předsazené stěny velikost (šxv) 400 x 400 mm</t>
  </si>
  <si>
    <t>367887683</t>
  </si>
  <si>
    <t>https://podminky.urs.cz/item/CS_URS_2024_01/763172413</t>
  </si>
  <si>
    <t>O/11</t>
  </si>
  <si>
    <t>O/12</t>
  </si>
  <si>
    <t>697</t>
  </si>
  <si>
    <t>59030761</t>
  </si>
  <si>
    <t>dvířka revizní protipožární pro stěny a podhledy EI 60 400x400 mm</t>
  </si>
  <si>
    <t>-277345182</t>
  </si>
  <si>
    <t>223</t>
  </si>
  <si>
    <t>763172323</t>
  </si>
  <si>
    <t>Montáž dvířek pro konstrukce ze sádrokartonových desek revizních jednoplášťových pro příčky a předsazené stěny velikost (šxv) 400 x 400 mm</t>
  </si>
  <si>
    <t>1886782327</t>
  </si>
  <si>
    <t>https://podminky.urs.cz/item/CS_URS_2024_01/763172323</t>
  </si>
  <si>
    <t>O/13</t>
  </si>
  <si>
    <t>698</t>
  </si>
  <si>
    <t>59030712</t>
  </si>
  <si>
    <t>dvířka revizní jednokřídlá s automatickým zámkem 400x400mm</t>
  </si>
  <si>
    <t>1047526212</t>
  </si>
  <si>
    <t>225</t>
  </si>
  <si>
    <t>90100-0014</t>
  </si>
  <si>
    <t>O/14 M+D hydrantový systém s tvarově stálou hadicí d19 - 30m, krabice+rámeček s plnýmí dvířky, vč. kotvení, povrchové úpravy a veškerých doplňků, kompletní provedení dle PD</t>
  </si>
  <si>
    <t>1658302502</t>
  </si>
  <si>
    <t>226</t>
  </si>
  <si>
    <t>90100-0015</t>
  </si>
  <si>
    <t>O/15 M+D hydrantový systém s tvarově stálou hadicí d19 - 30m, krabice+rámeček s plnýmí dvířky, vč. kotvení, povrchové úpravy a veškerých doplňků, kompletní provedení dle PD</t>
  </si>
  <si>
    <t>-1197781790</t>
  </si>
  <si>
    <t>227</t>
  </si>
  <si>
    <t>953943211</t>
  </si>
  <si>
    <t>Osazování drobných kovových předmětů kotvených do stěny hasicího přístroje</t>
  </si>
  <si>
    <t>1651426981</t>
  </si>
  <si>
    <t>https://podminky.urs.cz/item/CS_URS_2024_01/953943211</t>
  </si>
  <si>
    <t>O/16</t>
  </si>
  <si>
    <t>O/17</t>
  </si>
  <si>
    <t>O/18</t>
  </si>
  <si>
    <t>228</t>
  </si>
  <si>
    <t>449321111</t>
  </si>
  <si>
    <t xml:space="preserve">O/16  přístroj hasicí ruční práškový 6kg 21A/183B</t>
  </si>
  <si>
    <t>-886364131</t>
  </si>
  <si>
    <t>229</t>
  </si>
  <si>
    <t>449321121</t>
  </si>
  <si>
    <t xml:space="preserve">O/17  přístroj hasicí ruční práškový 6kg 183B</t>
  </si>
  <si>
    <t>1459921090</t>
  </si>
  <si>
    <t>230</t>
  </si>
  <si>
    <t>449322101</t>
  </si>
  <si>
    <t xml:space="preserve">O/18  přístroj hasicí ruční CO2 sněhový 6kg 55B</t>
  </si>
  <si>
    <t>1589168303</t>
  </si>
  <si>
    <t>231</t>
  </si>
  <si>
    <t>916371211</t>
  </si>
  <si>
    <t>Osazení skrytého flexibilního zahradního obrubníku plastového jednostranným odkopáním</t>
  </si>
  <si>
    <t>1056288632</t>
  </si>
  <si>
    <t>https://podminky.urs.cz/item/CS_URS_2024_01/916371211</t>
  </si>
  <si>
    <t>O/19</t>
  </si>
  <si>
    <t>86,5</t>
  </si>
  <si>
    <t>232</t>
  </si>
  <si>
    <t>272451751</t>
  </si>
  <si>
    <t xml:space="preserve">O/19  plastový skrytý obrubník výšly 80mm vč. plastových fixačních hřebů</t>
  </si>
  <si>
    <t>-768034455</t>
  </si>
  <si>
    <t>86,5*1,1</t>
  </si>
  <si>
    <t>233</t>
  </si>
  <si>
    <t>90100-0020</t>
  </si>
  <si>
    <t>O/20 M+D ocelový lem mlatové cesty, ocel.plech 200/10mm, pozink, do bet.lože, kompletní provedení dle PD</t>
  </si>
  <si>
    <t>180211062</t>
  </si>
  <si>
    <t>234</t>
  </si>
  <si>
    <t>90100-0021</t>
  </si>
  <si>
    <t>O/21 M+D sklopné madlo pro invalidy, bílý smalt, kompletní provedení dle PD</t>
  </si>
  <si>
    <t>-1203786859</t>
  </si>
  <si>
    <t>235</t>
  </si>
  <si>
    <t>90100-0022</t>
  </si>
  <si>
    <t>O/22 M+D pevné madlo, bílý smalt, kompletní provedení dle PD</t>
  </si>
  <si>
    <t>24891580</t>
  </si>
  <si>
    <t>236</t>
  </si>
  <si>
    <t>90100-0023</t>
  </si>
  <si>
    <t>O/23 M+D svislé madlo, bílý smalt, kompletní provedení dle PD</t>
  </si>
  <si>
    <t>-1844588742</t>
  </si>
  <si>
    <t>237</t>
  </si>
  <si>
    <t>90100-0024</t>
  </si>
  <si>
    <t>O/24 M+D vodorovné madlo délka 600m, bílý smalt, kompletní provedení dle PD</t>
  </si>
  <si>
    <t>189948528</t>
  </si>
  <si>
    <t>238</t>
  </si>
  <si>
    <t>90100-0025</t>
  </si>
  <si>
    <t>O/25 M+D vodorovné madlo pravé, délka 760mm bílý smalt, kompletní provedení dle PD</t>
  </si>
  <si>
    <t>-1873550188</t>
  </si>
  <si>
    <t>239</t>
  </si>
  <si>
    <t>90100-0026</t>
  </si>
  <si>
    <t>O/26 M+D vodorovné madlo levé, délka 760mm bílý smalt, kompletní provedení dle PD</t>
  </si>
  <si>
    <t>117283700</t>
  </si>
  <si>
    <t>240</t>
  </si>
  <si>
    <t>90100-0027</t>
  </si>
  <si>
    <t>O/27 M+D vodorovné madlo délka 600m, bílý smalt, kompletní provedení dle PD</t>
  </si>
  <si>
    <t>-1200054186</t>
  </si>
  <si>
    <t>241</t>
  </si>
  <si>
    <t>90100-0028</t>
  </si>
  <si>
    <t>O/28 M+D sklopné sprchové sedátku s opěrkou, nerez, bílé provedení, kompletní provedení dle PD</t>
  </si>
  <si>
    <t>-430103417</t>
  </si>
  <si>
    <t>242</t>
  </si>
  <si>
    <t>90100-0029</t>
  </si>
  <si>
    <t>O/29 M+D sklopné zrcadlo 400x600mm, kompletní provedení dle PD</t>
  </si>
  <si>
    <t>-1212940148</t>
  </si>
  <si>
    <t>243</t>
  </si>
  <si>
    <t>90100-0030</t>
  </si>
  <si>
    <t>O/30 M+D pojistné odvodnění terasy - chrlič kulatý DN70mm s integrovanou manžetou TPO/FPO dl.800mm, vč. ochranné mřížky, kompletní provedení dle PD</t>
  </si>
  <si>
    <t>-751580923</t>
  </si>
  <si>
    <t>244</t>
  </si>
  <si>
    <t>90100-0031</t>
  </si>
  <si>
    <t>O/31 M+D pojistné odvodnění terasy - chrlič kulatý DN70mm s integrovanou manžetou TPO/FPO dl.550mm, vč. ochranné mřížky, kompletní provedení dle PD</t>
  </si>
  <si>
    <t>1541148920</t>
  </si>
  <si>
    <t>245</t>
  </si>
  <si>
    <t>90100-0032</t>
  </si>
  <si>
    <t>O/32 M+D Odvodnění úžlabí zastřešení terasy, hranatý nerez,DN 100mm, vč. háků a mechanického kotvení, kompletní provedení dle PD</t>
  </si>
  <si>
    <t>376174443</t>
  </si>
  <si>
    <t>2,4+0,26</t>
  </si>
  <si>
    <t>246</t>
  </si>
  <si>
    <t>90100-0033</t>
  </si>
  <si>
    <t>O/33 M+D pojistné odvodnění terasy - chrlič kulatý DN125mm s integrovanou manžetou TPO/FPO dl.550mm, vč. ochranné mřížky, kompletní provedení dle PD</t>
  </si>
  <si>
    <t>-1877905863</t>
  </si>
  <si>
    <t>247</t>
  </si>
  <si>
    <t>90100-0034</t>
  </si>
  <si>
    <t>O/34 M+D pojistné odvodnění terasy - chrlič kulatý DN125mm s integrovanou manžetou TPO/FPO dl.670mm, vč. ochranné mřížky, kompletní provedení dle PD</t>
  </si>
  <si>
    <t>-194325376</t>
  </si>
  <si>
    <t>248</t>
  </si>
  <si>
    <t>90100-0035</t>
  </si>
  <si>
    <t>O/35 M+D ochranná šachta pro chrliče a pojistné přepady, 150x250x200mm, hliník, kompletní provedení dle PD</t>
  </si>
  <si>
    <t>-428571863</t>
  </si>
  <si>
    <t>249</t>
  </si>
  <si>
    <t>90100-0036</t>
  </si>
  <si>
    <t>O/36 M+D ochranná šachta pro terasové vtoky, 400x400x330mm, polyamid, kompletní provedení dle PD</t>
  </si>
  <si>
    <t>-110069309</t>
  </si>
  <si>
    <t>250</t>
  </si>
  <si>
    <t>90100-0037</t>
  </si>
  <si>
    <t>O/37 M+D ochranná šachta pro stešnívtoky, 400x400x180mm, polypropylen, kompletní provedení dle PD</t>
  </si>
  <si>
    <t>-831249492</t>
  </si>
  <si>
    <t>251</t>
  </si>
  <si>
    <t>712771613</t>
  </si>
  <si>
    <t>Provedení ochranných pásů vegetační střechy osazení ochranné kačírkové lišty navařením na hydroizolaci</t>
  </si>
  <si>
    <t>628612144</t>
  </si>
  <si>
    <t>https://podminky.urs.cz/item/CS_URS_2024_01/712771613</t>
  </si>
  <si>
    <t>O/38</t>
  </si>
  <si>
    <t>255</t>
  </si>
  <si>
    <t>O/39</t>
  </si>
  <si>
    <t>253</t>
  </si>
  <si>
    <t>252</t>
  </si>
  <si>
    <t>69334040x1</t>
  </si>
  <si>
    <t xml:space="preserve">O/38  lišta kačírková Al výška 150mm</t>
  </si>
  <si>
    <t>171781151</t>
  </si>
  <si>
    <t>255*1,05</t>
  </si>
  <si>
    <t>69334040x2</t>
  </si>
  <si>
    <t xml:space="preserve">O/39  lišta kačírková Al výška 200-300mm</t>
  </si>
  <si>
    <t>1823498899</t>
  </si>
  <si>
    <t>253*1,05</t>
  </si>
  <si>
    <t>254</t>
  </si>
  <si>
    <t>90100-0040</t>
  </si>
  <si>
    <t>O/40 M+D stínící plachta terasy nenapínavá trojúhelníková 7200x3000mm, vč. kotvení , kompletní provedení</t>
  </si>
  <si>
    <t>-702707648</t>
  </si>
  <si>
    <t>90100-0041</t>
  </si>
  <si>
    <t>O/41 M+D stínící plachta terasy nenapínavá trojúhelníková 11500x3550, vč. kotvení , kompletní provedení</t>
  </si>
  <si>
    <t>-596392742</t>
  </si>
  <si>
    <t>256</t>
  </si>
  <si>
    <t>90100-0042</t>
  </si>
  <si>
    <t>O/42 M+D kastlík pro venkovní hliníkové žaluzie, vč. žaluzie 650x1500mm, el.pohonu a veškerých doplňků, kompletní provedení</t>
  </si>
  <si>
    <t>-1758503999</t>
  </si>
  <si>
    <t>257</t>
  </si>
  <si>
    <t>90100-0043</t>
  </si>
  <si>
    <t>O/43 M+D kastlík pro venkovní hliníkové žaluzie, vč. žaluzie 900x1500mm, el.pohonu a veškerých doplňků, kompletní provedení</t>
  </si>
  <si>
    <t>-1345860303</t>
  </si>
  <si>
    <t>258</t>
  </si>
  <si>
    <t>90100-0044</t>
  </si>
  <si>
    <t>O/44 M+D kastlík pro venkovní hliníkové žaluzie, vč. žaluzie 900x2400mm, el.pohonu a veškerých doplňků, kompletní provedení</t>
  </si>
  <si>
    <t>219824115</t>
  </si>
  <si>
    <t>259</t>
  </si>
  <si>
    <t>90100-0045</t>
  </si>
  <si>
    <t>O/45 M+D kastlík pro venkovní hliníkové žaluzie, vč. žaluzie 650x2400mm, el.pohonu a veškerých doplňků, kompletní provedení</t>
  </si>
  <si>
    <t>1598871058</t>
  </si>
  <si>
    <t>260</t>
  </si>
  <si>
    <t>90100-0046</t>
  </si>
  <si>
    <t>O/46 M+D kastlík pro venkovní hliníkové žaluzie, vč. žaluzie 1900x1500mm, el.pohonu a veškerých doplňků, kompletní provedení</t>
  </si>
  <si>
    <t>-941557653</t>
  </si>
  <si>
    <t>261</t>
  </si>
  <si>
    <t>90100-0047</t>
  </si>
  <si>
    <t>O/47 M+D tyč sprchového závěsu se dvěma závěsy, min 1100x1100mm, zavěšeno pod strop vč. kotvení a veškerých doplňků, kompletní provedení</t>
  </si>
  <si>
    <t>1891237581</t>
  </si>
  <si>
    <t>262</t>
  </si>
  <si>
    <t>90100-0048</t>
  </si>
  <si>
    <t>O/48 M+D kastlík pro venkovní hliníkové žaluzie, rohové, vč. žaluzie 1200+1325x1500mm, el.pohonu a veškerých doplňků, kompletní provedení</t>
  </si>
  <si>
    <t>-1500148010</t>
  </si>
  <si>
    <t>263</t>
  </si>
  <si>
    <t>90100-0049</t>
  </si>
  <si>
    <t>O/49 M+D kastlík pro venkovní hliníkové žaluzie, vč. žaluzie 2900x2400mm, el.pohonu a veškerých doplňků, kompletní provedení</t>
  </si>
  <si>
    <t>1627074226</t>
  </si>
  <si>
    <t>264</t>
  </si>
  <si>
    <t>90100-0050</t>
  </si>
  <si>
    <t>O/50 M+D kastlík pro venkovní hliníkové žaluzie, vč. žaluzie 3600x2400mm, el.pohonu a veškerých doplňků, kompletní provedení</t>
  </si>
  <si>
    <t>-964043733</t>
  </si>
  <si>
    <t>265</t>
  </si>
  <si>
    <t>90100-0051</t>
  </si>
  <si>
    <t>O/51 M+D kastlík pro venkovní hliníkové žaluzie, vč. žaluzie 11700x2400mm, el.pohonu a veškerých doplňků, kompletní provedení</t>
  </si>
  <si>
    <t>598147919</t>
  </si>
  <si>
    <t>266</t>
  </si>
  <si>
    <t>90100-0052</t>
  </si>
  <si>
    <t>O/52 M+D kastlík pro venkovní hliníkové žaluzie, vč. žaluzie 7700x2750mm, el.pohonu a veškerých doplňků, kompletní provedení</t>
  </si>
  <si>
    <t>318408342</t>
  </si>
  <si>
    <t>267</t>
  </si>
  <si>
    <t>90100-0053</t>
  </si>
  <si>
    <t>O/53 M+D venkovní odtokový žlab s pozink mřížkou 1000x135x120mm , pro zatížení 1500kg vč. veškerých doplňků, kompletní provedení</t>
  </si>
  <si>
    <t>1617691095</t>
  </si>
  <si>
    <t>268</t>
  </si>
  <si>
    <t>90100-0054</t>
  </si>
  <si>
    <t>O/54 M+D kastlík pro venkovní hliníkové žaluzie, vč. žaluzie 900x2220mm, el.pohonu a veškerých doplňků, kompletní provedení</t>
  </si>
  <si>
    <t>-1016142114</t>
  </si>
  <si>
    <t>269</t>
  </si>
  <si>
    <t>90100-0055</t>
  </si>
  <si>
    <t>O/55 M+D kastlík pro venkovní hliníkové žaluzie, vč. žaluzie 1900x2220mm, el.pohonu a veškerých doplňků, kompletní provedení</t>
  </si>
  <si>
    <t>647776644</t>
  </si>
  <si>
    <t>270</t>
  </si>
  <si>
    <t>90100-0056</t>
  </si>
  <si>
    <t>O/56 M+D kastlík pro venkovní hliníkové žaluzie, vč. žaluzie 2250x2220mm, el.pohonu a veškerých doplňků, kompletní provedení</t>
  </si>
  <si>
    <t>-88439293</t>
  </si>
  <si>
    <t>271</t>
  </si>
  <si>
    <t>90100-0057</t>
  </si>
  <si>
    <t>O/57 M+D kastlík pro venkovní hliníkové žaluzie, vč. žaluzie 2900x2220mm, el.pohonu a veškerých doplňků, kompletní provedení</t>
  </si>
  <si>
    <t>1164114985</t>
  </si>
  <si>
    <t>272</t>
  </si>
  <si>
    <t>90100-0058</t>
  </si>
  <si>
    <t>O/58 M+D provětrávací mřížka 250x150mm, kompletní provedení</t>
  </si>
  <si>
    <t>-1043946032</t>
  </si>
  <si>
    <t>273</t>
  </si>
  <si>
    <t>90100-0059</t>
  </si>
  <si>
    <t>O/59 M+D mobilní žebřík pro výstup na střechu, Al výsuvný žebřík s hákem na konci, max výška 2200mm, uzamykací, kompletní provedení</t>
  </si>
  <si>
    <t>990685464</t>
  </si>
  <si>
    <t>274</t>
  </si>
  <si>
    <t>90100-0060</t>
  </si>
  <si>
    <t>O/60 M+D ocelová síť pro popínavé rostliny kotvená do fasády,1260x2150mm, kompletní provedení</t>
  </si>
  <si>
    <t>-1748184213</t>
  </si>
  <si>
    <t>275</t>
  </si>
  <si>
    <t>90100-0061</t>
  </si>
  <si>
    <t>O/61 M+D zrcadlová skříňka 600x780x140mm, kompletní provedení</t>
  </si>
  <si>
    <t>-1831977728</t>
  </si>
  <si>
    <t>276</t>
  </si>
  <si>
    <t>763172412</t>
  </si>
  <si>
    <t>Montáž dvířek pro konstrukce ze sádrokartonových desek revizních protipožárních pro příčky a předsazené stěny velikost (šxv) 300 x 300 mm</t>
  </si>
  <si>
    <t>-521243694</t>
  </si>
  <si>
    <t>https://podminky.urs.cz/item/CS_URS_2024_01/763172412</t>
  </si>
  <si>
    <t>O/62</t>
  </si>
  <si>
    <t>704</t>
  </si>
  <si>
    <t>59030760</t>
  </si>
  <si>
    <t>dvířka revizní protipožární pro stěny a podhledy EI 60 300x300 mm</t>
  </si>
  <si>
    <t>698065507</t>
  </si>
  <si>
    <t>278</t>
  </si>
  <si>
    <t>1252161844</t>
  </si>
  <si>
    <t>O/63</t>
  </si>
  <si>
    <t>699</t>
  </si>
  <si>
    <t>-1277223482</t>
  </si>
  <si>
    <t>280</t>
  </si>
  <si>
    <t>763172392</t>
  </si>
  <si>
    <t>Montáž dvířek pro konstrukce ze sádrokartonových desek revizních dvouplášťových pro podhledy velikost (šxv) 300 x 300 mm</t>
  </si>
  <si>
    <t>-1295984727</t>
  </si>
  <si>
    <t>https://podminky.urs.cz/item/CS_URS_2024_01/763172392</t>
  </si>
  <si>
    <t>O/64</t>
  </si>
  <si>
    <t>85</t>
  </si>
  <si>
    <t>703</t>
  </si>
  <si>
    <t>-491121326</t>
  </si>
  <si>
    <t>282</t>
  </si>
  <si>
    <t>763172452</t>
  </si>
  <si>
    <t>Montáž dvířek pro konstrukce ze sádrokartonových desek revizních protipožárních pro podhledy velikost (šxv) 300 x 300 mm</t>
  </si>
  <si>
    <t>286680074</t>
  </si>
  <si>
    <t>https://podminky.urs.cz/item/CS_URS_2024_01/763172452</t>
  </si>
  <si>
    <t>O/65</t>
  </si>
  <si>
    <t>702</t>
  </si>
  <si>
    <t>-2089410069</t>
  </si>
  <si>
    <t>284</t>
  </si>
  <si>
    <t>763172353</t>
  </si>
  <si>
    <t>Montáž dvířek pro konstrukce ze sádrokartonových desek revizních jednoplášťových pro podhledy velikost (šxv) 400 x 400 mm</t>
  </si>
  <si>
    <t>877070544</t>
  </si>
  <si>
    <t>https://podminky.urs.cz/item/CS_URS_2024_01/763172353</t>
  </si>
  <si>
    <t>O/66</t>
  </si>
  <si>
    <t>O/67</t>
  </si>
  <si>
    <t>700</t>
  </si>
  <si>
    <t>568122354</t>
  </si>
  <si>
    <t>287</t>
  </si>
  <si>
    <t>763172378</t>
  </si>
  <si>
    <t>Montáž dvířek pro konstrukce ze sádrokartonových desek revizních jednoplášťových pro podhledy ostatních velikostí do 0,5 m2</t>
  </si>
  <si>
    <t>-1558023151</t>
  </si>
  <si>
    <t>https://podminky.urs.cz/item/CS_URS_2024_01/763172378</t>
  </si>
  <si>
    <t>O/68</t>
  </si>
  <si>
    <t>O/69</t>
  </si>
  <si>
    <t>O/70</t>
  </si>
  <si>
    <t>O/71</t>
  </si>
  <si>
    <t>705</t>
  </si>
  <si>
    <t>59030753</t>
  </si>
  <si>
    <t>dvířka revizní jednokřídlá s automatickým zámkem 400x600mm</t>
  </si>
  <si>
    <t>-1111070044</t>
  </si>
  <si>
    <t>289</t>
  </si>
  <si>
    <t>59030740.02</t>
  </si>
  <si>
    <t>O/69 dvířka revizní jednokřídlá s automatickým zámkem 800x300mm</t>
  </si>
  <si>
    <t>-116949657</t>
  </si>
  <si>
    <t>290</t>
  </si>
  <si>
    <t>59030741.03</t>
  </si>
  <si>
    <t xml:space="preserve">O/70  dvířka revizní dvoukřídlá s automatickým zámkem 1000x600mm</t>
  </si>
  <si>
    <t>1149233690</t>
  </si>
  <si>
    <t>291</t>
  </si>
  <si>
    <t>59030745.05</t>
  </si>
  <si>
    <t xml:space="preserve">O/71  dvířka revizní jednokřídlá s automatickým zámkem 1400x900mm</t>
  </si>
  <si>
    <t>223980596</t>
  </si>
  <si>
    <t>292</t>
  </si>
  <si>
    <t>763172453</t>
  </si>
  <si>
    <t>Montáž dvířek pro konstrukce ze sádrokartonových desek revizních protipožárních pro podhledy velikost (šxv) 400 x 400 mm</t>
  </si>
  <si>
    <t>812416252</t>
  </si>
  <si>
    <t>https://podminky.urs.cz/item/CS_URS_2024_01/763172453</t>
  </si>
  <si>
    <t>O/72</t>
  </si>
  <si>
    <t>O/73</t>
  </si>
  <si>
    <t>706</t>
  </si>
  <si>
    <t>-2099905405</t>
  </si>
  <si>
    <t>295</t>
  </si>
  <si>
    <t>90100-0074</t>
  </si>
  <si>
    <t>O/74 M+D vnější větrací mřížka 154x154mm se sítí proti hmyzu, kompletní provedení</t>
  </si>
  <si>
    <t>2010087332</t>
  </si>
  <si>
    <t>296</t>
  </si>
  <si>
    <t>90100-0076</t>
  </si>
  <si>
    <t>O/76 M+D reklamní baner vyvěšený v exterieru, kompletní provedení</t>
  </si>
  <si>
    <t>1763655003</t>
  </si>
  <si>
    <t>297</t>
  </si>
  <si>
    <t>90100-0077</t>
  </si>
  <si>
    <t>O/77 M+D žlutočerný nátěr hran sloupů/ stěn a vystupujících kcí v=500-1500mm nad podlahou, kompletní provedení</t>
  </si>
  <si>
    <t>1804884814</t>
  </si>
  <si>
    <t>298</t>
  </si>
  <si>
    <t>-619069268</t>
  </si>
  <si>
    <t>O/75</t>
  </si>
  <si>
    <t>299</t>
  </si>
  <si>
    <t>590307x11</t>
  </si>
  <si>
    <t xml:space="preserve">O/75  dvířka revizní jednokřídlá s automatickým zámkem 150x300mm</t>
  </si>
  <si>
    <t>-1663096503</t>
  </si>
  <si>
    <t>998</t>
  </si>
  <si>
    <t>Přesun hmot</t>
  </si>
  <si>
    <t>300</t>
  </si>
  <si>
    <t>998012023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</si>
  <si>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12 do 24 m</t>
  </si>
  <si>
    <t>-1754770111</t>
  </si>
  <si>
    <t>https://podminky.urs.cz/item/CS_URS_2024_01/998012023</t>
  </si>
  <si>
    <t>PSV</t>
  </si>
  <si>
    <t>Práce a dodávky PSV</t>
  </si>
  <si>
    <t>711</t>
  </si>
  <si>
    <t>Izolace proti vodě, vlhkosti a plynům</t>
  </si>
  <si>
    <t>301</t>
  </si>
  <si>
    <t>711111001</t>
  </si>
  <si>
    <t>Provedení izolace proti zemní vlhkosti natěradly a tmely za studena na ploše vodorovné V nátěrem penetračním</t>
  </si>
  <si>
    <t>1548573962</t>
  </si>
  <si>
    <t>https://podminky.urs.cz/item/CS_URS_2024_01/711111001</t>
  </si>
  <si>
    <t>302</t>
  </si>
  <si>
    <t>11163150</t>
  </si>
  <si>
    <t>lak penetrační asfaltový</t>
  </si>
  <si>
    <t>1364556104</t>
  </si>
  <si>
    <t>2,044*0,0003</t>
  </si>
  <si>
    <t>303</t>
  </si>
  <si>
    <t>711112001</t>
  </si>
  <si>
    <t>Provedení izolace proti zemní vlhkosti natěradly a tmely za studena na ploše svislé S nátěrem penetračním</t>
  </si>
  <si>
    <t>-788868131</t>
  </si>
  <si>
    <t>https://podminky.urs.cz/item/CS_URS_2024_01/711112001</t>
  </si>
  <si>
    <t>pod terénem</t>
  </si>
  <si>
    <t>(20,3+60,2+60,2+8,75+0,543+1+8,75-2,8)*1,4+2,8*1,245</t>
  </si>
  <si>
    <t>nad terén</t>
  </si>
  <si>
    <t>(20,3+60,2+60,2+8,75+0,543+1+8,75-2,8)*0,3</t>
  </si>
  <si>
    <t>304</t>
  </si>
  <si>
    <t>1322931451</t>
  </si>
  <si>
    <t>270,289*0,00035</t>
  </si>
  <si>
    <t>305</t>
  </si>
  <si>
    <t>711141559</t>
  </si>
  <si>
    <t>Provedení izolace proti zemní vlhkosti pásy přitavením NAIP na ploše vodorovné V</t>
  </si>
  <si>
    <t>1779458091</t>
  </si>
  <si>
    <t>https://podminky.urs.cz/item/CS_URS_2024_01/711141559</t>
  </si>
  <si>
    <t>306</t>
  </si>
  <si>
    <t>62855003</t>
  </si>
  <si>
    <t>pás asfaltový natavitelný modifikovaný SBS s vložkou z polyesterové rohože a hrubozrnným břidličným posypem na horním povrchu tl 4,0mm</t>
  </si>
  <si>
    <t>1331181587</t>
  </si>
  <si>
    <t>2,044*1,15</t>
  </si>
  <si>
    <t>307</t>
  </si>
  <si>
    <t>711142559</t>
  </si>
  <si>
    <t>Provedení izolace proti zemní vlhkosti pásy přitavením NAIP na ploše svislé S</t>
  </si>
  <si>
    <t>-2107742445</t>
  </si>
  <si>
    <t>https://podminky.urs.cz/item/CS_URS_2024_01/711142559</t>
  </si>
  <si>
    <t>308</t>
  </si>
  <si>
    <t>630276286</t>
  </si>
  <si>
    <t>270,289*1,2</t>
  </si>
  <si>
    <t>309</t>
  </si>
  <si>
    <t>711161273</t>
  </si>
  <si>
    <t>Provedení izolace proti zemní vlhkosti nopovou fólií na ploše svislé S z nopové fólie</t>
  </si>
  <si>
    <t>227928594</t>
  </si>
  <si>
    <t>https://podminky.urs.cz/item/CS_URS_2024_01/711161273</t>
  </si>
  <si>
    <t>20,8*3</t>
  </si>
  <si>
    <t>60,7*2,35</t>
  </si>
  <si>
    <t>60,7*(2,91+3,35)/2</t>
  </si>
  <si>
    <t>(9+0,543)*2,35+(4,3+3,15+6,8+1,89)*1,9+(1+9)*3,35</t>
  </si>
  <si>
    <t>310</t>
  </si>
  <si>
    <t>28323005</t>
  </si>
  <si>
    <t>fólie profilovaná (nopová) drenážní HDPE s výškou nopů 8mm</t>
  </si>
  <si>
    <t>2016894130</t>
  </si>
  <si>
    <t>483,672*1,221</t>
  </si>
  <si>
    <t>311</t>
  </si>
  <si>
    <t>711161384</t>
  </si>
  <si>
    <t>Izolace proti zemní vlhkosti a beztlakové vodě nopovými fóliemi ostatní ukončení izolace provětrávací lištou</t>
  </si>
  <si>
    <t>-264681998</t>
  </si>
  <si>
    <t>https://podminky.urs.cz/item/CS_URS_2024_01/711161384</t>
  </si>
  <si>
    <t>20,8+60,7+60,7+9,543+4,3+3,15+6,8+1,89+10</t>
  </si>
  <si>
    <t>312</t>
  </si>
  <si>
    <t>711491172</t>
  </si>
  <si>
    <t>Provedení doplňků izolace proti vodě textilií na ploše vodorovné V vrstva ochranná</t>
  </si>
  <si>
    <t>1645690569</t>
  </si>
  <si>
    <t>https://podminky.urs.cz/item/CS_URS_2024_01/711491172</t>
  </si>
  <si>
    <t>313</t>
  </si>
  <si>
    <t>69311202</t>
  </si>
  <si>
    <t>geotextilie netkaná separační, ochranná, filtrační, drenážní PES(70%)+PP(30%) 500g/m2</t>
  </si>
  <si>
    <t>-5093003</t>
  </si>
  <si>
    <t>314</t>
  </si>
  <si>
    <t>711491272</t>
  </si>
  <si>
    <t>Provedení doplňků izolace proti vodě textilií na ploše svislé S vrstva ochranná</t>
  </si>
  <si>
    <t>-1438491557</t>
  </si>
  <si>
    <t>https://podminky.urs.cz/item/CS_URS_2024_01/711491272</t>
  </si>
  <si>
    <t>315</t>
  </si>
  <si>
    <t>69311068</t>
  </si>
  <si>
    <t>geotextilie netkaná separační, ochranná, filtrační, drenážní PP 300g/m2</t>
  </si>
  <si>
    <t>-409780786</t>
  </si>
  <si>
    <t>483,672*1,2</t>
  </si>
  <si>
    <t>316</t>
  </si>
  <si>
    <t>711493111</t>
  </si>
  <si>
    <t>Izolace proti podpovrchové a tlakové vodě - ostatní na ploše vodorovné V dvousložkovou na bázi cementu</t>
  </si>
  <si>
    <t>281035177</t>
  </si>
  <si>
    <t>https://podminky.urs.cz/item/CS_URS_2024_01/711493111</t>
  </si>
  <si>
    <t>317</t>
  </si>
  <si>
    <t>711493121</t>
  </si>
  <si>
    <t>Izolace proti podpovrchové a tlakové vodě - ostatní na ploše svislé S dvousložkovou na bázi cementu</t>
  </si>
  <si>
    <t>-682374855</t>
  </si>
  <si>
    <t>https://podminky.urs.cz/item/CS_URS_2024_01/711493121</t>
  </si>
  <si>
    <t>pod obklady</t>
  </si>
  <si>
    <t>9,42*2,6-0,9*2</t>
  </si>
  <si>
    <t>mč.109</t>
  </si>
  <si>
    <t>2,585*2,6</t>
  </si>
  <si>
    <t>mč.110a</t>
  </si>
  <si>
    <t>6,8*2,6-0,7*2</t>
  </si>
  <si>
    <t>mč.113</t>
  </si>
  <si>
    <t>1,285*2,6</t>
  </si>
  <si>
    <t>mč.113a</t>
  </si>
  <si>
    <t>5,47*2,6-0,7*2</t>
  </si>
  <si>
    <t>mč.114</t>
  </si>
  <si>
    <t>9,54*2,6-0,9*2</t>
  </si>
  <si>
    <t>mč.115</t>
  </si>
  <si>
    <t>11,92*2,6</t>
  </si>
  <si>
    <t>mč.120</t>
  </si>
  <si>
    <t>12,64*2,6</t>
  </si>
  <si>
    <t>mč.122</t>
  </si>
  <si>
    <t>4,955*2,6</t>
  </si>
  <si>
    <t>mč.126</t>
  </si>
  <si>
    <t>7,23*2,7-0,8*2</t>
  </si>
  <si>
    <t>mč.127</t>
  </si>
  <si>
    <t>9,17*2,7-0,8*2</t>
  </si>
  <si>
    <t>mč.128</t>
  </si>
  <si>
    <t>6,8*2,7+1,6*0,15+0,15*1,8*2-0,8*2*2</t>
  </si>
  <si>
    <t>mč.129</t>
  </si>
  <si>
    <t>9,37*2,7-0,8*2</t>
  </si>
  <si>
    <t>mč.130</t>
  </si>
  <si>
    <t>8,44*2,7-0,9*2</t>
  </si>
  <si>
    <t>mč.A.01.2</t>
  </si>
  <si>
    <t>10,37*2,6-0,9*2+1,8*0,15+0,15*1,4*2</t>
  </si>
  <si>
    <t>mč.A.02.2</t>
  </si>
  <si>
    <t>9,07*2,6-0,9*2+(1,035+1,15)*0,15+0,15*1,4*4</t>
  </si>
  <si>
    <t>mč.A.03.2, A.04.2, A.05.2, A.06.2</t>
  </si>
  <si>
    <t>(12,04*2,6-0,9*2)*4</t>
  </si>
  <si>
    <t>mč.A.07.2</t>
  </si>
  <si>
    <t>mč.A.08.2</t>
  </si>
  <si>
    <t>11,6*2,6-0,9*2-0,65*2,4+(0,65+2,4*2)*0,15</t>
  </si>
  <si>
    <t>mč.A.09.2</t>
  </si>
  <si>
    <t>9,64*2,6-0,9*2+1,585*0,15+0,15*1,4*2</t>
  </si>
  <si>
    <t>mč.B.01.3</t>
  </si>
  <si>
    <t>9,57*2,35-0,7*2+(1,65+1)*0,15+0,15*1,15*4</t>
  </si>
  <si>
    <t>mč.B.02.3</t>
  </si>
  <si>
    <t>9,67*2,35-0,7*2+(1,7+1)*0,15+0,15*1,15*4</t>
  </si>
  <si>
    <t>mč.B.03.2</t>
  </si>
  <si>
    <t>12*2,35-0,9*2</t>
  </si>
  <si>
    <t xml:space="preserve">mč.B.04.2 až  B.13.2</t>
  </si>
  <si>
    <t>(9,07*2,35-0,7*2+(1,1+1)*0,15+0,15*1,15*4)*10</t>
  </si>
  <si>
    <t>mč.B.14.2</t>
  </si>
  <si>
    <t>11,8*2,35-0,9*2-0,65*2,2+(0,65+2,22*2)*0,2</t>
  </si>
  <si>
    <t>mč.B.15.3 až B.18.3, B.20.3, B.21.3</t>
  </si>
  <si>
    <t>(9,67*2,35-0,7*2+(1,7+1)*0,15+0,15*1,15*4)*6</t>
  </si>
  <si>
    <t>mč.B.19.2</t>
  </si>
  <si>
    <t xml:space="preserve">mč.C.01.3, C.02.3, C.15.3  až C.18.3, C.20.3, C.21.3 </t>
  </si>
  <si>
    <t>(9,67*2,35-0,7*2+(1,7+1)*0,15+0,15*1,15*4)*8</t>
  </si>
  <si>
    <t>mč. C.14.2</t>
  </si>
  <si>
    <t>11,8*2,35-0,9*2-0,65*2,22+(0,65+2,22*2)*0,2</t>
  </si>
  <si>
    <t>C.03.2, C.19.2</t>
  </si>
  <si>
    <t>(12*2,35-0,9*2)*2</t>
  </si>
  <si>
    <t xml:space="preserve">mč. C.04.2  až  C.13.3</t>
  </si>
  <si>
    <t>mč.D.01.3, D.02.3, D.15.3, D.17.3, D.18.3</t>
  </si>
  <si>
    <t>(9,67*2,35-0,7*2+(1,7+1)*0,15+0,15*1,15*4)*5</t>
  </si>
  <si>
    <t>mč. D.14.2</t>
  </si>
  <si>
    <t>mč. D.03.2, D.12.2</t>
  </si>
  <si>
    <t>(12*2,35-0,96*2)*2</t>
  </si>
  <si>
    <t xml:space="preserve">mč.D.04.2  až  D.13.2</t>
  </si>
  <si>
    <t xml:space="preserve">mč.E.01.2  až  E.05.2, E.07.2</t>
  </si>
  <si>
    <t>(9,07*2,35-0,7*2+(1,1+1)*0,15+0,15*1,15*4)*6</t>
  </si>
  <si>
    <t>mč. E.06.2</t>
  </si>
  <si>
    <t>318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</si>
  <si>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</si>
  <si>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</si>
  <si>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921606297</t>
  </si>
  <si>
    <t>https://podminky.urs.cz/item/CS_URS_2024_01/998711103</t>
  </si>
  <si>
    <t>712</t>
  </si>
  <si>
    <t>Povlakové krytiny</t>
  </si>
  <si>
    <t>712311101</t>
  </si>
  <si>
    <t>Provedení povlakové krytiny střech plochých do 10° natěradly a tmely za studena nátěrem lakem penetračním nebo asfaltovým</t>
  </si>
  <si>
    <t>-944967518</t>
  </si>
  <si>
    <t>https://podminky.urs.cz/item/CS_URS_2024_01/712311101</t>
  </si>
  <si>
    <t>plocha</t>
  </si>
  <si>
    <t>(12,4*14,37+5,5*3,2+12,33*6,6+20,35*14,39-0,83*1,6-0,78*1,35-0,78*1,35)</t>
  </si>
  <si>
    <t>(-3,5*0,87-0,74*1,35-4,35*3,3-1,6*1,4*4)</t>
  </si>
  <si>
    <t>vytažení na atiku</t>
  </si>
  <si>
    <t>(12,4+14,37+12,6+5,5+3,2+5,5+12,33+3,7+5,4+11+1,7+14,39+20,35+6+0,5)*1,17</t>
  </si>
  <si>
    <t>vytažení na zeď</t>
  </si>
  <si>
    <t>(0,83+1,6+0,78+1,35+0,78+1,35+3,5+0,87+1,6*8+1,4*2+0,74*2+1,35+3,3*2+4,35+0,375)*0,6</t>
  </si>
  <si>
    <t>7,7*1,35</t>
  </si>
  <si>
    <t>vytažení na zdivo</t>
  </si>
  <si>
    <t>18,32*0,55</t>
  </si>
  <si>
    <t>12,05*7,29</t>
  </si>
  <si>
    <t>12,05*1,15</t>
  </si>
  <si>
    <t>(7,29+12,05+7,26+1,55*2)*0,55</t>
  </si>
  <si>
    <t>(6,14*19,9-0,75*1,4-0,85*1,3*2-0,95*1,97)</t>
  </si>
  <si>
    <t>(12,61*7,3+29,55*7,29+8,04*12,61+2*0,45-1,3*1,6*3-1,2*0,8)</t>
  </si>
  <si>
    <t>(6,14+19,9+18,75+5,33+34,24+19,9-2-0,8+8,04)*1,39</t>
  </si>
  <si>
    <t>vytažení na zdi</t>
  </si>
  <si>
    <t>(35,82+2,1+21,51+1,3*4+12,61+1,16*2+0,8+1,6*2+1,3*2)*0,6</t>
  </si>
  <si>
    <t>střecha STR8</t>
  </si>
  <si>
    <t>5,2*4</t>
  </si>
  <si>
    <t>STR 11 - budniky</t>
  </si>
  <si>
    <t>3,2*1,6+1,6*1,7</t>
  </si>
  <si>
    <t>1,9*0,95+1,15*1,6*2+1,45*1,9*2+1,6*1,9+1,1*1,6</t>
  </si>
  <si>
    <t>1,9*1,6*2+1,35*1,6+1,65*1,1+1,6*1,15+0,8*1,65+3,8*1,15</t>
  </si>
  <si>
    <t>320</t>
  </si>
  <si>
    <t>-1046096008</t>
  </si>
  <si>
    <t>1679,488*0,00032</t>
  </si>
  <si>
    <t>321</t>
  </si>
  <si>
    <t>712341559</t>
  </si>
  <si>
    <t>Provedení povlakové krytiny střech plochých do 10° pásy přitavením NAIP v plné ploše</t>
  </si>
  <si>
    <t>1146391240</t>
  </si>
  <si>
    <t>https://podminky.urs.cz/item/CS_URS_2024_01/712341559</t>
  </si>
  <si>
    <t>322</t>
  </si>
  <si>
    <t>62856011</t>
  </si>
  <si>
    <t>pás asfaltový natavitelný modifikovaný SBS s vložkou z hliníkové fólie s textilií a spalitelnou PE fólií nebo jemnozrnným minerálním posypem na horním povrchu tl 4,0mm</t>
  </si>
  <si>
    <t>-1994959215</t>
  </si>
  <si>
    <t>1679,488*1,1655</t>
  </si>
  <si>
    <t>323</t>
  </si>
  <si>
    <t>712361701</t>
  </si>
  <si>
    <t>Provedení povlakové krytiny střech plochých do 10° fólií položenou volně s přilepením spojů</t>
  </si>
  <si>
    <t>1258546749</t>
  </si>
  <si>
    <t>https://podminky.urs.cz/item/CS_URS_2024_01/712361701</t>
  </si>
  <si>
    <t>(12,4+14,37+12,6+5,5+3,2+5,5+12,33+3,7+5,4+11+1,7+14,39+20,35+6+0,5)*0,6</t>
  </si>
  <si>
    <t>(0,83+1,6+0,78+1,35+0,78+1,35+3,5+0,87+1,6*8+1,4*2+0,74*2+1,35+3,3*2+4,35+0,375)*0,3</t>
  </si>
  <si>
    <t>7,7*0,6</t>
  </si>
  <si>
    <t>18,32*0,3</t>
  </si>
  <si>
    <t>(7,29+12,05+7,26+1,55*2)*0,3</t>
  </si>
  <si>
    <t>(6,14+19,9+18,75+5,33+34,24+19,9-2-0,8+8,04)*0,6</t>
  </si>
  <si>
    <t>(35,82+2,1+21,51+1,3*4+12,61+1,16*2+0,8+1,6*2+1,3*2)*0,3</t>
  </si>
  <si>
    <t>střecha STR7</t>
  </si>
  <si>
    <t>nad terasou 5.np</t>
  </si>
  <si>
    <t>2,8*1,6+(11,39+7,33)/2*3,41+(12,79+9,38)/2*4,06+(13,13+9,05)/2*2,5</t>
  </si>
  <si>
    <t>(15,07+12,57)/2*4,08</t>
  </si>
  <si>
    <t>(2,8+7,33+9,38+9,05+12,57)*0,3</t>
  </si>
  <si>
    <t>(4,24+6,3)/2*3,15+(5,075+7,6)/2*2,8-4,63*0,4</t>
  </si>
  <si>
    <t>324</t>
  </si>
  <si>
    <t>28342833</t>
  </si>
  <si>
    <t>fólie hydroizolační střešní TPO (FPO) určená ke stabilizaci přitížením a do vegetačních střech tl 2,0mm</t>
  </si>
  <si>
    <t>1638687023</t>
  </si>
  <si>
    <t>podlaha P14+přířezy</t>
  </si>
  <si>
    <t>(221,6+100)*1,15</t>
  </si>
  <si>
    <t>628,819*1,15</t>
  </si>
  <si>
    <t>střecha STR2+přířezy</t>
  </si>
  <si>
    <t>(51,030+18,5)*1,15</t>
  </si>
  <si>
    <t>střecha STR3+STR4+přířezy</t>
  </si>
  <si>
    <t>(103,985+9)*1,15</t>
  </si>
  <si>
    <t>611,16*1,15</t>
  </si>
  <si>
    <t>219,073*1,15</t>
  </si>
  <si>
    <t>5,2*4*1,15</t>
  </si>
  <si>
    <t>((4,24+6,3)/2*3,15+(5,075+7,6)/2*2,8-4,63*0,4)*1,15</t>
  </si>
  <si>
    <t>325</t>
  </si>
  <si>
    <t>712491171</t>
  </si>
  <si>
    <t>Provedení povlakové krytiny střech šikmých přes 10° do 30°- ostatní práce provedení vrstvy textilní podkladní</t>
  </si>
  <si>
    <t>1858575520</t>
  </si>
  <si>
    <t>https://podminky.urs.cz/item/CS_URS_2024_01/712491171</t>
  </si>
  <si>
    <t>326</t>
  </si>
  <si>
    <t>69311081</t>
  </si>
  <si>
    <t>geotextilie netkaná separační, ochranná, filtrační, drenážní PES 300g/m2</t>
  </si>
  <si>
    <t>1870046825</t>
  </si>
  <si>
    <t>32,494*1,15</t>
  </si>
  <si>
    <t>327</t>
  </si>
  <si>
    <t>712491172</t>
  </si>
  <si>
    <t>Provedení povlakové krytiny střech šikmých přes 10° do 30°- ostatní práce provedení vrstvy textilní ochranné</t>
  </si>
  <si>
    <t>1365051031</t>
  </si>
  <si>
    <t>https://podminky.urs.cz/item/CS_URS_2024_01/712491172</t>
  </si>
  <si>
    <t>střecha STR3</t>
  </si>
  <si>
    <t>12,05*7,29-2,5*3,2-2,8*2,2-4,64*1,225</t>
  </si>
  <si>
    <t>328</t>
  </si>
  <si>
    <t>-1611072740</t>
  </si>
  <si>
    <t>1377,414*1,15</t>
  </si>
  <si>
    <t>329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</si>
  <si>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</si>
  <si>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</si>
  <si>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-236604989</t>
  </si>
  <si>
    <t>https://podminky.urs.cz/item/CS_URS_2024_01/712771101</t>
  </si>
  <si>
    <t>12,05*7,29-2,9*1,35-2,5*3,2-2,8*2,2-4,64*1,225</t>
  </si>
  <si>
    <t>střecha STR6</t>
  </si>
  <si>
    <t>519,612-(4,895*2+2,8*1,65+3,415*3,63+3,35*3,65+12,47*6,24-1,45*1,88)</t>
  </si>
  <si>
    <t>-(8,79+5,7+7,04+7,69+1,25+2,2+2,2+28,65+4,7+4,6+5,74+19,3+0,61+18,35)*0,3</t>
  </si>
  <si>
    <t>330</t>
  </si>
  <si>
    <t>69311020</t>
  </si>
  <si>
    <t>geotextilie netkaná separační, ochranná, filtrační, drenážní PP 130g/m2</t>
  </si>
  <si>
    <t>-118297200</t>
  </si>
  <si>
    <t>120g/m2</t>
  </si>
  <si>
    <t>973,741*1,15</t>
  </si>
  <si>
    <t>331</t>
  </si>
  <si>
    <t>712771321</t>
  </si>
  <si>
    <t>Provedení hydroakumulační vrstvy vegetační střechy z hydrofilních minerálních pásů, sklon střechy do 5°</t>
  </si>
  <si>
    <t>1892101971</t>
  </si>
  <si>
    <t>https://podminky.urs.cz/item/CS_URS_2024_01/712771321</t>
  </si>
  <si>
    <t>332</t>
  </si>
  <si>
    <t>63153600</t>
  </si>
  <si>
    <t>deska substrátová vegetačních střech z hydrofilní minerální vlny 600x1000 tl 50mm</t>
  </si>
  <si>
    <t>-161402802</t>
  </si>
  <si>
    <t>539,21*1,05</t>
  </si>
  <si>
    <t>333</t>
  </si>
  <si>
    <t>712771331</t>
  </si>
  <si>
    <t>Provedení hydroakumulační vrstvy vegetační střechy z plastových nopových fólií s perforací, kladených volně na sraz, sklon střechy do 5°</t>
  </si>
  <si>
    <t>-1357547467</t>
  </si>
  <si>
    <t>https://podminky.urs.cz/item/CS_URS_2024_01/712771331</t>
  </si>
  <si>
    <t>334</t>
  </si>
  <si>
    <t>69334152</t>
  </si>
  <si>
    <t>fólie profilovaná (nopová) perforovaná HDPE s hydroakumulační a drenážní funkcí do vegetačních střech s výškou nopů 20mm</t>
  </si>
  <si>
    <t>-788825629</t>
  </si>
  <si>
    <t>1006,235*1,15</t>
  </si>
  <si>
    <t>335</t>
  </si>
  <si>
    <t>712771401</t>
  </si>
  <si>
    <t>Provedení vegetační vrstvy vegetační střechy ze substrátu, tloušťky do 100 mm, sklon střechy do 5°</t>
  </si>
  <si>
    <t>-1708055302</t>
  </si>
  <si>
    <t>https://podminky.urs.cz/item/CS_URS_2024_01/712771401</t>
  </si>
  <si>
    <t>539,21-62,779</t>
  </si>
  <si>
    <t>STR3</t>
  </si>
  <si>
    <t>64,086-18,827</t>
  </si>
  <si>
    <t>370,445</t>
  </si>
  <si>
    <t>32,494-8,354</t>
  </si>
  <si>
    <t>336</t>
  </si>
  <si>
    <t>10321225</t>
  </si>
  <si>
    <t>substrát vegetačních střech extenzivní s nízkým obsahem organické složky</t>
  </si>
  <si>
    <t>-222641263</t>
  </si>
  <si>
    <t>(539,21-62,779)*0,03*1,1</t>
  </si>
  <si>
    <t>(64,086-18,827)*0,03*1,1</t>
  </si>
  <si>
    <t>370,445*0,03*1,1</t>
  </si>
  <si>
    <t>(32,494-8,354)*0,08*1,1</t>
  </si>
  <si>
    <t>337</t>
  </si>
  <si>
    <t>712771521</t>
  </si>
  <si>
    <t>Založení vegetace vegetační střechy položením vegetační nebo trávníkové rohože, sklon střechy do 5°</t>
  </si>
  <si>
    <t>789454193</t>
  </si>
  <si>
    <t>https://podminky.urs.cz/item/CS_URS_2024_01/712771521</t>
  </si>
  <si>
    <t>338</t>
  </si>
  <si>
    <t>69334504</t>
  </si>
  <si>
    <t>koberec rozchodníkový vegetačních střech</t>
  </si>
  <si>
    <t>728912567</t>
  </si>
  <si>
    <t>500,571*1,1</t>
  </si>
  <si>
    <t>339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</si>
  <si>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</si>
  <si>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</si>
  <si>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1928477327</t>
  </si>
  <si>
    <t>https://podminky.urs.cz/item/CS_URS_2024_01/712771601</t>
  </si>
  <si>
    <t>(1*1*4+(12,08+13,45+5,09+1,76*2+1,1+6,7+5,51+2,28+5,51+3,5+1,5+0,55+5,3+3,3)*0,3)*0,05</t>
  </si>
  <si>
    <t>((21,275+1,8*4+13,755+19,89+5,39+0,44+1,9+2,5*4+1,6*4+17,81+7,09)*0,3+1*1,775)*0,05</t>
  </si>
  <si>
    <t>(0,525*0,35+1,04*0,76+(5,7+1,75)*0,3)*0,05</t>
  </si>
  <si>
    <t>((11,55+4,94+1,35+3,2)*0,3+1*0,7*2+(1+4,85)*1,9)*0,05</t>
  </si>
  <si>
    <t>(4,895*2+2,8*1,65+3,415*3,63+3,35*3,65+12,47*6,24-1,48*1,88+12,23*2,24)*0,05</t>
  </si>
  <si>
    <t>(-1,45*1,88+1,75*1,9+2,5*4,85+1,9*1,6+5,4*3,1+12*6,85-1,15*1,45-0,95*2,15)*0,05</t>
  </si>
  <si>
    <t>27,845*0,3*0,08</t>
  </si>
  <si>
    <t>340</t>
  </si>
  <si>
    <t>58337403</t>
  </si>
  <si>
    <t>kamenivo dekorační (kačírek) frakce 16/32</t>
  </si>
  <si>
    <t>-1652823121</t>
  </si>
  <si>
    <t>17,389*1,6524</t>
  </si>
  <si>
    <t>341</t>
  </si>
  <si>
    <t>-474189141</t>
  </si>
  <si>
    <t>K/27</t>
  </si>
  <si>
    <t>9,5</t>
  </si>
  <si>
    <t>342</t>
  </si>
  <si>
    <t>69334040</t>
  </si>
  <si>
    <t>lišta kačírková Al výška 130mm</t>
  </si>
  <si>
    <t>2076858604</t>
  </si>
  <si>
    <t>9,5*1,05</t>
  </si>
  <si>
    <t>343</t>
  </si>
  <si>
    <t>998712103</t>
  </si>
  <si>
    <t>Přesun hmot pro povlakové krytiny stanovený z hmotnosti přesunovaného materiálu vodorovná dopravní vzdálenost do 50 m základní v objektech výšky přes 12 do 24 m</t>
  </si>
  <si>
    <t>1082935756</t>
  </si>
  <si>
    <t>https://podminky.urs.cz/item/CS_URS_2024_01/998712103</t>
  </si>
  <si>
    <t>713</t>
  </si>
  <si>
    <t>Izolace tepelné</t>
  </si>
  <si>
    <t>344</t>
  </si>
  <si>
    <t>713121111</t>
  </si>
  <si>
    <t>Montáž tepelné izolace podlah rohožemi, pásy, deskami, dílci, bloky (izolační materiál ve specifikaci) kladenými volně jednovrstvá</t>
  </si>
  <si>
    <t>-1445732692</t>
  </si>
  <si>
    <t>https://podminky.urs.cz/item/CS_URS_2024_01/713121111</t>
  </si>
  <si>
    <t>345</t>
  </si>
  <si>
    <t>28376105</t>
  </si>
  <si>
    <t>klín izolační z XPS spádový</t>
  </si>
  <si>
    <t>1477834406</t>
  </si>
  <si>
    <t>2,8*0,73*(0,02+0,03)*1,05</t>
  </si>
  <si>
    <t>709</t>
  </si>
  <si>
    <t>28376348</t>
  </si>
  <si>
    <t>deska perimetrická pro zateplení spodních staveb 200kPa λ=0,034</t>
  </si>
  <si>
    <t>-1895502550</t>
  </si>
  <si>
    <t>15*0,25*1,05</t>
  </si>
  <si>
    <t>347</t>
  </si>
  <si>
    <t>28372326</t>
  </si>
  <si>
    <t>deska EPS 150 pro konstrukce s vysokým zatížením λ=0,035</t>
  </si>
  <si>
    <t>314754628</t>
  </si>
  <si>
    <t>18,8*0,08*1,05</t>
  </si>
  <si>
    <t>348</t>
  </si>
  <si>
    <t>713121121</t>
  </si>
  <si>
    <t>Montáž tepelné izolace podlah rohožemi, pásy, deskami, dílci, bloky (izolační materiál ve specifikaci) kladenými volně dvouvrstvá</t>
  </si>
  <si>
    <t>-2141888826</t>
  </si>
  <si>
    <t>https://podminky.urs.cz/item/CS_URS_2024_01/713121121</t>
  </si>
  <si>
    <t>349</t>
  </si>
  <si>
    <t>28376554</t>
  </si>
  <si>
    <t>deska polystyrénová pro snížení kročejového hluku (max. zatížení 4 kN/m2) tl 40mm</t>
  </si>
  <si>
    <t>1200552959</t>
  </si>
  <si>
    <t>357,6*1,05</t>
  </si>
  <si>
    <t>2310,4*1,05</t>
  </si>
  <si>
    <t>252,9*1,05</t>
  </si>
  <si>
    <t>138,7*1,05</t>
  </si>
  <si>
    <t>534,8*1,05</t>
  </si>
  <si>
    <t>119,8*1,05</t>
  </si>
  <si>
    <t>133,2*1,05</t>
  </si>
  <si>
    <t>319*1,05</t>
  </si>
  <si>
    <t>3,7*1,05</t>
  </si>
  <si>
    <t>52,558*1,05</t>
  </si>
  <si>
    <t>43,7*1,05</t>
  </si>
  <si>
    <t>350</t>
  </si>
  <si>
    <t>809011705</t>
  </si>
  <si>
    <t>357,6*0,04*1,05</t>
  </si>
  <si>
    <t>2310,4*0,04*1,05</t>
  </si>
  <si>
    <t>252,9*0,04*1,05</t>
  </si>
  <si>
    <t>138,7*0,04*1,05</t>
  </si>
  <si>
    <t>534,8*0,04*1,05</t>
  </si>
  <si>
    <t>119,8*0,04*1,05</t>
  </si>
  <si>
    <t>133,2*0,04*1,05</t>
  </si>
  <si>
    <t>319*0,04*1,05</t>
  </si>
  <si>
    <t>3,7*0,04*1,05</t>
  </si>
  <si>
    <t>52,558*0,04*1,05</t>
  </si>
  <si>
    <t>43,7*0,04*1,05</t>
  </si>
  <si>
    <t>351</t>
  </si>
  <si>
    <t>713123112</t>
  </si>
  <si>
    <t>Montáž tepelně izolačního systému základové desky z XPS desek na vodorovné ploše jednovrstvého tloušťky izolace přes 100 do 200 mm</t>
  </si>
  <si>
    <t>-150056241</t>
  </si>
  <si>
    <t>https://podminky.urs.cz/item/CS_URS_2024_01/713123112</t>
  </si>
  <si>
    <t>(20,3+60,2+60,2+8,75+0,543+1+8,75-2,8)*0,8+2,8*1,245</t>
  </si>
  <si>
    <t>707</t>
  </si>
  <si>
    <t>-1817414453</t>
  </si>
  <si>
    <t>129,04*0,15*1,05</t>
  </si>
  <si>
    <t>353</t>
  </si>
  <si>
    <t>713123113</t>
  </si>
  <si>
    <t>Montáž tepelně izolačního systému základové desky z XPS desek na vodorovné ploše jednovrstvého tloušťky izolace přes 200 do 300 mm</t>
  </si>
  <si>
    <t>-634528499</t>
  </si>
  <si>
    <t>https://podminky.urs.cz/item/CS_URS_2024_01/713123113</t>
  </si>
  <si>
    <t>(20,3+60,2+60,2+8,75+0,543+1+8,75-2,8)*0,6</t>
  </si>
  <si>
    <t>terasa mč.301 - pod skladbou střechy</t>
  </si>
  <si>
    <t>(5,5*2+7,2)*0,3</t>
  </si>
  <si>
    <t>terasa mč.401 - pod skladbou střechy</t>
  </si>
  <si>
    <t>(7,75*2+12,05)*0,3</t>
  </si>
  <si>
    <t>708</t>
  </si>
  <si>
    <t>-1722643298</t>
  </si>
  <si>
    <t>107,891*0,25*1,05</t>
  </si>
  <si>
    <t>355</t>
  </si>
  <si>
    <t>713131141</t>
  </si>
  <si>
    <t>Montáž tepelné izolace stěn rohožemi, pásy, deskami, dílci, bloky (izolační materiál ve specifikaci) lepením celoplošně bez mechanického kotvení</t>
  </si>
  <si>
    <t>1217877448</t>
  </si>
  <si>
    <t>https://podminky.urs.cz/item/CS_URS_2024_01/713131141</t>
  </si>
  <si>
    <t>obvodové zdi (ne atiky) u střech a teras</t>
  </si>
  <si>
    <t>u střecha STR1</t>
  </si>
  <si>
    <t>40,815*0,3</t>
  </si>
  <si>
    <t>u střecha STR2</t>
  </si>
  <si>
    <t>u střecha STR3+STR4</t>
  </si>
  <si>
    <t>u střecha STR5+STR6</t>
  </si>
  <si>
    <t>za venkovními žaluziemi</t>
  </si>
  <si>
    <t>Balkony</t>
  </si>
  <si>
    <t>okna u teras</t>
  </si>
  <si>
    <t>356</t>
  </si>
  <si>
    <t>28376385</t>
  </si>
  <si>
    <t>deska XPS hrana rovná polo či pero drážka a hladký povrch</t>
  </si>
  <si>
    <t>299502966</t>
  </si>
  <si>
    <t>obvodové zdi (ne atiky) u střech</t>
  </si>
  <si>
    <t>52,499*0,1*1,05</t>
  </si>
  <si>
    <t>357</t>
  </si>
  <si>
    <t>28376501</t>
  </si>
  <si>
    <t>deska izolační PIR S tl 100mm</t>
  </si>
  <si>
    <t>625144987</t>
  </si>
  <si>
    <t>60*1,05</t>
  </si>
  <si>
    <t>18*1,05</t>
  </si>
  <si>
    <t>12*1,05</t>
  </si>
  <si>
    <t>687</t>
  </si>
  <si>
    <t>713131151</t>
  </si>
  <si>
    <t>Montáž tepelné izolace stěn rohožemi, pásy, deskami, dílci, bloky (izolační materiál ve specifikaci) vložením jednovrstvě</t>
  </si>
  <si>
    <t>1771868725</t>
  </si>
  <si>
    <t>https://podminky.urs.cz/item/CS_URS_2024_01/713131151</t>
  </si>
  <si>
    <t>antivibrační izolace</t>
  </si>
  <si>
    <t>(4,01+3,09)*2*21,45-1,2*2,78*12</t>
  </si>
  <si>
    <t>(4,16+6,8)*2*6,25-2,6*2,3-2,8*2,4</t>
  </si>
  <si>
    <t>686</t>
  </si>
  <si>
    <t>27245010</t>
  </si>
  <si>
    <t>deska antivibrační recyklovaná pryž tl 24mm černá 650kg/m3</t>
  </si>
  <si>
    <t>432163318</t>
  </si>
  <si>
    <t>388,858*1,05</t>
  </si>
  <si>
    <t>358</t>
  </si>
  <si>
    <t>713141136</t>
  </si>
  <si>
    <t>Montáž tepelné izolace střech plochých rohožemi, pásy, deskami, dílci, bloky (izolační materiál ve specifikaci) přilepenými za studena jednovrstvá nízkoexpanzní (PUR) pěnou</t>
  </si>
  <si>
    <t>420960660</t>
  </si>
  <si>
    <t>https://podminky.urs.cz/item/CS_URS_2024_01/713141136</t>
  </si>
  <si>
    <t>359</t>
  </si>
  <si>
    <t>713141138</t>
  </si>
  <si>
    <t>Montáž tepelné izolace střech plochých rohožemi, pásy, deskami, dílci, bloky (izolační materiál ve specifikaci) přilepenými za studena dvouvrstvá nízkoexpanzní (PUR) pěnou</t>
  </si>
  <si>
    <t>-1262792608</t>
  </si>
  <si>
    <t>https://podminky.urs.cz/item/CS_URS_2024_01/713141138</t>
  </si>
  <si>
    <t>360</t>
  </si>
  <si>
    <t>713141140</t>
  </si>
  <si>
    <t>Montáž tepelné izolace střech plochých rohožemi, pásy, deskami, dílci, bloky (izolační materiál ve specifikaci) přilepenými za studena třívrstvá nízkoexpanzní (PUR) pěnou</t>
  </si>
  <si>
    <t>1059771870</t>
  </si>
  <si>
    <t>https://podminky.urs.cz/item/CS_URS_2024_01/713141140</t>
  </si>
  <si>
    <t>361</t>
  </si>
  <si>
    <t>28375906</t>
  </si>
  <si>
    <t>deska EPS 200 pro konstrukce s velmi vysokým zatížením λ=0,034</t>
  </si>
  <si>
    <t>-729566178</t>
  </si>
  <si>
    <t>539,21*0,14*1,05*2</t>
  </si>
  <si>
    <t>40,887*0,1*1,05</t>
  </si>
  <si>
    <t>87,845*0,1*1,05*2</t>
  </si>
  <si>
    <t>519,612*0,1*1,05</t>
  </si>
  <si>
    <t>362</t>
  </si>
  <si>
    <t>28376143</t>
  </si>
  <si>
    <t>klín izolační spád do 5% EPS 200</t>
  </si>
  <si>
    <t>1919946160</t>
  </si>
  <si>
    <t>5,2*4*(0,1+0,204)/2*1,05</t>
  </si>
  <si>
    <t>budniky STR 11</t>
  </si>
  <si>
    <t>41,22*(0,15+0,17)/2*1,05</t>
  </si>
  <si>
    <t>363</t>
  </si>
  <si>
    <t>28376518</t>
  </si>
  <si>
    <t>deska izolační PIR s oboustrannou kompozitní fólií s hliníkovou vložkou pro ploché střechy λ=0,023 tl 120mm</t>
  </si>
  <si>
    <t>-1606093726</t>
  </si>
  <si>
    <t>40,887*1,05</t>
  </si>
  <si>
    <t>87,845*1,05</t>
  </si>
  <si>
    <t>519,612*1,05</t>
  </si>
  <si>
    <t>364</t>
  </si>
  <si>
    <t>713191133</t>
  </si>
  <si>
    <t>Montáž tepelné izolace stavebních konstrukcí - doplňky a konstrukční součásti podlah, stropů vrchem nebo střech překrytí fólií položenou volně s přelepením spojů</t>
  </si>
  <si>
    <t>149176149</t>
  </si>
  <si>
    <t>https://podminky.urs.cz/item/CS_URS_2024_01/713191133</t>
  </si>
  <si>
    <t>skladba P3</t>
  </si>
  <si>
    <t>4,59*3,69</t>
  </si>
  <si>
    <t>365</t>
  </si>
  <si>
    <t>28329042</t>
  </si>
  <si>
    <t>fólie PE separační či ochranná tl 0,2mm</t>
  </si>
  <si>
    <t>484071757</t>
  </si>
  <si>
    <t>4302,095*1,15</t>
  </si>
  <si>
    <t>366</t>
  </si>
  <si>
    <t>998713103</t>
  </si>
  <si>
    <t>Přesun hmot pro izolace tepelné stanovený z hmotnosti přesunovaného materiálu vodorovná dopravní vzdálenost do 50 m s užitím mechanizace v objektech výšky přes 12 m do 24 m</t>
  </si>
  <si>
    <t>184211343</t>
  </si>
  <si>
    <t>https://podminky.urs.cz/item/CS_URS_2024_01/998713103</t>
  </si>
  <si>
    <t>714</t>
  </si>
  <si>
    <t>Akustická a protiotřesová opatření</t>
  </si>
  <si>
    <t>367</t>
  </si>
  <si>
    <t>714112111</t>
  </si>
  <si>
    <t>Montáž akustických obkladů z desek vyplněných křemičitým pískem podlah lepených jednovrstvých</t>
  </si>
  <si>
    <t>665161538</t>
  </si>
  <si>
    <t>https://podminky.urs.cz/item/CS_URS_2024_01/714112111</t>
  </si>
  <si>
    <t>podlaha P3</t>
  </si>
  <si>
    <t>23,7</t>
  </si>
  <si>
    <t>368</t>
  </si>
  <si>
    <t>625430x01</t>
  </si>
  <si>
    <t>deska PUR antivibrační tl.30mm</t>
  </si>
  <si>
    <t>-1398798485</t>
  </si>
  <si>
    <t>23,7*1,1</t>
  </si>
  <si>
    <t>369</t>
  </si>
  <si>
    <t>998714103</t>
  </si>
  <si>
    <t>Přesun hmot pro akustická a protiotřesová opatření stanovený z hmotnosti přesunovaného materiálu vodorovná dopravní vzdálenost do 50 m základní v objektech výšky přes 12 do 24 m</t>
  </si>
  <si>
    <t>79457079</t>
  </si>
  <si>
    <t>https://podminky.urs.cz/item/CS_URS_2024_01/998714103</t>
  </si>
  <si>
    <t>762</t>
  </si>
  <si>
    <t>Konstrukce tesařské</t>
  </si>
  <si>
    <t>370</t>
  </si>
  <si>
    <t>762341270</t>
  </si>
  <si>
    <t>Montáž bednění střech rovných a šikmých sklonu do 60° s vyřezáním otvorů z desek dřevotřískových nebo dřevoštěpkových na sraz</t>
  </si>
  <si>
    <t>934245515</t>
  </si>
  <si>
    <t>https://podminky.urs.cz/item/CS_URS_2024_01/762341270</t>
  </si>
  <si>
    <t>177,853</t>
  </si>
  <si>
    <t>371</t>
  </si>
  <si>
    <t>59590821</t>
  </si>
  <si>
    <t>deska dřevovláknitá tepelně izolační tl 25mm</t>
  </si>
  <si>
    <t>555972830</t>
  </si>
  <si>
    <t>177,853*1,1</t>
  </si>
  <si>
    <t>372</t>
  </si>
  <si>
    <t>762341280</t>
  </si>
  <si>
    <t>Montáž bednění střech rovných a šikmých sklonu do 60° s vyřezáním otvorů z desek cementotřískových nebo cementových na sraz</t>
  </si>
  <si>
    <t>1270186492</t>
  </si>
  <si>
    <t>https://podminky.urs.cz/item/CS_URS_2024_01/762341280</t>
  </si>
  <si>
    <t xml:space="preserve">střecha STR10 </t>
  </si>
  <si>
    <t>373</t>
  </si>
  <si>
    <t>59590743</t>
  </si>
  <si>
    <t>deska cementotřísková bez povrchové úpravy tl 24mm</t>
  </si>
  <si>
    <t>-1138749275</t>
  </si>
  <si>
    <t>27,25*1,1</t>
  </si>
  <si>
    <t>374</t>
  </si>
  <si>
    <t>762361313</t>
  </si>
  <si>
    <t>Konstrukční vrstva pod klempířské prvky pro oplechování horních ploch zdí a nadezdívek (atik) z desek dřevoštěpkových šroubovaných do podkladu, tloušťky desky 25 mm</t>
  </si>
  <si>
    <t>-2134812883</t>
  </si>
  <si>
    <t>https://podminky.urs.cz/item/CS_URS_2024_01/762361313</t>
  </si>
  <si>
    <t>atika shora</t>
  </si>
  <si>
    <t>130,74*0,61</t>
  </si>
  <si>
    <t>7,7*0,61</t>
  </si>
  <si>
    <t>střecha STR3+4</t>
  </si>
  <si>
    <t>12,05*0,61</t>
  </si>
  <si>
    <t>střecha STR5+6</t>
  </si>
  <si>
    <t>110,8*0,61</t>
  </si>
  <si>
    <t>375</t>
  </si>
  <si>
    <t>762395000</t>
  </si>
  <si>
    <t>Spojovací prostředky krovů, bednění a laťování, nadstřešních konstrukcí svorníky, prkna, hřebíky, pásová ocel, vruty</t>
  </si>
  <si>
    <t>1933453727</t>
  </si>
  <si>
    <t>https://podminky.urs.cz/item/CS_URS_2024_01/762395000</t>
  </si>
  <si>
    <t>177,853*0,025+27,25*0,024</t>
  </si>
  <si>
    <t>376</t>
  </si>
  <si>
    <t>998762103</t>
  </si>
  <si>
    <t>Přesun hmot pro konstrukce tesařské stanovený z hmotnosti přesunovaného materiálu vodorovná dopravní vzdálenost do 50 m základní v objektech výšky přes 12 do 24 m</t>
  </si>
  <si>
    <t>561485128</t>
  </si>
  <si>
    <t>https://podminky.urs.cz/item/CS_URS_2024_01/998762103</t>
  </si>
  <si>
    <t>763</t>
  </si>
  <si>
    <t>Konstrukce suché výstavby</t>
  </si>
  <si>
    <t>377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</si>
  <si>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</si>
  <si>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</si>
  <si>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1689310917</t>
  </si>
  <si>
    <t>https://podminky.urs.cz/item/CS_URS_2024_01/763111323</t>
  </si>
  <si>
    <t>nad rozváděči</t>
  </si>
  <si>
    <t>2,165*1,25</t>
  </si>
  <si>
    <t>2,165*0,875</t>
  </si>
  <si>
    <t>378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</si>
  <si>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</si>
  <si>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</si>
  <si>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883554769</t>
  </si>
  <si>
    <t>https://podminky.urs.cz/item/CS_URS_2024_01/763111417</t>
  </si>
  <si>
    <t>mč.501 - vedle stupňů</t>
  </si>
  <si>
    <t>1,1*1,2</t>
  </si>
  <si>
    <t>379</t>
  </si>
  <si>
    <t>763112318</t>
  </si>
  <si>
    <t>Příčka mezibytová ze sádrokartonových desek s nosnou konstrukcí ze zdvojených ocelových profilů UW, CW dvojitě opláštěná deskami standardními A tl. 2 x 12,5 mm s dvojitou izolací, EI 60, příčka tl. 255 mm, profil 100, Rw do 65 dB</t>
  </si>
  <si>
    <t>-1711231483</t>
  </si>
  <si>
    <t>https://podminky.urs.cz/item/CS_URS_2024_01/763112318</t>
  </si>
  <si>
    <t>mč.100</t>
  </si>
  <si>
    <t>(1,095+2,5+1,95)*3,15-2*2,4</t>
  </si>
  <si>
    <t>380</t>
  </si>
  <si>
    <t>763121455</t>
  </si>
  <si>
    <t>Stěna předsazená ze sádrokartonových desek s nosnou konstrukcí z ocelových profilů CW, UW dvojitě opláštěná deskami protipožárními DF tl. 2 x 12,5 mm bez izolace, EI 30, stěna tl. 125 mm, profil 100</t>
  </si>
  <si>
    <t>1988167565</t>
  </si>
  <si>
    <t>https://podminky.urs.cz/item/CS_URS_2024_01/763121455</t>
  </si>
  <si>
    <t>(1,5+1,7+1,825+1,7+11,675)*2,9-10,2*2,15</t>
  </si>
  <si>
    <t>381</t>
  </si>
  <si>
    <t>763121467</t>
  </si>
  <si>
    <t>Stěna předsazená ze sádrokartonových desek s nosnou konstrukcí z ocelových profilů CW, UW dvojitě opláštěná deskami protipožárními impregnovanými DFH2 tl. 2 x 12,5 mm s izolací, EI 45, stěna tl. 125 mm, profil 100</t>
  </si>
  <si>
    <t>1551214786</t>
  </si>
  <si>
    <t>https://podminky.urs.cz/item/CS_URS_2024_01/763121467</t>
  </si>
  <si>
    <t>(1,285+0,9+2,27+1,585+1,535+1,15+0,9*3+1,15+1,47)*3,15</t>
  </si>
  <si>
    <t>(1,035*2+1,15+1,585+0,85+1,6+1,715+1,8+1,15)*1,2</t>
  </si>
  <si>
    <t>(1,3+1,435+1,22+1,275+1,15+1,9+2)*3,15</t>
  </si>
  <si>
    <t>(0,95*8+0,8*11)*2,9+(1,7*5+1*18+1,65*3+1,1*10)*1,2</t>
  </si>
  <si>
    <t>(0,95*8+0,8*10)*2,9+(1,7*5+1*18+1,65*3+1,1*10)*1,2</t>
  </si>
  <si>
    <t>(0,95*8+0,8*7)*2,9+(1,7*2+1*15+1,65*3+1,1*7)*1,2</t>
  </si>
  <si>
    <t>(0,95+0,9+0,8*4)*2,9+(1,7+1*6+1,1*5)*1,2</t>
  </si>
  <si>
    <t>382</t>
  </si>
  <si>
    <t>763131511</t>
  </si>
  <si>
    <t>Podhled ze sádrokartonových desek jednovrstvá zavěšená spodní konstrukce z ocelových profilů CD, UD jednoduše opláštěná deskou standardní A, tl. 12,5 mm, bez izolace</t>
  </si>
  <si>
    <t>809523985</t>
  </si>
  <si>
    <t>https://podminky.urs.cz/item/CS_URS_2024_01/763131511</t>
  </si>
  <si>
    <t>6,2+7,7+29+10,8+1,8+19+20,9+27,8+45,7+7,8+4,1+98,6+3,5+2,9+5,1+3+5,4+4,3</t>
  </si>
  <si>
    <t>22,1+6,3+21,5+5+17+23,1+14,8+17+23,1+14,8+17+23,1+14,8+17+23,1+14,8</t>
  </si>
  <si>
    <t>22+5,3+19,6+7,6+19,9+8,7</t>
  </si>
  <si>
    <t>čela</t>
  </si>
  <si>
    <t>(3,05+2,05+3,8+2,45+3,9)*0,3+9,4*0,15+(14,535+1,2)*0,5</t>
  </si>
  <si>
    <t>43,7+9,9+3,6+19+12,6+9,6+3,6+18,5+12,7+8,3+20,2+12,8</t>
  </si>
  <si>
    <t>4,7+2,4+20,3+4,7+2,4+20,3+4,7+2,4+20,3+4,7+2,4+20,3+4,7+2,4+20,3</t>
  </si>
  <si>
    <t>9,2+21,2+6,4+3,6+18,5+12,7+9,6+3,6+18,5+12,7+9,6+3,6+18,5+12,7</t>
  </si>
  <si>
    <t>9,6+3,6+18,5+12,7+8,3+20,2+12,8+9,6+3,6+18,5+12,7+9,6+3,6+18,5+12,7</t>
  </si>
  <si>
    <t>(3,435*2+3,335*7+1,885+1,835*5+3,385+1,885*4)*0,2+7,7*0,35</t>
  </si>
  <si>
    <t>(9,6+3,6+18,5+12,7)*(1+1)+8,3+20,2+12,8</t>
  </si>
  <si>
    <t>(4,7+2,4+20,3)*(1+1+1+1+1+1+1+1+1+1)+9,2+21,2</t>
  </si>
  <si>
    <t>(9,6+3,6+18,5+12,7)*(1+1+1+1)+8,3+20,2+12,8+(9,6+3,6+18,5+12,7)*(1+1)</t>
  </si>
  <si>
    <t>(3,435*2+3,335*7+1,835*9+1,885+3,385)*0,2</t>
  </si>
  <si>
    <t>6,4+3,6+18,5+12,7+8,3+20,2+12,8+(9,6+3,6+18,5+12,7)*(1+1)</t>
  </si>
  <si>
    <t>(3,435*2+3,335*7+1,835*6+1,885+3,385)*0,2</t>
  </si>
  <si>
    <t>(4,7+2,4+20,3)*(1+1+1+1+1)+8,3+20,2+12,8+9,6+3,6+18,5+12,7</t>
  </si>
  <si>
    <t>(3,335*2+1,835*4+1,8)*0,2</t>
  </si>
  <si>
    <t>383</t>
  </si>
  <si>
    <t>763131532</t>
  </si>
  <si>
    <t>Podhled ze sádrokartonových desek jednovrstvá zavěšená spodní konstrukce z ocelových profilů CD, UD jednoduše opláštěná deskou protipožární DF, tl. 15 mm, bez izolace</t>
  </si>
  <si>
    <t>1962871094</t>
  </si>
  <si>
    <t>https://podminky.urs.cz/item/CS_URS_2024_01/763131532</t>
  </si>
  <si>
    <t>mč.203+čelo</t>
  </si>
  <si>
    <t>43,2+3,49*0,3</t>
  </si>
  <si>
    <t>mč.204</t>
  </si>
  <si>
    <t>59,4</t>
  </si>
  <si>
    <t>mč.205</t>
  </si>
  <si>
    <t>38,8</t>
  </si>
  <si>
    <t>mč.303+čelo</t>
  </si>
  <si>
    <t>mč.304</t>
  </si>
  <si>
    <t>mč.305</t>
  </si>
  <si>
    <t>45,6</t>
  </si>
  <si>
    <t>mč.404</t>
  </si>
  <si>
    <t>59,6</t>
  </si>
  <si>
    <t>mč.405</t>
  </si>
  <si>
    <t>38,6</t>
  </si>
  <si>
    <t>mč.502</t>
  </si>
  <si>
    <t>29,5</t>
  </si>
  <si>
    <t>mč.504</t>
  </si>
  <si>
    <t>50,2</t>
  </si>
  <si>
    <t>384</t>
  </si>
  <si>
    <t>763131541</t>
  </si>
  <si>
    <t>Podhled ze sádrokartonových desek jednovrstvá zavěšená spodní konstrukce z ocelových profilů CD, UD dvojitě opláštěná deskami protipožárními DF, tl. 2 x 12,5 mm, bez izolace, EI 45</t>
  </si>
  <si>
    <t>-1328977875</t>
  </si>
  <si>
    <t>https://podminky.urs.cz/item/CS_URS_2024_01/763131541</t>
  </si>
  <si>
    <t>mč.101</t>
  </si>
  <si>
    <t>44,7</t>
  </si>
  <si>
    <t>mč.102</t>
  </si>
  <si>
    <t>7,7</t>
  </si>
  <si>
    <t>mč.107</t>
  </si>
  <si>
    <t>4,6</t>
  </si>
  <si>
    <t>mč.108</t>
  </si>
  <si>
    <t>(2,9+3)*0,55</t>
  </si>
  <si>
    <t>385</t>
  </si>
  <si>
    <t>763131551</t>
  </si>
  <si>
    <t>Podhled ze sádrokartonových desek jednovrstvá zavěšená spodní konstrukce z ocelových profilů CD, UD jednoduše opláštěná deskou impregnovanou H2, tl. 12,5 mm, bez izolace</t>
  </si>
  <si>
    <t>-1619587412</t>
  </si>
  <si>
    <t>https://podminky.urs.cz/item/CS_URS_2024_01/763131551</t>
  </si>
  <si>
    <t>2,3+2+5,6+14,2+4,7+4,2+8,3+8,3+8,3+8,3+4,2+7,5+4,9</t>
  </si>
  <si>
    <t>4,4+4,8+8,2+3,8+3,8+3,8+3,8+3,8+3,8+3,8+3,8+3,8+3,8+7,8+4,8+4,8</t>
  </si>
  <si>
    <t>4,8+4,8+8,2+4,8+4,8</t>
  </si>
  <si>
    <t>4,8+4,8+8,2+3,8+3,8+3,8+3,8+3,8+3,8+3,8+3,8+3,8+3,8+7,8+4,8+4,8+4,8+4,8+8,2+4,8+4,8</t>
  </si>
  <si>
    <t>4,8+4,8+8,2+3,8+3,8+3,8+3,8+3,8+3,8+3,8+3,8+3,8+3,8+7,8+4,8+8,2+4,8+4,8</t>
  </si>
  <si>
    <t>3,8+3,8+3,8+3,8+3,8+8,2+4,8</t>
  </si>
  <si>
    <t>386</t>
  </si>
  <si>
    <t>763164547</t>
  </si>
  <si>
    <t>Obklad konstrukcí sádrokartonovými deskami včetně ochranných úhelníků ve tvaru L rozvinuté šíře přes 0,4 do 0,8 m, opláštěný deskou protipožární impregnovanou DFH2, tl. 2 x 12,5 mm</t>
  </si>
  <si>
    <t>858447176</t>
  </si>
  <si>
    <t>https://podminky.urs.cz/item/CS_URS_2024_01/763164547</t>
  </si>
  <si>
    <t>1.np 235/400</t>
  </si>
  <si>
    <t>3,15</t>
  </si>
  <si>
    <t>240/190</t>
  </si>
  <si>
    <t>2,9*18</t>
  </si>
  <si>
    <t>2,9*15</t>
  </si>
  <si>
    <t>2,9*7</t>
  </si>
  <si>
    <t>240/395 (2,35/400)</t>
  </si>
  <si>
    <t>3,15*2</t>
  </si>
  <si>
    <t>2,9*5</t>
  </si>
  <si>
    <t>256/500</t>
  </si>
  <si>
    <t>2,9</t>
  </si>
  <si>
    <t>400/400</t>
  </si>
  <si>
    <t>335/400</t>
  </si>
  <si>
    <t>387</t>
  </si>
  <si>
    <t>763164567</t>
  </si>
  <si>
    <t>Obklad konstrukcí sádrokartonovými deskami včetně ochranných úhelníků ve tvaru L rozvinuté šíře přes 0,8 m, opláštěný deskou protipožární impregnovanou DFH2, tl. 2 x 12,5 mm</t>
  </si>
  <si>
    <t>-1934428300</t>
  </si>
  <si>
    <t>https://podminky.urs.cz/item/CS_URS_2024_01/763164567</t>
  </si>
  <si>
    <t>1.np 650/400</t>
  </si>
  <si>
    <t>3,15*(0,65+0,4)</t>
  </si>
  <si>
    <t>388</t>
  </si>
  <si>
    <t>763164647</t>
  </si>
  <si>
    <t>Obklad konstrukcí sádrokartonovými deskami včetně ochranných úhelníků ve tvaru U rozvinuté šíře přes 0,6 do 1,2 m, opláštěný deskou protipožární impregnovanou DFH2, tl. 2 x 12,5 mm</t>
  </si>
  <si>
    <t>-634912346</t>
  </si>
  <si>
    <t>https://podminky.urs.cz/item/CS_URS_2024_01/763164647</t>
  </si>
  <si>
    <t xml:space="preserve">1.np  250/300/250</t>
  </si>
  <si>
    <t>389</t>
  </si>
  <si>
    <t>763164657</t>
  </si>
  <si>
    <t>Obklad konstrukcí sádrokartonovými deskami včetně ochranných úhelníků ve tvaru U rozvinuté šíře přes 1,2 m, opláštěný deskou protipožární DF, tl. 2 x 12,5 mm</t>
  </si>
  <si>
    <t>-301051597</t>
  </si>
  <si>
    <t>https://podminky.urs.cz/item/CS_URS_2024_01/763164657</t>
  </si>
  <si>
    <t>mč.116</t>
  </si>
  <si>
    <t>(0,235+0,73+0,235)*3,15</t>
  </si>
  <si>
    <t>390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</si>
  <si>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</si>
  <si>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</si>
  <si>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224830284</t>
  </si>
  <si>
    <t>https://podminky.urs.cz/item/CS_URS_2024_01/998763303</t>
  </si>
  <si>
    <t>764</t>
  </si>
  <si>
    <t>Konstrukce klempířské</t>
  </si>
  <si>
    <t>391</t>
  </si>
  <si>
    <t>76400-0016</t>
  </si>
  <si>
    <t xml:space="preserve">K/16 M+D systémový prvek k fóliím - ukončující lišta pro navaření fólie tl.0,6mm rš.70mm, poplast plech, RAL 9010 </t>
  </si>
  <si>
    <t>1348719339</t>
  </si>
  <si>
    <t>392</t>
  </si>
  <si>
    <t>76400-0017</t>
  </si>
  <si>
    <t xml:space="preserve">K/17 M+D systémový prvek k fóliím - rohová/úžlabní lišta pro navaření fólie tl.0,6mm rš.100mm, poplast plech, RAL 9010 </t>
  </si>
  <si>
    <t>-1925800766</t>
  </si>
  <si>
    <t>393</t>
  </si>
  <si>
    <t>76400-0020</t>
  </si>
  <si>
    <t xml:space="preserve">K/20 M+D systémový prvek k fóliím - stěnová lišta vyhnutá pro navaření fólie tl.0,6mm rš.70mm, poplast plech, RAL 9010 </t>
  </si>
  <si>
    <t>739053780</t>
  </si>
  <si>
    <t>394</t>
  </si>
  <si>
    <t>76400-0022</t>
  </si>
  <si>
    <t xml:space="preserve">K/22 M+D systémový prvek k fóliím - okapnička balkovů pro navaření fólie tl.0,6mm rš.150mm, poplast plech, </t>
  </si>
  <si>
    <t>1146612195</t>
  </si>
  <si>
    <t>395</t>
  </si>
  <si>
    <t>76400-0023</t>
  </si>
  <si>
    <t xml:space="preserve">K/23 M+D systémový prvek k fóliím - ukončující lišta balkonů pro navaření fólie tl.0,6mm rš.70mm, poplast plech, RAL 9010 </t>
  </si>
  <si>
    <t>108245178</t>
  </si>
  <si>
    <t>396</t>
  </si>
  <si>
    <t>76400-0024</t>
  </si>
  <si>
    <t xml:space="preserve">K/24 M+D systémový prvek k fóliím - rohová/úžlabní lišta balkonů pro navaření fólie tl.0,6mm rš.100mm, poplast plech, RAL 9010 </t>
  </si>
  <si>
    <t>938433892</t>
  </si>
  <si>
    <t>397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</si>
  <si>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</si>
  <si>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</si>
  <si>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1034343205</t>
  </si>
  <si>
    <t>https://podminky.urs.cz/item/CS_URS_2024_01/764111671</t>
  </si>
  <si>
    <t>K/28</t>
  </si>
  <si>
    <t>2,86</t>
  </si>
  <si>
    <t>398</t>
  </si>
  <si>
    <t>764212632</t>
  </si>
  <si>
    <t>Oplechování střešních prvků z pozinkovaného plechu s povrchovou úpravou štítu závětrnou lištou rš 200 mm</t>
  </si>
  <si>
    <t>1342503014</t>
  </si>
  <si>
    <t>https://podminky.urs.cz/item/CS_URS_2024_01/764212632</t>
  </si>
  <si>
    <t>K/25</t>
  </si>
  <si>
    <t>163,2</t>
  </si>
  <si>
    <t>399</t>
  </si>
  <si>
    <t>764212634</t>
  </si>
  <si>
    <t>Oplechování střešních prvků z pozinkovaného plechu s povrchovou úpravou štítu závětrnou lištou rš 330 mm</t>
  </si>
  <si>
    <t>-1822247842</t>
  </si>
  <si>
    <t>https://podminky.urs.cz/item/CS_URS_2024_01/764212634</t>
  </si>
  <si>
    <t>K/18</t>
  </si>
  <si>
    <t>158,3</t>
  </si>
  <si>
    <t>400</t>
  </si>
  <si>
    <t>764212635</t>
  </si>
  <si>
    <t>Oplechování střešních prvků z pozinkovaného plechu s povrchovou úpravou štítu závětrnou lištou rš 400 mm</t>
  </si>
  <si>
    <t>1676175611</t>
  </si>
  <si>
    <t>https://podminky.urs.cz/item/CS_URS_2024_01/764212635</t>
  </si>
  <si>
    <t>K/21</t>
  </si>
  <si>
    <t>401</t>
  </si>
  <si>
    <t>764212664</t>
  </si>
  <si>
    <t>Oplechování střešních prvků z pozinkovaného plechu s povrchovou úpravou okapu střechy rovné okapovým plechem rš 330 mm</t>
  </si>
  <si>
    <t>1321386303</t>
  </si>
  <si>
    <t>https://podminky.urs.cz/item/CS_URS_2024_01/764212664</t>
  </si>
  <si>
    <t>rš 300</t>
  </si>
  <si>
    <t>K/19</t>
  </si>
  <si>
    <t>402</t>
  </si>
  <si>
    <t>764214611</t>
  </si>
  <si>
    <t>Oplechování horních ploch zdí a nadezdívek (atik) z pozinkovaného plechu s povrchovou úpravou mechanicky kotvené přes rš 800 mm</t>
  </si>
  <si>
    <t>-188171570</t>
  </si>
  <si>
    <t>https://podminky.urs.cz/item/CS_URS_2024_01/764214611</t>
  </si>
  <si>
    <t>K/15</t>
  </si>
  <si>
    <t>121,4*0,95</t>
  </si>
  <si>
    <t>403</t>
  </si>
  <si>
    <t>764216604</t>
  </si>
  <si>
    <t>Oplechování parapetů z pozinkovaného plechu s povrchovou úpravou rovných mechanicky kotvené, bez rohů rš 330 mm</t>
  </si>
  <si>
    <t>190205921</t>
  </si>
  <si>
    <t>https://podminky.urs.cz/item/CS_URS_2024_01/764216604</t>
  </si>
  <si>
    <t>rš.280</t>
  </si>
  <si>
    <t>K/01</t>
  </si>
  <si>
    <t>1,95</t>
  </si>
  <si>
    <t>K/02</t>
  </si>
  <si>
    <t>1,7</t>
  </si>
  <si>
    <t>K/03</t>
  </si>
  <si>
    <t>1,85</t>
  </si>
  <si>
    <t>K/04</t>
  </si>
  <si>
    <t>4,4</t>
  </si>
  <si>
    <t>K/05</t>
  </si>
  <si>
    <t>2,73</t>
  </si>
  <si>
    <t>rš 330</t>
  </si>
  <si>
    <t>K/12</t>
  </si>
  <si>
    <t>3,65</t>
  </si>
  <si>
    <t>404</t>
  </si>
  <si>
    <t>764216605</t>
  </si>
  <si>
    <t>Oplechování parapetů z pozinkovaného plechu s povrchovou úpravou rovných mechanicky kotvené, bez rohů rš 400 mm</t>
  </si>
  <si>
    <t>1610488172</t>
  </si>
  <si>
    <t>https://podminky.urs.cz/item/CS_URS_2024_01/764216605</t>
  </si>
  <si>
    <t>K/06</t>
  </si>
  <si>
    <t>3,6</t>
  </si>
  <si>
    <t>K/07</t>
  </si>
  <si>
    <t>8,5</t>
  </si>
  <si>
    <t>K/08</t>
  </si>
  <si>
    <t>5,25</t>
  </si>
  <si>
    <t>K/09</t>
  </si>
  <si>
    <t>K/10</t>
  </si>
  <si>
    <t>K/11</t>
  </si>
  <si>
    <t>37,05</t>
  </si>
  <si>
    <t>K/13</t>
  </si>
  <si>
    <t>3,75</t>
  </si>
  <si>
    <t>405</t>
  </si>
  <si>
    <t>7642166R1</t>
  </si>
  <si>
    <t>Oplechování parapetů z pozinkovaného plechu s povrchovou úpravou rovných mechanicky kotvené, bez rohů rš 1900 mm</t>
  </si>
  <si>
    <t>-550813839</t>
  </si>
  <si>
    <t>K/14</t>
  </si>
  <si>
    <t>8,3</t>
  </si>
  <si>
    <t>406</t>
  </si>
  <si>
    <t>767896110</t>
  </si>
  <si>
    <t>Montáž lišt a okopových plechů lišt šroubováním</t>
  </si>
  <si>
    <t>-1422571964</t>
  </si>
  <si>
    <t>https://podminky.urs.cz/item/CS_URS_2024_01/767896110</t>
  </si>
  <si>
    <t>doplňková lišta k výrobku K/21</t>
  </si>
  <si>
    <t>K/26</t>
  </si>
  <si>
    <t>323,3</t>
  </si>
  <si>
    <t>407</t>
  </si>
  <si>
    <t>13010448</t>
  </si>
  <si>
    <t>úhelník ocelový rovnostranný jakost S235JR (11 375) 160x160x10mm</t>
  </si>
  <si>
    <t>35447293</t>
  </si>
  <si>
    <t>29*24,58/1000*1,08</t>
  </si>
  <si>
    <t>408</t>
  </si>
  <si>
    <t>59055004</t>
  </si>
  <si>
    <t>L-profil Al pro hliníkové nosné fasádní konstrukce 50x42mm</t>
  </si>
  <si>
    <t>-1513064111</t>
  </si>
  <si>
    <t>409</t>
  </si>
  <si>
    <t>5905517x1</t>
  </si>
  <si>
    <t>úhelník Al tl 3mm 130x160mm</t>
  </si>
  <si>
    <t>-1880778080</t>
  </si>
  <si>
    <t>323,3*1,1</t>
  </si>
  <si>
    <t>410</t>
  </si>
  <si>
    <t>998764103</t>
  </si>
  <si>
    <t>Přesun hmot pro konstrukce klempířské stanovený z hmotnosti přesunovaného materiálu vodorovná dopravní vzdálenost do 50 m základní v objektech výšky přes 12 do 24 m</t>
  </si>
  <si>
    <t>518856572</t>
  </si>
  <si>
    <t>https://podminky.urs.cz/item/CS_URS_2024_01/998764103</t>
  </si>
  <si>
    <t>766</t>
  </si>
  <si>
    <t>Konstrukce truhlářské</t>
  </si>
  <si>
    <t>411</t>
  </si>
  <si>
    <t>76600-1001</t>
  </si>
  <si>
    <t>T/01 M+D sanitární stěny s dveřmi</t>
  </si>
  <si>
    <t>45788868</t>
  </si>
  <si>
    <t>(0,95+0,95+1,61)*2,15</t>
  </si>
  <si>
    <t>412</t>
  </si>
  <si>
    <t>76600-1002</t>
  </si>
  <si>
    <t>T/02 M+D sanitární stěny s dveřmi</t>
  </si>
  <si>
    <t>1707212566</t>
  </si>
  <si>
    <t>(1+1+1,61)*2,15</t>
  </si>
  <si>
    <t>413</t>
  </si>
  <si>
    <t>76600-1003</t>
  </si>
  <si>
    <t>T/03 M+D kuchyňská linka vč. spotřebičů, kompletní provedení dle PD</t>
  </si>
  <si>
    <t>-2072561182</t>
  </si>
  <si>
    <t>414</t>
  </si>
  <si>
    <t>76600-1004</t>
  </si>
  <si>
    <t>T/04 M+D kuchyňská linka vč. spotřebičů, kompletní provedení dle PD</t>
  </si>
  <si>
    <t>-1921859363</t>
  </si>
  <si>
    <t>415</t>
  </si>
  <si>
    <t>76600-1005</t>
  </si>
  <si>
    <t>T/05 M+D kuchyňská linka vč. spotřebičů, kompletní provedení dle PD</t>
  </si>
  <si>
    <t>1664667649</t>
  </si>
  <si>
    <t>416</t>
  </si>
  <si>
    <t>76600-1006</t>
  </si>
  <si>
    <t>T/06 M+D kuchyňská linka vč. spotřebičů, kompletní provedení dle PD</t>
  </si>
  <si>
    <t>-1201827973</t>
  </si>
  <si>
    <t>417</t>
  </si>
  <si>
    <t>76600-1007</t>
  </si>
  <si>
    <t>T/07 M+D kuchyňská linka vč. spotřebičů, kompletní provedení dle PD</t>
  </si>
  <si>
    <t>918404884</t>
  </si>
  <si>
    <t>418</t>
  </si>
  <si>
    <t>76600-1008</t>
  </si>
  <si>
    <t>T/08 M+D kuchyňská linka vč. spotřebičů, kompletní provedení dle PD</t>
  </si>
  <si>
    <t>-1520946699</t>
  </si>
  <si>
    <t>419</t>
  </si>
  <si>
    <t>76600-1009</t>
  </si>
  <si>
    <t>T/09 M+D kuchyňská linka vč. spotřebičů, kompletní provedení dle PD</t>
  </si>
  <si>
    <t>599836439</t>
  </si>
  <si>
    <t>420</t>
  </si>
  <si>
    <t>766414241</t>
  </si>
  <si>
    <t>Montáž obložení stěn panely obkladovými plochy do 5 m2 z aglomerovaných desek, plochy do 0,60 m2</t>
  </si>
  <si>
    <t>-840242109</t>
  </si>
  <si>
    <t>https://podminky.urs.cz/item/CS_URS_2024_01/766414241</t>
  </si>
  <si>
    <t>(3+2,2*2)*0,39*3</t>
  </si>
  <si>
    <t>2.np-u okna</t>
  </si>
  <si>
    <t>13*0,2*3</t>
  </si>
  <si>
    <t>421</t>
  </si>
  <si>
    <t>59030980</t>
  </si>
  <si>
    <t>deska cementovláknitá tl 12,5mm</t>
  </si>
  <si>
    <t>-1666940246</t>
  </si>
  <si>
    <t>(3+2,2*2)*0,39*1,1*2</t>
  </si>
  <si>
    <t>13*0,2*1,1*2</t>
  </si>
  <si>
    <t>675</t>
  </si>
  <si>
    <t>60715159</t>
  </si>
  <si>
    <t>deska dřevovláknitá středně tvrdá DHF tl 20mm</t>
  </si>
  <si>
    <t>-1973550589</t>
  </si>
  <si>
    <t>60*1,1</t>
  </si>
  <si>
    <t>676</t>
  </si>
  <si>
    <t>-694755672</t>
  </si>
  <si>
    <t>(3+2,2*2)*0,39*1,1</t>
  </si>
  <si>
    <t>13*0,2*1,1</t>
  </si>
  <si>
    <t>424</t>
  </si>
  <si>
    <t>60722255</t>
  </si>
  <si>
    <t>deska dřevotřísková surová 2070x2800mm tl 22mm</t>
  </si>
  <si>
    <t>-1508984133</t>
  </si>
  <si>
    <t>(1,002+0,3+1,002)*7,947*4*1,1</t>
  </si>
  <si>
    <t>425</t>
  </si>
  <si>
    <t>766422342</t>
  </si>
  <si>
    <t>Montáž obložení podhledů jednoduchých panely obkladovými z aglomerovaných desek, plochy přes 0,60 do 1,50 m2</t>
  </si>
  <si>
    <t>-1510649442</t>
  </si>
  <si>
    <t>https://podminky.urs.cz/item/CS_URS_2024_01/766422342</t>
  </si>
  <si>
    <t>střecha STR7 zespodu</t>
  </si>
  <si>
    <t>8,3*1,1+8,3*1,6</t>
  </si>
  <si>
    <t>426</t>
  </si>
  <si>
    <t>1945228288</t>
  </si>
  <si>
    <t>427</t>
  </si>
  <si>
    <t>60726278</t>
  </si>
  <si>
    <t>deska dřevoštěpková OSB 3 P+D nebroušená tl 22mm</t>
  </si>
  <si>
    <t>-277279071</t>
  </si>
  <si>
    <t>(8,3*1,1+8,3*1,6)*1,1</t>
  </si>
  <si>
    <t>428</t>
  </si>
  <si>
    <t>766427112</t>
  </si>
  <si>
    <t>Montáž obložení podhledů rošt podkladový</t>
  </si>
  <si>
    <t>-1037979606</t>
  </si>
  <si>
    <t>https://podminky.urs.cz/item/CS_URS_2024_01/766427112</t>
  </si>
  <si>
    <t>177,853*2,2</t>
  </si>
  <si>
    <t>429</t>
  </si>
  <si>
    <t>5903004x1</t>
  </si>
  <si>
    <t>profil pozinkovaný 30x30x2</t>
  </si>
  <si>
    <t>-1640797328</t>
  </si>
  <si>
    <t>391,277*1,1</t>
  </si>
  <si>
    <t>766694116</t>
  </si>
  <si>
    <t>Montáž ostatních truhlářských konstrukcí parapetních desek dřevěných nebo plastových šířky do 300 mm</t>
  </si>
  <si>
    <t>-866707007</t>
  </si>
  <si>
    <t>https://podminky.urs.cz/item/CS_URS_2024_01/766694116</t>
  </si>
  <si>
    <t>okna plastová</t>
  </si>
  <si>
    <t>0,9*4+2,9+3*3</t>
  </si>
  <si>
    <t>okna hliníková</t>
  </si>
  <si>
    <t>0,65*3+0,9*2+1,9+2,25*2+2,525+3,2+4,95+3,8++11,7+9,275+9,3</t>
  </si>
  <si>
    <t>431</t>
  </si>
  <si>
    <t>607941021</t>
  </si>
  <si>
    <t xml:space="preserve">parapet dřevotřískový vnitřní povrch laminátový </t>
  </si>
  <si>
    <t>648624195</t>
  </si>
  <si>
    <t>54,9*1,1</t>
  </si>
  <si>
    <t>432</t>
  </si>
  <si>
    <t>611400801</t>
  </si>
  <si>
    <t xml:space="preserve">parapet plastový vnitřní </t>
  </si>
  <si>
    <t>-483193838</t>
  </si>
  <si>
    <t>(0,9*4+2,9+3*3)*1,1</t>
  </si>
  <si>
    <t>433</t>
  </si>
  <si>
    <t>76690-001</t>
  </si>
  <si>
    <t>M+D vnitřní hliníkové žaluzie, stříbrný odstín</t>
  </si>
  <si>
    <t>-820005528</t>
  </si>
  <si>
    <t>PL/05</t>
  </si>
  <si>
    <t>0,65*2,22*3</t>
  </si>
  <si>
    <t>PL/11</t>
  </si>
  <si>
    <t>1,9*2,22*6</t>
  </si>
  <si>
    <t>PL/14</t>
  </si>
  <si>
    <t>PL/17</t>
  </si>
  <si>
    <t>2,25*2,22*8</t>
  </si>
  <si>
    <t>PL/25</t>
  </si>
  <si>
    <t>2,25*2,22*5</t>
  </si>
  <si>
    <t>PL/27</t>
  </si>
  <si>
    <t>0,65*2,4</t>
  </si>
  <si>
    <t>PL/28</t>
  </si>
  <si>
    <t>1,9*2,22*4</t>
  </si>
  <si>
    <t>PL/29</t>
  </si>
  <si>
    <t>1,9*2,22*2</t>
  </si>
  <si>
    <t>PL/30</t>
  </si>
  <si>
    <t>2,25*2,22*6</t>
  </si>
  <si>
    <t>PL/31</t>
  </si>
  <si>
    <t>2,25*2,22*2</t>
  </si>
  <si>
    <t>PL/32</t>
  </si>
  <si>
    <t>PL/33</t>
  </si>
  <si>
    <t>1,9*2,22*3</t>
  </si>
  <si>
    <t>PL/35</t>
  </si>
  <si>
    <t>2,25*2,22</t>
  </si>
  <si>
    <t>PL/36</t>
  </si>
  <si>
    <t>Al/04</t>
  </si>
  <si>
    <t>0,9*2,4*4</t>
  </si>
  <si>
    <t>Al/05</t>
  </si>
  <si>
    <t>1,9*1,5</t>
  </si>
  <si>
    <t>Al/06</t>
  </si>
  <si>
    <t>2,25*1,5*2</t>
  </si>
  <si>
    <t>Al/08</t>
  </si>
  <si>
    <t>3,6*2,4</t>
  </si>
  <si>
    <t>434</t>
  </si>
  <si>
    <t>998766103</t>
  </si>
  <si>
    <t>Přesun hmot pro konstrukce truhlářské stanovený z hmotnosti přesunovaného materiálu vodorovná dopravní vzdálenost do 50 m základní v objektech výšky přes 12 do 24 m</t>
  </si>
  <si>
    <t>-1168913782</t>
  </si>
  <si>
    <t>https://podminky.urs.cz/item/CS_URS_2024_01/998766103</t>
  </si>
  <si>
    <t>7661</t>
  </si>
  <si>
    <t>Výplň vnitřních otvorů - dveře</t>
  </si>
  <si>
    <t>435</t>
  </si>
  <si>
    <t>76610-001</t>
  </si>
  <si>
    <t xml:space="preserve">D/01 M+D dveře 800/1970mm EI 30 DP1 S200C, vč.kování zámku, veškerých doplňků, povrchové úpravy, kompletní provedení dle PD </t>
  </si>
  <si>
    <t>-604084135</t>
  </si>
  <si>
    <t>436</t>
  </si>
  <si>
    <t>76610-002</t>
  </si>
  <si>
    <t xml:space="preserve">D/02 M+D dveře 800/1970mm EW 30 DP1, vč. kování zámku, veškerých doplňků, povrchové úpravy, kompletní provedení dle PD </t>
  </si>
  <si>
    <t>1300452036</t>
  </si>
  <si>
    <t>437</t>
  </si>
  <si>
    <t>76610-003</t>
  </si>
  <si>
    <t xml:space="preserve">D/03 M+D dveře 900/1970mm, vč. kování zámku, veškerých doplňků, povrchové úpravy, kompletní provedení dle PD </t>
  </si>
  <si>
    <t>-206290959</t>
  </si>
  <si>
    <t>438</t>
  </si>
  <si>
    <t>76610-004</t>
  </si>
  <si>
    <t xml:space="preserve">D/04 M+D dveře 900/1970mm, vč. kování zámku, veškerých doplňků, povrchové úpravy, kompletní provedení dle PD </t>
  </si>
  <si>
    <t>173070338</t>
  </si>
  <si>
    <t>439</t>
  </si>
  <si>
    <t>76610-005</t>
  </si>
  <si>
    <t xml:space="preserve">D/05 M+D dveře 900/1970mm EW 30 DP1-C, vč. kování zámku, veškerých doplňků, povrchové úpravy, kompletní provedení dle PD </t>
  </si>
  <si>
    <t>-357227584</t>
  </si>
  <si>
    <t>440</t>
  </si>
  <si>
    <t>76610-006</t>
  </si>
  <si>
    <t xml:space="preserve">D/06 M+D dveře 900/1970mm EW 30 DP1-C, vč. kování zámku, veškerých doplňků, povrchové úpravy, kompletní provedení dle PD </t>
  </si>
  <si>
    <t>60253282</t>
  </si>
  <si>
    <t>441</t>
  </si>
  <si>
    <t>76610-007</t>
  </si>
  <si>
    <t xml:space="preserve">D/07 M+D dveře 900/1970mm EI 30 DP1 S200C, vč. kování zámku, veškerých doplňků, povrchové úpravy, kompletní provedení dle PD </t>
  </si>
  <si>
    <t>-2023077110</t>
  </si>
  <si>
    <t>442</t>
  </si>
  <si>
    <t>76610-008</t>
  </si>
  <si>
    <t xml:space="preserve">D/08 M+D dveře 900/1970mm, vč. kování zámku, veškerých doplňků, povrchové úpravy, kompletní provedení dle PD </t>
  </si>
  <si>
    <t>366596417</t>
  </si>
  <si>
    <t>443</t>
  </si>
  <si>
    <t>76610-009</t>
  </si>
  <si>
    <t xml:space="preserve">D/09 M+D dveře 900/1970mm, vč. kování zámku, veškerých doplňků, povrchové úpravy, kompletní provedení dle PD </t>
  </si>
  <si>
    <t>-1517514500</t>
  </si>
  <si>
    <t>444</t>
  </si>
  <si>
    <t>76610-010</t>
  </si>
  <si>
    <t xml:space="preserve">D/10 M+D dveře 700/1970mm EI 15 DP3-S200, vč. kování zámku, veškerých doplňků, povrchové úpravy, kompletní provedení dle PD </t>
  </si>
  <si>
    <t>528865828</t>
  </si>
  <si>
    <t>445</t>
  </si>
  <si>
    <t>76610-011.1</t>
  </si>
  <si>
    <t xml:space="preserve">D/11.1 M+D dveře 2x1030/1970mm EI 30 DP3-S200, vč. kování zámku, veškerých doplňků, povrchové úpravy, kompletní provedení dle PD </t>
  </si>
  <si>
    <t>983680003</t>
  </si>
  <si>
    <t>446</t>
  </si>
  <si>
    <t>76610-011.2</t>
  </si>
  <si>
    <t xml:space="preserve">D/11.2 M+D dveře 2x1030/1970mm EI 15 DP3-S200, vč. kování zámku, veškerých doplňků, povrchové úpravy, kompletní provedení dle PD </t>
  </si>
  <si>
    <t>-235466843</t>
  </si>
  <si>
    <t>447</t>
  </si>
  <si>
    <t>76610-101</t>
  </si>
  <si>
    <t xml:space="preserve">D/R1A M+D dveře 1100/1970mm, AKU Rw min 45dB, vč. kování zámku, veškerých doplňků, povrchové úpravy, kompletní provedení dle PD </t>
  </si>
  <si>
    <t>1130665521</t>
  </si>
  <si>
    <t>448</t>
  </si>
  <si>
    <t>76610-102</t>
  </si>
  <si>
    <t xml:space="preserve">D/V1A M+D dveře 1100/1970mm, AKU Rw min 45dB, vč. kování zámku, veškerých doplňků, povrchové úpravy, kompletní provedení dle PD </t>
  </si>
  <si>
    <t>684947207</t>
  </si>
  <si>
    <t>449</t>
  </si>
  <si>
    <t>76610-103</t>
  </si>
  <si>
    <t xml:space="preserve">D/R1B M+D dveře 1100/1970mm, vč. kování zámku, veškerých doplňků, povrchové úpravy, kompletní provedení dle PD </t>
  </si>
  <si>
    <t>-881140691</t>
  </si>
  <si>
    <t>450</t>
  </si>
  <si>
    <t>76610-104</t>
  </si>
  <si>
    <t xml:space="preserve">D/V1B M+D dveře 1100/1970mm, vč. kování zámku, veškerých doplňků, povrchové úpravy, kompletní provedení dle PD </t>
  </si>
  <si>
    <t>-499072098</t>
  </si>
  <si>
    <t>451</t>
  </si>
  <si>
    <t>76610-105</t>
  </si>
  <si>
    <t xml:space="preserve">D/R1C M+D dveře 1100/1970mm, AKU Rw min 45dB, vč. kování zámku, veškerých doplňků, povrchové úpravy, kompletní provedení dle PD </t>
  </si>
  <si>
    <t>-1180203607</t>
  </si>
  <si>
    <t>452</t>
  </si>
  <si>
    <t>76610-106</t>
  </si>
  <si>
    <t xml:space="preserve">D/V1C M+D dveře 1100/1970mm, AKU Rw min 45dB, vč. kování zámku, veškerých doplňků, povrchové úpravy, kompletní provedení dle PD </t>
  </si>
  <si>
    <t>-150875027</t>
  </si>
  <si>
    <t>453</t>
  </si>
  <si>
    <t>76610-107</t>
  </si>
  <si>
    <t xml:space="preserve">D/R1D M+D dveře 1100/1970mm, AKU Rw min 45dB, vč. kování zámku, veškerých doplňků, povrchové úpravy, kompletní provedení dle PD </t>
  </si>
  <si>
    <t>113110029</t>
  </si>
  <si>
    <t>454</t>
  </si>
  <si>
    <t>76610-108</t>
  </si>
  <si>
    <t xml:space="preserve">D/V1D M+D dveře 1100/1970mm, AKU Rw min 45dB, vč. kování zámku, veškerých doplňků, povrchové úpravy, kompletní provedení dle PD </t>
  </si>
  <si>
    <t>1782254666</t>
  </si>
  <si>
    <t>455</t>
  </si>
  <si>
    <t>76610-109</t>
  </si>
  <si>
    <t xml:space="preserve">D/R1E M+D dveře 1100/1970mm, vč. kování zámku, veškerých doplňků, povrchové úpravy, kompletní provedení dle PD </t>
  </si>
  <si>
    <t>785122523</t>
  </si>
  <si>
    <t>456</t>
  </si>
  <si>
    <t>76610-110</t>
  </si>
  <si>
    <t xml:space="preserve">D/V1E M+D dveře 1100/1970mm, vč. kování zámku, veškerých doplňků, povrchové úpravy, kompletní provedení dle PD </t>
  </si>
  <si>
    <t>-1662448821</t>
  </si>
  <si>
    <t>457</t>
  </si>
  <si>
    <t>76610-111</t>
  </si>
  <si>
    <t xml:space="preserve">D/RK1 M+D dveře 900/1970mm, vč. kování zámku, veškerých doplňků, povrchové úpravy, kompletní provedení dle PD </t>
  </si>
  <si>
    <t>853236862</t>
  </si>
  <si>
    <t>458</t>
  </si>
  <si>
    <t>76610-112</t>
  </si>
  <si>
    <t xml:space="preserve">D/VK1 M+D dveře 900/1970mm, vč. kování zámku, veškerých doplňků, povrchové úpravy, kompletní provedení dle PD </t>
  </si>
  <si>
    <t>1001052142</t>
  </si>
  <si>
    <t>459</t>
  </si>
  <si>
    <t>76610-113</t>
  </si>
  <si>
    <t xml:space="preserve">D/RK2 M+D dveře 900/1970mm, vč. kování zámku, veškerých doplňků, povrchové úpravy, kompletní provedení dle PD </t>
  </si>
  <si>
    <t>-152100653</t>
  </si>
  <si>
    <t>460</t>
  </si>
  <si>
    <t>76610-114</t>
  </si>
  <si>
    <t xml:space="preserve">D/VK2 M+D dveře 900/1970mm, vč. kování zámku, veškerých doplňků, povrchové úpravy, kompletní provedení dle PD </t>
  </si>
  <si>
    <t>936888222</t>
  </si>
  <si>
    <t>461</t>
  </si>
  <si>
    <t>76610-201</t>
  </si>
  <si>
    <t xml:space="preserve">D/R2 M+D dveře 900/1970mm, vč. kování zámku, veškerých doplňků, povrchové úpravy, kompletní provedení dle PD </t>
  </si>
  <si>
    <t>1797855274</t>
  </si>
  <si>
    <t>462</t>
  </si>
  <si>
    <t>76610-202</t>
  </si>
  <si>
    <t xml:space="preserve">D/V2 M+D dveře 900/1970mm, vč. kování zámku, veškerých doplňků, povrchové úpravy, kompletní provedení dle PD </t>
  </si>
  <si>
    <t>-1618334672</t>
  </si>
  <si>
    <t>463</t>
  </si>
  <si>
    <t>76610-203</t>
  </si>
  <si>
    <t xml:space="preserve">D/R3 M+D dveře 900/1970mm, vč. kování zámku, veškerých doplňků, povrchové úpravy, kompletní provedení dle PD </t>
  </si>
  <si>
    <t>1403813251</t>
  </si>
  <si>
    <t>464</t>
  </si>
  <si>
    <t>76610-204</t>
  </si>
  <si>
    <t xml:space="preserve">D/V3 M+D dveře 900/1970mm, vč. kování zámku, veškerých doplňků, povrchové úpravy, kompletní provedení dle PD </t>
  </si>
  <si>
    <t>1453281633</t>
  </si>
  <si>
    <t>465</t>
  </si>
  <si>
    <t>76610-205</t>
  </si>
  <si>
    <t xml:space="preserve">D/R4 M+D dveře 900/1970mm, vč. kování zámku, veškerých doplňků, povrchové úpravy, kompletní provedení dle PD </t>
  </si>
  <si>
    <t>-1161733213</t>
  </si>
  <si>
    <t>466</t>
  </si>
  <si>
    <t>76610-206</t>
  </si>
  <si>
    <t xml:space="preserve">D/R5 M+D dveře 800/1970mm, akustické 45dB, vč. kování zámku, veškerých doplňků, povrchové úpravy, kompletní provedení dle PD </t>
  </si>
  <si>
    <t>-990847635</t>
  </si>
  <si>
    <t>467</t>
  </si>
  <si>
    <t>76610-207</t>
  </si>
  <si>
    <t xml:space="preserve">D/V5 M+D dveře 800/1970mm, vč. kování zámku, veškerých doplňků, povrchové úpravy, kompletní provedení dle PD </t>
  </si>
  <si>
    <t>-1508562985</t>
  </si>
  <si>
    <t>468</t>
  </si>
  <si>
    <t>76610-208</t>
  </si>
  <si>
    <t xml:space="preserve">D/R6A M+D dveře 700/1970mm, vč. kování zámku, veškerých doplňků, povrchové úpravy, kompletní provedení dle PD </t>
  </si>
  <si>
    <t>164641297</t>
  </si>
  <si>
    <t>469</t>
  </si>
  <si>
    <t>76610-209</t>
  </si>
  <si>
    <t xml:space="preserve">D/R6B M+D dveře 700/1970mm, vč. kování zámku, veškerých doplňků, povrchové úpravy, kompletní provedení dle PD </t>
  </si>
  <si>
    <t>832578206</t>
  </si>
  <si>
    <t>470</t>
  </si>
  <si>
    <t>76610-210</t>
  </si>
  <si>
    <t xml:space="preserve">D/V6B M+D dveře 700/1970mm, vč. kování zámku, veškerých doplňků, povrchové úpravy, kompletní provedení dle PD </t>
  </si>
  <si>
    <t>-1493209203</t>
  </si>
  <si>
    <t>471</t>
  </si>
  <si>
    <t>76610-211</t>
  </si>
  <si>
    <t xml:space="preserve">D/R7 M+D dveře 800/1970mm, vč. kování zámku, veškerých doplňků, povrchové úpravy, kompletní provedení dle PD </t>
  </si>
  <si>
    <t>-2018987650</t>
  </si>
  <si>
    <t>472</t>
  </si>
  <si>
    <t>76610-212</t>
  </si>
  <si>
    <t xml:space="preserve">D/V7 M+D dveře 800/1970mm, vč. kování zámku, veškerých doplňků, povrchové úpravy, kompletní provedení dle PD </t>
  </si>
  <si>
    <t>888471319</t>
  </si>
  <si>
    <t>473</t>
  </si>
  <si>
    <t>76610-213</t>
  </si>
  <si>
    <t xml:space="preserve">D/R8 M+D dveře 900/1970mm, vč. kování zámku, veškerých doplňků, povrchové úpravy, kompletní provedení dle PD </t>
  </si>
  <si>
    <t>-787625475</t>
  </si>
  <si>
    <t>474</t>
  </si>
  <si>
    <t>76610-214</t>
  </si>
  <si>
    <t xml:space="preserve">D/V8 M+D dveře 800/1970mm, vč. kování zámku, veškerých doplňků, povrchové úpravy, kompletní provedení dle PD </t>
  </si>
  <si>
    <t>1403467900</t>
  </si>
  <si>
    <t>475</t>
  </si>
  <si>
    <t>76610-215</t>
  </si>
  <si>
    <t xml:space="preserve">D/V9 M+D dveře 900/1970mm, vč. kování zámku, veškerých doplňků, povrchové úpravy, kompletní provedení dle PD </t>
  </si>
  <si>
    <t>145228685</t>
  </si>
  <si>
    <t>476</t>
  </si>
  <si>
    <t>76610-216</t>
  </si>
  <si>
    <t xml:space="preserve">D/R9 M+D dveře 900/1970mm, EW 30 DP3-C, vč. kování zámku, veškerých doplňků, povrchové úpravy, kompletní provedení dle PD </t>
  </si>
  <si>
    <t>-1744424989</t>
  </si>
  <si>
    <t>477</t>
  </si>
  <si>
    <t>76610-217</t>
  </si>
  <si>
    <t xml:space="preserve">D/V10 M+D dveře 900/1970mm, vč. kování zámku, veškerých doplňků, povrchové úpravy, kompletní provedení dle PD </t>
  </si>
  <si>
    <t>-1977715582</t>
  </si>
  <si>
    <t>478</t>
  </si>
  <si>
    <t>76610-301</t>
  </si>
  <si>
    <t xml:space="preserve">D/P30 M+D dveře 900/1970mm, Ei30 DP3-S200 AKU Rw min 45dB, vč. kování zámku, veškerých doplňků, povrchové úpravy, kompletní provedení dle PD </t>
  </si>
  <si>
    <t>-832260549</t>
  </si>
  <si>
    <t>479</t>
  </si>
  <si>
    <t>76610-302</t>
  </si>
  <si>
    <t xml:space="preserve">D/P15 M+D dveře 900/1970mm, Ei15 DP3-S200 AKU Rw min 45dB, vč. kování zámku, veškerých doplňků, povrchové úpravy, kompletní provedení dle PD </t>
  </si>
  <si>
    <t>-1999391564</t>
  </si>
  <si>
    <t>480</t>
  </si>
  <si>
    <t>76610-303</t>
  </si>
  <si>
    <t xml:space="preserve">D/Pi30 M+D dveře 900/1970mm, Ei30 DP3-S200 AKU Rw min 45dB, vč. kování zámku, veškerých doplňků, povrchové úpravy, kompletní provedení dle PD </t>
  </si>
  <si>
    <t>337932970</t>
  </si>
  <si>
    <t>481</t>
  </si>
  <si>
    <t>76610-304</t>
  </si>
  <si>
    <t xml:space="preserve">D/Pi15 M+D dveře 900/1970mm, Ei15 DP3-S200 AKU Rw min 45dB, vč. kování zámku, veškerých doplňků, povrchové úpravy, kompletní provedení dle PD </t>
  </si>
  <si>
    <t>1169280219</t>
  </si>
  <si>
    <t>482</t>
  </si>
  <si>
    <t>76610-305</t>
  </si>
  <si>
    <t xml:space="preserve">D/Pc30 M+D dveře 900/1970mm, Ei30 DP3-S200 AKU Rw min 45dB, vč. kování zámku, veškerých doplňků, povrchové úpravy, kompletní provedení dle PD </t>
  </si>
  <si>
    <t>-1838375565</t>
  </si>
  <si>
    <t>483</t>
  </si>
  <si>
    <t>76610-306</t>
  </si>
  <si>
    <t xml:space="preserve">D/L30 M+D dveře 900/1970mm, Ei30 DP3-S200 AKU Rw min 45dB, vč. kování zámku, veškerých doplňků, povrchové úpravy, kompletní provedení dle PD </t>
  </si>
  <si>
    <t>-1574746920</t>
  </si>
  <si>
    <t>484</t>
  </si>
  <si>
    <t>76610-307</t>
  </si>
  <si>
    <t xml:space="preserve">D/L15 M+D dveře 900/1970mm, Ei15 DP3-S200 AKU Rw min 45dB, vč. kování zámku, veškerých doplňků, povrchové úpravy, kompletní provedení dle PD </t>
  </si>
  <si>
    <t>525224278</t>
  </si>
  <si>
    <t>485</t>
  </si>
  <si>
    <t>76610-308</t>
  </si>
  <si>
    <t xml:space="preserve">D/Li30 M+D dveře 900/1970mm, Ei30 DP3-S200 AKU Rw min 45dB, vč. kování zámku, veškerých doplňků, povrchové úpravy, kompletní provedení dle PD </t>
  </si>
  <si>
    <t>1610997348</t>
  </si>
  <si>
    <t>486</t>
  </si>
  <si>
    <t>76610-309</t>
  </si>
  <si>
    <t xml:space="preserve">D/Lc30 M+D dveře 900/1970mm, Ei30 DP3-S200 AKU Rw min 45dB, vč. kování zámku, veškerých doplňků, povrchové úpravy, kompletní provedení dle PD </t>
  </si>
  <si>
    <t>-895284591</t>
  </si>
  <si>
    <t>487</t>
  </si>
  <si>
    <t>76610-401</t>
  </si>
  <si>
    <t xml:space="preserve">D/P1 M+D dveře 800/1970mm, vč. kování zámku, veškerých doplňků, povrchové úpravy, kompletní provedení dle PD </t>
  </si>
  <si>
    <t>845326924</t>
  </si>
  <si>
    <t>488</t>
  </si>
  <si>
    <t>76610-402</t>
  </si>
  <si>
    <t xml:space="preserve">D/L1 M+D dveře 800/1970mm, vč. kování zámku, veškerých doplňků, povrchové úpravy, kompletní provedení dle PD </t>
  </si>
  <si>
    <t>-295814554</t>
  </si>
  <si>
    <t>489</t>
  </si>
  <si>
    <t>76610-403</t>
  </si>
  <si>
    <t xml:space="preserve">D/P2 M+D dveře 800/1970mm, vč. kování zámku, veškerých doplňků, povrchové úpravy, kompletní provedení dle PD </t>
  </si>
  <si>
    <t>-489607380</t>
  </si>
  <si>
    <t>490</t>
  </si>
  <si>
    <t>76610-404</t>
  </si>
  <si>
    <t xml:space="preserve">D/L2 M+D dveře 800/1970mm, vč. kování zámku, veškerých doplňků, povrchové úpravy, kompletní provedení dle PD </t>
  </si>
  <si>
    <t>1684486020</t>
  </si>
  <si>
    <t>491</t>
  </si>
  <si>
    <t>76610-405</t>
  </si>
  <si>
    <t xml:space="preserve">D/P3 M+D dveře 700/1970mm, vč. kování zámku, veškerých doplňků, povrchové úpravy, kompletní provedení dle PD </t>
  </si>
  <si>
    <t>263947315</t>
  </si>
  <si>
    <t>492</t>
  </si>
  <si>
    <t>76610-406</t>
  </si>
  <si>
    <t xml:space="preserve">D/L3 M+D dveře 700/1970mm, vč. kování zámku, veškerých doplňků, povrchové úpravy, kompletní provedení dle PD </t>
  </si>
  <si>
    <t>1519654964</t>
  </si>
  <si>
    <t>710</t>
  </si>
  <si>
    <t>76610-406.1</t>
  </si>
  <si>
    <t xml:space="preserve">D/P4 M+D dveře 700/1970mm, vč. kování zámku, veškerých doplňků, povrchové úpravy, kompletní provedení dle PD </t>
  </si>
  <si>
    <t>-870195179</t>
  </si>
  <si>
    <t>76610-406.2</t>
  </si>
  <si>
    <t xml:space="preserve">D/L4 M+D dveře 700/1970mm, vč. kování zámku, veškerých doplňků, povrchové úpravy, kompletní provedení dle PD </t>
  </si>
  <si>
    <t>2127158401</t>
  </si>
  <si>
    <t>493</t>
  </si>
  <si>
    <t>76610-407</t>
  </si>
  <si>
    <t xml:space="preserve">D/P5 M+D dveře 900/1970mm, vč. kování zámku, veškerých doplňků, povrchové úpravy, kompletní provedení dle PD </t>
  </si>
  <si>
    <t>-800036973</t>
  </si>
  <si>
    <t>494</t>
  </si>
  <si>
    <t>76610-408</t>
  </si>
  <si>
    <t xml:space="preserve">D/L5 M+D dveře 900/1970mm, vč. kování zámku, veškerých doplňků, povrchové úpravy, kompletní provedení dle PD </t>
  </si>
  <si>
    <t>1890829833</t>
  </si>
  <si>
    <t>495</t>
  </si>
  <si>
    <t>76610-409</t>
  </si>
  <si>
    <t xml:space="preserve">D/P6 M+D dveře 900/1970mm, vč. kování zámku, veškerých doplňků, povrchové úpravy, kompletní provedení dle PD </t>
  </si>
  <si>
    <t>-1886818199</t>
  </si>
  <si>
    <t>496</t>
  </si>
  <si>
    <t>76610-410</t>
  </si>
  <si>
    <t xml:space="preserve">D/L6 M+D dveře 900/1970mm, vč. kování zámku, veškerých doplňků, povrchové úpravy, kompletní provedení dle PD </t>
  </si>
  <si>
    <t>-1489003079</t>
  </si>
  <si>
    <t>497</t>
  </si>
  <si>
    <t>76610-411</t>
  </si>
  <si>
    <t xml:space="preserve">D/P7 M+D dveře 900/1970mm, vč. kování zámku, veškerých doplňků, povrchové úpravy, kompletní provedení dle PD </t>
  </si>
  <si>
    <t>-1091330982</t>
  </si>
  <si>
    <t>498</t>
  </si>
  <si>
    <t>76610-412</t>
  </si>
  <si>
    <t xml:space="preserve">D/P8 M+D dveře 900/1970mm, vč. kování zámku, veškerých doplňků, povrchové úpravy, kompletní provedení dle PD </t>
  </si>
  <si>
    <t>1769356416</t>
  </si>
  <si>
    <t>499</t>
  </si>
  <si>
    <t>76610-413</t>
  </si>
  <si>
    <t xml:space="preserve">D/L8 M+D dveře 900/1970mm, vč. kování zámku, veškerých doplňků, povrchové úpravy, kompletní provedení dle PD </t>
  </si>
  <si>
    <t>-330587904</t>
  </si>
  <si>
    <t>7662</t>
  </si>
  <si>
    <t>Výplně venkovních otvorů - plastové</t>
  </si>
  <si>
    <t>500</t>
  </si>
  <si>
    <t>765200-001</t>
  </si>
  <si>
    <t>Montáž (předsazená) vč. dopravy a parotěsných a difuzních pásek</t>
  </si>
  <si>
    <t>1849580603</t>
  </si>
  <si>
    <t>0,65*2,4+0,9*2,4+2,9*2,4*6+2,9*2,4*5+0,65*2,22*3+0,9*2,22*3+0,9*2,22*3</t>
  </si>
  <si>
    <t>0,9*1,815*4+1,7*2,22*3+2,9*1,41+1,9*2,22*6+1,9*2,22*3+1,9*2,22*4</t>
  </si>
  <si>
    <t>1,9*2,22*6+2,25*2,22*2+2,25*2,22*4+2,25*2,22*8+2,25*2,22*3+2,9*2,22*13</t>
  </si>
  <si>
    <t>2,9*2,22*12+2,9*2,22*7+3*2,45+3*2,22+3*2,22+2,25*2,22*5+2,25*2,2*2</t>
  </si>
  <si>
    <t>0,65*2,4+1,9*2,22*4+1,9+2,22*2+2,25*2,2*6+2,25*2,2*2+2,25*2,2*2</t>
  </si>
  <si>
    <t>1,9*2,2*3+1,9*2,22*4+2,25*2,22+0,65*2,22*3</t>
  </si>
  <si>
    <t>61140-001</t>
  </si>
  <si>
    <t xml:space="preserve">PL/01  Okno 650x2400mm v plast. rámu, vč. veškerých doplňků, kompletní provedení dle PD</t>
  </si>
  <si>
    <t>-1524163548</t>
  </si>
  <si>
    <t>61140-002</t>
  </si>
  <si>
    <t xml:space="preserve">PL/02  Okno 900x2400mm v plast. rámu, vč. veškerých doplňků, kompletní provedení dle PD</t>
  </si>
  <si>
    <t>397871390</t>
  </si>
  <si>
    <t>61140-003</t>
  </si>
  <si>
    <t xml:space="preserve">PL/03  Okno 2900x2400mm v plast. rámu, vč. veškerých doplňků, kompletní provedení dle PD</t>
  </si>
  <si>
    <t>759915239</t>
  </si>
  <si>
    <t>61140-004</t>
  </si>
  <si>
    <t xml:space="preserve">PL/04  Okno 2900x2400mm v plast. rámu, vč. veškerých doplňků, kompletní provedení dle PD</t>
  </si>
  <si>
    <t>-2007375771</t>
  </si>
  <si>
    <t>61140-005</t>
  </si>
  <si>
    <t xml:space="preserve">PL/05  Okno 650x2220mm v plast. rámu, vč. veškerých doplňků, kompletní provedení dle PD</t>
  </si>
  <si>
    <t>-510344667</t>
  </si>
  <si>
    <t>61140-006</t>
  </si>
  <si>
    <t xml:space="preserve">PL/06  Okno 900x2220mm v plast. rámu, vč. veškerých doplňků, kompletní provedení dle PD</t>
  </si>
  <si>
    <t>752655563</t>
  </si>
  <si>
    <t>61140-007</t>
  </si>
  <si>
    <t xml:space="preserve">PL/07  Okno 900x2220mm v plast. rámu, vč. veškerých doplňků, kompletní provedení dle PD</t>
  </si>
  <si>
    <t>2119870053</t>
  </si>
  <si>
    <t>508</t>
  </si>
  <si>
    <t>61140-008</t>
  </si>
  <si>
    <t xml:space="preserve">PL/08  Okno 900x1815mm v plast. rámu, vč. veškerých doplňků, kompletní provedení dle PD</t>
  </si>
  <si>
    <t>-1151531174</t>
  </si>
  <si>
    <t>509</t>
  </si>
  <si>
    <t>61140-009</t>
  </si>
  <si>
    <t xml:space="preserve">PL/09  Okno 1700x2220mm v plast. rámu, vč. veškerých doplňků, kompletní provedení dle PD</t>
  </si>
  <si>
    <t>-1355966198</t>
  </si>
  <si>
    <t>510</t>
  </si>
  <si>
    <t>61140-010</t>
  </si>
  <si>
    <t xml:space="preserve">PL/10  Okno 2900x1410mm v plast. rámu, vč. veškerých doplňků, kompletní provedení dle PD</t>
  </si>
  <si>
    <t>-1051532488</t>
  </si>
  <si>
    <t>511</t>
  </si>
  <si>
    <t>61140-011</t>
  </si>
  <si>
    <t xml:space="preserve">PL/11  Okno 1900x2220mm v plast. rámu, vč. veškerých doplňků, kompletní provedení dle PD</t>
  </si>
  <si>
    <t>1090100430</t>
  </si>
  <si>
    <t>512</t>
  </si>
  <si>
    <t>61140-012</t>
  </si>
  <si>
    <t xml:space="preserve">PL/12  Okno 1900x2220mm v plast. rámu, vč. veškerých doplňků, kompletní provedení dle PD</t>
  </si>
  <si>
    <t>-1364994391</t>
  </si>
  <si>
    <t>513</t>
  </si>
  <si>
    <t>61140-013</t>
  </si>
  <si>
    <t xml:space="preserve">PL/13  Okno 1900x2220mm v plast. rámu, vč. veškerých doplňků, kompletní provedení dle PD</t>
  </si>
  <si>
    <t>-452726763</t>
  </si>
  <si>
    <t>514</t>
  </si>
  <si>
    <t>61140-014</t>
  </si>
  <si>
    <t xml:space="preserve">PL/14  Okno 1900x2220mm v plast. rámu, vč. veškerých doplňků, kompletní provedení dle PD</t>
  </si>
  <si>
    <t>-1433088784</t>
  </si>
  <si>
    <t>515</t>
  </si>
  <si>
    <t>61140-015</t>
  </si>
  <si>
    <t xml:space="preserve">PL/15  Okno 2250x2220mm v plast. rámu, vč. veškerých doplňků, kompletní provedení dle PD</t>
  </si>
  <si>
    <t>-1002193534</t>
  </si>
  <si>
    <t>516</t>
  </si>
  <si>
    <t>61140-016</t>
  </si>
  <si>
    <t xml:space="preserve">PL/16  Okno 2250x2220mm v plast. rámu, vč. veškerých doplňků, kompletní provedení dle PD</t>
  </si>
  <si>
    <t>2100984554</t>
  </si>
  <si>
    <t>517</t>
  </si>
  <si>
    <t>61140-017</t>
  </si>
  <si>
    <t xml:space="preserve">PL/17  Okno 2250x2220mm v plast. rámu, vč. veškerých doplňků, kompletní provedení dle PD</t>
  </si>
  <si>
    <t>330959802</t>
  </si>
  <si>
    <t>518</t>
  </si>
  <si>
    <t>61140-018</t>
  </si>
  <si>
    <t xml:space="preserve">PL/18  Okno 2250x2220mm v plast. rámu, vč. veškerých doplňků, kompletní provedení dle PD</t>
  </si>
  <si>
    <t>-887299222</t>
  </si>
  <si>
    <t>519</t>
  </si>
  <si>
    <t>61140-019</t>
  </si>
  <si>
    <t xml:space="preserve">PL/19  Okno 2900x2220mm v plast. rámu, vč. veškerých doplňků, kompletní provedení dle PD</t>
  </si>
  <si>
    <t>1434856383</t>
  </si>
  <si>
    <t>520</t>
  </si>
  <si>
    <t>61140-020</t>
  </si>
  <si>
    <t xml:space="preserve">PL/20  Okno 2900x2220mm v plast. rámu, vč. veškerých doplňků, kompletní provedení dle PD</t>
  </si>
  <si>
    <t>2107802466</t>
  </si>
  <si>
    <t>521</t>
  </si>
  <si>
    <t>61140-021</t>
  </si>
  <si>
    <t xml:space="preserve">PL/21  Okno 2900x2220mm v plast. rámu, vč. veškerých doplňků, kompletní provedení dle PD</t>
  </si>
  <si>
    <t>-1897839215</t>
  </si>
  <si>
    <t>522</t>
  </si>
  <si>
    <t>61140-022</t>
  </si>
  <si>
    <t xml:space="preserve">PL/22  Okno 3000x2450mm v plast. rámu, vč. veškerých doplňků, kompletní provedení dle PD</t>
  </si>
  <si>
    <t>1512542103</t>
  </si>
  <si>
    <t>523</t>
  </si>
  <si>
    <t>61140-023</t>
  </si>
  <si>
    <t xml:space="preserve">PL/23  Okno 3000x2220mm v plast. rámu, vč. veškerých doplňků, kompletní provedení dle PD</t>
  </si>
  <si>
    <t>242928806</t>
  </si>
  <si>
    <t>524</t>
  </si>
  <si>
    <t>61140-024</t>
  </si>
  <si>
    <t xml:space="preserve">PL/24  Okno 3000x2220mm v plast. rámu, vč. veškerých doplňků, kompletní provedení dle PD</t>
  </si>
  <si>
    <t>717525122</t>
  </si>
  <si>
    <t>525</t>
  </si>
  <si>
    <t>61140-025</t>
  </si>
  <si>
    <t xml:space="preserve">PL/25  Okno 2250x2220mm v plast. rámu, vč. veškerých doplňků, kompletní provedení dle PD</t>
  </si>
  <si>
    <t>-1775539970</t>
  </si>
  <si>
    <t>526</t>
  </si>
  <si>
    <t>61140-026</t>
  </si>
  <si>
    <t xml:space="preserve">PL/26  Okno 2250x2220mm v plast. rámu, vč. veškerých doplňků, kompletní provedení dle PD</t>
  </si>
  <si>
    <t>-64778425</t>
  </si>
  <si>
    <t>527</t>
  </si>
  <si>
    <t>61140-027</t>
  </si>
  <si>
    <t xml:space="preserve">PL/27  Okno 650x2400mm v plast. rámu, vč. veškerých doplňků, kompletní provedení dle PD</t>
  </si>
  <si>
    <t>1694402524</t>
  </si>
  <si>
    <t>528</t>
  </si>
  <si>
    <t>61140-028</t>
  </si>
  <si>
    <t xml:space="preserve">PL/28  Okno 1900x2220mm v plast. rámu, vč. veškerých doplňků, kompletní provedení dle PD</t>
  </si>
  <si>
    <t>-1560622826</t>
  </si>
  <si>
    <t>529</t>
  </si>
  <si>
    <t>61140-029</t>
  </si>
  <si>
    <t xml:space="preserve">PL/29  Okno 1900x2220mm v plast. rámu, vč. veškerých doplňků, kompletní provedení dle PD</t>
  </si>
  <si>
    <t>1182341693</t>
  </si>
  <si>
    <t>530</t>
  </si>
  <si>
    <t>61140-030</t>
  </si>
  <si>
    <t xml:space="preserve">PL/30  Okno 2250x2220mm v plast. rámu, vč. veškerých doplňků, kompletní provedení dle PD</t>
  </si>
  <si>
    <t>522407823</t>
  </si>
  <si>
    <t>531</t>
  </si>
  <si>
    <t>61140-031</t>
  </si>
  <si>
    <t xml:space="preserve">PL/31  Okno 2250x2220mm v plast. rámu, vč. veškerých doplňků, kompletní provedení dle PD</t>
  </si>
  <si>
    <t>1215900308</t>
  </si>
  <si>
    <t>532</t>
  </si>
  <si>
    <t>61140-032</t>
  </si>
  <si>
    <t xml:space="preserve">PL/32  Okno 2250x2220mm v plast. rámu, vč. veškerých doplňků, kompletní provedení dle PD</t>
  </si>
  <si>
    <t>2022098929</t>
  </si>
  <si>
    <t>533</t>
  </si>
  <si>
    <t>61140-033</t>
  </si>
  <si>
    <t xml:space="preserve">PL/33  Okno 1900x2220mm v plast. rámu, vč. veškerých doplňků, kompletní provedení dle PD</t>
  </si>
  <si>
    <t>-1890066135</t>
  </si>
  <si>
    <t>534</t>
  </si>
  <si>
    <t>61140-034</t>
  </si>
  <si>
    <t xml:space="preserve">PL/34  Okno 1900x2220mm v plast. rámu, vč. veškerých doplňků, kompletní provedení dle PD</t>
  </si>
  <si>
    <t>814632685</t>
  </si>
  <si>
    <t>535</t>
  </si>
  <si>
    <t>61140-035</t>
  </si>
  <si>
    <t xml:space="preserve">PL/35  Okno 2250x2220mm v plast. rámu, vč. veškerých doplňků, kompletní provedení dle PD</t>
  </si>
  <si>
    <t>977467793</t>
  </si>
  <si>
    <t>536</t>
  </si>
  <si>
    <t>61140-036</t>
  </si>
  <si>
    <t xml:space="preserve">PL/36  Okno 650x2220mm v plast. rámu, vč. veškerých doplňků, kompletní provedení dle PD</t>
  </si>
  <si>
    <t>-2089014107</t>
  </si>
  <si>
    <t>767</t>
  </si>
  <si>
    <t>Konstrukce zámečnické</t>
  </si>
  <si>
    <t>537</t>
  </si>
  <si>
    <t>76700-001</t>
  </si>
  <si>
    <t xml:space="preserve">Z/01 M+D ocelový pozink profil L 60x60x5 </t>
  </si>
  <si>
    <t>498544666</t>
  </si>
  <si>
    <t>538</t>
  </si>
  <si>
    <t>76700-002</t>
  </si>
  <si>
    <t>Z/02 M+D ocelové sklepní kóje, vč. kotvení , dveří, zámků, kování, povrchové úpravy a veškerých doplňků</t>
  </si>
  <si>
    <t>1199469791</t>
  </si>
  <si>
    <t>20,42+2,085*9</t>
  </si>
  <si>
    <t>539</t>
  </si>
  <si>
    <t>76700-003</t>
  </si>
  <si>
    <t>Z/03 M+D vnitř. zábradlí hlavního schodiště, vč. kotvení, veškerých doplňků a povrchové úpravy, kompletní provedení dle PD</t>
  </si>
  <si>
    <t>1214237133</t>
  </si>
  <si>
    <t>540</t>
  </si>
  <si>
    <t>76700-004</t>
  </si>
  <si>
    <t>Z/04 M+D vnější zábradlí hlavního schodiště, vč. kotvení,madla, veškerých doplňků a povrchové úpravy, kompletní provedení dle PD</t>
  </si>
  <si>
    <t>695097182</t>
  </si>
  <si>
    <t>541</t>
  </si>
  <si>
    <t>76700-005</t>
  </si>
  <si>
    <t>Z/05 M+D dřevěné vnitřní průběžné madlo v 1.np, d45-50mm z tvrdého dřeva, vč. kotvení, veškerých doplňků a povrchové úpravy, kompletní provedení dle PD</t>
  </si>
  <si>
    <t>1399463561</t>
  </si>
  <si>
    <t>542</t>
  </si>
  <si>
    <t>76700-006</t>
  </si>
  <si>
    <t>Z/06 M+D vnitř. zábradlí rampy ve 4.np, vč. kotvení, veškerých doplňků a povrchové úpravy, kompletní provedení dle PD</t>
  </si>
  <si>
    <t>-1030734648</t>
  </si>
  <si>
    <t>543</t>
  </si>
  <si>
    <t>76700-007</t>
  </si>
  <si>
    <t>Z/07 M+D vnitř. zábradlí rampy v 5.np, vč. kotvení, veškerých doplňků a povrchové úpravy, kompletní provedení dle PD</t>
  </si>
  <si>
    <t>-712226285</t>
  </si>
  <si>
    <t>544</t>
  </si>
  <si>
    <t>76700-008</t>
  </si>
  <si>
    <t>Z/08 M+D vnitř. zábradlí rampy v 5.np, vč. kotvení, veškerých doplňků a povrchové úpravy, kompletní provedení dle PD</t>
  </si>
  <si>
    <t>-201306896</t>
  </si>
  <si>
    <t>545</t>
  </si>
  <si>
    <t>76700-009</t>
  </si>
  <si>
    <t>Z/09 M+D vnější zábradlí terasy ve 4.np, vč. kotvení, veškerých doplňků a povrchové úpravy, kompletní provedení dle PD</t>
  </si>
  <si>
    <t>-1071739580</t>
  </si>
  <si>
    <t>546</t>
  </si>
  <si>
    <t>76700-010</t>
  </si>
  <si>
    <t>Z/10 M+D ocelový rošt v 1.pp pod únikovým schodištěm vč. kotvení, řetízků pro zamezení pohybu mimo rošt, veškerých doplňků a povrchové úpravy, kompletní provedení dle PD</t>
  </si>
  <si>
    <t>-562318403</t>
  </si>
  <si>
    <t>547</t>
  </si>
  <si>
    <t>76700-011</t>
  </si>
  <si>
    <t>Z/11 M+D skleněné zábradlí , v=1275mm vč. kotvení, veškerých doplňků a povrchové úpravy, kompletní provedení dle PD</t>
  </si>
  <si>
    <t>-1779243407</t>
  </si>
  <si>
    <t>(1,7+3,2+1,7)*12</t>
  </si>
  <si>
    <t>548</t>
  </si>
  <si>
    <t>76700-012</t>
  </si>
  <si>
    <t>Z/12 M+D skleněné zábradlí , v=1275mm vč. kotvení, veškerých doplňků a povrchové úpravy, kompletní provedení dle PD</t>
  </si>
  <si>
    <t>-1521878407</t>
  </si>
  <si>
    <t>(1,7+3,35+1,7)*20</t>
  </si>
  <si>
    <t>549</t>
  </si>
  <si>
    <t>76700-013</t>
  </si>
  <si>
    <t>Z/13 M+D skleněné zábradlí , v=1275mm vč. kotvení, veškerých doplňků a povrchové úpravy, kompletní provedení dle PD</t>
  </si>
  <si>
    <t>104415147</t>
  </si>
  <si>
    <t>(1,7+3,55+1,7)*19</t>
  </si>
  <si>
    <t>550</t>
  </si>
  <si>
    <t>76700-014</t>
  </si>
  <si>
    <t>Z/14 M+D ocelová konstrukce pod VZT jednotku, vč. kotvení, veškerých doplňků a povrchové úpravy, kompletní provedení dle PD</t>
  </si>
  <si>
    <t>2141821995</t>
  </si>
  <si>
    <t>551</t>
  </si>
  <si>
    <t>76700-015</t>
  </si>
  <si>
    <t>Z/15 M+D větrací otvor pro větrání CHÚC, 300x3000mm, oce. rám, výplň tahokov, vč. kotvení, veškerých doplňků a povrchové úpravy, kompletní provedení dle PD</t>
  </si>
  <si>
    <t>-90772662</t>
  </si>
  <si>
    <t>552</t>
  </si>
  <si>
    <t>76700-016</t>
  </si>
  <si>
    <t>Z/16 M+D větrací otvor pro větrání CHÚC, 300x2700mm, ocel. rám, výplň tahokov, vč. kotvení, veškerých doplňků a povrchové úpravy, kompletní provedení dle PD</t>
  </si>
  <si>
    <t>-917493539</t>
  </si>
  <si>
    <t>553</t>
  </si>
  <si>
    <t>76700-017</t>
  </si>
  <si>
    <t>Z/17 M+D větrací otvor pro větrání CHÚC, 300x2300mm, ocel. rám, výplň tahokov, vč. kotvení, veškerých doplňků a povrchové úpravy, kompletní provedení dle PD</t>
  </si>
  <si>
    <t>-1817896240</t>
  </si>
  <si>
    <t>554</t>
  </si>
  <si>
    <t>76700-018</t>
  </si>
  <si>
    <t>Z/18 M+D větrací otvor pro větrání CHÚC, 300x2600mm, ocel. rám, výplň tahokov, vč. kotvení, veškerých doplňků a povrchové úpravy, kompletní provedení dle PD</t>
  </si>
  <si>
    <t>1486776418</t>
  </si>
  <si>
    <t>555</t>
  </si>
  <si>
    <t>76700-019</t>
  </si>
  <si>
    <t>Z/19 M+D ocel.pozink příruba pro vstup VZT d 210, výška 350mm vč. kotvení, veškerých doplňků a povrchové úpravy, kompletní provedení dle PD</t>
  </si>
  <si>
    <t>763223328</t>
  </si>
  <si>
    <t>556</t>
  </si>
  <si>
    <t>76700-020</t>
  </si>
  <si>
    <t>Z/20 M+D ocel.pozink příruba pro vstup VZT d 250, výška 350mm vč. kotvení, veškerých doplňků a povrchové úpravy, kompletní provedení dle PD</t>
  </si>
  <si>
    <t>1876904635</t>
  </si>
  <si>
    <t>557</t>
  </si>
  <si>
    <t>76700-021</t>
  </si>
  <si>
    <t>Z/21 M+D ocel.pozink příruba pro vstup VZT d 300, výška 350mm vč. kotvení, veškerých doplňků 1 povrchové úpravy, kompletní provedení dle PD</t>
  </si>
  <si>
    <t>377414182</t>
  </si>
  <si>
    <t>558</t>
  </si>
  <si>
    <t>76700-022</t>
  </si>
  <si>
    <t>Z/22 M+D ocel.pozink příruba pro vstup VZT 600x600, výška 350mm vč. kotvení, veškerých doplňků a povrchové úpravy, kompletní provedení dle PD</t>
  </si>
  <si>
    <t>822439152</t>
  </si>
  <si>
    <t>559</t>
  </si>
  <si>
    <t>76700-023</t>
  </si>
  <si>
    <t>Z/23 M+D ocel.pozink hrazda pro uchycení žebříku, vč. kotvení, veškerých doplňků a povrchové úpravy, kompletní provedení dle PD</t>
  </si>
  <si>
    <t>1719086768</t>
  </si>
  <si>
    <t>560</t>
  </si>
  <si>
    <t>76700-024</t>
  </si>
  <si>
    <t>Z/24 M+D vnější zábradlí terasy v 5.np, vč. kotvení, veškerých doplňků a povrchové úpravy, kompletní provedení dle PD</t>
  </si>
  <si>
    <t>-52911895</t>
  </si>
  <si>
    <t>561</t>
  </si>
  <si>
    <t>76700-025</t>
  </si>
  <si>
    <t>Z/25 M+D vnější zábradlí terasy v 5.np, vč. kotvení, veškerých doplňků a povrchové úpravy, kompletní provedení dle PD</t>
  </si>
  <si>
    <t>1405093755</t>
  </si>
  <si>
    <t>562</t>
  </si>
  <si>
    <t>76700-026</t>
  </si>
  <si>
    <t>Z/26 M+D ocelová branka 1100x2100mm, otevíravá vč. kotvení, kování, zámku,paniky, veškerých doplňků a povrchové úpravy, kompletní provedení dle PD</t>
  </si>
  <si>
    <t>671148898</t>
  </si>
  <si>
    <t>563</t>
  </si>
  <si>
    <t>76700-027</t>
  </si>
  <si>
    <t>Z/27 M+D dřevěné vnitřní průběžné madlo v 1.np, d45-50mm z tvrdého dřeva, vč. kotvení, veškerých doplňků a povrchové úpravy, kompletní provedení dle PD</t>
  </si>
  <si>
    <t>-1108845815</t>
  </si>
  <si>
    <t>564</t>
  </si>
  <si>
    <t>76700-100</t>
  </si>
  <si>
    <t>M+D výplň zábradlí venkovního schodiště - tahokov, pozink, vč. kotvení a veškerých doplňků</t>
  </si>
  <si>
    <t>-392354290</t>
  </si>
  <si>
    <t>565</t>
  </si>
  <si>
    <t>767428313</t>
  </si>
  <si>
    <t>Montáž fasádních lamelových obkladů bez montáže a dodávky roštu lamely kladené svisle šířky lamel do 150 mm výšky budovy přes 12 do 24 m</t>
  </si>
  <si>
    <t>807617700</t>
  </si>
  <si>
    <t>https://podminky.urs.cz/item/CS_URS_2024_01/767428313</t>
  </si>
  <si>
    <t>obklad venkovního schodiště</t>
  </si>
  <si>
    <t>566</t>
  </si>
  <si>
    <t>13814x001</t>
  </si>
  <si>
    <t>trapézový perforovaný ocelový plech výška vlny 18mm s kulatým drobným děrováním s barevným nástřikem sv.šedá RAL 7035</t>
  </si>
  <si>
    <t>-989917206</t>
  </si>
  <si>
    <t>182*1,1</t>
  </si>
  <si>
    <t>200,2*1,08 'Přepočtené koeficientem množství</t>
  </si>
  <si>
    <t>7671</t>
  </si>
  <si>
    <t>Výplně otvorů vnější - hliníkové výrobky</t>
  </si>
  <si>
    <t>567</t>
  </si>
  <si>
    <t>767100-001</t>
  </si>
  <si>
    <t>-2054668655</t>
  </si>
  <si>
    <t>0,65*1,5*3+0,65*2,4+0,9*1,5*2+0,9*2,4*4+1,9*1,5+2,25*1,5*2+2,525*1,5</t>
  </si>
  <si>
    <t>3,6*2,4+1,1*2,4+1,2*2,4+1,8*2,4+1,1*2,22+1,8*2,22*4+11,7*2,4</t>
  </si>
  <si>
    <t>7,7*2,4+2*2,4+7,7*2,65+10,55*2,35+3,8*1,4+(1,5+11,7+3,65)*2,15</t>
  </si>
  <si>
    <t>(3,75+21,5)*2,15+2*2,7+2*2,6+1,8*2,85+7,95*2,85+3*2,35+2,2*2,6*2</t>
  </si>
  <si>
    <t>2,2*2,6*2+2,2*2,6+2,2*2,6+2,2*2,6+2,2*2,6+0,65*2,4*2</t>
  </si>
  <si>
    <t>568</t>
  </si>
  <si>
    <t>553900-001</t>
  </si>
  <si>
    <t xml:space="preserve">Al/01  okno vnější 650x1500mm, v Al rámu, vč. veškerých doplňků, kompletní provedení dle PD</t>
  </si>
  <si>
    <t>-1468883762</t>
  </si>
  <si>
    <t>569</t>
  </si>
  <si>
    <t>553900-002</t>
  </si>
  <si>
    <t xml:space="preserve">Al/02  okno vnější 650x2400mm, v Al rámu, vč. veškerých doplňků, kompletní provedení dle PD</t>
  </si>
  <si>
    <t>551696055</t>
  </si>
  <si>
    <t>570</t>
  </si>
  <si>
    <t>553900-003</t>
  </si>
  <si>
    <t xml:space="preserve">Al/03  okno vnější 900x1500mm, v Al rámu, vč. veškerých doplňků, kompletní provedení dle PD</t>
  </si>
  <si>
    <t>1548845710</t>
  </si>
  <si>
    <t>571</t>
  </si>
  <si>
    <t>553900-004</t>
  </si>
  <si>
    <t xml:space="preserve">Al/04  okno vnější 900x2400mm, v Al rámu, vč. veškerých doplňků, kompletní provedení dle PD</t>
  </si>
  <si>
    <t>-1306440070</t>
  </si>
  <si>
    <t>572</t>
  </si>
  <si>
    <t>553900-005</t>
  </si>
  <si>
    <t xml:space="preserve">Al/05  okno vnější 1900x1500mm, v Al rámu, vč. veškerých doplňků, kompletní provedení dle PD</t>
  </si>
  <si>
    <t>129091656</t>
  </si>
  <si>
    <t>573</t>
  </si>
  <si>
    <t>553900-006</t>
  </si>
  <si>
    <t xml:space="preserve">Al/06  okno vnější 2250x1500mm, v Al rámu, vč. veškerých doplňků, kompletní provedení dle PD</t>
  </si>
  <si>
    <t>-1043681662</t>
  </si>
  <si>
    <t>574</t>
  </si>
  <si>
    <t>553900-007</t>
  </si>
  <si>
    <t xml:space="preserve">Al/07  okno vnější 1200+1325x1500mm, v Al rámu, vč. veškerých doplňků, kompletní provedení dle PD</t>
  </si>
  <si>
    <t>892608244</t>
  </si>
  <si>
    <t>575</t>
  </si>
  <si>
    <t>553900-008</t>
  </si>
  <si>
    <t xml:space="preserve">Al/08  okno vnější 3600x2400mm, v Al rámu, vč. veškerých doplňků, kompletní provedení dle PD</t>
  </si>
  <si>
    <t>-453821298</t>
  </si>
  <si>
    <t>576</t>
  </si>
  <si>
    <t>553900-009</t>
  </si>
  <si>
    <t xml:space="preserve">Al/09  dveře vnější 1100x2400mm, v Al rámu, vč. veškerých doplňků, kompletní provedení dle PD</t>
  </si>
  <si>
    <t>-1534077139</t>
  </si>
  <si>
    <t>577</t>
  </si>
  <si>
    <t>553900-010</t>
  </si>
  <si>
    <t xml:space="preserve">Al/10  dveře vnější 1200x2400mm, v Al rámu, vč. veškerých doplňků, kompletní provedení dle PD</t>
  </si>
  <si>
    <t>687039278</t>
  </si>
  <si>
    <t>578</t>
  </si>
  <si>
    <t>553900-011</t>
  </si>
  <si>
    <t xml:space="preserve">Al/11  dveře vnější 1800x2400mm, v Al rámu, vč. veškerých doplňků, kompletní provedení dle PD</t>
  </si>
  <si>
    <t>-783272810</t>
  </si>
  <si>
    <t>579</t>
  </si>
  <si>
    <t>553900-012</t>
  </si>
  <si>
    <t xml:space="preserve">Al/12  dveře vnější 1100x2220mm, EI 30 DP1-C,  v Al rámu, vč. veškerých doplňků, kompletní provedení dle PD</t>
  </si>
  <si>
    <t>199558158</t>
  </si>
  <si>
    <t>580</t>
  </si>
  <si>
    <t>553900-013</t>
  </si>
  <si>
    <t xml:space="preserve">Al/13  dveře vnější 1800x2220mm, EI 30 DP3-C,  v Al rámu, vč. veškerých doplňků, kompletní provedení dle PD</t>
  </si>
  <si>
    <t>1909297957</t>
  </si>
  <si>
    <t>581</t>
  </si>
  <si>
    <t>553900-014</t>
  </si>
  <si>
    <t xml:space="preserve">Al/14  stěna vnější 11700x2400mm,  v Al rámu, vč. veškerých doplňků, kompletní provedení dle PD</t>
  </si>
  <si>
    <t>1209189944</t>
  </si>
  <si>
    <t>582</t>
  </si>
  <si>
    <t>553900-015</t>
  </si>
  <si>
    <t xml:space="preserve">Al/15  stěna vnější 7700x2400mm,  v Al rámu, vč. veškerých doplňků, kompletní provedení dle PD</t>
  </si>
  <si>
    <t>-183201728</t>
  </si>
  <si>
    <t>583</t>
  </si>
  <si>
    <t>553900-016</t>
  </si>
  <si>
    <t xml:space="preserve">Al/16  dveře vnitřní 2000x2400mm, v Al rámu, vč. veškerých doplňků, kompletní provedení dle PD</t>
  </si>
  <si>
    <t>906597404</t>
  </si>
  <si>
    <t>584</t>
  </si>
  <si>
    <t>55300-017</t>
  </si>
  <si>
    <t xml:space="preserve">Al/17  stěna vnější 7700x2650mm,  v Al rámu, vč. veškerých doplňků, kompletní provedení dle PD</t>
  </si>
  <si>
    <t>1648975993</t>
  </si>
  <si>
    <t>585</t>
  </si>
  <si>
    <t>553900-018</t>
  </si>
  <si>
    <t xml:space="preserve">Al/18  stěna vnější 10550x2150mm,  v Al rámu, vč. veškerých doplňků, kompletní provedení dle PD</t>
  </si>
  <si>
    <t>-1981767034</t>
  </si>
  <si>
    <t>586</t>
  </si>
  <si>
    <t>553900-019</t>
  </si>
  <si>
    <t xml:space="preserve">Al/19  okno vnější 3800x1400mm, v Al rámu, vč. veškerých doplňků, kompletní provedení dle PD</t>
  </si>
  <si>
    <t>1767857601</t>
  </si>
  <si>
    <t>587</t>
  </si>
  <si>
    <t>553900-020</t>
  </si>
  <si>
    <t xml:space="preserve">Al/20  stěna vnější 1500+11700+3650x2150mm, EI 15 DP3-S200 v Al rámu, vč. veškerých doplňků, kompletní provedení dle PD</t>
  </si>
  <si>
    <t>737904711</t>
  </si>
  <si>
    <t>588</t>
  </si>
  <si>
    <t>553900-021</t>
  </si>
  <si>
    <t xml:space="preserve">Al/21  stěna vnější 3750+21500x2150mm,  v Al rámu, vč. veškerých doplňků, kompletní provedení dle PD</t>
  </si>
  <si>
    <t>-1944799024</t>
  </si>
  <si>
    <t>589</t>
  </si>
  <si>
    <t>553900-022</t>
  </si>
  <si>
    <t xml:space="preserve">Al/22  stěna s dveřmi vnitřní 2000x2700mm, v Al rámu, vč. veškerých doplňků, kompletní provedení dle PD</t>
  </si>
  <si>
    <t>2110031706</t>
  </si>
  <si>
    <t>590</t>
  </si>
  <si>
    <t>553900-023</t>
  </si>
  <si>
    <t xml:space="preserve">Al/23  stěna s dveřmi vnitřní 2000x2600mm, v Al rámu, vč. veškerých doplňků, kompletní provedení dle PD</t>
  </si>
  <si>
    <t>-1381132259</t>
  </si>
  <si>
    <t>591</t>
  </si>
  <si>
    <t>553900-024</t>
  </si>
  <si>
    <t xml:space="preserve">Al/24  stěna s dveřmi vnitřní 1800x2850mm, v Al rámu, vč. veškerých doplňků, kompletní provedení dle PD</t>
  </si>
  <si>
    <t>-159421275</t>
  </si>
  <si>
    <t>592</t>
  </si>
  <si>
    <t>553900-025</t>
  </si>
  <si>
    <t xml:space="preserve">Al/25  stěna s dveřmi vnitřní 7950x2850mm, v Al rámu, vč. veškerých doplňků, kompletní provedení dle PD</t>
  </si>
  <si>
    <t>-687593186</t>
  </si>
  <si>
    <t>593</t>
  </si>
  <si>
    <t>553900-026</t>
  </si>
  <si>
    <t xml:space="preserve">Al/26  stěna s dveřmi vnitřní 3000x2350mm, v Al rámu, vč. veškerých doplňků, kompletní provedení dle PD</t>
  </si>
  <si>
    <t>-897688009</t>
  </si>
  <si>
    <t>594</t>
  </si>
  <si>
    <t>553900-027</t>
  </si>
  <si>
    <t xml:space="preserve">Al/27  stěna s dveřmi vnitřní 2200x2600mm, v Al rámu, vč. veškerých doplňků, kompletní provedení dle PD</t>
  </si>
  <si>
    <t>-831725815</t>
  </si>
  <si>
    <t>595</t>
  </si>
  <si>
    <t>553900-028</t>
  </si>
  <si>
    <t xml:space="preserve">Al/28  stěna s dveřmi vnitřní 2200x2600mm, v Al rámu, vč. veškerých doplňků, kompletní provedení dle PD</t>
  </si>
  <si>
    <t>1013449174</t>
  </si>
  <si>
    <t>596</t>
  </si>
  <si>
    <t>553900-029</t>
  </si>
  <si>
    <t xml:space="preserve">Al/29  stěna s dveřmi vnitřní 2200x2600mm, v Al rámu, vč. veškerých doplňků, kompletní provedení dle PD</t>
  </si>
  <si>
    <t>-1758459466</t>
  </si>
  <si>
    <t>597</t>
  </si>
  <si>
    <t>553900-030</t>
  </si>
  <si>
    <t xml:space="preserve">Al/30  stěna s dveřmi vnitřní 2200x2600mm, v Al rámu, vč. veškerých doplňků, kompletní provedení dle PD</t>
  </si>
  <si>
    <t>1602493758</t>
  </si>
  <si>
    <t>598</t>
  </si>
  <si>
    <t>553900-031</t>
  </si>
  <si>
    <t xml:space="preserve">Al/31  stěna s dveřmi vnitřní 2200x2600mm, v Al rámu, vč. veškerých doplňků, kompletní provedení dle PD</t>
  </si>
  <si>
    <t>-1119502343</t>
  </si>
  <si>
    <t>599</t>
  </si>
  <si>
    <t>553900-032</t>
  </si>
  <si>
    <t xml:space="preserve">Al/32  stěna s dveřmi vnitřní 2200x2600mm, v Al rámu, vč. veškerých doplňků, kompletní provedení dle PD</t>
  </si>
  <si>
    <t>1744363692</t>
  </si>
  <si>
    <t>600</t>
  </si>
  <si>
    <t>553900-033</t>
  </si>
  <si>
    <t xml:space="preserve">Al/33  okno vnější 650x2400mm, v Al rámu, vč. veškerých doplňků, kompletní provedení dle PD</t>
  </si>
  <si>
    <t>-134639143</t>
  </si>
  <si>
    <t>7673</t>
  </si>
  <si>
    <t>Záchytný systém</t>
  </si>
  <si>
    <t>601</t>
  </si>
  <si>
    <t>767300-001</t>
  </si>
  <si>
    <t>M+D Záchytný systém vč. revize, kompletní provedení</t>
  </si>
  <si>
    <t>-649847341</t>
  </si>
  <si>
    <t>771</t>
  </si>
  <si>
    <t>Podlahy z dlaždic</t>
  </si>
  <si>
    <t>602</t>
  </si>
  <si>
    <t>771111011</t>
  </si>
  <si>
    <t>Příprava podkladu před provedením dlažby vysátí podlah</t>
  </si>
  <si>
    <t>1743059802</t>
  </si>
  <si>
    <t>https://podminky.urs.cz/item/CS_URS_2024_01/771111011</t>
  </si>
  <si>
    <t>603</t>
  </si>
  <si>
    <t>771121011</t>
  </si>
  <si>
    <t>Příprava podkladu před provedením dlažby nátěr penetrační na podlahu</t>
  </si>
  <si>
    <t>2006360644</t>
  </si>
  <si>
    <t>https://podminky.urs.cz/item/CS_URS_2024_01/771121011</t>
  </si>
  <si>
    <t>604</t>
  </si>
  <si>
    <t>771474111</t>
  </si>
  <si>
    <t>Montáž soklů z dlaždic keramických lepených cementovým flexibilním lepidlem rovných, výšky do 65 mm</t>
  </si>
  <si>
    <t>-1717071160</t>
  </si>
  <si>
    <t>https://podminky.urs.cz/item/CS_URS_2024_01/771474111</t>
  </si>
  <si>
    <t>132,1</t>
  </si>
  <si>
    <t>12,86</t>
  </si>
  <si>
    <t>605</t>
  </si>
  <si>
    <t>771474131</t>
  </si>
  <si>
    <t>Montáž soklů z dlaždic keramických lepených cementovým flexibilním lepidlem schodišťových stupňovitých, výšky do 65 mm</t>
  </si>
  <si>
    <t>888929816</t>
  </si>
  <si>
    <t>https://podminky.urs.cz/item/CS_URS_2024_01/771474131</t>
  </si>
  <si>
    <t>(0,154+0,32)*(22+22+21+21+21)</t>
  </si>
  <si>
    <t>606</t>
  </si>
  <si>
    <t>771574415</t>
  </si>
  <si>
    <t>Montáž podlah z dlaždic keramických lepených cementovým flexibilním lepidlem hladkých, tloušťky do 10 mm přes 6 do 9 ks/m2</t>
  </si>
  <si>
    <t>771404382</t>
  </si>
  <si>
    <t>https://podminky.urs.cz/item/CS_URS_2024_01/771574415</t>
  </si>
  <si>
    <t>607</t>
  </si>
  <si>
    <t>59761137</t>
  </si>
  <si>
    <t>dlažba keramická slinutá mrazuvzdorná povrch hladký/matný tl do 10mm přes 6 do 9ks/m2</t>
  </si>
  <si>
    <t>536008956</t>
  </si>
  <si>
    <t xml:space="preserve">podlahy </t>
  </si>
  <si>
    <t>572*1,15</t>
  </si>
  <si>
    <t>soklíky</t>
  </si>
  <si>
    <t>(183,540+50,718)*0,05*1,3</t>
  </si>
  <si>
    <t>673,027*1,1 'Přepočtené koeficientem množství</t>
  </si>
  <si>
    <t>608</t>
  </si>
  <si>
    <t>771591115</t>
  </si>
  <si>
    <t>Podlahy - dokončovací práce spárování silikonem</t>
  </si>
  <si>
    <t>-1144654337</t>
  </si>
  <si>
    <t>https://podminky.urs.cz/item/CS_URS_2024_01/771591115</t>
  </si>
  <si>
    <t>kolem obkladů</t>
  </si>
  <si>
    <t>825,425</t>
  </si>
  <si>
    <t>kolem soklů</t>
  </si>
  <si>
    <t>183,540+50,718</t>
  </si>
  <si>
    <t>609</t>
  </si>
  <si>
    <t>771591184</t>
  </si>
  <si>
    <t>Podlahy - dokončovací práce pracnější řezání dlaždic keramických rovné</t>
  </si>
  <si>
    <t>589482512</t>
  </si>
  <si>
    <t>https://podminky.urs.cz/item/CS_URS_2024_01/771591184</t>
  </si>
  <si>
    <t>610</t>
  </si>
  <si>
    <t>998771103</t>
  </si>
  <si>
    <t>Přesun hmot pro podlahy z dlaždic stanovený z hmotnosti přesunovaného materiálu vodorovná dopravní vzdálenost do 50 m základní v objektech výšky přes 12 do 24 m</t>
  </si>
  <si>
    <t>1500980808</t>
  </si>
  <si>
    <t>https://podminky.urs.cz/item/CS_URS_2024_01/998771103</t>
  </si>
  <si>
    <t>776</t>
  </si>
  <si>
    <t>Podlahy povlakové</t>
  </si>
  <si>
    <t>611</t>
  </si>
  <si>
    <t>776111311</t>
  </si>
  <si>
    <t>Příprava podkladu povlakových podlah a stěn vysátí podlah</t>
  </si>
  <si>
    <t>506054199</t>
  </si>
  <si>
    <t>https://podminky.urs.cz/item/CS_URS_2024_01/776111311</t>
  </si>
  <si>
    <t>612</t>
  </si>
  <si>
    <t>776111323</t>
  </si>
  <si>
    <t>Příprava podkladu povlakových podlah a stěn vysátí schodišť</t>
  </si>
  <si>
    <t>-1431233503</t>
  </si>
  <si>
    <t>https://podminky.urs.cz/item/CS_URS_2024_01/776111323</t>
  </si>
  <si>
    <t>613</t>
  </si>
  <si>
    <t>776121321</t>
  </si>
  <si>
    <t>Příprava podkladu povlakových podlah a stěn penetrace neředěná podlah</t>
  </si>
  <si>
    <t>-1785678207</t>
  </si>
  <si>
    <t>https://podminky.urs.cz/item/CS_URS_2024_01/776121321</t>
  </si>
  <si>
    <t>614</t>
  </si>
  <si>
    <t>776121323</t>
  </si>
  <si>
    <t>Příprava podkladu povlakových podlah a stěn penetrace neředěná schodišť</t>
  </si>
  <si>
    <t>144476250</t>
  </si>
  <si>
    <t>https://podminky.urs.cz/item/CS_URS_2024_01/776121323</t>
  </si>
  <si>
    <t>podlaha P19</t>
  </si>
  <si>
    <t>7,875</t>
  </si>
  <si>
    <t>615</t>
  </si>
  <si>
    <t>776141122</t>
  </si>
  <si>
    <t>Příprava podkladu povlakových podlah a stěn vyrovnání samonivelační stěrkou podlah min.pevnosti 30 MPa, tloušťky přes 3 do 5 mm</t>
  </si>
  <si>
    <t>578669052</t>
  </si>
  <si>
    <t>https://podminky.urs.cz/item/CS_URS_2024_01/776141122</t>
  </si>
  <si>
    <t>podlaha P6 - tl.10mm</t>
  </si>
  <si>
    <t>252,9*2</t>
  </si>
  <si>
    <t>podlaha P7 - tl.10mm</t>
  </si>
  <si>
    <t>138,7*2</t>
  </si>
  <si>
    <t>podlaha P8 - tl.10mm</t>
  </si>
  <si>
    <t>534,8*2</t>
  </si>
  <si>
    <t>podlaha P17 - tl.10mm</t>
  </si>
  <si>
    <t>43,7*2</t>
  </si>
  <si>
    <t>616</t>
  </si>
  <si>
    <t>776211111</t>
  </si>
  <si>
    <t>Montáž textilních podlahovin lepením pásů standardních</t>
  </si>
  <si>
    <t>728861042</t>
  </si>
  <si>
    <t>https://podminky.urs.cz/item/CS_URS_2024_01/776211111</t>
  </si>
  <si>
    <t>617</t>
  </si>
  <si>
    <t>6975210x1</t>
  </si>
  <si>
    <t>čistící smyčková rohož tl.12mm</t>
  </si>
  <si>
    <t>1410871827</t>
  </si>
  <si>
    <t>3,7*1,1</t>
  </si>
  <si>
    <t>618</t>
  </si>
  <si>
    <t>776221111</t>
  </si>
  <si>
    <t>Montáž podlahovin z PVC lepením standardním lepidlem z pásů</t>
  </si>
  <si>
    <t>-792688405</t>
  </si>
  <si>
    <t>https://podminky.urs.cz/item/CS_URS_2024_01/776221111</t>
  </si>
  <si>
    <t>mč.303 - podesta</t>
  </si>
  <si>
    <t>1,5*1,2</t>
  </si>
  <si>
    <t>619</t>
  </si>
  <si>
    <t>2841114x1</t>
  </si>
  <si>
    <t>PVC vinyl tl.2mm</t>
  </si>
  <si>
    <t>-2029321860</t>
  </si>
  <si>
    <t>357,6*1,1</t>
  </si>
  <si>
    <t>2310,4*1,1</t>
  </si>
  <si>
    <t>252,9*1,1</t>
  </si>
  <si>
    <t>43,7*1,1</t>
  </si>
  <si>
    <t>620</t>
  </si>
  <si>
    <t>2841114x2</t>
  </si>
  <si>
    <t>PVC vinyl s vyšší požární odolností tř.A1fl - Cfl tl.2mm</t>
  </si>
  <si>
    <t>381779176</t>
  </si>
  <si>
    <t>138,7*1,1</t>
  </si>
  <si>
    <t>534,8*1,1</t>
  </si>
  <si>
    <t>7,875*1,1</t>
  </si>
  <si>
    <t>621</t>
  </si>
  <si>
    <t>776223112</t>
  </si>
  <si>
    <t>Montáž podlahovin z PVC spoj podlah svařováním za studena</t>
  </si>
  <si>
    <t>1877364423</t>
  </si>
  <si>
    <t>https://podminky.urs.cz/item/CS_URS_2024_01/776223112</t>
  </si>
  <si>
    <t>(3681,703+6,075)/3*2</t>
  </si>
  <si>
    <t>622</t>
  </si>
  <si>
    <t>776321111</t>
  </si>
  <si>
    <t>Montáž podlahovin z PVC na schodišťové stupně stupnic, šířky do 300 mm</t>
  </si>
  <si>
    <t>-1007662188</t>
  </si>
  <si>
    <t>https://podminky.urs.cz/item/CS_URS_2024_01/776321111</t>
  </si>
  <si>
    <t>stupně</t>
  </si>
  <si>
    <t>623</t>
  </si>
  <si>
    <t>776321211</t>
  </si>
  <si>
    <t>Montáž podlahovin z PVC na schodišťové stupně podstupnic, výšky do 200 mm</t>
  </si>
  <si>
    <t>667402162</t>
  </si>
  <si>
    <t>https://podminky.urs.cz/item/CS_URS_2024_01/776321211</t>
  </si>
  <si>
    <t>624</t>
  </si>
  <si>
    <t>776411111</t>
  </si>
  <si>
    <t>Montáž soklíků lepením obvodových, výšky do 80 mm</t>
  </si>
  <si>
    <t>940245566</t>
  </si>
  <si>
    <t>https://podminky.urs.cz/item/CS_URS_2024_01/776411111</t>
  </si>
  <si>
    <t>1019,466-308,023-132,1</t>
  </si>
  <si>
    <t>1205,48-331,36</t>
  </si>
  <si>
    <t>1205,45-331,36</t>
  </si>
  <si>
    <t>1112,799-290,35</t>
  </si>
  <si>
    <t>447,265-110,72</t>
  </si>
  <si>
    <t>625</t>
  </si>
  <si>
    <t>284110091</t>
  </si>
  <si>
    <t>lišta soklová v=60mm</t>
  </si>
  <si>
    <t>-1221667082</t>
  </si>
  <si>
    <t>3486,547*1,1</t>
  </si>
  <si>
    <t>626</t>
  </si>
  <si>
    <t>998776103</t>
  </si>
  <si>
    <t>Přesun hmot pro podlahy povlakové stanovený z hmotnosti přesunovaného materiálu vodorovná dopravní vzdálenost do 50 m základní v objektech výšky přes 12 do 24 m</t>
  </si>
  <si>
    <t>-1538098046</t>
  </si>
  <si>
    <t>https://podminky.urs.cz/item/CS_URS_2024_01/998776103</t>
  </si>
  <si>
    <t>777</t>
  </si>
  <si>
    <t>Podlahy lité</t>
  </si>
  <si>
    <t>627</t>
  </si>
  <si>
    <t>777131101</t>
  </si>
  <si>
    <t>Penetrační nátěr podlahy epoxidový na podklad suchý a vyzrálý</t>
  </si>
  <si>
    <t>1067033852</t>
  </si>
  <si>
    <t>https://podminky.urs.cz/item/CS_URS_2024_01/777131101</t>
  </si>
  <si>
    <t>905,7</t>
  </si>
  <si>
    <t>171,3</t>
  </si>
  <si>
    <t>podlaha P3+stěny do 1m výšky</t>
  </si>
  <si>
    <t>23,7+(2,63+1,7)*2*1*2</t>
  </si>
  <si>
    <t>podlaha P13</t>
  </si>
  <si>
    <t>100,547</t>
  </si>
  <si>
    <t>628</t>
  </si>
  <si>
    <t>777511125</t>
  </si>
  <si>
    <t>Krycí stěrka průmyslová epoxidová, tloušťky přes 2 do 3 mm</t>
  </si>
  <si>
    <t>-1332561135</t>
  </si>
  <si>
    <t>https://podminky.urs.cz/item/CS_URS_2024_01/777511125</t>
  </si>
  <si>
    <t>629</t>
  </si>
  <si>
    <t>777511145</t>
  </si>
  <si>
    <t>Krycí stěrka chemicky odolná epoxidová, tloušťky přes 2 do 3 mm</t>
  </si>
  <si>
    <t>204876684</t>
  </si>
  <si>
    <t>https://podminky.urs.cz/item/CS_URS_2024_01/777511145</t>
  </si>
  <si>
    <t>630</t>
  </si>
  <si>
    <t>777611143</t>
  </si>
  <si>
    <t>Krycí nátěr podlahy chemicky odolný epoxidový</t>
  </si>
  <si>
    <t>1767638485</t>
  </si>
  <si>
    <t>https://podminky.urs.cz/item/CS_URS_2024_01/777611143</t>
  </si>
  <si>
    <t>777611161</t>
  </si>
  <si>
    <t>Krycí nátěr podlahy protiskluzová úprava prosyp křemenným pískem</t>
  </si>
  <si>
    <t>17298001</t>
  </si>
  <si>
    <t>https://podminky.urs.cz/item/CS_URS_2024_01/777611161</t>
  </si>
  <si>
    <t>632</t>
  </si>
  <si>
    <t>998777103</t>
  </si>
  <si>
    <t>Přesun hmot pro podlahy lité stanovený z hmotnosti přesunovaného materiálu vodorovná dopravní vzdálenost do 50 m základní v objektech výšky přes 12 do 24 m</t>
  </si>
  <si>
    <t>921221455</t>
  </si>
  <si>
    <t>https://podminky.urs.cz/item/CS_URS_2024_01/998777103</t>
  </si>
  <si>
    <t>781</t>
  </si>
  <si>
    <t>Dokončovací práce - obklady</t>
  </si>
  <si>
    <t>633</t>
  </si>
  <si>
    <t>781121011</t>
  </si>
  <si>
    <t>Příprava podkladu před provedením obkladu nátěr penetrační na stěnu</t>
  </si>
  <si>
    <t>1272546371</t>
  </si>
  <si>
    <t>https://podminky.urs.cz/item/CS_URS_2024_01/781121011</t>
  </si>
  <si>
    <t>634</t>
  </si>
  <si>
    <t>781161021</t>
  </si>
  <si>
    <t>Příprava podkladu před provedením obkladu montáž profilu ukončujícího profilu rohového, vanového</t>
  </si>
  <si>
    <t>-614395682</t>
  </si>
  <si>
    <t>https://podminky.urs.cz/item/CS_URS_2024_01/781161021</t>
  </si>
  <si>
    <t>5,2</t>
  </si>
  <si>
    <t>2,6</t>
  </si>
  <si>
    <t>1,6</t>
  </si>
  <si>
    <t>8,79</t>
  </si>
  <si>
    <t>2,6*4</t>
  </si>
  <si>
    <t>7,85</t>
  </si>
  <si>
    <t>8,185</t>
  </si>
  <si>
    <t>5,85</t>
  </si>
  <si>
    <t>5,9</t>
  </si>
  <si>
    <t>2,35</t>
  </si>
  <si>
    <t>7,95*10</t>
  </si>
  <si>
    <t>7,44</t>
  </si>
  <si>
    <t>8,55*6</t>
  </si>
  <si>
    <t>8,55*8</t>
  </si>
  <si>
    <t>2,35*2</t>
  </si>
  <si>
    <t>8,55*5</t>
  </si>
  <si>
    <t>7,95*6</t>
  </si>
  <si>
    <t>635</t>
  </si>
  <si>
    <t>59054131</t>
  </si>
  <si>
    <t>profil ukončovací pro vnější hrany obkladů hliník leskle eloxovaný chromem 6x2500mm</t>
  </si>
  <si>
    <t>1718123272</t>
  </si>
  <si>
    <t>570,795*1,1</t>
  </si>
  <si>
    <t>636</t>
  </si>
  <si>
    <t>781472214</t>
  </si>
  <si>
    <t>Montáž keramických obkladů stěn lepených cementovým flexibilním lepidlem hladkých přes 4 do 6 ks/m2</t>
  </si>
  <si>
    <t>-1965204339</t>
  </si>
  <si>
    <t>https://podminky.urs.cz/item/CS_URS_2024_01/781472214</t>
  </si>
  <si>
    <t>637</t>
  </si>
  <si>
    <t>5976171x</t>
  </si>
  <si>
    <t>obklad keramický 300x600mm</t>
  </si>
  <si>
    <t>-353985481</t>
  </si>
  <si>
    <t>1966,422*1,15</t>
  </si>
  <si>
    <t>638</t>
  </si>
  <si>
    <t>781495115</t>
  </si>
  <si>
    <t>Obklad - dokončující práce ostatní práce spárování silikonem</t>
  </si>
  <si>
    <t>-93059408</t>
  </si>
  <si>
    <t>https://podminky.urs.cz/item/CS_URS_2024_01/781495115</t>
  </si>
  <si>
    <t>15,6</t>
  </si>
  <si>
    <t>10,4</t>
  </si>
  <si>
    <t>20,8</t>
  </si>
  <si>
    <t>7,8</t>
  </si>
  <si>
    <t>10,8</t>
  </si>
  <si>
    <t>12,7</t>
  </si>
  <si>
    <t>17,7</t>
  </si>
  <si>
    <t>19,79</t>
  </si>
  <si>
    <t>13*4</t>
  </si>
  <si>
    <t>18,585</t>
  </si>
  <si>
    <t>18,5</t>
  </si>
  <si>
    <t>18,55</t>
  </si>
  <si>
    <t>11,75</t>
  </si>
  <si>
    <t>16,8*10</t>
  </si>
  <si>
    <t>16,84</t>
  </si>
  <si>
    <t>17,4*6</t>
  </si>
  <si>
    <t>1,75</t>
  </si>
  <si>
    <t>17,4*8</t>
  </si>
  <si>
    <t>1,75*2</t>
  </si>
  <si>
    <t>17,4*5</t>
  </si>
  <si>
    <t>11,75*2</t>
  </si>
  <si>
    <t>16,8*6</t>
  </si>
  <si>
    <t>639</t>
  </si>
  <si>
    <t>781734111</t>
  </si>
  <si>
    <t>Montáž obkladů vnějších stěn z obkladaček nebo obkladových pásků cihelných lepených flexibilním lepidlem do 50 ks/m2</t>
  </si>
  <si>
    <t>-677232482</t>
  </si>
  <si>
    <t>https://podminky.urs.cz/item/CS_URS_2024_01/781734111</t>
  </si>
  <si>
    <t>obklad atik ze strany teras</t>
  </si>
  <si>
    <t>123*0,2</t>
  </si>
  <si>
    <t>640</t>
  </si>
  <si>
    <t>597617x</t>
  </si>
  <si>
    <t>obklad keramický mrazuvzdorný200x200mm šedý</t>
  </si>
  <si>
    <t>193574961</t>
  </si>
  <si>
    <t>24,6*1,1</t>
  </si>
  <si>
    <t>641</t>
  </si>
  <si>
    <t>998781103</t>
  </si>
  <si>
    <t>Přesun hmot pro obklady keramické stanovený z hmotnosti přesunovaného materiálu vodorovná dopravní vzdálenost do 50 m základní v objektech výšky přes 12 do 24 m</t>
  </si>
  <si>
    <t>-1879148324</t>
  </si>
  <si>
    <t>https://podminky.urs.cz/item/CS_URS_2024_01/998781103</t>
  </si>
  <si>
    <t>783</t>
  </si>
  <si>
    <t>Dokončovací práce - nátěry</t>
  </si>
  <si>
    <t>642</t>
  </si>
  <si>
    <t>78300-001</t>
  </si>
  <si>
    <t>Vodoodpudivý nátěr</t>
  </si>
  <si>
    <t>-1084359364</t>
  </si>
  <si>
    <t>střecha STR7 (shora+zespodu)</t>
  </si>
  <si>
    <t>219,073*2</t>
  </si>
  <si>
    <t>střecha STR10 (shora+zespodu)</t>
  </si>
  <si>
    <t>(8,3*1,1+8,3*1,6+(8,3*2+1,1*2+1,6*2))*2</t>
  </si>
  <si>
    <t>(0,583+2,2+2,716-0,9)*1,5</t>
  </si>
  <si>
    <t>784</t>
  </si>
  <si>
    <t>Dokončovací práce - malby a tapety</t>
  </si>
  <si>
    <t>643</t>
  </si>
  <si>
    <t>784181121</t>
  </si>
  <si>
    <t>Penetrace podkladu jednonásobná hloubková akrylátová bezbarvá v místnostech výšky do 3,80 m</t>
  </si>
  <si>
    <t>-1328907281</t>
  </si>
  <si>
    <t>https://podminky.urs.cz/item/CS_URS_2024_01/784181121</t>
  </si>
  <si>
    <t>na omítku</t>
  </si>
  <si>
    <t>1211,673+12285,038+339,998</t>
  </si>
  <si>
    <t>stěny a strop 1.pp bez zateplení</t>
  </si>
  <si>
    <t>1119+397,048*2,8-2,6*2,3*2-0,9*2*16-1,5*2,8*2-1,2*2,28*2-0,9*2,12-0,8*2*6-1179,173</t>
  </si>
  <si>
    <t>na SDK</t>
  </si>
  <si>
    <t>(10,282+1,32+12,667)*2+31,43+391,633+3359,749+434,739+401,8</t>
  </si>
  <si>
    <t>odečet obkladů</t>
  </si>
  <si>
    <t>-1989,372</t>
  </si>
  <si>
    <t>644</t>
  </si>
  <si>
    <t>784221101</t>
  </si>
  <si>
    <t>Malby z malířských směsí otěruvzdorných za sucha dvojnásobné, bílé za sucha otěruvzdorné dobře v místnostech výšky do 3,80 m</t>
  </si>
  <si>
    <t>-245678318</t>
  </si>
  <si>
    <t>https://podminky.urs.cz/item/CS_URS_2024_01/784221101</t>
  </si>
  <si>
    <t>Práce a dodávky M</t>
  </si>
  <si>
    <t>33-M</t>
  </si>
  <si>
    <t>Výtahy, plošiny</t>
  </si>
  <si>
    <t>645</t>
  </si>
  <si>
    <t>330-01</t>
  </si>
  <si>
    <t>M+D výtah č.1, kompletní provedení dle PD</t>
  </si>
  <si>
    <t>-1521979134</t>
  </si>
  <si>
    <t>646</t>
  </si>
  <si>
    <t>330-02</t>
  </si>
  <si>
    <t>M+D výtah č.2, kompletní provedení dle PD</t>
  </si>
  <si>
    <t>-1119683647</t>
  </si>
  <si>
    <t>647</t>
  </si>
  <si>
    <t>330-03</t>
  </si>
  <si>
    <t>M+D autovýtah, kompletní provedení dle PD</t>
  </si>
  <si>
    <t>2068108531</t>
  </si>
  <si>
    <t>43-M</t>
  </si>
  <si>
    <t>Montáž ocelových konstrukcí</t>
  </si>
  <si>
    <t>648</t>
  </si>
  <si>
    <t>43000-01</t>
  </si>
  <si>
    <t>M+D ocelové konstrukce vč. kotvení a povrchové úpravy</t>
  </si>
  <si>
    <t>kg</t>
  </si>
  <si>
    <t>1703824861</t>
  </si>
  <si>
    <t>1.np - SKŘ vč.3</t>
  </si>
  <si>
    <t>283</t>
  </si>
  <si>
    <t>4.np - SKŘ vč.6</t>
  </si>
  <si>
    <t>5.np - SKŘ vč.7</t>
  </si>
  <si>
    <t>10922</t>
  </si>
  <si>
    <t>vstup - SKŘ vč.30</t>
  </si>
  <si>
    <t>2210</t>
  </si>
  <si>
    <t>požární schodiště</t>
  </si>
  <si>
    <t>SKŘ vč.33</t>
  </si>
  <si>
    <t>19026</t>
  </si>
  <si>
    <t xml:space="preserve">madlo </t>
  </si>
  <si>
    <t>120*6,51*1,1</t>
  </si>
  <si>
    <t>svařovaný plech tl.3mm tvar U</t>
  </si>
  <si>
    <t>25*(0,1+0,1+0,1)*24*1,1</t>
  </si>
  <si>
    <t>N00</t>
  </si>
  <si>
    <t>Výkaz výměr - neoceňovat</t>
  </si>
  <si>
    <t>649</t>
  </si>
  <si>
    <t>N00-101</t>
  </si>
  <si>
    <t>Podlahy skladby P.1</t>
  </si>
  <si>
    <t>262144</t>
  </si>
  <si>
    <t>-293887695</t>
  </si>
  <si>
    <t>4+18,1+883,6</t>
  </si>
  <si>
    <t>650</t>
  </si>
  <si>
    <t>N00-102</t>
  </si>
  <si>
    <t>Podlahy skladby P.2</t>
  </si>
  <si>
    <t>-1808225789</t>
  </si>
  <si>
    <t>19,2+7,5+13,9+3,4+21,2+3,8+24,6+73,4+4,3</t>
  </si>
  <si>
    <t>651</t>
  </si>
  <si>
    <t>N00-103</t>
  </si>
  <si>
    <t>Podlahy skladby P.3</t>
  </si>
  <si>
    <t>1282519217</t>
  </si>
  <si>
    <t>652</t>
  </si>
  <si>
    <t>N00-104</t>
  </si>
  <si>
    <t>Podlahy skladby P.4</t>
  </si>
  <si>
    <t>-1676788307</t>
  </si>
  <si>
    <t>22,1+6,3+21,5+5+17+23,1+14,8+17+23,1+14,8+17+23,1+14,8+17+23,1+14,8+22+5,3+19,6+7,6+19,9+8,7</t>
  </si>
  <si>
    <t>653</t>
  </si>
  <si>
    <t>N00-105</t>
  </si>
  <si>
    <t>Podlahy skladby P.5</t>
  </si>
  <si>
    <t>-511250985</t>
  </si>
  <si>
    <t>9,9+3,6+19+12,6+9,6+3,6+18,5+12,7+8,3+20,2+12,8+4,7+2,4+20,3+4,7+2,4+20,3</t>
  </si>
  <si>
    <t>4,7+2,4+20,3+4,7+2,4+20,3+4,7+2,4+20,3+9,2+21,2+6,4+3,6+18,5+12,7</t>
  </si>
  <si>
    <t>9,6+3,6+18,5+12,7+9,6+3,6+18,5+12,7+9,6+3,6+18,5+12,7+8,3+20,2+12,8</t>
  </si>
  <si>
    <t>9,6+3,6+18,5+12,7+9,6+3,6+18,5+12,7</t>
  </si>
  <si>
    <t>(9,6+3,6+18,5+12,7)*2+8,3+20,2+12,8+(4,7+2,4+20,3)*(1+1+1+1+1+1+1+1+1+1)</t>
  </si>
  <si>
    <t>9,2+21,2+(9,6+3,6+18,5+12,7)*(1+1+1+1)+8,3+20,2+12,8+9,6+3,6+18,5+12,7</t>
  </si>
  <si>
    <t>9,6+3,6+18,5+12,7</t>
  </si>
  <si>
    <t>(9,6+3,6+18,5+12,7)*(1+1)+8,3+20,2+12,8+(4,7+2,4+20,3)*(1+1+1+1+1+1+1+1+1+1)</t>
  </si>
  <si>
    <t>9,2+21,2+6,4+3,6+18,5+12,7+8,3+20,2+12,8+9,6+3,6+18,5+12,7+9,6+3,6+18,5+12,7</t>
  </si>
  <si>
    <t>654</t>
  </si>
  <si>
    <t>N00-106</t>
  </si>
  <si>
    <t>Podlahy skladby P.6</t>
  </si>
  <si>
    <t>1712754452</t>
  </si>
  <si>
    <t>4,6+29+7,7+10,8+20,9+27,8+45,7+7,8+98,6</t>
  </si>
  <si>
    <t>655</t>
  </si>
  <si>
    <t>N00-107</t>
  </si>
  <si>
    <t>Podlahy skladby P.7</t>
  </si>
  <si>
    <t>1057271336</t>
  </si>
  <si>
    <t>656</t>
  </si>
  <si>
    <t>N00-108</t>
  </si>
  <si>
    <t>Podlahy skladby P.8</t>
  </si>
  <si>
    <t>-2093614874</t>
  </si>
  <si>
    <t>43,2+59,4+38,8</t>
  </si>
  <si>
    <t>58,8+29,6+38,6</t>
  </si>
  <si>
    <t>49,6+50,6+24,8</t>
  </si>
  <si>
    <t>657</t>
  </si>
  <si>
    <t>N00-109</t>
  </si>
  <si>
    <t>Podlahy skladby P.9</t>
  </si>
  <si>
    <t>-1901500123</t>
  </si>
  <si>
    <t>44,7+13,1+9,7+17,8+6,2+8,8+16+3,5</t>
  </si>
  <si>
    <t>658</t>
  </si>
  <si>
    <t>N00-110</t>
  </si>
  <si>
    <t>Podlahy skladby P.10</t>
  </si>
  <si>
    <t>-1181040327</t>
  </si>
  <si>
    <t>4,8+2,3+1,8+2+5,6+19+14,2+4,1+2,9+5,1+3+5,4+4,3+4,7+4,2+8,3+8,3+8,3+8,3+4,2+7,5+4,9</t>
  </si>
  <si>
    <t>659</t>
  </si>
  <si>
    <t>N00-111</t>
  </si>
  <si>
    <t>Podlahy skladby P.11</t>
  </si>
  <si>
    <t>-2065484080</t>
  </si>
  <si>
    <t>4,4+4,8+8,2+3,8+3,8+3,8+3,8+3,8+3,8+3,8+3,8+3,8+3,8+7,8+4,8+4,8+4,8+4,8+8,2+4,8+4,8</t>
  </si>
  <si>
    <t>660</t>
  </si>
  <si>
    <t>N00-112</t>
  </si>
  <si>
    <t>Podlahy skladby P.12</t>
  </si>
  <si>
    <t>-538266651</t>
  </si>
  <si>
    <t>661</t>
  </si>
  <si>
    <t>N00-113</t>
  </si>
  <si>
    <t>Podlahy skladby P.13</t>
  </si>
  <si>
    <t>-1391108352</t>
  </si>
  <si>
    <t>mezipodesta</t>
  </si>
  <si>
    <t>4,352</t>
  </si>
  <si>
    <t xml:space="preserve">stupně 155/320 </t>
  </si>
  <si>
    <t>1,49*22*(0,155+0,32)</t>
  </si>
  <si>
    <t>1,46*3,1</t>
  </si>
  <si>
    <t>stupně 155/320</t>
  </si>
  <si>
    <t>1,78*3,1</t>
  </si>
  <si>
    <t>stupně 156/320</t>
  </si>
  <si>
    <t>1,49*22*(0,156+0,32)</t>
  </si>
  <si>
    <t>1,49*(0,156+0,32)*20</t>
  </si>
  <si>
    <t>662</t>
  </si>
  <si>
    <t>N00-114</t>
  </si>
  <si>
    <t>Podlahy skladby P.14</t>
  </si>
  <si>
    <t>-1386104691</t>
  </si>
  <si>
    <t>4,1+4,1+4,1+4,3+4,3+4,3+4,3+4,3+4,6+4,6+4,1+4,6+4,1+4,6+4,6+4,6</t>
  </si>
  <si>
    <t>4,6+4,6+4,6+4,3+4,3+4,3+4,3+4,3+4,6+4,1+4,6+4,1+4,1+4,1+4,1</t>
  </si>
  <si>
    <t>4,1+4,1+4,1+4,3+4,3+4,3+4,3+4,3+4,6+4,6+4,6+4,6+4,1</t>
  </si>
  <si>
    <t>4,3+4,3+4,3+4,3+4,3+4,6+4,6</t>
  </si>
  <si>
    <t>663</t>
  </si>
  <si>
    <t>N00-115</t>
  </si>
  <si>
    <t>Podlahy skladby P.15</t>
  </si>
  <si>
    <t>1897651450</t>
  </si>
  <si>
    <t>664</t>
  </si>
  <si>
    <t>N00-116</t>
  </si>
  <si>
    <t>Podlahy skladby P.16</t>
  </si>
  <si>
    <t>-368188254</t>
  </si>
  <si>
    <t>2,64*3,2+0,97*0,2</t>
  </si>
  <si>
    <t>3,2*2,65+1,5*0,3+1,77*0,905+1,79*0,2+3*2,1+0,8</t>
  </si>
  <si>
    <t>665</t>
  </si>
  <si>
    <t>N00-117</t>
  </si>
  <si>
    <t>Podlahy skladby P.17</t>
  </si>
  <si>
    <t>1422019813</t>
  </si>
  <si>
    <t>666</t>
  </si>
  <si>
    <t>N00-118</t>
  </si>
  <si>
    <t>Podlahy skladby P.18</t>
  </si>
  <si>
    <t>-868431574</t>
  </si>
  <si>
    <t>1,5*(2,4+6,6)</t>
  </si>
  <si>
    <t>(1,6+7,2)*1,55+(2,575+7,2)*1,5</t>
  </si>
  <si>
    <t>667</t>
  </si>
  <si>
    <t>N00-119</t>
  </si>
  <si>
    <t>Podlahy skladby P.19</t>
  </si>
  <si>
    <t>52701249</t>
  </si>
  <si>
    <t>1,5*(0,15+0,3+0,15+0,3+0,15+0,3)</t>
  </si>
  <si>
    <t>podesta</t>
  </si>
  <si>
    <t xml:space="preserve"> stupně</t>
  </si>
  <si>
    <t>668</t>
  </si>
  <si>
    <t>N00-120</t>
  </si>
  <si>
    <t>Podlahy skladby P.20</t>
  </si>
  <si>
    <t>572244538</t>
  </si>
  <si>
    <t>terasy</t>
  </si>
  <si>
    <t>3,145*1,8</t>
  </si>
  <si>
    <t>3,365*(2,3+2,6)/2+6,17*(3,4+3,92)/2</t>
  </si>
  <si>
    <t>9,81*2,8</t>
  </si>
  <si>
    <t>5,89*1,8</t>
  </si>
  <si>
    <t>4*2,8</t>
  </si>
  <si>
    <t>11*1,8</t>
  </si>
  <si>
    <t>669</t>
  </si>
  <si>
    <t>N00-121</t>
  </si>
  <si>
    <t>Podlahy skladby P.21</t>
  </si>
  <si>
    <t>-437772988</t>
  </si>
  <si>
    <t>670</t>
  </si>
  <si>
    <t>N00-122</t>
  </si>
  <si>
    <t>Podlahy skladby P.22</t>
  </si>
  <si>
    <t>-1026898926</t>
  </si>
  <si>
    <t>8,75*1,1+1,1*1,3*3,14/4+0,95*1,3+(4,15+4,7)/2*1,7</t>
  </si>
  <si>
    <t>671</t>
  </si>
  <si>
    <t>N00-123</t>
  </si>
  <si>
    <t>Podlahy skladby P.23</t>
  </si>
  <si>
    <t>444973485</t>
  </si>
  <si>
    <t>672</t>
  </si>
  <si>
    <t>N00-124</t>
  </si>
  <si>
    <t>Podlahy skladby P.24</t>
  </si>
  <si>
    <t>955469135</t>
  </si>
  <si>
    <t xml:space="preserve">osa D/ 4-6   v řezu C</t>
  </si>
  <si>
    <t>2*1</t>
  </si>
  <si>
    <t>673</t>
  </si>
  <si>
    <t>N00-125</t>
  </si>
  <si>
    <t>Podlahy skladby P.25</t>
  </si>
  <si>
    <t>833512290</t>
  </si>
  <si>
    <t>674</t>
  </si>
  <si>
    <t>N00-126</t>
  </si>
  <si>
    <t>Podlahy skladby P.26</t>
  </si>
  <si>
    <t>2111238159</t>
  </si>
  <si>
    <t>vstupy 1.np</t>
  </si>
  <si>
    <t>02.02 - Zvláštní zakládání</t>
  </si>
  <si>
    <t xml:space="preserve">    23 - Zakládání - piloty</t>
  </si>
  <si>
    <t>Zakládání - piloty</t>
  </si>
  <si>
    <t>230-001</t>
  </si>
  <si>
    <t>M+D vrtané piloty d800mm, kompletní provedení</t>
  </si>
  <si>
    <t>-1903633894</t>
  </si>
  <si>
    <t>P1</t>
  </si>
  <si>
    <t>16,5*3</t>
  </si>
  <si>
    <t>P2</t>
  </si>
  <si>
    <t>14*3</t>
  </si>
  <si>
    <t>P3</t>
  </si>
  <si>
    <t>12,5*1</t>
  </si>
  <si>
    <t>P4</t>
  </si>
  <si>
    <t>11,5*3</t>
  </si>
  <si>
    <t>P5</t>
  </si>
  <si>
    <t>9,5*18</t>
  </si>
  <si>
    <t>P6</t>
  </si>
  <si>
    <t>8*12</t>
  </si>
  <si>
    <t>P7</t>
  </si>
  <si>
    <t>7*22</t>
  </si>
  <si>
    <t>P8</t>
  </si>
  <si>
    <t>6*18</t>
  </si>
  <si>
    <t>P9</t>
  </si>
  <si>
    <t>4*5</t>
  </si>
  <si>
    <t>230-002</t>
  </si>
  <si>
    <t>Zřízení pilotovací roviny</t>
  </si>
  <si>
    <t>-779618056</t>
  </si>
  <si>
    <t>7,55*60,5+(1,045+3,76)/2*3,2+(6,3+4,3)/2*3,7</t>
  </si>
  <si>
    <t>02.03 -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</si>
  <si>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</si>
  <si>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</si>
  <si>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</si>
  <si>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</si>
  <si>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</si>
  <si>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</si>
  <si>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</si>
  <si>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</si>
  <si>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</si>
  <si>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</si>
  <si>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>132254104</t>
  </si>
  <si>
    <t>Hloubení zapažených rýh šířky do 800 mm strojně s urovnáním dna do předepsaného profilu a spádu v hornině třídy těžitelnosti I skupiny 3 přes 100 m3</t>
  </si>
  <si>
    <t>https://podminky.urs.cz/item/CS_URS_2024_01/132254104</t>
  </si>
  <si>
    <t>151101101</t>
  </si>
  <si>
    <t>Zřízení pažení a rozepření stěn rýh pro podzemní vedení příložné pro jakoukoliv mezerovitost, hloubky do 2 m</t>
  </si>
  <si>
    <t>https://podminky.urs.cz/item/CS_URS_2024_01/151101101</t>
  </si>
  <si>
    <t>151101102</t>
  </si>
  <si>
    <t>Zřízení pažení a rozepření stěn rýh pro podzemní vedení příložné pro jakoukoliv mezerovitost, hloubky přes 2 do 4 m</t>
  </si>
  <si>
    <t>https://podminky.urs.cz/item/CS_URS_2024_01/151101102</t>
  </si>
  <si>
    <t>151101103</t>
  </si>
  <si>
    <t>Zřízení pažení a rozepření stěn rýh pro podzemní vedení příložné pro jakoukoliv mezerovitost, hloubky přes 4 do 8 m</t>
  </si>
  <si>
    <t>https://podminky.urs.cz/item/CS_URS_2024_01/151101103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</si>
  <si>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</si>
  <si>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</si>
  <si>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https://podminky.urs.cz/item/CS_URS_2024_01/151101111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</si>
  <si>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</si>
  <si>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</si>
  <si>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https://podminky.urs.cz/item/CS_URS_2024_01/151101112</t>
  </si>
  <si>
    <t>151101113</t>
  </si>
  <si>
    <t>Odstranění pažení a rozepření stěn rýh pro podzemní vedení s uložením materiálu na vzdálenost do 3 m od kraje výkopu příložné, hloubky přes 4 do 8 m</t>
  </si>
  <si>
    <t>https://podminky.urs.cz/item/CS_URS_2024_01/151101113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</si>
  <si>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</si>
  <si>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</si>
  <si>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https://podminky.urs.cz/item/CS_URS_2024_01/161151103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</si>
  <si>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</si>
  <si>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</si>
  <si>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https://podminky.urs.cz/item/CS_URS_2024_01/162751117</t>
  </si>
  <si>
    <t>74,390*1,60</t>
  </si>
  <si>
    <t>174111101</t>
  </si>
  <si>
    <t>Zásyp sypaninou z jakékoliv horniny ručně s uložením výkopku ve vrstvách se zhutněním jam, šachet, rýh nebo kolem objektů v těchto vykopávkách</t>
  </si>
  <si>
    <t>https://podminky.urs.cz/item/CS_URS_2024_01/174111101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</si>
  <si>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</si>
  <si>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</si>
  <si>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https://podminky.urs.cz/item/CS_URS_2024_01/175111109</t>
  </si>
  <si>
    <t>Trubní vedení</t>
  </si>
  <si>
    <t>891142211</t>
  </si>
  <si>
    <t>Montáž vodovodních armatur na potrubí vodoměrů v šachtě závitových G 1/2</t>
  </si>
  <si>
    <t>https://podminky.urs.cz/item/CS_URS_2024_01/891142211</t>
  </si>
  <si>
    <t>24544751R</t>
  </si>
  <si>
    <t xml:space="preserve">vodoměr bytový,   Q3 1,6m3/hod s osazený rád.modulem</t>
  </si>
  <si>
    <t>Ceník z webu</t>
  </si>
  <si>
    <t>"Studená voda" 94,000</t>
  </si>
  <si>
    <t>"Teplá voda" 86,000</t>
  </si>
  <si>
    <t>894812315</t>
  </si>
  <si>
    <t>Revizní a čistící šachta z polypropylenu PP pro hladké trouby DN 600 šachtové dno (DN šachty / DN trubního vedení) DN 600/200 průtočné</t>
  </si>
  <si>
    <t>https://podminky.urs.cz/item/CS_URS_2024_01/894812315</t>
  </si>
  <si>
    <t>894812332</t>
  </si>
  <si>
    <t>Revizní a čistící šachta z polypropylenu PP pro hladké trouby DN 600 roura šachtová korugovaná, světlé hloubky 2 000 mm</t>
  </si>
  <si>
    <t>https://podminky.urs.cz/item/CS_URS_2024_01/894812332</t>
  </si>
  <si>
    <t>894812339</t>
  </si>
  <si>
    <t>Revizní a čistící šachta z polypropylenu PP pro hladké trouby DN 600 Příplatek k cenám 2331 - 2334 za uříznutí šachtové roury</t>
  </si>
  <si>
    <t>https://podminky.urs.cz/item/CS_URS_2024_01/894812339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</si>
  <si>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</si>
  <si>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</si>
  <si>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https://podminky.urs.cz/item/CS_URS_2024_01/894812377</t>
  </si>
  <si>
    <t>899566417R</t>
  </si>
  <si>
    <t>Odečtová wM-BUS sada EWM s USB modemem</t>
  </si>
  <si>
    <t>953731311</t>
  </si>
  <si>
    <t>Odvětrání svislé plastovými troubami montáž větrací hlavice, vnitřního průměru do 160 mm</t>
  </si>
  <si>
    <t>https://podminky.urs.cz/item/CS_URS_2024_01/953731311</t>
  </si>
  <si>
    <t>28612264</t>
  </si>
  <si>
    <t>hlavice ventilační plastová PP DN 110</t>
  </si>
  <si>
    <t>713463411</t>
  </si>
  <si>
    <t>Montáž izolace tepelné potrubí a ohybů tvarovkami nebo deskami potrubními pouzdry návlekovými izolačními hadicemi potrubí a ohybů</t>
  </si>
  <si>
    <t>https://podminky.urs.cz/item/CS_URS_2024_01/713463411</t>
  </si>
  <si>
    <t>5241158R</t>
  </si>
  <si>
    <t>izolace návleková tl. stěny 5mm, vnitřní průměr 110mm</t>
  </si>
  <si>
    <t>5241159R</t>
  </si>
  <si>
    <t>izolace návleková tl. stěny 5mm, vnitřní průměr 125mm</t>
  </si>
  <si>
    <t>5241160R</t>
  </si>
  <si>
    <t>izolace návleková tl. stěny 6mm, vnitřní průměr 22mm</t>
  </si>
  <si>
    <t>5241161R</t>
  </si>
  <si>
    <t>izolace návleková tl. stěny 6mm, vnitřní průměr 28mm</t>
  </si>
  <si>
    <t>5241162R</t>
  </si>
  <si>
    <t>izolace návleková tl. stěny 6mm, vnitřní průměr 35mm</t>
  </si>
  <si>
    <t>56</t>
  </si>
  <si>
    <t>5241163R</t>
  </si>
  <si>
    <t>izolace návleková tl. stěny 9mm, vnitřní průměr 45mm</t>
  </si>
  <si>
    <t>5241164R</t>
  </si>
  <si>
    <t>izolace návleková tl. stěny 9mm, vnitřní průměr 50mm</t>
  </si>
  <si>
    <t>5241165R</t>
  </si>
  <si>
    <t>izolace návleková tl. stěny 9mm, vnitřní průměr 54mm</t>
  </si>
  <si>
    <t>5241166R</t>
  </si>
  <si>
    <t>izolace návleková tl. stěny 9mm, vnitřní průměr 63mm</t>
  </si>
  <si>
    <t>5241167R</t>
  </si>
  <si>
    <t>izolace návleková tl. stěny 9mm, vnitřní průměr 76mm</t>
  </si>
  <si>
    <t>5241168R</t>
  </si>
  <si>
    <t>izolace návleková tl. stěny 20mm, vnitřní průměr 22mm</t>
  </si>
  <si>
    <t>5241169R</t>
  </si>
  <si>
    <t>5241170R</t>
  </si>
  <si>
    <t>5241171R</t>
  </si>
  <si>
    <t>izolace návleková minerální pouzdro tl. 30mm, d35</t>
  </si>
  <si>
    <t>5241172R</t>
  </si>
  <si>
    <t>izolace návleková minerální pouzdro tl. 30mm, d42</t>
  </si>
  <si>
    <t>5241173R</t>
  </si>
  <si>
    <t>izolace návleková minerální pouzdro tl. 40mm, d42</t>
  </si>
  <si>
    <t>5241174R</t>
  </si>
  <si>
    <t>izolace návleková minerální pouzdro tl. 40mm, d63</t>
  </si>
  <si>
    <t>5241175R</t>
  </si>
  <si>
    <t>izolace návleková minerální pouzdro tl. 40mm, d75</t>
  </si>
  <si>
    <t>721</t>
  </si>
  <si>
    <t>Zdravotechnika - vnitřní kanalizace</t>
  </si>
  <si>
    <t>721173401.PPLR</t>
  </si>
  <si>
    <t>Potrubí kanalizačníKG SN 8 svodné DN 110</t>
  </si>
  <si>
    <t>84</t>
  </si>
  <si>
    <t>"Zavěšené" 105,000</t>
  </si>
  <si>
    <t>"V zemi" 10,000</t>
  </si>
  <si>
    <t>721173402.PPLR</t>
  </si>
  <si>
    <t>Potrubí kanalizační KG SN 8 svodné DN 125</t>
  </si>
  <si>
    <t>"Zavěšené" 250,000</t>
  </si>
  <si>
    <t>"V zemi" 20,000</t>
  </si>
  <si>
    <t>721173403.PPLR</t>
  </si>
  <si>
    <t>Potrubí kanalizační KG SN 8 svodné DN 160</t>
  </si>
  <si>
    <t>88</t>
  </si>
  <si>
    <t>"Zavěšené" 110,000</t>
  </si>
  <si>
    <t>"V zemi" 115,000</t>
  </si>
  <si>
    <t>721173404.PPLR</t>
  </si>
  <si>
    <t>Potrubí kanalizační KG SN 8 svodné DN 200</t>
  </si>
  <si>
    <t>"Zavěšené" 45,000</t>
  </si>
  <si>
    <t>"V zemi" 70,000</t>
  </si>
  <si>
    <t>721174024.PPL</t>
  </si>
  <si>
    <t>Potrubí kanalizační odpadní PIPELIFE HT-Systém DN 75</t>
  </si>
  <si>
    <t>Online ceník ÚRS</t>
  </si>
  <si>
    <t>721174025.PPL</t>
  </si>
  <si>
    <t>Potrubí kanalizační odpadní PIPELIFE HT-Systém DN 110</t>
  </si>
  <si>
    <t>721174026.PPL</t>
  </si>
  <si>
    <t>Potrubí kanalizační odpadní Pipelife HT systém DN 125</t>
  </si>
  <si>
    <t>721174042.PPL</t>
  </si>
  <si>
    <t>Potrubí kanalizační připojovací PIPELIFE HT-Systém DN 40</t>
  </si>
  <si>
    <t>721174043.PPL</t>
  </si>
  <si>
    <t>Potrubí kanalizační připojovací PIPELIFE HT-Systém DN 50</t>
  </si>
  <si>
    <t>721175111.KZK</t>
  </si>
  <si>
    <t>Potrubí kanalizační odpadní odhlučněné třívrstvé 3S DN 75</t>
  </si>
  <si>
    <t>721175112.KZK</t>
  </si>
  <si>
    <t>Potrubí kanalizační odpadní odhlučněné třívrstvé 3S DN 110</t>
  </si>
  <si>
    <t>721175113.KZK</t>
  </si>
  <si>
    <t>Potrubí kanalizační odpadní odhlučněné třívrstvé 3S DN 125</t>
  </si>
  <si>
    <t>721194104</t>
  </si>
  <si>
    <t>Vyměření přípojek na potrubí vyvedení a upevnění odpadních výpustek DN 40</t>
  </si>
  <si>
    <t>https://podminky.urs.cz/item/CS_URS_2024_01/721194104</t>
  </si>
  <si>
    <t>721194105</t>
  </si>
  <si>
    <t>Vyměření přípojek na potrubí vyvedení a upevnění odpadních výpustek DN 50</t>
  </si>
  <si>
    <t>110</t>
  </si>
  <si>
    <t>https://podminky.urs.cz/item/CS_URS_2024_01/721194105</t>
  </si>
  <si>
    <t>721194109</t>
  </si>
  <si>
    <t>Vyměření přípojek na potrubí vyvedení a upevnění odpadních výpustek DN 110</t>
  </si>
  <si>
    <t>112</t>
  </si>
  <si>
    <t>https://podminky.urs.cz/item/CS_URS_2024_01/721194109</t>
  </si>
  <si>
    <t>721211422</t>
  </si>
  <si>
    <t>Podlahové vpusti se svislým odtokem DN 50/75/110 mřížka nerez 138x138</t>
  </si>
  <si>
    <t>https://podminky.urs.cz/item/CS_URS_2024_01/721211422</t>
  </si>
  <si>
    <t>721239114</t>
  </si>
  <si>
    <t>Střešní vtoky (vpusti) montáž střešních vtoků ostatních typů se svislým odtokem do DN 160</t>
  </si>
  <si>
    <t>https://podminky.urs.cz/item/CS_URS_2024_01/721239114</t>
  </si>
  <si>
    <t>HLE.HL6211</t>
  </si>
  <si>
    <t>Střešní vtok DN110 s pevnou izolační přírubou a izolační svorkou, s elektrickým ohřevem (10-30W, 230V)</t>
  </si>
  <si>
    <t>721239221</t>
  </si>
  <si>
    <t>Střešní vtoky (vpusti) montáž střešních vtoků ostatních typů s vodorovným odtokem DN 75/110</t>
  </si>
  <si>
    <t>https://podminky.urs.cz/item/CS_URS_2024_01/721239221</t>
  </si>
  <si>
    <t>HLE.HL621H1</t>
  </si>
  <si>
    <t>Střešní vtok DN110 s továrně připojeným živičným izolačním pásem, s elektrickým ohřevem (10-30W, 230V)</t>
  </si>
  <si>
    <t>721279126</t>
  </si>
  <si>
    <t>Ventily přivzdušňovací odpadních potrubí montáž ventilů přivzdušňovacích ostatních typů do DN 110</t>
  </si>
  <si>
    <t>https://podminky.urs.cz/item/CS_URS_2024_01/721279126</t>
  </si>
  <si>
    <t>55147363</t>
  </si>
  <si>
    <t>ventil přivzdušňovací vnitřní odpadního potrubí DN 50</t>
  </si>
  <si>
    <t>721290111</t>
  </si>
  <si>
    <t>Zkouška těsnosti kanalizace v objektech vodou do DN 125</t>
  </si>
  <si>
    <t>https://podminky.urs.cz/item/CS_URS_2024_01/721290111</t>
  </si>
  <si>
    <t>721290112</t>
  </si>
  <si>
    <t>Zkouška těsnosti kanalizace v objektech vodou DN 150 nebo DN 200</t>
  </si>
  <si>
    <t>https://podminky.urs.cz/item/CS_URS_2024_01/721290112</t>
  </si>
  <si>
    <t>421290123</t>
  </si>
  <si>
    <t>Zkouška těsnosti potrubí kanalizace kouřem DN 300</t>
  </si>
  <si>
    <t>https://podminky.urs.cz/item/CS_URS_2024_01/421290123</t>
  </si>
  <si>
    <t>721922691R</t>
  </si>
  <si>
    <t>Izolační souprava pro tlakové prostupy DN 70 (dodávka a montáž)</t>
  </si>
  <si>
    <t>Cena ověřena průzkumem</t>
  </si>
  <si>
    <t>721922692R</t>
  </si>
  <si>
    <t>Izolační souprava pro tlakové prostupy DN 100 (dodávka a montáž)</t>
  </si>
  <si>
    <t>721922693R</t>
  </si>
  <si>
    <t>Izolační souprava pro tlakové prostupy DN 125 (dodávka a montáž)</t>
  </si>
  <si>
    <t>721922694R</t>
  </si>
  <si>
    <t>Izolační souprava pro tlakové prostupy DN 150 (dodávka a montáž)</t>
  </si>
  <si>
    <t>721922695R</t>
  </si>
  <si>
    <t>Izolační souprava pro tlakové prostupy DN 200 (dodávka a montáž)</t>
  </si>
  <si>
    <t>998721203</t>
  </si>
  <si>
    <t>Přesun hmot pro vnitřní kanalizaci stanovený procentní sazbou (%) z ceny vodorovná dopravní vzdálenost do 50 m základní v objektech výšky přes 12 do 24 m</t>
  </si>
  <si>
    <t>%</t>
  </si>
  <si>
    <t>https://podminky.urs.cz/item/CS_URS_2024_01/998721203</t>
  </si>
  <si>
    <t>722</t>
  </si>
  <si>
    <t>Zdravotechnika - vnitřní vodovod</t>
  </si>
  <si>
    <t>722176112</t>
  </si>
  <si>
    <t>Montáž potrubí z plastových trub svařovaných polyfuzně D přes 16 do 20 mm</t>
  </si>
  <si>
    <t>https://podminky.urs.cz/item/CS_URS_2024_01/722176112</t>
  </si>
  <si>
    <t>28690-03</t>
  </si>
  <si>
    <t>Potrubí z plastových trubek z polypropylenu PP-RCT svařovaných polyfúzně D 20 x 2,8</t>
  </si>
  <si>
    <t>1092103147</t>
  </si>
  <si>
    <t>WVN.STRS020RCT</t>
  </si>
  <si>
    <t xml:space="preserve">POTRUBÍ VÍCEVRSTVÉ VODOVODNÍ, POLYFUZNĚ SVAŘENÉ  D 20x2,8</t>
  </si>
  <si>
    <t>722176113</t>
  </si>
  <si>
    <t>Montáž potrubí z plastových trub svařovaných polyfuzně D přes 20 do 25 mm</t>
  </si>
  <si>
    <t>https://podminky.urs.cz/item/CS_URS_2024_01/722176113</t>
  </si>
  <si>
    <t>205+415</t>
  </si>
  <si>
    <t>28690-04</t>
  </si>
  <si>
    <t>Potrubí z plastových trubek z polypropylenu PP-RCT svařovaných polyfúzně D 25 x 3,5</t>
  </si>
  <si>
    <t>-833766564</t>
  </si>
  <si>
    <t>WVN.STR025P16X</t>
  </si>
  <si>
    <t>POTRUBÍ VÍCEVRSTVÉ VODOVODNÍ, POLYFUZNĚ SVAŘENÉ D 25x3,5</t>
  </si>
  <si>
    <t>722176114</t>
  </si>
  <si>
    <t>Montáž potrubí z plastových trub svařovaných polyfuzně D přes 25 do 32 mm</t>
  </si>
  <si>
    <t>https://podminky.urs.cz/item/CS_URS_2024_01/722176114</t>
  </si>
  <si>
    <t>265+390</t>
  </si>
  <si>
    <t>28690-02</t>
  </si>
  <si>
    <t>Potrubí z plastových trubek z polypropylenu PPR svařovaných polyfúzně PN 16 (SDR 7,4) D 32 x 4,4</t>
  </si>
  <si>
    <t>-1221872110</t>
  </si>
  <si>
    <t>"Vnitřní kanalizace - kondenzát" 265,000</t>
  </si>
  <si>
    <t>WVN.STR032P16X</t>
  </si>
  <si>
    <t>POTRUBÍ VÍCEVRSTVÉ VODOVODNÍ, POLYFUZNĚ SVAŘENÉ D 32x4,4</t>
  </si>
  <si>
    <t>722176115</t>
  </si>
  <si>
    <t>Montáž potrubí z plastových trub svařovaných polyfuzně D přes 32 do 40 mm</t>
  </si>
  <si>
    <t>https://podminky.urs.cz/item/CS_URS_2024_01/722176115</t>
  </si>
  <si>
    <t>83</t>
  </si>
  <si>
    <t>WVN.STR040P16X</t>
  </si>
  <si>
    <t>POTRUBÍ VÍCEVRSTVÉ VODOVODNÍ, POLYFUZNĚ SVAŘENÉ D 40x5,5</t>
  </si>
  <si>
    <t>Onlinec ceník ÚRS</t>
  </si>
  <si>
    <t>722176116</t>
  </si>
  <si>
    <t>Montáž potrubí z plastových trub svařovaných polyfuzně D přes 40 do 50 mm</t>
  </si>
  <si>
    <t>https://podminky.urs.cz/item/CS_URS_2024_01/722176116</t>
  </si>
  <si>
    <t>WVN.STR050P16X</t>
  </si>
  <si>
    <t>POTRUBÍ VÍCEVRSTVÉ VODOVODNÍ, POLYFUZNĚ SVAŘENÉ D 50x6,9</t>
  </si>
  <si>
    <t>722176117</t>
  </si>
  <si>
    <t>Montáž potrubí z plastových trub svařovaných polyfuzně D přes 50 do 63 mm</t>
  </si>
  <si>
    <t>https://podminky.urs.cz/item/CS_URS_2024_01/722176117</t>
  </si>
  <si>
    <t>87</t>
  </si>
  <si>
    <t>WVN.STR063P16X</t>
  </si>
  <si>
    <t>POTRUBÍ VÍCEVRSTVÉ VODOVODNÍ, POLYFUZNĚ SVAŘENÉ D 63x8,4</t>
  </si>
  <si>
    <t>-1073033873</t>
  </si>
  <si>
    <t>722176118</t>
  </si>
  <si>
    <t>Montáž potrubí z plastových trub svařovaných polyfuzně D přes 63 do 75 mm</t>
  </si>
  <si>
    <t>https://podminky.urs.cz/item/CS_URS_2024_01/722176118</t>
  </si>
  <si>
    <t>95+20</t>
  </si>
  <si>
    <t>28690-01</t>
  </si>
  <si>
    <t>Potrubí z plastových trubek z pevného PVC-C spojované lepením PN 16 do 70°C D 75 x 5,6</t>
  </si>
  <si>
    <t>-1349295689</t>
  </si>
  <si>
    <t>WVN.STRE075S4</t>
  </si>
  <si>
    <t>POTRUBÍ VÍCEVRSTVÉ VODOVODNÍ, POLYFUZNĚ SVAŘENÉ D 75 x 8,4</t>
  </si>
  <si>
    <t>722190401</t>
  </si>
  <si>
    <t>Zřízení přípojek na potrubí vyvedení a upevnění výpustek do DN 25</t>
  </si>
  <si>
    <t>https://podminky.urs.cz/item/CS_URS_2024_01/722190401</t>
  </si>
  <si>
    <t>722231072</t>
  </si>
  <si>
    <t>Armatury se dvěma závity ventily zpětné mosazné PN 10 do 110°C G 1/2"</t>
  </si>
  <si>
    <t>https://podminky.urs.cz/item/CS_URS_2024_01/722231072</t>
  </si>
  <si>
    <t>722232506</t>
  </si>
  <si>
    <t>Armatury se dvěma závity potrubní oddělovače vnější závit PN 10 do 65 °C G 2"</t>
  </si>
  <si>
    <t>https://podminky.urs.cz/item/CS_URS_2024_01/722232506</t>
  </si>
  <si>
    <t>722239101</t>
  </si>
  <si>
    <t>Armatury se dvěma závity montáž vodovodních armatur se dvěma závity ostatních typů G 1/2"</t>
  </si>
  <si>
    <t>https://podminky.urs.cz/item/CS_URS_2024_01/722239101</t>
  </si>
  <si>
    <t>55111845</t>
  </si>
  <si>
    <t>ventil zahradní mosazný s hadicovou přípojkou 1"</t>
  </si>
  <si>
    <t>6000030930</t>
  </si>
  <si>
    <t>Kohout kulový voda šoupátko G1/2"-kolečko</t>
  </si>
  <si>
    <t>6000050600</t>
  </si>
  <si>
    <t>Ventil uzavírací voda s odvodněním G1/2"-kolečko</t>
  </si>
  <si>
    <t>6000050620</t>
  </si>
  <si>
    <t>Ventil uzavírací voda s odvodněním G1"-kolečko</t>
  </si>
  <si>
    <t>6000005113</t>
  </si>
  <si>
    <t xml:space="preserve">Ventil nezámrzný  G1/2"×435 mm s rukojetí</t>
  </si>
  <si>
    <t>722239102</t>
  </si>
  <si>
    <t>Montáž armatur vodovodních se dvěma závity G 3/4"</t>
  </si>
  <si>
    <t>https://podminky.urs.cz/item/CS_URS_2024_01/722239102</t>
  </si>
  <si>
    <t>6000005080</t>
  </si>
  <si>
    <t xml:space="preserve">Kohout kulový voda šoupátko  G3/4"-kolečko</t>
  </si>
  <si>
    <t>202</t>
  </si>
  <si>
    <t>6000050610</t>
  </si>
  <si>
    <t>Ventil uzavírací voda s odvodněním G3/4"-kolečko</t>
  </si>
  <si>
    <t>204</t>
  </si>
  <si>
    <t>722239103</t>
  </si>
  <si>
    <t>Armatury se dvěma závity montáž vodovodních armatur se dvěma závity ostatních typů G 1"</t>
  </si>
  <si>
    <t>206</t>
  </si>
  <si>
    <t>https://podminky.urs.cz/item/CS_URS_2024_01/722239103</t>
  </si>
  <si>
    <t>6000005130</t>
  </si>
  <si>
    <t>Kohout kulový voda šoupátko G1"-kolečko</t>
  </si>
  <si>
    <t>722239104</t>
  </si>
  <si>
    <t>Montáž armatur vodovodních se dvěma závity G 5/4"</t>
  </si>
  <si>
    <t>https://podminky.urs.cz/item/CS_URS_2024_01/722239104</t>
  </si>
  <si>
    <t>6000050630</t>
  </si>
  <si>
    <t>Ventil uzavírací voda s odvodněním G5/4"-kolečko</t>
  </si>
  <si>
    <t>722239106</t>
  </si>
  <si>
    <t>Montáž armatur vodovodních se dvěma závity G 2"</t>
  </si>
  <si>
    <t>https://podminky.urs.cz/item/CS_URS_2024_01/722239106</t>
  </si>
  <si>
    <t>6000030320</t>
  </si>
  <si>
    <t>Kohout kulový voda 2" FF s pákou</t>
  </si>
  <si>
    <t>722239107</t>
  </si>
  <si>
    <t>Montáž armatur vodovodních se dvěma závity G 2 1/2"</t>
  </si>
  <si>
    <t>https://podminky.urs.cz/item/CS_URS_2024_01/722239107</t>
  </si>
  <si>
    <t>6000005230</t>
  </si>
  <si>
    <t>Kohout kulový voda šoupátko G21/2"-kolečko</t>
  </si>
  <si>
    <t>722290234</t>
  </si>
  <si>
    <t>Zkoušky, proplach a desinfekce vodovodního potrubí proplach a desinfekce vodovodního potrubí do DN 80</t>
  </si>
  <si>
    <t>222</t>
  </si>
  <si>
    <t>https://podminky.urs.cz/item/CS_URS_2024_01/722290234</t>
  </si>
  <si>
    <t>2750+620+655+310+55+55+115</t>
  </si>
  <si>
    <t>7225547899R</t>
  </si>
  <si>
    <t>Požární příslušenství a armatury hydrantové skříně vnitřní s výzbrojí D 19</t>
  </si>
  <si>
    <t>224</t>
  </si>
  <si>
    <t>113</t>
  </si>
  <si>
    <t>998722203</t>
  </si>
  <si>
    <t>Přesun hmot pro vnitřní vodovod stanovený procentní sazbou (%) z ceny vodorovná dopravní vzdálenost do 50 m základní v objektech výšky přes 12 do 24 m</t>
  </si>
  <si>
    <t>https://podminky.urs.cz/item/CS_URS_2024_01/998722203</t>
  </si>
  <si>
    <t>724</t>
  </si>
  <si>
    <t>Zdravotechnika - strojní vybavení</t>
  </si>
  <si>
    <t>724231128</t>
  </si>
  <si>
    <t>Příslušenství domovních vodáren měřicí tlakoměr deformační</t>
  </si>
  <si>
    <t>soubor</t>
  </si>
  <si>
    <t>https://podminky.urs.cz/item/CS_URS_2024_01/724231128</t>
  </si>
  <si>
    <t>724242226</t>
  </si>
  <si>
    <t>Zařízení pro úpravu vody filtry domácí na studenou vodu se zpětným proplachem G 2"</t>
  </si>
  <si>
    <t>https://podminky.urs.cz/item/CS_URS_2024_01/724242226</t>
  </si>
  <si>
    <t>724557847R</t>
  </si>
  <si>
    <t>Šroubení s teploměrem</t>
  </si>
  <si>
    <t>725</t>
  </si>
  <si>
    <t>Zdravotechnika - zařizovací předměty</t>
  </si>
  <si>
    <t>725119125</t>
  </si>
  <si>
    <t>Zařízení záchodů montáž klozetových mís závěsných na nosné stěny</t>
  </si>
  <si>
    <t>https://podminky.urs.cz/item/CS_URS_2024_01/725119125</t>
  </si>
  <si>
    <t>64236051</t>
  </si>
  <si>
    <t>klozet keramický bílý závěsný hluboké splachování pro handicapované</t>
  </si>
  <si>
    <t>64236091</t>
  </si>
  <si>
    <t>mísa keramická klozetová závěsná bílá s hlubokým splachováním odpad vodorovný</t>
  </si>
  <si>
    <t>725119131</t>
  </si>
  <si>
    <t>Zařízení záchodů montáž klozetových sedátek standardních</t>
  </si>
  <si>
    <t>1340592384</t>
  </si>
  <si>
    <t>https://podminky.urs.cz/item/CS_URS_2024_01/725119131</t>
  </si>
  <si>
    <t>55167381</t>
  </si>
  <si>
    <t>sedátko klozetové duroplastové bílé s poklopem</t>
  </si>
  <si>
    <t>55167001</t>
  </si>
  <si>
    <t>panty a šrouby ke klozetovému sedátku</t>
  </si>
  <si>
    <t>sada</t>
  </si>
  <si>
    <t>725219102</t>
  </si>
  <si>
    <t>Umyvadla montáž umyvadel ostatních typů na šrouby</t>
  </si>
  <si>
    <t>https://podminky.urs.cz/item/CS_URS_2024_01/725219102</t>
  </si>
  <si>
    <t>55166633</t>
  </si>
  <si>
    <t>sifon umyvadlový prostorově úsporný DN 32</t>
  </si>
  <si>
    <t>64211024</t>
  </si>
  <si>
    <t>sifon pro zdravotní umyvadlo</t>
  </si>
  <si>
    <t>64211005</t>
  </si>
  <si>
    <t>umyvadlo keramické závěsné bílé 550x420mm</t>
  </si>
  <si>
    <t>64211023</t>
  </si>
  <si>
    <t>umyvadlo keramické závěsné bezbariérové bílé 640x550mm</t>
  </si>
  <si>
    <t>725244203</t>
  </si>
  <si>
    <t>Sprchové dveře a zástěny zástěny sprchové ke stěně bezdveřové, pevná stěna sklo tl. 6 mm, na vaničku šířky 900 mm</t>
  </si>
  <si>
    <t>https://podminky.urs.cz/item/CS_URS_2024_01/725244203</t>
  </si>
  <si>
    <t>721219128</t>
  </si>
  <si>
    <t>Odtokové sprchové žlaby montáž odtokových sprchových žlabů ostatních typů délky do 1050 mm</t>
  </si>
  <si>
    <t>-1756861401</t>
  </si>
  <si>
    <t>https://podminky.urs.cz/item/CS_URS_2024_01/721219128</t>
  </si>
  <si>
    <t>55233009</t>
  </si>
  <si>
    <t>Sprchový žlab z nerezové oceli +mřížka, +otočný sifon ,délka 800mm, vložení do dlažby</t>
  </si>
  <si>
    <t>26201524</t>
  </si>
  <si>
    <t>725339111</t>
  </si>
  <si>
    <t>Výlevky montáž výlevky</t>
  </si>
  <si>
    <t>-179945683</t>
  </si>
  <si>
    <t>https://podminky.urs.cz/item/CS_URS_2024_01/725339111</t>
  </si>
  <si>
    <t>64271101</t>
  </si>
  <si>
    <t>výlevka keramická bílá</t>
  </si>
  <si>
    <t>-1118638866</t>
  </si>
  <si>
    <t>726131204</t>
  </si>
  <si>
    <t>Předstěnové instalační systémy do lehkých stěn s kovovou konstrukcí montáž ostatních typů klozetů</t>
  </si>
  <si>
    <t>1380952695</t>
  </si>
  <si>
    <t>https://podminky.urs.cz/item/CS_URS_2024_01/726131204</t>
  </si>
  <si>
    <t>modul výlevky</t>
  </si>
  <si>
    <t>NCL.9065900T000</t>
  </si>
  <si>
    <t>Modul pro výlevku 1500/525 pro keramickou závěsnou výlevku do lehkých příček</t>
  </si>
  <si>
    <t>725813112</t>
  </si>
  <si>
    <t>Ventily rohové bez připojovací trubičky nebo flexi hadičky pračkové G 3/4"</t>
  </si>
  <si>
    <t>https://podminky.urs.cz/item/CS_URS_2024_01/725813112</t>
  </si>
  <si>
    <t>montáž ventilů-sifonu</t>
  </si>
  <si>
    <t>55161843</t>
  </si>
  <si>
    <t>sifon pračkový podomítkový s přivzdušněním nerez</t>
  </si>
  <si>
    <t>725819201</t>
  </si>
  <si>
    <t>Ventily montáž ventilů ostatních typů nástěnných G 1/2"</t>
  </si>
  <si>
    <t>https://podminky.urs.cz/item/CS_URS_2024_01/725819201</t>
  </si>
  <si>
    <t>55145627</t>
  </si>
  <si>
    <t>ventil výtokový nástěnný s pevným výtokem G 1/2x150mm</t>
  </si>
  <si>
    <t>725829101</t>
  </si>
  <si>
    <t>Baterie dřezové montáž ostatních typů nástěnných pákových nebo klasických</t>
  </si>
  <si>
    <t>https://podminky.urs.cz/item/CS_URS_2024_01/725829101</t>
  </si>
  <si>
    <t>55143169</t>
  </si>
  <si>
    <t>baterie dřezová páková nástěnná s plochým ústím 300mm</t>
  </si>
  <si>
    <t>725829111</t>
  </si>
  <si>
    <t>Baterie dřezové montáž ostatních typů stojánkových G 1/2"</t>
  </si>
  <si>
    <t>https://podminky.urs.cz/item/CS_URS_2024_01/725829111</t>
  </si>
  <si>
    <t>55145722</t>
  </si>
  <si>
    <t>baterie dřezová páková stojánková s vytahovací sprškou chrom</t>
  </si>
  <si>
    <t>725829131</t>
  </si>
  <si>
    <t>Baterie umyvadlové montáž ostatních typů stojánkových G 1/2"</t>
  </si>
  <si>
    <t>https://podminky.urs.cz/item/CS_URS_2024_01/725829131</t>
  </si>
  <si>
    <t>55144004</t>
  </si>
  <si>
    <t>baterie umyvadlová stojánková páková s ovládáním odpadu</t>
  </si>
  <si>
    <t>286</t>
  </si>
  <si>
    <t>725849411R</t>
  </si>
  <si>
    <t>Baterie sprchová nástěnná ruční, s příslušenstvím, standartní</t>
  </si>
  <si>
    <t>288</t>
  </si>
  <si>
    <t>725861102</t>
  </si>
  <si>
    <t>Zápachové uzávěrky zařizovacích předmětů pro umyvadla DN 40</t>
  </si>
  <si>
    <t>https://podminky.urs.cz/item/CS_URS_2024_01/725861102</t>
  </si>
  <si>
    <t>725869203</t>
  </si>
  <si>
    <t>Zápachové uzávěrky zařizovacích předmětů montáž zápachových uzávěrek dřezových jednodílných DN 40</t>
  </si>
  <si>
    <t>https://podminky.urs.cz/item/CS_URS_2024_01/725869203</t>
  </si>
  <si>
    <t>148</t>
  </si>
  <si>
    <t>55161115</t>
  </si>
  <si>
    <t>uzávěrka zápachová dřezová s kulovým kloubem DN 40</t>
  </si>
  <si>
    <t>294</t>
  </si>
  <si>
    <t>998725203</t>
  </si>
  <si>
    <t>Přesun hmot pro zařizovací předměty stanovený procentní sazbou (%) z ceny vodorovná dopravní vzdálenost do 50 m základní v objektech výšky přes 12 do 24 m</t>
  </si>
  <si>
    <t>https://podminky.urs.cz/item/CS_URS_2024_01/998725203</t>
  </si>
  <si>
    <t>726</t>
  </si>
  <si>
    <t>Zdravotechnika - předstěnové instalace</t>
  </si>
  <si>
    <t>150</t>
  </si>
  <si>
    <t>726131041</t>
  </si>
  <si>
    <t>Předstěnové instalační systémy do lehkých stěn s kovovou konstrukcí pro závěsné klozety ovládání zepředu, stavební výšky 1120 mm</t>
  </si>
  <si>
    <t>1593779054</t>
  </si>
  <si>
    <t>https://podminky.urs.cz/item/CS_URS_2024_01/726131041</t>
  </si>
  <si>
    <t>závěsné wc</t>
  </si>
  <si>
    <t>726191001</t>
  </si>
  <si>
    <t>Ostatní příslušenství instalačních systémů zvukoizolační souprava pro WC a bidet</t>
  </si>
  <si>
    <t>https://podminky.urs.cz/item/CS_URS_2024_01/726191001</t>
  </si>
  <si>
    <t>152</t>
  </si>
  <si>
    <t>726191011</t>
  </si>
  <si>
    <t>Ostatní příslušenství instalačních systémů montáž ovládacích tlačítek k WC</t>
  </si>
  <si>
    <t>774880765</t>
  </si>
  <si>
    <t>https://podminky.urs.cz/item/CS_URS_2024_01/726191011</t>
  </si>
  <si>
    <t>66+17</t>
  </si>
  <si>
    <t>6000169570</t>
  </si>
  <si>
    <t>Tlačítko ovládací dvoumnožstevní-bílá/plast</t>
  </si>
  <si>
    <t>6000169864</t>
  </si>
  <si>
    <t>Tlačítko ovládací jednočinné-bílá/plast</t>
  </si>
  <si>
    <t>727</t>
  </si>
  <si>
    <t>Zdravotechnika - požární ochrana</t>
  </si>
  <si>
    <t>155</t>
  </si>
  <si>
    <t>727222003</t>
  </si>
  <si>
    <t>Protipožární ochranné manžety plastového potrubí prostup stěnou tloušťky 100 mm požární odolnost EI 90 D 50</t>
  </si>
  <si>
    <t>https://podminky.urs.cz/item/CS_URS_2024_01/727222003</t>
  </si>
  <si>
    <t>727222005</t>
  </si>
  <si>
    <t>Protipožární ochranné manžety plastového potrubí prostup stěnou tloušťky 100 mm požární odolnost EI 90 D 75</t>
  </si>
  <si>
    <t>https://podminky.urs.cz/item/CS_URS_2024_01/727222005</t>
  </si>
  <si>
    <t>727222007</t>
  </si>
  <si>
    <t>Protipožární ochranné manžety plastového potrubí prostup stěnou tloušťky 100 mm požární odolnost EI 90 D 110</t>
  </si>
  <si>
    <t>https://podminky.urs.cz/item/CS_URS_2024_01/727222007</t>
  </si>
  <si>
    <t>733</t>
  </si>
  <si>
    <t>Ústřední vytápění - rozvodné potrubí</t>
  </si>
  <si>
    <t>733122225R</t>
  </si>
  <si>
    <t>Potrubí ocelové vně i uvnitř pozinkované 28 x 1,5, mm+mont.</t>
  </si>
  <si>
    <t>733122226R</t>
  </si>
  <si>
    <t>Potrubí ocelové vně i uvnitř pozinkované 35 x 1,5, mm+mont.</t>
  </si>
  <si>
    <t>733122227R</t>
  </si>
  <si>
    <t>Potrubí ocelové vně i uvnitř pozinkované 42 x 1,5, mm+mont.</t>
  </si>
  <si>
    <t>733122228R</t>
  </si>
  <si>
    <t>Potrubí ocelové vně i uvnitř pozinkované 54 x 1,5, mm+mont.</t>
  </si>
  <si>
    <t>734</t>
  </si>
  <si>
    <t>Ústřední vytápění - armatury</t>
  </si>
  <si>
    <t>734221502R</t>
  </si>
  <si>
    <t>Ventil regulační multifunkční termostatický s rozs, 30-50st. s teploměrem G1/2"</t>
  </si>
  <si>
    <t>751</t>
  </si>
  <si>
    <t>Vzduchotechnika</t>
  </si>
  <si>
    <t>751398012</t>
  </si>
  <si>
    <t>Montáž ostatních zařízení větrací mřížky na kruhové potrubí, průměru přes 100 do 200 mm</t>
  </si>
  <si>
    <t>https://podminky.urs.cz/item/CS_URS_2024_01/751398012</t>
  </si>
  <si>
    <t>42972567</t>
  </si>
  <si>
    <t>mřížka větrací plastová na kruhové potrubí D 200mm</t>
  </si>
  <si>
    <t>751613140</t>
  </si>
  <si>
    <t>Montáž ostatních zařízení pro odvod kondenzátu sifonu</t>
  </si>
  <si>
    <t>https://podminky.urs.cz/item/CS_URS_2024_01/751613140</t>
  </si>
  <si>
    <t>28654742</t>
  </si>
  <si>
    <t>sifon pro odvod kondenzátu, zpětná klapka s koulí, DN 40</t>
  </si>
  <si>
    <t>781131257</t>
  </si>
  <si>
    <t>Izolace stěny pod obklad montáž těsnící manžety pro postup potrubí</t>
  </si>
  <si>
    <t>https://podminky.urs.cz/item/CS_URS_2024_01/781131257</t>
  </si>
  <si>
    <t>59054255</t>
  </si>
  <si>
    <t>manžeta těsnící hydroizolační na prostupy potrubí</t>
  </si>
  <si>
    <t>02.04 - Vytápění</t>
  </si>
  <si>
    <t xml:space="preserve">    732 - Ústřední vytápění - strojovny</t>
  </si>
  <si>
    <t xml:space="preserve">    735 - Ústřední vytápění - otopná tělesa</t>
  </si>
  <si>
    <t>HZS - Hodinové zúčtovací sazby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</si>
  <si>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</si>
  <si>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</si>
  <si>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-1580515797</t>
  </si>
  <si>
    <t>https://podminky.urs.cz/item/CS_URS_2024_01/713463131</t>
  </si>
  <si>
    <t>713405122VP</t>
  </si>
  <si>
    <t>T.I. izolační pouzdro tl. 9mm pro trubku 16x2,18x2</t>
  </si>
  <si>
    <t>890636409</t>
  </si>
  <si>
    <t>713405123VP</t>
  </si>
  <si>
    <t>T.I. izolační pouzdro tl. 9mm pro trubku 20x2</t>
  </si>
  <si>
    <t>-1936790939</t>
  </si>
  <si>
    <t>713405124VP</t>
  </si>
  <si>
    <t>T.I. izolační pouzdro tl. 9mm pro trubku 26x3</t>
  </si>
  <si>
    <t>1627319511</t>
  </si>
  <si>
    <t>713405210VP</t>
  </si>
  <si>
    <t>T.I. izolační pouzdro tl. 13mm pro trubku 18x1</t>
  </si>
  <si>
    <t>1867634623</t>
  </si>
  <si>
    <t>713405228VP</t>
  </si>
  <si>
    <t>T.I. izolační pouzdro tl. 20mm pro trubku 22x1</t>
  </si>
  <si>
    <t>-1773030880</t>
  </si>
  <si>
    <t>713405233VP</t>
  </si>
  <si>
    <t>T.I. izolační pouzdro tl. 20mm pro trubku 28x1,5</t>
  </si>
  <si>
    <t>-1213368703</t>
  </si>
  <si>
    <t>713405310VP</t>
  </si>
  <si>
    <t>T.I. izolační pouzdro tl. 25mm pro trubku 35x1,5</t>
  </si>
  <si>
    <t>876373189</t>
  </si>
  <si>
    <t>713405311VP</t>
  </si>
  <si>
    <t>T.I. izolační pouzdro tl. 25mm pro trubku 42x1,5</t>
  </si>
  <si>
    <t>-868120221</t>
  </si>
  <si>
    <t>713463132</t>
  </si>
  <si>
    <t>Montáž izolace tepelné potrubí a ohybů tvarovkami nebo deskami potrubními pouzdry bez povrchové úpravy (izolační materiál ve specifikaci) přilepenými v příčných a podélných spojích izolace potrubí jednovrstvá, tloušťky izolace přes 25 do 50 mm</t>
  </si>
  <si>
    <t>-405597437</t>
  </si>
  <si>
    <t>https://podminky.urs.cz/item/CS_URS_2024_01/713463132</t>
  </si>
  <si>
    <t>713405421VP</t>
  </si>
  <si>
    <t>T.I. izolační pouzdro tl. 30mm pro trubku 54x2</t>
  </si>
  <si>
    <t>1857626609</t>
  </si>
  <si>
    <t>-1477683933</t>
  </si>
  <si>
    <t>732</t>
  </si>
  <si>
    <t>Ústřední vytápění - strojovny</t>
  </si>
  <si>
    <t>732629731R</t>
  </si>
  <si>
    <t>Průtokoměr s el. měřič.tepla 230V, 50Hz, průt. 0,6 m3/hod; vč. KK, DN15, rádiový odečet</t>
  </si>
  <si>
    <t>-1306384945</t>
  </si>
  <si>
    <t>998732101</t>
  </si>
  <si>
    <t>Přesun hmot pro strojovny stanovený z hmotnosti přesunovaného materiálu vodorovná dopravní vzdálenost do 50 m základní v objektech výšky do 6 m</t>
  </si>
  <si>
    <t>-1647995155</t>
  </si>
  <si>
    <t>https://podminky.urs.cz/item/CS_URS_2024_01/998732101</t>
  </si>
  <si>
    <t>733222303</t>
  </si>
  <si>
    <t>Potrubí z trubek měděných polotvrdých spojovaných lisováním PN 16, T= +110°C Ø 18/1</t>
  </si>
  <si>
    <t>-1225977962</t>
  </si>
  <si>
    <t>https://podminky.urs.cz/item/CS_URS_2024_01/733222303</t>
  </si>
  <si>
    <t>733222304</t>
  </si>
  <si>
    <t>Potrubí z trubek měděných polotvrdých spojovaných lisováním PN 16, T= +110°C Ø 22/1</t>
  </si>
  <si>
    <t>-61480225</t>
  </si>
  <si>
    <t>https://podminky.urs.cz/item/CS_URS_2024_01/733222304</t>
  </si>
  <si>
    <t>733223304</t>
  </si>
  <si>
    <t>Potrubí z trubek měděných tvrdých spojovaných lisováním PN 16, T= +110°C Ø 28/1,5</t>
  </si>
  <si>
    <t>-1459788826</t>
  </si>
  <si>
    <t>https://podminky.urs.cz/item/CS_URS_2024_01/733223304</t>
  </si>
  <si>
    <t>733223305</t>
  </si>
  <si>
    <t>Potrubí z trubek měděných tvrdých spojovaných lisováním PN 16, T= +110°C Ø 35/1,5</t>
  </si>
  <si>
    <t>1722497500</t>
  </si>
  <si>
    <t>https://podminky.urs.cz/item/CS_URS_2024_01/733223305</t>
  </si>
  <si>
    <t>733223306</t>
  </si>
  <si>
    <t>Potrubí z trubek měděných tvrdých spojovaných lisováním PN 16, T= +110°C Ø 42/1,5</t>
  </si>
  <si>
    <t>1307235778</t>
  </si>
  <si>
    <t>https://podminky.urs.cz/item/CS_URS_2024_01/733223306</t>
  </si>
  <si>
    <t>733223307</t>
  </si>
  <si>
    <t>Potrubí z trubek měděných tvrdých spojovaných lisováním PN 16, T= +110°C Ø 54/2</t>
  </si>
  <si>
    <t>1463060247</t>
  </si>
  <si>
    <t>https://podminky.urs.cz/item/CS_URS_2024_01/733223307</t>
  </si>
  <si>
    <t>733224222</t>
  </si>
  <si>
    <t>Potrubí z trubek měděných Příplatek k cenám za zhotovení přípojky z trubek měděných Ø 15/1</t>
  </si>
  <si>
    <t>-1045817411</t>
  </si>
  <si>
    <t>https://podminky.urs.cz/item/CS_URS_2024_01/733224222</t>
  </si>
  <si>
    <t>733291101</t>
  </si>
  <si>
    <t>Zkoušky těsnosti potrubí z trubek měděných Ø do 35/1,5</t>
  </si>
  <si>
    <t>-681001192</t>
  </si>
  <si>
    <t>https://podminky.urs.cz/item/CS_URS_2024_01/733291101</t>
  </si>
  <si>
    <t>733291102</t>
  </si>
  <si>
    <t>Zkoušky těsnosti potrubí z trubek měděných Ø přes 35/1,5 do 64/2,0</t>
  </si>
  <si>
    <t>-1371311639</t>
  </si>
  <si>
    <t>https://podminky.urs.cz/item/CS_URS_2024_01/733291102</t>
  </si>
  <si>
    <t>733322301R</t>
  </si>
  <si>
    <t>Potrubí plastové vícevrstvé PE-Xc/Al/PE-Xc spojované lisováním PN 16 do 80°C D 16x2,0 mm</t>
  </si>
  <si>
    <t>-246500897</t>
  </si>
  <si>
    <t>733322302R</t>
  </si>
  <si>
    <t>Potrubí plastové vícevrstvé PE-Xc/Al/PE-Xc spojované lisováním PN 16 do 80°C D 18x2,0 mm</t>
  </si>
  <si>
    <t>597242045</t>
  </si>
  <si>
    <t>733322303R</t>
  </si>
  <si>
    <t>Potrubí plastové vícevrstvé PE-Xc/Al/PE-Xc spojované lisováním PN 16 do 80°C D 20x2,0 mm</t>
  </si>
  <si>
    <t>908387244</t>
  </si>
  <si>
    <t>733322304R</t>
  </si>
  <si>
    <t>Potrubí plastové vícevrstvé PE-Xc/Al/PE-Xc spojované lisováním PN 16 do 80°C D 26x3,0 mm</t>
  </si>
  <si>
    <t>-2000956754</t>
  </si>
  <si>
    <t>733391101</t>
  </si>
  <si>
    <t>Zkoušky těsnosti potrubí z trubek plastových Ø do 32/3,0</t>
  </si>
  <si>
    <t>227821964</t>
  </si>
  <si>
    <t>https://podminky.urs.cz/item/CS_URS_2024_01/733391101</t>
  </si>
  <si>
    <t>998733103</t>
  </si>
  <si>
    <t>Přesun hmot pro rozvody potrubí stanovený z hmotnosti přesunovaného materiálu vodorovná dopravní vzdálenost do 50 m základní v objektech výšky přes 12 do 24 m</t>
  </si>
  <si>
    <t>1528766344</t>
  </si>
  <si>
    <t>https://podminky.urs.cz/item/CS_URS_2024_01/998733103</t>
  </si>
  <si>
    <t>734220122</t>
  </si>
  <si>
    <t>Ventil závitový regulační přímý vyvažovací do 120°C, DN15 s vypouštěním, vč. šroubení</t>
  </si>
  <si>
    <t>-764805628</t>
  </si>
  <si>
    <t>https://podminky.urs.cz/item/CS_URS_2024_01/734220122</t>
  </si>
  <si>
    <t>734220123</t>
  </si>
  <si>
    <t>Ventil závitový regulační přímý vyvažovací do 120°C, DN20 s vypouštěním, vč. šroubení</t>
  </si>
  <si>
    <t>1275780129</t>
  </si>
  <si>
    <t>https://podminky.urs.cz/item/CS_URS_2024_01/734220123</t>
  </si>
  <si>
    <t>734220125</t>
  </si>
  <si>
    <t>Ventil závitový regulační přímý vyvažovací do 120°C, DN32 s vypouštěním, vč. šroubení</t>
  </si>
  <si>
    <t>78794171</t>
  </si>
  <si>
    <t>https://podminky.urs.cz/item/CS_URS_2024_01/734220125</t>
  </si>
  <si>
    <t>734220131R</t>
  </si>
  <si>
    <t>Regulátor dif. tlaku DN15 vč. šroubení a kapiláry, rozsah 5-25kPa</t>
  </si>
  <si>
    <t>25419186</t>
  </si>
  <si>
    <t>734220132R</t>
  </si>
  <si>
    <t>Regulátor dif. tlaku DN20 vč. šroubení a kapiláry, rozsah 5-25kPa</t>
  </si>
  <si>
    <t>-834499269</t>
  </si>
  <si>
    <t>734220134R</t>
  </si>
  <si>
    <t>Regulátor dif. tlaku DN32 vč. šroubení a kapiláry, rozsah 10-40kPa</t>
  </si>
  <si>
    <t>1447733710</t>
  </si>
  <si>
    <t>734220191R</t>
  </si>
  <si>
    <t>Hydronické vyvážení</t>
  </si>
  <si>
    <t>ventil</t>
  </si>
  <si>
    <t>1172968782</t>
  </si>
  <si>
    <t>734221536</t>
  </si>
  <si>
    <t>Ventil závitový termostatický axiální bez hlavice ovládání dvouregulační G 1/2</t>
  </si>
  <si>
    <t>124594272</t>
  </si>
  <si>
    <t>https://podminky.urs.cz/item/CS_URS_2024_01/734221536</t>
  </si>
  <si>
    <t>734221539R</t>
  </si>
  <si>
    <t>H-ventil rohový pro středové napojení tělesa vč. teromostatické hlavice G 1/2 a bílé krytky</t>
  </si>
  <si>
    <t>-1089402466</t>
  </si>
  <si>
    <t>734221681</t>
  </si>
  <si>
    <t>Hlavice termostatická kapalinová k ovládání termostatických ventilů</t>
  </si>
  <si>
    <t>221441034</t>
  </si>
  <si>
    <t>https://podminky.urs.cz/item/CS_URS_2024_01/734221681</t>
  </si>
  <si>
    <t>734221682</t>
  </si>
  <si>
    <t>Hlavice termostatická kapalinová pro tělesa VK</t>
  </si>
  <si>
    <t>537148755</t>
  </si>
  <si>
    <t>https://podminky.urs.cz/item/CS_URS_2024_01/734221682</t>
  </si>
  <si>
    <t>734261402</t>
  </si>
  <si>
    <t>Armatura připojovací rohová G 1/2 PN10 do 110°C radiátorů typu VK</t>
  </si>
  <si>
    <t>-1682370521</t>
  </si>
  <si>
    <t>https://podminky.urs.cz/item/CS_URS_2024_01/734261402</t>
  </si>
  <si>
    <t>734261417</t>
  </si>
  <si>
    <t>Šroubení regulační radiátorové rohové G 1/2 s vypouštěním</t>
  </si>
  <si>
    <t>-234271197</t>
  </si>
  <si>
    <t>https://podminky.urs.cz/item/CS_URS_2024_01/734261417</t>
  </si>
  <si>
    <t>734291123</t>
  </si>
  <si>
    <t>Kohout závitový plnící a vypouštěcí ČSN 137061 PN 10/90°C G 1/2</t>
  </si>
  <si>
    <t>1332864951</t>
  </si>
  <si>
    <t>https://podminky.urs.cz/item/CS_URS_2024_01/734291123</t>
  </si>
  <si>
    <t>734292714</t>
  </si>
  <si>
    <t>Kohout závitový kulový přímý PN 42/185°C G 3/4</t>
  </si>
  <si>
    <t>-1364094695</t>
  </si>
  <si>
    <t>https://podminky.urs.cz/item/CS_URS_2024_01/734292714</t>
  </si>
  <si>
    <t>734292715</t>
  </si>
  <si>
    <t>Kohout závitový kulový přímý PN 42/185°C G 1</t>
  </si>
  <si>
    <t>-1466185115</t>
  </si>
  <si>
    <t>https://podminky.urs.cz/item/CS_URS_2024_01/734292715</t>
  </si>
  <si>
    <t>734292716</t>
  </si>
  <si>
    <t>Kohout závitový kulový přímý PN 42/185°C G 1 1/4</t>
  </si>
  <si>
    <t>-274989144</t>
  </si>
  <si>
    <t>https://podminky.urs.cz/item/CS_URS_2024_01/734292716</t>
  </si>
  <si>
    <t>734292717</t>
  </si>
  <si>
    <t>Kohout závitový kulový přímý PN 42/185°C G 1 1/2</t>
  </si>
  <si>
    <t>69684899</t>
  </si>
  <si>
    <t>https://podminky.urs.cz/item/CS_URS_2024_01/734292717</t>
  </si>
  <si>
    <t>734292718</t>
  </si>
  <si>
    <t>Kohout závitový kulový přímý PN 42/185°C G 2</t>
  </si>
  <si>
    <t>-708043895</t>
  </si>
  <si>
    <t>https://podminky.urs.cz/item/CS_URS_2024_01/734292718</t>
  </si>
  <si>
    <t>734492201R</t>
  </si>
  <si>
    <t>Indikátor topných nákladů, rádiový odečet vč. destičky (ITN)</t>
  </si>
  <si>
    <t>-261878839</t>
  </si>
  <si>
    <t>734492202R</t>
  </si>
  <si>
    <t>Montážní sada pro deskový radiátor pro upevnění ITN</t>
  </si>
  <si>
    <t>501139908</t>
  </si>
  <si>
    <t>734492205R</t>
  </si>
  <si>
    <t>Montáž indikátoru topných nákladů</t>
  </si>
  <si>
    <t>16819706</t>
  </si>
  <si>
    <t>998735103</t>
  </si>
  <si>
    <t>Přesun hmot tonážní pro armatury v objektech v přes 12 do 24 m</t>
  </si>
  <si>
    <t>-365491253</t>
  </si>
  <si>
    <t>https://podminky.urs.cz/item/CS_URS_2024_01/998735103</t>
  </si>
  <si>
    <t>735</t>
  </si>
  <si>
    <t>Ústřední vytápění - otopná tělesa</t>
  </si>
  <si>
    <t>735000912</t>
  </si>
  <si>
    <t>Vyregulování ventilu nebo kohoutu dvojregulačního s termostatickým ovládáním</t>
  </si>
  <si>
    <t>1935454764</t>
  </si>
  <si>
    <t>https://podminky.urs.cz/item/CS_URS_2024_01/735000912</t>
  </si>
  <si>
    <t>735152251</t>
  </si>
  <si>
    <t>Otopné těleso panelové VK jednodeskové 1 přídavná přestup.plocha výška/délka 500/400 mm, 343W</t>
  </si>
  <si>
    <t>2094198024</t>
  </si>
  <si>
    <t>https://podminky.urs.cz/item/CS_URS_2024_01/735152251</t>
  </si>
  <si>
    <t>735152253</t>
  </si>
  <si>
    <t>Otopné těleso panelové VK jednodeskové 1 přídavná přestup.plocha výška/délka 500/600 mm, 515W</t>
  </si>
  <si>
    <t>1428414890</t>
  </si>
  <si>
    <t>https://podminky.urs.cz/item/CS_URS_2024_01/735152253</t>
  </si>
  <si>
    <t>735152255</t>
  </si>
  <si>
    <t>Otopné těleso panelové VK jednodeskové 1 přídavná přestup.plochavýška/délka 500/800 mm, 686W</t>
  </si>
  <si>
    <t>-1886653993</t>
  </si>
  <si>
    <t>https://podminky.urs.cz/item/CS_URS_2024_01/735152255</t>
  </si>
  <si>
    <t>735152259</t>
  </si>
  <si>
    <t>Otopné těleso panelové VK jednodeskové 1 přídavná přestup.plocha výška/délka 500/1200 mm, 1030W</t>
  </si>
  <si>
    <t>-1144625687</t>
  </si>
  <si>
    <t>https://podminky.urs.cz/item/CS_URS_2024_01/735152259</t>
  </si>
  <si>
    <t>735152451</t>
  </si>
  <si>
    <t>Otopné těleso panelové VK dvoudeskové 1 přídavná přestup.plocha výška/délka 500/400 mm, 447W</t>
  </si>
  <si>
    <t>924865864</t>
  </si>
  <si>
    <t>https://podminky.urs.cz/item/CS_URS_2024_01/735152451</t>
  </si>
  <si>
    <t>735152452</t>
  </si>
  <si>
    <t>Otopné těleso panelové VK dvoudeskové 1 přídavná přestup.plocha výška/délka 500/500 mm, 559W</t>
  </si>
  <si>
    <t>-1421305623</t>
  </si>
  <si>
    <t>https://podminky.urs.cz/item/CS_URS_2024_01/735152452</t>
  </si>
  <si>
    <t>735152453</t>
  </si>
  <si>
    <t>Otopné těleso panelové VK dvoudeskové 1 přídavná přestup.plocha výška/délka 500/600 mm, 670W</t>
  </si>
  <si>
    <t>2049911789</t>
  </si>
  <si>
    <t>https://podminky.urs.cz/item/CS_URS_2024_01/735152453</t>
  </si>
  <si>
    <t>735152454</t>
  </si>
  <si>
    <t>Otopné těleso panelové VK dvoudeskové 1 přídavná přestup.plocha, hladké, v/dl=500/700mm, 728W</t>
  </si>
  <si>
    <t>1202583930</t>
  </si>
  <si>
    <t>https://podminky.urs.cz/item/CS_URS_2024_01/735152454</t>
  </si>
  <si>
    <t>735152455</t>
  </si>
  <si>
    <t>Otopné těleso panelové VK dvoudeskové 1 přídavná přestup.plocha výška/délka 500/800 mm, 894W</t>
  </si>
  <si>
    <t>91399561</t>
  </si>
  <si>
    <t>https://podminky.urs.cz/item/CS_URS_2024_01/735152455</t>
  </si>
  <si>
    <t>735152457</t>
  </si>
  <si>
    <t>Otopné těleso panelové VK dvoudeskové 1 přídavná přstup.plocha výška/délka 500/1000 mm, 1117W</t>
  </si>
  <si>
    <t>-1073860027</t>
  </si>
  <si>
    <t>https://podminky.urs.cz/item/CS_URS_2024_01/735152457</t>
  </si>
  <si>
    <t>735152459</t>
  </si>
  <si>
    <t>Otopné těleso panelové VK dvoudeskové 1 přídavná přestup.plocha výška/délka 500/1200 mm, 1340W</t>
  </si>
  <si>
    <t>-1282970605</t>
  </si>
  <si>
    <t>https://podminky.urs.cz/item/CS_URS_2024_01/735152459</t>
  </si>
  <si>
    <t>735152460</t>
  </si>
  <si>
    <t>Otopné těleso panelové VK dvoudeskové 1 přídavná přestup.plocha výška/délka 500/1400 mm</t>
  </si>
  <si>
    <t>583337261</t>
  </si>
  <si>
    <t>https://podminky.urs.cz/item/CS_URS_2024_01/735152460</t>
  </si>
  <si>
    <t>735152471</t>
  </si>
  <si>
    <t>Otopné těleso panelové VK dvoudeskové 1 přídavná přestup.plocha výška/délka 600/400 mm, 515W</t>
  </si>
  <si>
    <t>-863684713</t>
  </si>
  <si>
    <t>https://podminky.urs.cz/item/CS_URS_2024_01/735152471</t>
  </si>
  <si>
    <t>735152473</t>
  </si>
  <si>
    <t>Otopné těleso panelové VK dvoudeskové 1 přídavná přestup.plocha výška/délka 600/600 mm, 773W</t>
  </si>
  <si>
    <t>-2035470088</t>
  </si>
  <si>
    <t>https://podminky.urs.cz/item/CS_URS_2024_01/735152473</t>
  </si>
  <si>
    <t>735152475</t>
  </si>
  <si>
    <t>Otopné těleso panelové VK dvoudeskové 1 přídavná přestup.plocha výška/délka 600/800 mm, 1030W</t>
  </si>
  <si>
    <t>-1410273949</t>
  </si>
  <si>
    <t>https://podminky.urs.cz/item/CS_URS_2024_01/735152475</t>
  </si>
  <si>
    <t>735152477</t>
  </si>
  <si>
    <t>Otopné těleso panelové VK dvoudeskové 1 přídavná přestup.plocha výška/délka 600/1000 mm, 1288W</t>
  </si>
  <si>
    <t>1939585250</t>
  </si>
  <si>
    <t>https://podminky.urs.cz/item/CS_URS_2024_01/735152477</t>
  </si>
  <si>
    <t>735152479</t>
  </si>
  <si>
    <t>Otopné těleso panelové VK dvoudeskové 1 přídavná přestup.plocha výška/délka 600/1200 mm, 1546W</t>
  </si>
  <si>
    <t>365545081</t>
  </si>
  <si>
    <t>https://podminky.urs.cz/item/CS_URS_2024_01/735152479</t>
  </si>
  <si>
    <t>735152480</t>
  </si>
  <si>
    <t>Otopné těleso panelové VK dvoudeskové 1 přídavná přestup.plocha výška/délka 600/1400 mm, 1803W</t>
  </si>
  <si>
    <t>180726901</t>
  </si>
  <si>
    <t>https://podminky.urs.cz/item/CS_URS_2024_01/735152480</t>
  </si>
  <si>
    <t>735152495</t>
  </si>
  <si>
    <t>Otopné těleso panelové VK dvoudeskové 1 přídavná přestup.plocha výška/délka 900/800 mm, 1403W</t>
  </si>
  <si>
    <t>1074105808</t>
  </si>
  <si>
    <t>https://podminky.urs.cz/item/CS_URS_2024_01/735152495</t>
  </si>
  <si>
    <t>735152710R</t>
  </si>
  <si>
    <t>Otopné těleso panelové VK dvoudeskové 1 přídavná přestup.plocha, hladké, v/dl=600/1200mm, 1546W</t>
  </si>
  <si>
    <t>562596145</t>
  </si>
  <si>
    <t>735160144</t>
  </si>
  <si>
    <t>Otopné těleso trubkové v=1820mm, dl=750mm, středové připojení</t>
  </si>
  <si>
    <t>1251266259</t>
  </si>
  <si>
    <t>https://podminky.urs.cz/item/CS_URS_2024_01/735160144</t>
  </si>
  <si>
    <t>735164251</t>
  </si>
  <si>
    <t>Otopné těleso trubkové přímotopné 300W, dl=450mm</t>
  </si>
  <si>
    <t>-1127960628</t>
  </si>
  <si>
    <t>https://podminky.urs.cz/item/CS_URS_2024_01/735164251</t>
  </si>
  <si>
    <t>735164261</t>
  </si>
  <si>
    <t>Otopné těleso trubkové přímotopné 500W, dl=450mm</t>
  </si>
  <si>
    <t>2071623285</t>
  </si>
  <si>
    <t>https://podminky.urs.cz/item/CS_URS_2024_01/735164261</t>
  </si>
  <si>
    <t>735412241</t>
  </si>
  <si>
    <t>Konvektor lavicový v=150mm, š=180mm, dl=800mm, výkon 698W, vč. stojánků na podlahu</t>
  </si>
  <si>
    <t>-94654301</t>
  </si>
  <si>
    <t>https://podminky.urs.cz/item/CS_URS_2024_01/735412241</t>
  </si>
  <si>
    <t>735412241R</t>
  </si>
  <si>
    <t>Konvektor lavicový v=150mm, š=180mm, dl=900mm, výkon 812W, vč. stojánků na podlahu</t>
  </si>
  <si>
    <t>1767514071</t>
  </si>
  <si>
    <t>735412242</t>
  </si>
  <si>
    <t>Konvektor lavicový v=150mm, š=180mm, dl=1000mm, výkon 925W, vč. stojánků na podlahu</t>
  </si>
  <si>
    <t>-981554303</t>
  </si>
  <si>
    <t>https://podminky.urs.cz/item/CS_URS_2024_01/735412242</t>
  </si>
  <si>
    <t>735412242R</t>
  </si>
  <si>
    <t>Konvektor lavicový v=150mm, š=180mm, dl=1100mm, výkon 1039W, vč. stojánků na podlahu</t>
  </si>
  <si>
    <t>1730818115</t>
  </si>
  <si>
    <t>735412243</t>
  </si>
  <si>
    <t>Konvektor lavicový v=150mm, š=180mm, dl=1200mm, výkon 1153W, vč. stojánků na podlahu</t>
  </si>
  <si>
    <t>-829862447</t>
  </si>
  <si>
    <t>https://podminky.urs.cz/item/CS_URS_2024_01/735412243</t>
  </si>
  <si>
    <t>735412244</t>
  </si>
  <si>
    <t>Konvektor lavicový v=150mm, š=180mm, dl=1400mm, výkon 1380W, vč. stojánků na podlahu</t>
  </si>
  <si>
    <t>1918941076</t>
  </si>
  <si>
    <t>https://podminky.urs.cz/item/CS_URS_2024_01/735412244</t>
  </si>
  <si>
    <t>735412245</t>
  </si>
  <si>
    <t>Konvektor lavicový v=150mm, š=180mm, dl=1600mm, výkon 1607W, vč. stojánků na podlahu</t>
  </si>
  <si>
    <t>-1865465554</t>
  </si>
  <si>
    <t>https://podminky.urs.cz/item/CS_URS_2024_01/735412245</t>
  </si>
  <si>
    <t>735412246</t>
  </si>
  <si>
    <t>Konvektor lavicový v=150mm, š=180mm, dl=1800mm, výkon 1834W, vč. stojánků na podlahu</t>
  </si>
  <si>
    <t>-1335527284</t>
  </si>
  <si>
    <t>https://podminky.urs.cz/item/CS_URS_2024_01/735412246</t>
  </si>
  <si>
    <t>735412262</t>
  </si>
  <si>
    <t>Konvektor lavicový v=150mm, š=230mm, dl=1000mm, výkon 1211W, vč. stojánků na podlahu</t>
  </si>
  <si>
    <t>-1708078768</t>
  </si>
  <si>
    <t>https://podminky.urs.cz/item/CS_URS_2024_01/735412262</t>
  </si>
  <si>
    <t>735412262R</t>
  </si>
  <si>
    <t>Konvektor lavicový v=150mm, š=230mm, dl=1100mm, výkon 1369W, vč. stojánků na podlahu</t>
  </si>
  <si>
    <t>1707479104</t>
  </si>
  <si>
    <t>735412263</t>
  </si>
  <si>
    <t>Konvektor lavicový v=150mm, š=230mm, dl=1200mm, výkon 1527W, vč. stojánků na podlahu</t>
  </si>
  <si>
    <t>1931693677</t>
  </si>
  <si>
    <t>https://podminky.urs.cz/item/CS_URS_2024_01/735412263</t>
  </si>
  <si>
    <t>735412264</t>
  </si>
  <si>
    <t>Konvektor lavicový v=150mm, š=230mm, dl=1400mm, výkon 1843W, vč. stojánků na podlahu</t>
  </si>
  <si>
    <t>-1397660727</t>
  </si>
  <si>
    <t>https://podminky.urs.cz/item/CS_URS_2024_01/735412264</t>
  </si>
  <si>
    <t>735412265</t>
  </si>
  <si>
    <t>Konvektor lavicový v=150mm, š=230mm, dl=1600mm, výkon 2159W, vč. stojánků na podlahu</t>
  </si>
  <si>
    <t>-1052230335</t>
  </si>
  <si>
    <t>https://podminky.urs.cz/item/CS_URS_2024_01/735412265</t>
  </si>
  <si>
    <t>735412266</t>
  </si>
  <si>
    <t>Konvektor lavicový v=150mm, š=230mm, dl=1800mm, výkon 2475W, vč. stojánků na podlahu</t>
  </si>
  <si>
    <t>1312167216</t>
  </si>
  <si>
    <t>https://podminky.urs.cz/item/CS_URS_2024_01/735412266</t>
  </si>
  <si>
    <t>735413101R</t>
  </si>
  <si>
    <t>Designové otopné těleso se středovým připojením v/š/hl (mm), DOT-M 1400/144/61mm</t>
  </si>
  <si>
    <t>Cena ověřená průzkumem</t>
  </si>
  <si>
    <t>-1273819632</t>
  </si>
  <si>
    <t>-399886273</t>
  </si>
  <si>
    <t>HZS</t>
  </si>
  <si>
    <t>Hodinové zúčtovací sazby</t>
  </si>
  <si>
    <t>HZS_150150R</t>
  </si>
  <si>
    <t>Vysekání drážek ve zdivu pro potrubí pro napojení těles (68ksú, zapravení)</t>
  </si>
  <si>
    <t>hod</t>
  </si>
  <si>
    <t>-941610919</t>
  </si>
  <si>
    <t>HZS_150151R</t>
  </si>
  <si>
    <t>Uchycení potrubí (úhelníky, pevné body, kluzné uložení, osové vedení)</t>
  </si>
  <si>
    <t>-2119855423</t>
  </si>
  <si>
    <t>HZS_150152R</t>
  </si>
  <si>
    <t>Proplach systému po montáži</t>
  </si>
  <si>
    <t>-1252496067</t>
  </si>
  <si>
    <t>HZS_150153R</t>
  </si>
  <si>
    <t>Napuštění topného systému, topná zkouška</t>
  </si>
  <si>
    <t>-1815876320</t>
  </si>
  <si>
    <t>02.05 - Slaboproud</t>
  </si>
  <si>
    <t>Úroveň 3:</t>
  </si>
  <si>
    <t>205.1 - Slaboproud</t>
  </si>
  <si>
    <t>101 - Kabely a elektrické vedení</t>
  </si>
  <si>
    <t>102 - Trubky a kanály pro kabely</t>
  </si>
  <si>
    <t>103 - Krabice</t>
  </si>
  <si>
    <t xml:space="preserve">105 - Datová  technika</t>
  </si>
  <si>
    <t>108 - CCTV Systém</t>
  </si>
  <si>
    <t>109 - Elektronická zabezpečovací signalizace</t>
  </si>
  <si>
    <t>110 - Ostatní materiál a příslusenstvi</t>
  </si>
  <si>
    <t>112 - Audio/Videovrátny</t>
  </si>
  <si>
    <t xml:space="preserve">113 - Bezpečnostní prvek - Tampere switch, který připojený přes I/O modul hlídá násilné otevření vrátníka </t>
  </si>
  <si>
    <t>114 - Odpovídací video jednotky</t>
  </si>
  <si>
    <t>115 - Ostatní materiál a příslusenstvi</t>
  </si>
  <si>
    <t>Kabely a elektrické vedení</t>
  </si>
  <si>
    <t>POZNÁMKA - V cenách jsou započteny na veškeré nákldy na další práce spojené s instalací, montáží, demontáží a veškerý montážní materiál</t>
  </si>
  <si>
    <t>Kabel Datový kábel UTP CAT.6 (CAT.6a)</t>
  </si>
  <si>
    <t>231885390</t>
  </si>
  <si>
    <t>Optický kabel gelový, 50/125um, 12 vl.</t>
  </si>
  <si>
    <t>Kabel sdělovací KV J-Y/ST/Y 2X2X0,8 PVC PLÁŠŤ ČERVENÝ</t>
  </si>
  <si>
    <t>Kabel PRAFLADUR 2x1,5 P60-R</t>
  </si>
  <si>
    <t>Optický kabel, RISER, 24-vlákno</t>
  </si>
  <si>
    <t>Kabel koaxiální kabel, průměr 7mm, PVC, impedance 75 Ohm</t>
  </si>
  <si>
    <t>Zvonkový stíněný kabel 2x0,8 mm2</t>
  </si>
  <si>
    <t>CC-02 Instalační kabel (2 × 2 × 24 AWG (0,2 mm²))</t>
  </si>
  <si>
    <t>Trubky a kanály pro kabely</t>
  </si>
  <si>
    <t>-999793029</t>
  </si>
  <si>
    <t>SUPER MONOFLEX - Ohebná trubka se střední mechanickou odolností (EN) 1216E_L50 (Ø = 16mm)</t>
  </si>
  <si>
    <t>SUPER MONOFLEX - Ohebná trubka se střední mechanickou odolností (EN) 1232_L25 (Ø = 32mm)</t>
  </si>
  <si>
    <t>Krabice</t>
  </si>
  <si>
    <t>751926997</t>
  </si>
  <si>
    <t>Kopos - Krabice KU 68-1901_KA 400 V/16 A - kulatá univerzální</t>
  </si>
  <si>
    <t>ks</t>
  </si>
  <si>
    <t>Kopos - Kabelová lávka / žlab 100/60 mm</t>
  </si>
  <si>
    <t>Pomocný materiál včetně tvarovek a upevňovacího materiálu</t>
  </si>
  <si>
    <t>Kopos - Kabelová lávka / žlab 200/60 mm</t>
  </si>
  <si>
    <t>Kopos - Kabelová lávka / žlab 300/60 mm</t>
  </si>
  <si>
    <t>Kopos - Kabelová lávka / žlab 500/60 mm</t>
  </si>
  <si>
    <t xml:space="preserve">Datová  technika</t>
  </si>
  <si>
    <t>-926800154</t>
  </si>
  <si>
    <t>Zásuvka dátová 1xRJ45 CAT.6 (CAT.6a) (Přístroj zásuvky datové Modular Jack RJ 45-8 Cat. 6 + Kryt zásuvky komunikační + Rámeček pro elektroinstalační přístroje)</t>
  </si>
  <si>
    <t>Zásuvka dátová 2xRJ45 CAT.6 (CAT.6a) (Přístroj zásuvky datové Modular Jack RJ 45-8 Cat. 6 + Kryt zásuvky komunikační + Rámeček pro elektroinstalační přístroje)</t>
  </si>
  <si>
    <t>Zásuvka optická</t>
  </si>
  <si>
    <t>Přístupový bod (Access point) Ubiquiti UniFi UAP-AC-LR WiFi 802.11 a/b/g/n/ac, až 450Mbps + 867Mbps, Dual-Band 2.4GHz + 5GHz, 3x3 MIMO, funkce AP/Hotspot, 1x GLAN, PoE</t>
  </si>
  <si>
    <t>ka</t>
  </si>
  <si>
    <t>Rozvaděč DR-H</t>
  </si>
  <si>
    <t>Rozvaděčový 19" 42 U</t>
  </si>
  <si>
    <t>Gigabitový switch 24 portů s 10Gbit uplinkem a PoE</t>
  </si>
  <si>
    <t>Gigabitový switch 24 portů s 10Gbit uplinkem</t>
  </si>
  <si>
    <t>UTP patch kabel CAT. 6A, 1m</t>
  </si>
  <si>
    <t>Vyvazovací panel 19" 2U</t>
  </si>
  <si>
    <t>Keystone S CAT.6A RJ45</t>
  </si>
  <si>
    <t>Modulární Keystone Patch panel FFTP pro 24 x RJ45</t>
  </si>
  <si>
    <t>UPS Eaton řady 9SX 1/1fáze, 3000VA/2700W, IEC zásuvky,</t>
  </si>
  <si>
    <t>Police 19" 2U 350mm ukládací plato BK úchyt na přední lišty UP-23-B</t>
  </si>
  <si>
    <t>Optická vana s výsuvnou policí hliník 1U bez čela</t>
  </si>
  <si>
    <t>Svár optického kabelu</t>
  </si>
  <si>
    <t>Napajeci panel</t>
  </si>
  <si>
    <t>Zakončení kabeláže a kompletace</t>
  </si>
  <si>
    <t>Rozvaděč DR-1</t>
  </si>
  <si>
    <t>Rozvaděčový 19" 24 U</t>
  </si>
  <si>
    <t>Gigabitový switch 24 portů s 10Gbit uplinkem a PoE (Podle bližší specifikace v Technické zprávě)</t>
  </si>
  <si>
    <t>Gigabitový switch 24 portů s 10Gbit uplinkem (Podle bližší specifikace v Technické zprávě)</t>
  </si>
  <si>
    <t>CCTV Systém</t>
  </si>
  <si>
    <t>-1813537202</t>
  </si>
  <si>
    <t>Venkovní / vnitřní IP kamera 2MPX - 5MPX, H.265, WDR 140dB, IR LED, ZOOM, mikrofon, POE, VCA</t>
  </si>
  <si>
    <t>NVR pro 16 IP kamer</t>
  </si>
  <si>
    <t>Elektronická zabezpečovací signalizace</t>
  </si>
  <si>
    <t>-1173360540</t>
  </si>
  <si>
    <t>JA-103K Ústředna systému s GSM a LAN komunikátorem, 1x BUS, 1200mA, místo pro AKU 18Ah</t>
  </si>
  <si>
    <t>JA 114E Sběrnicový přístupový modul s displejem a klávesnicí</t>
  </si>
  <si>
    <t>JA 110P Sběrnicový PIR detektor pohybu</t>
  </si>
  <si>
    <t>JA 111A Sběrnicová siréna vnejší</t>
  </si>
  <si>
    <t>JA 111M Sběrnicový magnetický detektor otevření miniaturní,</t>
  </si>
  <si>
    <t>Provozní kniha EZS - zavedení</t>
  </si>
  <si>
    <t>Ostatní materiál a příslusenstvi</t>
  </si>
  <si>
    <t>-657552175</t>
  </si>
  <si>
    <t>Multipřepínač pro 10 účastníků (kaskádový)</t>
  </si>
  <si>
    <t>Zesilovač</t>
  </si>
  <si>
    <t>Slučovač</t>
  </si>
  <si>
    <t>Rozváděčová skřín</t>
  </si>
  <si>
    <t>SAT+TV+R Satelitní parabola - satelitní anténa</t>
  </si>
  <si>
    <t>Terr anténa</t>
  </si>
  <si>
    <t>Zásuvka TV+R+SAT (Kryt zásuvky + Rámeček pro elektroinstalační přístroj)</t>
  </si>
  <si>
    <t>Měření signálu TV</t>
  </si>
  <si>
    <t>Audio/Videovrátny</t>
  </si>
  <si>
    <t>-632103000</t>
  </si>
  <si>
    <t>2N® Hlavní jednotka s kamerou</t>
  </si>
  <si>
    <t>2N® Modul dotykové klávesnice</t>
  </si>
  <si>
    <t>2N® 13.56MHz čtečka RFID karet, příprava pro NFC, čte UID</t>
  </si>
  <si>
    <t>2N® Rám pro instalaci do zdi, 2 moduly</t>
  </si>
  <si>
    <t>2N® Krabice pro instalaci do zdi, 2 moduly</t>
  </si>
  <si>
    <t>2N® Rám pro instalaci do zdi, 1 moduly</t>
  </si>
  <si>
    <t>2N® Krabice pro instalaci do zdi, 1 moduly</t>
  </si>
  <si>
    <t>2N® IP interkom - Gold licence</t>
  </si>
  <si>
    <t>106.1</t>
  </si>
  <si>
    <t>Elektrický zámek BeFo</t>
  </si>
  <si>
    <t xml:space="preserve">Bezpečnostní prvek - Tampere switch, který připojený přes I/O modul hlídá násilné otevření vrátníka </t>
  </si>
  <si>
    <t>107.1</t>
  </si>
  <si>
    <t>2N® IP Verso Bezpečné Dveře (set - obsahuje I/O modul (9155034), tamper switch (9155038) a Security Relé (9159010)</t>
  </si>
  <si>
    <t>Odpovídací video jednotky</t>
  </si>
  <si>
    <t>2N® Indoor Touch 2.0, Black/White</t>
  </si>
  <si>
    <t>2N® IP Handset</t>
  </si>
  <si>
    <t>Tlačítko zvonkové</t>
  </si>
  <si>
    <t>Ostatní montážni materiál</t>
  </si>
  <si>
    <t>kmpl</t>
  </si>
  <si>
    <t>Tlačítko signalizace WC-sprcha</t>
  </si>
  <si>
    <t>972803564</t>
  </si>
  <si>
    <t>Zvuková signalizace imobil</t>
  </si>
  <si>
    <t>-521106361</t>
  </si>
  <si>
    <t>Kabeláž signalizace</t>
  </si>
  <si>
    <t>-1088047908</t>
  </si>
  <si>
    <t xml:space="preserve">205.2 - System  sestra-pacient</t>
  </si>
  <si>
    <t>M220 - Komunikační systém sestra-pacient" Codaco HCC-07 IP</t>
  </si>
  <si>
    <t xml:space="preserve">    101 - Dodávka a montáž technologie HCC-07 IP</t>
  </si>
  <si>
    <t xml:space="preserve">    102 - Oživení, konfigurace a ostatní rozpočtové náklady</t>
  </si>
  <si>
    <t xml:space="preserve">    103 - Slaboproudé rozvody - dodávka a montáž vodičů</t>
  </si>
  <si>
    <t xml:space="preserve">    104 - Hrubá instalace - trubkování (lištování) a osazení instalačních krabic</t>
  </si>
  <si>
    <t>M220</t>
  </si>
  <si>
    <t>Komunikační systém sestra-pacient" Codaco HCC-07 IP</t>
  </si>
  <si>
    <t>Dodávka a montáž technologie HCC-07 IP</t>
  </si>
  <si>
    <t>Hlavní terminál, vč. adaptéru a kabelu k terminálu 2m (Touch screen monitor min. 10,4", hlasitá a diskrétní komunikace, identifikace volajícího včetně jména klienta, možnost zobrazení informací z 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</si>
  <si>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</si>
  <si>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Napájecí zdroj + lokální server</t>
  </si>
  <si>
    <t>Rozvodný panel 8x 230V 19"/2U</t>
  </si>
  <si>
    <t>SW - licence pro Hlavní terminál</t>
  </si>
  <si>
    <t>SW - licence provozu účastníka</t>
  </si>
  <si>
    <t>SW - databáze historie volání</t>
  </si>
  <si>
    <t>SW - prohlížeč historie</t>
  </si>
  <si>
    <t>SW - licence pro IP kameru</t>
  </si>
  <si>
    <t>Montážní police 19"/1U</t>
  </si>
  <si>
    <t>Telefonní zásuvka IN-OUT</t>
  </si>
  <si>
    <t>DECT Phone - (bezdrátový telefon DECT - analogová linka)</t>
  </si>
  <si>
    <t>Kabel telefonní přípojky</t>
  </si>
  <si>
    <t>Repeater</t>
  </si>
  <si>
    <t>Telefonní interface (pro analog. přístr.)</t>
  </si>
  <si>
    <t>Datový switch 24 portů/19" (CZ)</t>
  </si>
  <si>
    <t>Napájecí injektor 24 portů/19"</t>
  </si>
  <si>
    <t>Svítidlo signalizační LED</t>
  </si>
  <si>
    <t>Orientační směrové svítidlo LED IP</t>
  </si>
  <si>
    <t>Pokojový terminál hovorový (minimálně 4 programovatelná tlačítka, hovorové spojení s hlavním terminálem, příjem hovorového volání od lůžka klienta, hlasová navigace - informace o volajícím, číslo pokoje/lůžka, centrální hlášení přenos hlasové informace - nucený poslech)</t>
  </si>
  <si>
    <t>Tlačítko rušení volání</t>
  </si>
  <si>
    <t>Zásuvka pacienta s držákem a reproduktorem (přenos hlasitého hovorového spojení sestra - klient, přenos hlasité reprodukce rádia a centrální hlašení vždy v případě, je - li koncový prvek zavěšen v držáku, či zavěšen na hrazdě postele klienta)</t>
  </si>
  <si>
    <t>Terminál pacienta s tlačítkem volání ošetřovatelky</t>
  </si>
  <si>
    <t>Kabel vytrhávací - částečně kroucený pro terminál pacienta (PT) Provedena úprava proti poškození.</t>
  </si>
  <si>
    <t>Držák kabelu na hrazdu</t>
  </si>
  <si>
    <t>Tlačítko nouzového volání</t>
  </si>
  <si>
    <t>Táhlo nouzového volání</t>
  </si>
  <si>
    <t>Táhlo a tlačítko nouzového volání</t>
  </si>
  <si>
    <t>Služební terminál (vchod)</t>
  </si>
  <si>
    <t>Router</t>
  </si>
  <si>
    <t>SQL server (do 30-ti oddělení)</t>
  </si>
  <si>
    <t>Patch kabel</t>
  </si>
  <si>
    <t>Konektor RJ45 UTP CAT6 včetně ochrany a proměření</t>
  </si>
  <si>
    <t>Oživení, konfigurace a ostatní rozpočtové náklady</t>
  </si>
  <si>
    <t>Instalace a konfigurace systému</t>
  </si>
  <si>
    <t>Kontrolní provoz, zaškolení, vedlejší výdaje</t>
  </si>
  <si>
    <t>Výchozí zkouška dorozumívacího zařízení</t>
  </si>
  <si>
    <t>Ekologická likvidace odpadu</t>
  </si>
  <si>
    <t>Kontrolní dny</t>
  </si>
  <si>
    <t>Úklid staveniště</t>
  </si>
  <si>
    <t>Doprava</t>
  </si>
  <si>
    <t>km</t>
  </si>
  <si>
    <t>Slaboproudé rozvody - dodávka a montáž vodičů</t>
  </si>
  <si>
    <t>kabel do trubek, nebo do lišt SXKD LSOHFR B2ca</t>
  </si>
  <si>
    <t>vodič do trubek, nebo do lišt</t>
  </si>
  <si>
    <t>Hrubá instalace - trubkování (lištování) a osazení instalačních krabic</t>
  </si>
  <si>
    <t>instalační krabice pod omítku</t>
  </si>
  <si>
    <t>trubka pod omítku</t>
  </si>
  <si>
    <t>Drátěný žlab rapid click 100x60 včetně konzolí/závitových tyčí a montážního materiálu</t>
  </si>
  <si>
    <t>sádra štukatérská</t>
  </si>
  <si>
    <t>štukovací směs</t>
  </si>
  <si>
    <t>zdící malta</t>
  </si>
  <si>
    <t>ostatní drobný instalační materiál (izolační pásky, stahovací plastové pásky, spojovací materiál, svorky, koncovky, štítky, uchycovací materiál, hmoždinky, vruty…)</t>
  </si>
  <si>
    <t>kpl</t>
  </si>
  <si>
    <t>rýhy do zdi</t>
  </si>
  <si>
    <t>prostupy zdivem do 0,5m</t>
  </si>
  <si>
    <t>02.06 - EPS</t>
  </si>
  <si>
    <t>M - M</t>
  </si>
  <si>
    <t xml:space="preserve">    M211 - Kabely</t>
  </si>
  <si>
    <t xml:space="preserve">    D1 - Systém EPS </t>
  </si>
  <si>
    <t>M211</t>
  </si>
  <si>
    <t>Kabely</t>
  </si>
  <si>
    <t>-614173731</t>
  </si>
  <si>
    <t>Optický kabel gelový, 9/125um, 12 vl. (Singlemode)</t>
  </si>
  <si>
    <t>Optický kabel gelový, 65/125um, 12 vl. (Multimode)</t>
  </si>
  <si>
    <t>J-Y(st)Y 1x2x0.8 červený</t>
  </si>
  <si>
    <t>JE-H(St)H 1x2x0,8 mm PS30-120, B2ca,s1,d1,a1</t>
  </si>
  <si>
    <t>Kabelové příchytky (rozteč kotvicích bodů max. 600 mm)</t>
  </si>
  <si>
    <t>kabelovod 100x100 mm - délka 30 m</t>
  </si>
  <si>
    <t>Kompl.</t>
  </si>
  <si>
    <t>D1</t>
  </si>
  <si>
    <t xml:space="preserve">Systém EPS </t>
  </si>
  <si>
    <t>Akumulátor 12 V DC / 24 Ah</t>
  </si>
  <si>
    <t>393792806</t>
  </si>
  <si>
    <t>Ústředna EPS IQ8control M VdS G 299044</t>
  </si>
  <si>
    <t>Čelní ovl. panel IQ8Control C/M, CZ</t>
  </si>
  <si>
    <t>Periferní modul PZ, OPPO a 1 MM pozice</t>
  </si>
  <si>
    <t>Modul se třemi pozicemi pro mikromoduly</t>
  </si>
  <si>
    <t>Mikromodul sběrnice esserbus® (8 bit)</t>
  </si>
  <si>
    <t>Obslužné pole požární ochrany OPPO</t>
  </si>
  <si>
    <t>Opticko-kouřový hlásič IQ8Quad</t>
  </si>
  <si>
    <t>Termodiferenciální hlásič IQ8Quad</t>
  </si>
  <si>
    <t>Patice pro hlásiče IQ8Quad</t>
  </si>
  <si>
    <t>Elektronika tlačítka IQ8 s oddělovačem</t>
  </si>
  <si>
    <t>Skříň tlačítkového hlásiče IQ8 červená</t>
  </si>
  <si>
    <t>Esserbus® koppler Alarmový (4/2)</t>
  </si>
  <si>
    <t>Esserbus® koppler 12 relé</t>
  </si>
  <si>
    <t>Skříň pro bus-koppler aP na omítku</t>
  </si>
  <si>
    <t>Externí síťový zdroj 24VDC/4,4A 17Ah EN 54-4</t>
  </si>
  <si>
    <t>Akumulátor 12 V DC / 18 Ah</t>
  </si>
  <si>
    <t>Maják červeno-červený, tř. W</t>
  </si>
  <si>
    <t>Siréna - červená nízké provedení</t>
  </si>
  <si>
    <t>Hluboká patice IP65, červená – bal. 5ks.</t>
  </si>
  <si>
    <t>O-kroužek pro hlubokou patici, 5 ks</t>
  </si>
  <si>
    <t>Těsnění pro hlubokou patici, 5 ks</t>
  </si>
  <si>
    <t>02.07 - Silnoproud</t>
  </si>
  <si>
    <t>M210 - Silnoproud</t>
  </si>
  <si>
    <t xml:space="preserve">    101 - Kabely a elektrické vedení</t>
  </si>
  <si>
    <t xml:space="preserve">    201 - Trubky a kanály pro kabely</t>
  </si>
  <si>
    <t xml:space="preserve">    301 - Spínače </t>
  </si>
  <si>
    <t xml:space="preserve">    401 - Zásuvky</t>
  </si>
  <si>
    <t xml:space="preserve">    501 - Krabice</t>
  </si>
  <si>
    <t xml:space="preserve">    601 - Svítidla</t>
  </si>
  <si>
    <t xml:space="preserve">    701 - Rozvádeč 1KK_1KK+Balkon - RB-204-13_304-13_404-13_501-5</t>
  </si>
  <si>
    <t xml:space="preserve">    702 - Rozvádeč 1KK Invalid+Balkon  - RB-214_314_414</t>
  </si>
  <si>
    <t xml:space="preserve">    703 - Rozvádeč 2KK+Balkon - RB-201-2_215-18_220-21_301-2_315-18_320-21_401-2_415-18_420-21_507</t>
  </si>
  <si>
    <t xml:space="preserve">    704 - Rozvádeč  2KK  Invalid+Balkon - RB-203_219_303_319_403_419_506</t>
  </si>
  <si>
    <t xml:space="preserve">    705 - Rozvádeč  R-1</t>
  </si>
  <si>
    <t xml:space="preserve">    706 - Rozvádeč R-2</t>
  </si>
  <si>
    <t xml:space="preserve">    707 - Rozvádeč RH</t>
  </si>
  <si>
    <t xml:space="preserve">    708 - Rozvádeč R-PO</t>
  </si>
  <si>
    <t xml:space="preserve">    709 - Rozvádeč CBS</t>
  </si>
  <si>
    <t xml:space="preserve">    710 - Rozvádeč R-UPS</t>
  </si>
  <si>
    <t xml:space="preserve">    711 - Rozvádeč RE-2.1</t>
  </si>
  <si>
    <t xml:space="preserve">    712 - Rozvádeč RE-2.2</t>
  </si>
  <si>
    <t xml:space="preserve">    713 - Rozvádeč RE-3.1</t>
  </si>
  <si>
    <t xml:space="preserve">    714 - Rozvádeč RE-3.2</t>
  </si>
  <si>
    <t xml:space="preserve">    715 - Rozvádeč RE-4.1</t>
  </si>
  <si>
    <t xml:space="preserve">    716 - Rozvádeč RE-4.2</t>
  </si>
  <si>
    <t xml:space="preserve">    717 - Rozvádeč RE-5.2</t>
  </si>
  <si>
    <t xml:space="preserve">    801 - Hromosvod a vnější ochrana</t>
  </si>
  <si>
    <t>M210</t>
  </si>
  <si>
    <t>POZNÁMKA - v jednotkových cenách je obsažen veškerý montážni a pomocný materiál</t>
  </si>
  <si>
    <t>1914064547</t>
  </si>
  <si>
    <t>10101</t>
  </si>
  <si>
    <t>Kabel 1-AYKY-J 3x240+120 mm²</t>
  </si>
  <si>
    <t>10102</t>
  </si>
  <si>
    <t>Kabel 1-AYKY-J 4x70 mm²</t>
  </si>
  <si>
    <t>10103</t>
  </si>
  <si>
    <t>Kabel 1-AYKY-J 4x35 mm²</t>
  </si>
  <si>
    <t>10104</t>
  </si>
  <si>
    <t>Kabel 1-CXKH-V-J 3x1.5 mm²</t>
  </si>
  <si>
    <t>10105</t>
  </si>
  <si>
    <t>Kabel 1-CXKH-V-J 3x2.5 mm²</t>
  </si>
  <si>
    <t>10106</t>
  </si>
  <si>
    <t>Kabel 1–CXKH–R 3x1.5 mm²</t>
  </si>
  <si>
    <t>10107</t>
  </si>
  <si>
    <t>Kabel 1–CXKH–R 3x2.5 mm²</t>
  </si>
  <si>
    <t>10108</t>
  </si>
  <si>
    <t>Kabel 1–CXKH–R 5x4 mm²</t>
  </si>
  <si>
    <t>10109</t>
  </si>
  <si>
    <t>Kabel 1–CXKH–R 5x10 mm²</t>
  </si>
  <si>
    <t>10110</t>
  </si>
  <si>
    <t>Kabel CYKY-J 3x1,5 mm²</t>
  </si>
  <si>
    <t>10111</t>
  </si>
  <si>
    <t>Kabel CYKY-J 3x2,5 mm²</t>
  </si>
  <si>
    <t>10112</t>
  </si>
  <si>
    <t>Kabel CYKY-J 3x4 mm²</t>
  </si>
  <si>
    <t>10113</t>
  </si>
  <si>
    <t>Kabel CYKY-J 5x2,5 mm²</t>
  </si>
  <si>
    <t>10114</t>
  </si>
  <si>
    <t>Kabel CYKY-J 5x6 mm²</t>
  </si>
  <si>
    <t>10115</t>
  </si>
  <si>
    <t>Kabel CYKY-J 5x10 mm²</t>
  </si>
  <si>
    <t>10116</t>
  </si>
  <si>
    <t>Kabel CYKY-J 5x16 mm²</t>
  </si>
  <si>
    <t>10117</t>
  </si>
  <si>
    <t>Kabel CYKY-J 5x25 mm²</t>
  </si>
  <si>
    <t>10118</t>
  </si>
  <si>
    <t>Kabel CYKY-J 3x120+50 mm²</t>
  </si>
  <si>
    <t>10119</t>
  </si>
  <si>
    <t>Silový vodič H07V-U žlutozelená (CY) 1x6 mm²</t>
  </si>
  <si>
    <t>10120</t>
  </si>
  <si>
    <t>Silový vodič H07V-U žlutozelená (CY) 1x10 mm²</t>
  </si>
  <si>
    <t>10121</t>
  </si>
  <si>
    <t>Silový vodič H07V-U žlutozelená (CY) 1x16 mm²</t>
  </si>
  <si>
    <t>10122</t>
  </si>
  <si>
    <t>Silový vodič H07V-U žlutozelená (CY) 1x25 mm²</t>
  </si>
  <si>
    <t>10123</t>
  </si>
  <si>
    <t>Montáž</t>
  </si>
  <si>
    <t>656403122</t>
  </si>
  <si>
    <t>10124</t>
  </si>
  <si>
    <t>SUPER MONOFLEX - Ohebná trubka se střední mechanickou odolností (EN) 1220_L50 (Ø = 20mm)</t>
  </si>
  <si>
    <t>10125</t>
  </si>
  <si>
    <t>Kopos - Kabelová lávka / žlab 150/60 mm</t>
  </si>
  <si>
    <t>10127</t>
  </si>
  <si>
    <t>Kopos - Kabelová lávka / žlab 150/60 mm - Nenormovaná</t>
  </si>
  <si>
    <t>10129</t>
  </si>
  <si>
    <t>10131</t>
  </si>
  <si>
    <t>10133</t>
  </si>
  <si>
    <t>10135</t>
  </si>
  <si>
    <t xml:space="preserve">Spínače </t>
  </si>
  <si>
    <t>773807019</t>
  </si>
  <si>
    <t>10137</t>
  </si>
  <si>
    <t>Vypínač č.1, klapkou a rámečkem</t>
  </si>
  <si>
    <t>10138</t>
  </si>
  <si>
    <t>Vypínač č.5 , klapkou a rámečkem</t>
  </si>
  <si>
    <t>10139</t>
  </si>
  <si>
    <t>Vypínač č.6, klapkou a rámečkem</t>
  </si>
  <si>
    <t>10140</t>
  </si>
  <si>
    <t>Vypínač č.7, klapkou a rámečkem</t>
  </si>
  <si>
    <t>10141</t>
  </si>
  <si>
    <t>Vypínač č.5B (6+6), s klapkou a rámečkem</t>
  </si>
  <si>
    <t>10142</t>
  </si>
  <si>
    <t>Vypínač (ovládač) - Žaluziový</t>
  </si>
  <si>
    <t>10143</t>
  </si>
  <si>
    <t>Standard snímač pohybu do stropních podhledů,∅ 7 m při výšce 2,5 m, m. výška: 2 - 4 m</t>
  </si>
  <si>
    <t>10144</t>
  </si>
  <si>
    <t>Zásuvky</t>
  </si>
  <si>
    <t>687372803</t>
  </si>
  <si>
    <t>10145</t>
  </si>
  <si>
    <t>Zásuvka jednonásobná 230V/16A, včetne příslušenství s rámečkem</t>
  </si>
  <si>
    <t>10146</t>
  </si>
  <si>
    <t>Rámeček pro elektroinstalační přístroje, dvojnásobný vodorovný</t>
  </si>
  <si>
    <t>10147</t>
  </si>
  <si>
    <t>Rámeček pro elektroinstalační přístroje, trojnásobný vodorovný</t>
  </si>
  <si>
    <t>10148</t>
  </si>
  <si>
    <t>Rámeček pro elektroinstalační přístroje, čtyřnásobný vodorovný</t>
  </si>
  <si>
    <t>10149</t>
  </si>
  <si>
    <t>Zásuvka jednonásobná s clonkami a víčkem16A/230V</t>
  </si>
  <si>
    <t>10150</t>
  </si>
  <si>
    <t>-1954790889</t>
  </si>
  <si>
    <t>10152</t>
  </si>
  <si>
    <t>Krabice KU 68-1901_KA 400 V/16 A - kulatá univerzální</t>
  </si>
  <si>
    <t>10153</t>
  </si>
  <si>
    <t>Svítidla</t>
  </si>
  <si>
    <t>-709508952</t>
  </si>
  <si>
    <t>A1 – LED Svítidlo IP66 přisazené technické propojovací svítidlo s nastavením 2 výkonů 37W</t>
  </si>
  <si>
    <t>A2 – LED Svítidlo IP66 přisazené technické propojovací svítidlo s nastavením 2 výkonů 54 W</t>
  </si>
  <si>
    <t>B1 – LED Svítidlo, UGR, přisazené svítidlo, MP difuzor, nastavení 4 výkonů na svítidle 24W,</t>
  </si>
  <si>
    <t>B2 – LED Svítidlo, UGR, přisazené svítidlo, MP difuzor, nastavení 4 výkonů na svítidle přisazené 28W</t>
  </si>
  <si>
    <t>B4 – LED Svítidlo UGR, přisazené svítidlo, MP difuzor, nastavení 4 výkonů na svítidle 36W</t>
  </si>
  <si>
    <t>C – LED svítidlo s opálovým difuzorem direkt/indirekt, IP40 25W</t>
  </si>
  <si>
    <t>D – LED Svítidlo IP54 přisazené svítidlo s celo-opálovým difuzorem 18W</t>
  </si>
  <si>
    <t>E – LED Svítidlo - vestavné svítidlo do SDK, IP54 vestavné 16W</t>
  </si>
  <si>
    <t>F – LED IP54 venkovní sloupkové sv. 650mm, 12W</t>
  </si>
  <si>
    <t>N1 - přisazené nouzové antipanické svítidlo,CBS, LED 4W</t>
  </si>
  <si>
    <t>N2 - přisazené nouzové antipanické svítidlo,CBS, LED 4W</t>
  </si>
  <si>
    <t>N3 - BEL area IP65 CBS nouzové antipanické svítidlo 4W</t>
  </si>
  <si>
    <t>N5 - LED Svítidlo nouzové - přisazené (piktogram) 2W, 260 lm</t>
  </si>
  <si>
    <t>701</t>
  </si>
  <si>
    <t>Rozvádeč 1KK_1KK+Balkon - RB-204-13_304-13_404-13_501-5</t>
  </si>
  <si>
    <t>507953583</t>
  </si>
  <si>
    <t>Plastový, zapuštěná/nástěnná montáž, rozvodná soustava,3NPE, 50Hz, 230/400V/TN-C-S, 54 modulů – 430x600x128 (ŠxVxH),3rad, 125A, IP30/IP65</t>
  </si>
  <si>
    <t>Hlavní vypínač 3p, 25 kA, In=32 A, typ B</t>
  </si>
  <si>
    <t>Svodič přepětí, SPD TYP 2</t>
  </si>
  <si>
    <t>Jistič/chránič DS200, 10 kA, typ AC, 2 pólový, 1 fázový, 30mA, 10A</t>
  </si>
  <si>
    <t>Jistič/chránič DS200, 10 kA, typ AC, 2 pólový, 1 fázový, 30mA, 16A</t>
  </si>
  <si>
    <t>Řadová svorkovnice 1.5mm2</t>
  </si>
  <si>
    <t>Řadová svorkovnice 2.5mm2</t>
  </si>
  <si>
    <t>Řadová svorkovnice 10 mm2</t>
  </si>
  <si>
    <t>Sestavení rozvaděče, zkoušky, ostatní pomocný materiál (svorky, vodiče, štítky, apod.)</t>
  </si>
  <si>
    <t xml:space="preserve">Rozvádeč 1KK Invalid+Balkon  - RB-214_314_414</t>
  </si>
  <si>
    <t>-1524870094</t>
  </si>
  <si>
    <t>Rozvádeč 2KK+Balkon - RB-201-2_215-18_220-21_301-2_315-18_320-21_401-2_415-18_420-21_507</t>
  </si>
  <si>
    <t>134370609</t>
  </si>
  <si>
    <t xml:space="preserve">Rozvádeč  2KK  Invalid+Balkon - RB-203_219_303_319_403_419_506</t>
  </si>
  <si>
    <t>-1763362028</t>
  </si>
  <si>
    <t xml:space="preserve">Rozvádeč  R-1</t>
  </si>
  <si>
    <t>1724895294</t>
  </si>
  <si>
    <t>Plastový, zapuštěná/nástěnná montáž, rozvodná soustava, 3NPE, 50Hz, 230/400V/TN-C-S, 216 modulů – 800x950x160 (ŠxVxH),6rad, 125A, IP30/IP65</t>
  </si>
  <si>
    <t>Hlavní vypínač 3p, 25 kA, In=63 A, typ B</t>
  </si>
  <si>
    <t>Jistič, 6 kA, charakteristika B, 1fázový, In = 6 A</t>
  </si>
  <si>
    <t>Jistič, 6 kA, charakteristika B, 1fázový, In = 10 A</t>
  </si>
  <si>
    <t>Jistič, 6 kA, charakteristika B, 1fázový, In = 16 A</t>
  </si>
  <si>
    <t>Řadová svorkovnice 16 mm2</t>
  </si>
  <si>
    <t>Rozvádeč R-2</t>
  </si>
  <si>
    <t>1713792666</t>
  </si>
  <si>
    <t>Plastový, zapuštěná/nástěnná montáž, rozvodná soustava, 3NPE, 50Hz, 230/400V/TN-C-S, 54 modulů – 430x600x128 (ŠxVxH),3rad, 125A, IP30/IP65</t>
  </si>
  <si>
    <t>Rozvádeč RH</t>
  </si>
  <si>
    <t>1948881412</t>
  </si>
  <si>
    <t>Rozvádzač, 550x1850x350 (ŠxVxH), rozvodná soustava, 3NPE, 50Hz, 230/400V/TN-C-S, 850A, IP30-IP55</t>
  </si>
  <si>
    <t>Jistič výkonový, 3-pólový, 50kA, 400A</t>
  </si>
  <si>
    <t>Hlavní vypínač 3p, 25 kA, In=250A, typ B,</t>
  </si>
  <si>
    <t>Svodič přepětí, SPD TYP 1+2</t>
  </si>
  <si>
    <t>NH pojistkový odpínač 630 40 A G3 3o</t>
  </si>
  <si>
    <t>Jistič výkonový, 3-pólový, 25kA, 160A</t>
  </si>
  <si>
    <t>Jsitič 3p, 10kA, In=125 A, typ B</t>
  </si>
  <si>
    <t>Jistič 3p, 10kA, In=80 A, typ B</t>
  </si>
  <si>
    <t>Jistič 3p, 6kA, In=63 A, typ B</t>
  </si>
  <si>
    <t>Jistič 3p, 6kA, In=50 A, typ B</t>
  </si>
  <si>
    <t>Jistič 3p, 6kA, In=32 A, typ B</t>
  </si>
  <si>
    <t>Jistič 3p, 6kA, In=25 A, typ B</t>
  </si>
  <si>
    <t>Jistič 3p, 6kA, In=20 A, typ C</t>
  </si>
  <si>
    <t>Jistič 1p, 6kA, In=20 A, typ B</t>
  </si>
  <si>
    <t>Jistič 1p, 6kA, In=16 A, typ B</t>
  </si>
  <si>
    <t>Jistič 1p, 6kA, In=6 A, typ B</t>
  </si>
  <si>
    <t>Jistič/chránič 2 póly 6kA In=10 A/B 30mA, 2HP</t>
  </si>
  <si>
    <t>Jistič/chránič 2 póly 6kA In=16 A/B 30mA, 2HP</t>
  </si>
  <si>
    <t>Proudový chránič, 10 kA, typ A, 4 pólový, 3 fázový, 30mA, 25A</t>
  </si>
  <si>
    <t>Termostat do rozvaděče</t>
  </si>
  <si>
    <t>Relé 1S</t>
  </si>
  <si>
    <t>Řadová svorkovnice 4 mm2</t>
  </si>
  <si>
    <t>Řadová svorkovnice 6 mm2</t>
  </si>
  <si>
    <t>Řadová svorkovnice 25 mm2</t>
  </si>
  <si>
    <t>Řadová svorkovnice 35 mm2</t>
  </si>
  <si>
    <t>Řadová svorkovnice 70 mm2</t>
  </si>
  <si>
    <t>Řadová svorkovnice 150 mm2</t>
  </si>
  <si>
    <t>Rozvádeč R-PO</t>
  </si>
  <si>
    <t>1369757574</t>
  </si>
  <si>
    <t>Rozvaděč, 3NPE, 50Hz, 230/400V/TN-S, , 400V, protipožární vyhotovení, 550x650x160 (ŠxVxH), 96 modulů , 4rad, 125A, IP44</t>
  </si>
  <si>
    <t>108.1</t>
  </si>
  <si>
    <t>Jistič 1p, 6kA, In=10 A, typ B</t>
  </si>
  <si>
    <t>Instalační relé 1 S</t>
  </si>
  <si>
    <t>Prepínač pre UPS max 25A</t>
  </si>
  <si>
    <t>Rozvádeč CBS</t>
  </si>
  <si>
    <t>1943039784</t>
  </si>
  <si>
    <t>Záložní zdroj ASTIP STRONG 77kVA/10kVA/3F/60M VxŠxH 1250x620x295mm</t>
  </si>
  <si>
    <t>Rozvádeč R-UPS</t>
  </si>
  <si>
    <t>1392297687</t>
  </si>
  <si>
    <t>Nástěnná jednotka CBS</t>
  </si>
  <si>
    <t>Rozvádeč RE-2.1</t>
  </si>
  <si>
    <t>221</t>
  </si>
  <si>
    <t>540703093</t>
  </si>
  <si>
    <t>Elektroměrový rozvaděč pro bytové domy 15 x, nástěnná montáž, rozvodná soustava,3NPE, 50Hz, 230/400V/TN-C-S – 1230x2025x250 (ŠxVxH), IP30</t>
  </si>
  <si>
    <t>346</t>
  </si>
  <si>
    <t>Elektroměr pro příme měření do 65A, 3 fázový, 4 moduly</t>
  </si>
  <si>
    <t>Rozvádeč RE-2.2</t>
  </si>
  <si>
    <t>-1160525456</t>
  </si>
  <si>
    <t>Elektroměrový rozvaděč pro bytové domy 6 x, nástěnná montáž, rozvodná soustava,3NPE, 50Hz, 230/400V/TN-C-S – 810x1380x250 (ŠxVxH), IP30</t>
  </si>
  <si>
    <t>352</t>
  </si>
  <si>
    <t>354</t>
  </si>
  <si>
    <t>Rozvádeč RE-3.1</t>
  </si>
  <si>
    <t>1048206119</t>
  </si>
  <si>
    <t>Rozvádeč RE-3.2</t>
  </si>
  <si>
    <t>-1018351353</t>
  </si>
  <si>
    <t>715</t>
  </si>
  <si>
    <t>Rozvádeč RE-4.1</t>
  </si>
  <si>
    <t>1778988358</t>
  </si>
  <si>
    <t>716</t>
  </si>
  <si>
    <t>Rozvádeč RE-4.2</t>
  </si>
  <si>
    <t>-2104128218</t>
  </si>
  <si>
    <t>717</t>
  </si>
  <si>
    <t>Rozvádeč RE-5.2</t>
  </si>
  <si>
    <t>-106522859</t>
  </si>
  <si>
    <t>801</t>
  </si>
  <si>
    <t>Hromosvod a vnější ochrana</t>
  </si>
  <si>
    <t>Držák střešních vedení pro ploché střechy</t>
  </si>
  <si>
    <t>Držák vedení pro svod do zdiva</t>
  </si>
  <si>
    <t>Svorka k jímací tyči</t>
  </si>
  <si>
    <t>Spojovací svorka pásek-drát</t>
  </si>
  <si>
    <t>146.1</t>
  </si>
  <si>
    <t>Spojovací svorka pro zemnící pásky</t>
  </si>
  <si>
    <t>Spojovací svorka</t>
  </si>
  <si>
    <t>Zkušební svorka</t>
  </si>
  <si>
    <t>Zkušební svorka v krabici</t>
  </si>
  <si>
    <t>Hlavní ochranná přípojnice</t>
  </si>
  <si>
    <t>Jímací tyč 0,5m</t>
  </si>
  <si>
    <t>205</t>
  </si>
  <si>
    <t>151.1</t>
  </si>
  <si>
    <t>Jímací tyč 1,5m</t>
  </si>
  <si>
    <t>Jímací tyč 3m</t>
  </si>
  <si>
    <t>207</t>
  </si>
  <si>
    <t>Stojan pro jímací tyč</t>
  </si>
  <si>
    <t>Ochranný uhelník</t>
  </si>
  <si>
    <t>Drát AlMgSi 8mm</t>
  </si>
  <si>
    <t>Drát FeZn 10mm</t>
  </si>
  <si>
    <t>156.1</t>
  </si>
  <si>
    <t>Zemnící pásek FeZn 30x4</t>
  </si>
  <si>
    <t>422</t>
  </si>
  <si>
    <t>Kabel HVI light</t>
  </si>
  <si>
    <t>02.08 - VZT</t>
  </si>
  <si>
    <t>PSV - Práce a dodávk - PSV - Práce a dodávk</t>
  </si>
  <si>
    <t xml:space="preserve">    OST - Ostatní</t>
  </si>
  <si>
    <t>PSV - Práce a dodávk</t>
  </si>
  <si>
    <t>751 000 001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</si>
  <si>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</si>
  <si>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</si>
  <si>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</si>
  <si>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URS2024/I</t>
  </si>
  <si>
    <t>751 000 002</t>
  </si>
  <si>
    <t>Tepelná izolace minerální vata tl. 60mm, s pozinkovaným plechem, hustota 40kg/m3</t>
  </si>
  <si>
    <t>713 492 114</t>
  </si>
  <si>
    <t>Mtž izolace tepelné potrubní pásy nebo rohožemi a Al folií stažených AL páskou a pletivem</t>
  </si>
  <si>
    <t>751 000 003</t>
  </si>
  <si>
    <t>Tepelná izolace kaučuková tl. 20mm, s AL folií a samolepem</t>
  </si>
  <si>
    <t>751 000 004</t>
  </si>
  <si>
    <t>Požární izolace kamenná vlna tl. 40mm, s černou AL folií , hustota 66kg/m3, odolná zvnějšku i zevnitř na kruhové potrubí osazená na trny, EI30, typ B, četně příslušenství - pletiva, pásky apod.</t>
  </si>
  <si>
    <t>713 492 114.1</t>
  </si>
  <si>
    <t>Mtž izolace tepelné potrubní pásy nebo rohožemi a Al folií stažených AL páskou,montáž pouze osoba proškolena výrobcem s platným osvědčením</t>
  </si>
  <si>
    <t>751 000 005</t>
  </si>
  <si>
    <t>Rekuperační jednotka průtok vzduchu P/O=200/200m3/h ve vnitřním standardním provedení podstropní s deskovým rekuperátorem, elektrickým ohřívačem, filtrací F7/M5 a ventilátory s EC motory, připojovaací manžety dle standardu VZT 1.01</t>
  </si>
  <si>
    <t>103463844</t>
  </si>
  <si>
    <t>751 611 119</t>
  </si>
  <si>
    <t>Montáž centrální vzduchotechnické jednotky s rekuperací tepla podstropní do 300m3/h</t>
  </si>
  <si>
    <t>751 000 006</t>
  </si>
  <si>
    <t>Zpětná klapka do potrubí DN160 těsná</t>
  </si>
  <si>
    <t>751 514 662</t>
  </si>
  <si>
    <t>Montáž škrticí nebo zpětné klapky D 100-200mm</t>
  </si>
  <si>
    <t>751 000 007</t>
  </si>
  <si>
    <t>Vyústka do čtyřhranného potrubí jednořadá bílá s regulací R1 400x100mm</t>
  </si>
  <si>
    <t>751 311 091</t>
  </si>
  <si>
    <t>Mtž čtyřhranné vyústi do čtyřhranného potrubí do 0,04m2</t>
  </si>
  <si>
    <t>751 000 008</t>
  </si>
  <si>
    <t>Vyústka do čtyřhranného potrubí jednořadá bílá s regulací R1 300x100mm</t>
  </si>
  <si>
    <t>751 000 009</t>
  </si>
  <si>
    <t>Talířový ventil kruhový kovový bílý se zděří DN 160 odvodní</t>
  </si>
  <si>
    <t>751 322 011</t>
  </si>
  <si>
    <t>Mtž talířového ventilu D 100 do 200 mm</t>
  </si>
  <si>
    <t>751 000 010</t>
  </si>
  <si>
    <t>Talířový ventil kruhový kovový bílý se zděří DN 100 univerzální</t>
  </si>
  <si>
    <t>751 322 011.1</t>
  </si>
  <si>
    <t>Mtž talířového ventilu D do 100 mm</t>
  </si>
  <si>
    <t>751 000 011</t>
  </si>
  <si>
    <t>Připojovací stěnový box na výustku 400x100mm s kruhovým připojením 2xDN80</t>
  </si>
  <si>
    <t>751 398 110</t>
  </si>
  <si>
    <t>Mtž boxu stěnového kovového</t>
  </si>
  <si>
    <t>751 000 012</t>
  </si>
  <si>
    <t>Připojovací stěnový box na výustku 300x100mm s kruhovým připojením 1xDN80</t>
  </si>
  <si>
    <t>751 000 013</t>
  </si>
  <si>
    <t>Připojovací stropní box na ventil DN160mm s kruhovým připojením 2xDN80</t>
  </si>
  <si>
    <t>751 398 112</t>
  </si>
  <si>
    <t>Mtž boxu stropního kovového</t>
  </si>
  <si>
    <t>751 000 014</t>
  </si>
  <si>
    <t>Připojovací stropní box na ventil DN100mm s kruhovým připojením 1xDN80</t>
  </si>
  <si>
    <t>751 000 015</t>
  </si>
  <si>
    <t>Tlumič hluku kruhový polypropylenový DN 160, tl. izolace 25mm, délka 1m</t>
  </si>
  <si>
    <t>751 344 112</t>
  </si>
  <si>
    <t>Montáž tlumiče hluku pro kruhové potrubí do D 200mm</t>
  </si>
  <si>
    <t>751 000 016</t>
  </si>
  <si>
    <t>Požární klapka kruhová s se servopohonem 230V, bez napětí zavřeno, DN160 mm, 1x koncový spínač, vč. montážního rámu na stěnu</t>
  </si>
  <si>
    <t>751 000 017</t>
  </si>
  <si>
    <t>Mtž požární klapky do kruhového p.</t>
  </si>
  <si>
    <t>751 000 018</t>
  </si>
  <si>
    <t>Distribuční box s vnitřní akustickou izolací z PE pěny s bočním připojením DN160/3xDN80/0</t>
  </si>
  <si>
    <t>751 000 019</t>
  </si>
  <si>
    <t>Distribuční box s vnitřní akustickou izolací z PE pěny s bočním připojením DN160/1xDN80/3xDN80</t>
  </si>
  <si>
    <t>751 000 020</t>
  </si>
  <si>
    <t>Distribuční box s vnitřní akustickou izolací z PE pěny s bočním připojením DN160/2xDN80/2xDN80</t>
  </si>
  <si>
    <t>751 000 021</t>
  </si>
  <si>
    <t>Protidešťová žaluzie pozinkovaná včetné síta a upínacího rámu, 400x315mm</t>
  </si>
  <si>
    <t>751 398 052</t>
  </si>
  <si>
    <t>Mtž protidešťové žaluzie přes 0,15 do 0,3m2</t>
  </si>
  <si>
    <t>751 000 022</t>
  </si>
  <si>
    <t>751 000 023</t>
  </si>
  <si>
    <t>Rekuperační jednotka průtok vzduchu P/O=600/600m3/h ve vnitřním standardním provedení podstropní s deskovým rekuperátorem, elektrickým ohřívačem, filtrací F7/M5 a ventilátory s EC motory, připojovaací manžety dle standardu VZT 2.01</t>
  </si>
  <si>
    <t>751 611 121</t>
  </si>
  <si>
    <t>Montáž centrální vzduchotechnické jednotky s rekuperací tepla podstropní do 1000m3/h</t>
  </si>
  <si>
    <t>751 000 024</t>
  </si>
  <si>
    <t>Zpětná klapka do potrubí DN250 těsná</t>
  </si>
  <si>
    <t>751 514 663</t>
  </si>
  <si>
    <t>Montáž škrticí nebo zpětné klapky D 200-300mm</t>
  </si>
  <si>
    <t>751 000 025</t>
  </si>
  <si>
    <t>Rekuperační jednotka průtok vzduchu P/O=500/500m3/h ve vnitřním standardním provedení podstropní s deskovým rekuperátorem, elektrickým ohřívačem, filtrací F7/M5 a ventilátory s EC motory, připojovaací manžety dle standardu VZT 2.02</t>
  </si>
  <si>
    <t>751 611 120</t>
  </si>
  <si>
    <t>Montáž centrální vzduchotechnické jednotky s rekuperací tepla podstropní do 500m3/h</t>
  </si>
  <si>
    <t>751 000 026</t>
  </si>
  <si>
    <t>Zpětná klapka do potrubí DN200 těsná</t>
  </si>
  <si>
    <t>751 000 027</t>
  </si>
  <si>
    <t>751 000 028</t>
  </si>
  <si>
    <t>751 000 029</t>
  </si>
  <si>
    <t>751 000 030</t>
  </si>
  <si>
    <t>Vířivý anemostat pro přívod vzduchu čtyřhranný s horizontálním připojením DN160, lamely 400x16</t>
  </si>
  <si>
    <t>751 322 122</t>
  </si>
  <si>
    <t>Mtž anemostatu čtvercového vířivého se skříní do 0,2m2</t>
  </si>
  <si>
    <t>751 000 031</t>
  </si>
  <si>
    <t>Vířivý anemostat pro odvod vzduchu čtyřhranný s horizontálním připojením DN160, lamely 400x16</t>
  </si>
  <si>
    <t>751 000 032</t>
  </si>
  <si>
    <t>751 000 033</t>
  </si>
  <si>
    <t>751 000 034</t>
  </si>
  <si>
    <t>Stěnová mřížka 400x100, jednořadá, hliníková včetně upínacího rámečku, rozteč lamel 20, upínání šroubky</t>
  </si>
  <si>
    <t>751 311 092</t>
  </si>
  <si>
    <t>Mtž vyústi čtyřhranné do čtyřhranného potrubí do 0,08m2</t>
  </si>
  <si>
    <t>751 000 035</t>
  </si>
  <si>
    <t>Stěnová mřížka 500x100, jednořadá, hliníková včetně upínacího rámečku, rozteč lamel 20, upínání šroubky</t>
  </si>
  <si>
    <t>751 000 036</t>
  </si>
  <si>
    <t>Tlumič hluku kruhový polypropylenový DN 200, tl. izolace 25mm, délka 1m</t>
  </si>
  <si>
    <t>751 000 037</t>
  </si>
  <si>
    <t>Tlumič hluku kruhový polypropylenový DN 250, tl. izolace 25mm, délka 1m</t>
  </si>
  <si>
    <t>751 344 113</t>
  </si>
  <si>
    <t>Montáž tlumiče hluku pro kruhové potrubí D 200-300mm</t>
  </si>
  <si>
    <t>751 000 038</t>
  </si>
  <si>
    <t>Požární klapka kruhová s se servopohonem 230V, bez napětí zavřeno, DN200 mm, 1x koncový spínač, vč. montážního rámu na stěnu</t>
  </si>
  <si>
    <t>751 000 039</t>
  </si>
  <si>
    <t>751 000 040</t>
  </si>
  <si>
    <t>Požární klapka kruhová s se servopohonem 230V, bez napětí zavřeno, DN200 mm, 1x koncový spínač</t>
  </si>
  <si>
    <t>751 000 041</t>
  </si>
  <si>
    <t>751 000 042</t>
  </si>
  <si>
    <t>Požární klapka čtyřhranná s se servopohonem 230V, bez napětí zavřeno, 250x150 mm, 1x koncový spínač</t>
  </si>
  <si>
    <t>751 000 043</t>
  </si>
  <si>
    <t>751 000 044</t>
  </si>
  <si>
    <t>Požární klapka kruhová s se servopohonem 230V, bez napětí zavřeno, DN250 mm, 1x koncový spínač</t>
  </si>
  <si>
    <t>751 000 045</t>
  </si>
  <si>
    <t>751 000 046</t>
  </si>
  <si>
    <t>Protidešťová žaluzie pozinkovaná včetné síta a upínacího rámu, 250x250mm</t>
  </si>
  <si>
    <t>751 398 051</t>
  </si>
  <si>
    <t>Mtž protidešťové žaluzie do 0,15m2</t>
  </si>
  <si>
    <t>751 000 047</t>
  </si>
  <si>
    <t>Výfuková hlavice pozinkovaná DN200</t>
  </si>
  <si>
    <t>751 514 776</t>
  </si>
  <si>
    <t>Montáž vvýfukové hlavice bez příruby D 100-200 mm</t>
  </si>
  <si>
    <t>751 000 048</t>
  </si>
  <si>
    <t>Diagonální ventilátor DN160, U=230V, Qv=300m3/h, pext=150Pa</t>
  </si>
  <si>
    <t>751 122 092</t>
  </si>
  <si>
    <t>Montáž radiálního potrubního ventilátoru D 100-200mm</t>
  </si>
  <si>
    <t>751 000 049</t>
  </si>
  <si>
    <t>Zpětná klapka do potrubí DN160</t>
  </si>
  <si>
    <t>751 000 050</t>
  </si>
  <si>
    <t>spona rychloupínací DN160</t>
  </si>
  <si>
    <t>751 514 536</t>
  </si>
  <si>
    <t>Montáž spojky bez příruby D 100-200mm</t>
  </si>
  <si>
    <t>751 000 051</t>
  </si>
  <si>
    <t>751 000 052</t>
  </si>
  <si>
    <t>Krycí síto na potrubí DN160</t>
  </si>
  <si>
    <t>751 398 012</t>
  </si>
  <si>
    <t>Montáž větrací mřížky na kruhové potrubí D 100-200 mm</t>
  </si>
  <si>
    <t>751 000 053</t>
  </si>
  <si>
    <t>Stěnová mřížka 400x150, jednořadá, hliníková včetně upínacího rámečku, rozteč lamel 20, upínání šroubky</t>
  </si>
  <si>
    <t>751 000 054</t>
  </si>
  <si>
    <t>751 000 055</t>
  </si>
  <si>
    <t>751 000 056</t>
  </si>
  <si>
    <t>751 000 057</t>
  </si>
  <si>
    <t>Požární klapka kruhová s se servopohonem 230V, bez napětí zavřeno, DN160 mm, 1x koncový spínač</t>
  </si>
  <si>
    <t>751 000 058</t>
  </si>
  <si>
    <t>751 000 059</t>
  </si>
  <si>
    <t>Požární klapka čtyřhranná, lamelová se servopohonem 230V, bez napětí zavřeno, 150x375 mm, 1x koncový spínač, 1x mřížka</t>
  </si>
  <si>
    <t>751 000 060</t>
  </si>
  <si>
    <t>Mtž požární klapky čtyřhranné do čtyřhranného potrubí</t>
  </si>
  <si>
    <t>751 000 061</t>
  </si>
  <si>
    <t>Protidešťová žaluzie pozinkovaná včetné síta a upínacího rámu, 250x375mm</t>
  </si>
  <si>
    <t>751 000 062</t>
  </si>
  <si>
    <t>Výfuková hlavice pozinkovaná DN160</t>
  </si>
  <si>
    <t>751 000 063</t>
  </si>
  <si>
    <t>Axiální ventilátor středotlaký se stavitelnými lopatkami DN900, U=400V, P=7,5kW, Qv=30500m3/h, pext=400Pa, vč. montážní konzoly, silentbloky a tlumicí manžetou DN900 a sací kus šikmý se sítem</t>
  </si>
  <si>
    <t>751 111 277</t>
  </si>
  <si>
    <t>Montáž středotlakého potrubního ventilátoru D přes 700mm</t>
  </si>
  <si>
    <t>751 000 064</t>
  </si>
  <si>
    <t>Uzavírací klapka čtyřhranná těsná 1200x1000 mm se servopohonem 230V bez napětí otevřeno</t>
  </si>
  <si>
    <t>751 514 629</t>
  </si>
  <si>
    <t>Montáž škrticí nebo zpětné klapky s. přírubou do 1,26m2</t>
  </si>
  <si>
    <t>751 000 065</t>
  </si>
  <si>
    <t>Uzavírací klapka čtyřhranná těsná 550x550 mm se servopohonem 230V bez napětí otevřeno</t>
  </si>
  <si>
    <t>751 514 617</t>
  </si>
  <si>
    <t>Montáž škrticí nebo zpětné klapky s. přírubou do 0,42m2</t>
  </si>
  <si>
    <t>751 000 066</t>
  </si>
  <si>
    <t>Regulační klapka čtyřhranná 250x350 ruční</t>
  </si>
  <si>
    <t>751 514 616</t>
  </si>
  <si>
    <t>Montáž škrticí nebo zpětné klapky s. přírubou do 0,35m2</t>
  </si>
  <si>
    <t>751 000 067</t>
  </si>
  <si>
    <t>Vyústka do čtyřhranného potrubí jednořadá bílá s regulací R1 600x300mm</t>
  </si>
  <si>
    <t>751 311 094</t>
  </si>
  <si>
    <t>Mtž čtyřhranné vyústi do čtyřhranného potrubí do 0,2m2</t>
  </si>
  <si>
    <t>751 000 068</t>
  </si>
  <si>
    <t>Vyústka do čtyřhranného potrubí jednořadá bílá s regulací R1 300x150mm</t>
  </si>
  <si>
    <t>751 311 092.1</t>
  </si>
  <si>
    <t>Mtž čtyřhranné vyústi do čtyřhranného potrubí do 0,08m2</t>
  </si>
  <si>
    <t>751 000 069</t>
  </si>
  <si>
    <t>Krycí síto na potrubí 550x550mm</t>
  </si>
  <si>
    <t>751 398 025</t>
  </si>
  <si>
    <t>Montáž větrací mřížky přes 0,2m2</t>
  </si>
  <si>
    <t>751 000 070</t>
  </si>
  <si>
    <t>Výfukový kus 550x550-550mm, šikmý 45° vč. síta</t>
  </si>
  <si>
    <t>751 514 716</t>
  </si>
  <si>
    <t>Montáž protidešťové stříšky 0,28-0,35m2</t>
  </si>
  <si>
    <t>751 000 071</t>
  </si>
  <si>
    <t>Radiální ventilátor podomítkový, včetně zpětné klapky, U=230V, Qv=50m3/h, pext=150Pa, kuličková ložiska</t>
  </si>
  <si>
    <t>751 122 051</t>
  </si>
  <si>
    <t>Montáž radiálního podhledového ventilátoru D 100mm</t>
  </si>
  <si>
    <t>751 000 072</t>
  </si>
  <si>
    <t>751 000 073</t>
  </si>
  <si>
    <t>751 000 074</t>
  </si>
  <si>
    <t>751 000 075</t>
  </si>
  <si>
    <t>751 000 076</t>
  </si>
  <si>
    <t>751 000 077</t>
  </si>
  <si>
    <t>Požární klapka čtyřhranná, lamelová se servopohonem 230V, bez napětí zavřeno, 200x250 mm, 1x koncový spínač, 2x mřížka</t>
  </si>
  <si>
    <t>751 000 078</t>
  </si>
  <si>
    <t>751 000 079</t>
  </si>
  <si>
    <t>Požární klapka čtyřhranná, lamelová se servopohonem 230V, bez napětí zavřeno, 150x250 mm, 1x koncový spínač, 2x mřížka</t>
  </si>
  <si>
    <t>751 000 080</t>
  </si>
  <si>
    <t>751 000 081</t>
  </si>
  <si>
    <t>751 000 082</t>
  </si>
  <si>
    <t>751 000 083</t>
  </si>
  <si>
    <t>Požární klapka kruhová s se servopohonem 230V, bez napětí zavřeno, DN100 mm, 1x koncový spínač, vč. montážního rámu na stěnu</t>
  </si>
  <si>
    <t>751 000 084</t>
  </si>
  <si>
    <t>751 000 085</t>
  </si>
  <si>
    <t>Požární klapka kruhová s se servopohonem 230V, bez napětí zavřeno, DN100 mm, 1x koncový spínač</t>
  </si>
  <si>
    <t>751 000 086</t>
  </si>
  <si>
    <t>751 000 104</t>
  </si>
  <si>
    <t>751 000 087</t>
  </si>
  <si>
    <t>Radiální ventilátor v hlukově izolované skříni, vč. tl. manžet, servisních dvířek, Qv=1200-1500m3/h, pext=250Pa, U=230V, P=0,51kW, EC motor</t>
  </si>
  <si>
    <t>751 122 113</t>
  </si>
  <si>
    <t>Montáž ventilátoru radiálního, nízkotlakého, potrubního, profil do 0,21m2</t>
  </si>
  <si>
    <t>751 000 088</t>
  </si>
  <si>
    <t>Uzavírací klapka čtyřhranná těsná 378x378 mm se servopohonem 230V</t>
  </si>
  <si>
    <t>751 514 614</t>
  </si>
  <si>
    <t>Montáž škrticí nebo zpětné klapky s. přírubou do 0,21m2</t>
  </si>
  <si>
    <t>751 000 089</t>
  </si>
  <si>
    <t>Uzavírací klapka čtyřhranná 250x125 mm ruční</t>
  </si>
  <si>
    <t>751 514 611</t>
  </si>
  <si>
    <t>Montáž škrticí nebo zpětné klapky s. přírubou do 0,035m2</t>
  </si>
  <si>
    <t>751 000 090</t>
  </si>
  <si>
    <t>Vyústka do čtyřhranného potrubí jednořadá pozinkovaná s regulací R1 300x100mm</t>
  </si>
  <si>
    <t>751 000 091</t>
  </si>
  <si>
    <t>Vyústka do čtyřhranného potrubí jednořadá pozinkovaná s regulací R1 400x200mm</t>
  </si>
  <si>
    <t>751 000 092</t>
  </si>
  <si>
    <t>Tlumič hluku čtyřhranný kulisový, tl. kulisy 100, počet kulis 3, 450x350-1000, Db=0/6/10/14/28/44/48/35/29dBA</t>
  </si>
  <si>
    <t>751 344 122</t>
  </si>
  <si>
    <t>Montáž tlumiče hluku pro čtyřhranné potrubí do 0,30 m2</t>
  </si>
  <si>
    <t>751 000 093</t>
  </si>
  <si>
    <t>Požární klapka čtyřhranná s se servopohonem 230V, bez napětí zavřeno, 350x200 mm, 1x koncový spínač</t>
  </si>
  <si>
    <t>751 000 094</t>
  </si>
  <si>
    <t>751 000 095</t>
  </si>
  <si>
    <t>Požární klapka čtyřhranná s se servopohonem 230V, bez napětí zavřeno, 400x200 mm, 1x koncový spínač</t>
  </si>
  <si>
    <t>751 000 096</t>
  </si>
  <si>
    <t>751 000 097</t>
  </si>
  <si>
    <t>Protidešťová žaluzie pozinkovaná včetné síta a upínacího rámu, 550x315mm</t>
  </si>
  <si>
    <t>751 000 098</t>
  </si>
  <si>
    <t>Protidešťová žaluzie pozinkovaná včetné síta a upínacího rámu, 450x315mm</t>
  </si>
  <si>
    <t>751 000 099</t>
  </si>
  <si>
    <t>Diagonální ventilátor DN250, U=230V, Qv=900m3/h, pext=150Pa</t>
  </si>
  <si>
    <t>751 122 093</t>
  </si>
  <si>
    <t>Montáž radiálního potrubního ventilátoru D 200-300mm</t>
  </si>
  <si>
    <t>751 000 100</t>
  </si>
  <si>
    <t>spona rychloupínací DN250</t>
  </si>
  <si>
    <t>751 514 537</t>
  </si>
  <si>
    <t>Montáž spojky bez příruby D 200-300mm</t>
  </si>
  <si>
    <t>751 000 101</t>
  </si>
  <si>
    <t>Diagonální ventilátor DN160, U=230V, Qv=200m3/h, pext=100Pa</t>
  </si>
  <si>
    <t>751 000 102</t>
  </si>
  <si>
    <t>751 000 103</t>
  </si>
  <si>
    <t>751 000 104.1</t>
  </si>
  <si>
    <t>751 344 113.1</t>
  </si>
  <si>
    <t>Montáž tlumiče hluku pro kruhové potrubí do D 300mm</t>
  </si>
  <si>
    <t>751 000 105</t>
  </si>
  <si>
    <t>751 000 106</t>
  </si>
  <si>
    <t>751 000 107</t>
  </si>
  <si>
    <t>Požární klapka čtyřhranná, lamelová se servopohonem 230V, bez napětí zavřeno, 400x500 mm, 1x koncový spínač, 2x mřížka</t>
  </si>
  <si>
    <t>751 000 108</t>
  </si>
  <si>
    <t>751 000 109</t>
  </si>
  <si>
    <t>751 000 110</t>
  </si>
  <si>
    <t>751 000 111</t>
  </si>
  <si>
    <t>751 000 112</t>
  </si>
  <si>
    <t>751 000 113</t>
  </si>
  <si>
    <t>751 000 114</t>
  </si>
  <si>
    <t>Krycí síto na potrubí DN250</t>
  </si>
  <si>
    <t>751 398 013</t>
  </si>
  <si>
    <t>Montáž větrací mřížky na kruhové potrubí D 200-300 mm</t>
  </si>
  <si>
    <t>751 000 115</t>
  </si>
  <si>
    <t>Výfuková hlavice pozinkovaná DN250</t>
  </si>
  <si>
    <t>751 514 777</t>
  </si>
  <si>
    <t>Montáž vvýfukové hlavice bez příruby D 200-300 mm</t>
  </si>
  <si>
    <t>751 000 116</t>
  </si>
  <si>
    <t>Kondenzační jednotka SPLIT s invertorem Qch=2,1kW,horizontální výstup vzduchu Qt=3,0kW, U=230V, R32, S.E.E.R=7.40, LpA=46 dBA, 541x663x290mm (v*š*h), včetně komunikační karty MODBUS</t>
  </si>
  <si>
    <t>751 721 111</t>
  </si>
  <si>
    <t>Mtž klimatizační jednotky venkovní 230V do 2 vnitřních j.</t>
  </si>
  <si>
    <t>751 000 117</t>
  </si>
  <si>
    <t>Nástěnná jednotka SPLIT s invertorem Qch=2,1kW,horizontální výstup vzduchu Qt=3,0kW, U=230V, R32, LpA=20-38 dBA, 270x834x222mm (v*š*h)</t>
  </si>
  <si>
    <t>751 711 111</t>
  </si>
  <si>
    <t>Mtž klimatizační jednotky nástěnné do výkonu 3,5kW</t>
  </si>
  <si>
    <t>751 000 118</t>
  </si>
  <si>
    <t>Kondenzační jednotka SPLIT s invertorem Qch=4,2kW,horizontální výstup vzduchu Qt=5,4kW, U=230V, R32, S.E.E.R=6.90, LpA=50 dBA, 542x799x290mm (v*š*h), včetně komunikační karty MODBUS</t>
  </si>
  <si>
    <t>751 000 119</t>
  </si>
  <si>
    <t>Nástěnná jednotka SPLIT s invertorem Qch 4,2kW,horizontální výstup vzduchu Qt=5,4kW, U=230V, R32, LpA=20-43 dBA, 270x834x222mm (v*š*h)</t>
  </si>
  <si>
    <t>751 711 112</t>
  </si>
  <si>
    <t>Mtž klimatizační jednotky nástěnné do výkonu 3,5-5,0kW</t>
  </si>
  <si>
    <t>751 000 120</t>
  </si>
  <si>
    <t>Předizolované CU potrubí 6mm, vč. montážního a kotvicího materiálu</t>
  </si>
  <si>
    <t>751 791 111</t>
  </si>
  <si>
    <t>Mtž měděného potrubí předizolovaného 6</t>
  </si>
  <si>
    <t>751 000 121</t>
  </si>
  <si>
    <t>Předizolované CU potrubí 10mm, vč. montážního a kotvicího materiálu</t>
  </si>
  <si>
    <t>751 791 112</t>
  </si>
  <si>
    <t>Mtž měděného potrubí předizolovaného 10</t>
  </si>
  <si>
    <t>751 000 122</t>
  </si>
  <si>
    <t>Montážní konzola (2ks) pro montáž klimatizace na stěnu</t>
  </si>
  <si>
    <t>751 792 004</t>
  </si>
  <si>
    <t>Mtž 2ks kozol pro uložení klimatizační jednotky na stěnu</t>
  </si>
  <si>
    <t>751 000 123</t>
  </si>
  <si>
    <t>Dvoužilový stíněný kabel 0,75-1,25mm2</t>
  </si>
  <si>
    <t>751 000 124</t>
  </si>
  <si>
    <t>Montáž komunikačního kabelu</t>
  </si>
  <si>
    <t>751 000 125</t>
  </si>
  <si>
    <t>751 000 126</t>
  </si>
  <si>
    <t>751 000 127</t>
  </si>
  <si>
    <t>trouba spirálně vinutá Pz D 80mm, vč. tvarovek 35%, tř."C"</t>
  </si>
  <si>
    <t>751 000 128</t>
  </si>
  <si>
    <t>trouba spirálně vinutá Pz D 100mm, vč. tvarovek 20%, tř."C"</t>
  </si>
  <si>
    <t>751 511 181</t>
  </si>
  <si>
    <t>Mtž potrubí plech skupiny I kruh bez příruby tloušťky plechu 0,6 mm D do 100 mm</t>
  </si>
  <si>
    <t>751 000 129</t>
  </si>
  <si>
    <t>trouba spirálně vinutá Pz D 125mm, vč. tvarovek 25%, tř."C"</t>
  </si>
  <si>
    <t>751 000 130</t>
  </si>
  <si>
    <t>trouba spirálně vinutá Pz D 160mm, vč. tvarovek 30%, tř."C"</t>
  </si>
  <si>
    <t>751 000 131</t>
  </si>
  <si>
    <t>trouba spirálně vinutá Pz D 180mm, vč. tvarovek 25%, tř."C"</t>
  </si>
  <si>
    <t>751 000 132</t>
  </si>
  <si>
    <t>trouba spirálně vinutá Pz D 200mm, vč. tvarovek 20%, tř."C"</t>
  </si>
  <si>
    <t>751 511 182</t>
  </si>
  <si>
    <t>Mtž potrubí plech skupiny I kruh bez příruby tloušťky plechu 0,6 mm D do 200 mm</t>
  </si>
  <si>
    <t>751 000 133</t>
  </si>
  <si>
    <t>trouba spirálně vinutá Pz D 225mm, vč. tvarovek 15%, tř."C"</t>
  </si>
  <si>
    <t>751 000 134</t>
  </si>
  <si>
    <t>trouba spirálně vinutá Pz D 250mm, vč. tvarovek 30%, tř."C"</t>
  </si>
  <si>
    <t>751 511 183</t>
  </si>
  <si>
    <t>Mtž potrubí plech skupiny I kruh bez příruby tloušťky plechu 0,6 mm D do 300 mm</t>
  </si>
  <si>
    <t>42 981 955</t>
  </si>
  <si>
    <t>ohebná hadice z AL, tepelnou izolací a zvukovou izolací D100</t>
  </si>
  <si>
    <t>751 537 145</t>
  </si>
  <si>
    <t>Mtž potrubí ohebného izolovaného D do 100 mm</t>
  </si>
  <si>
    <t>42 981 958</t>
  </si>
  <si>
    <t>ohebná hadice z AL, tepelnou izolací a zvukovou izolací D160</t>
  </si>
  <si>
    <t>751 537 147</t>
  </si>
  <si>
    <t>Mtž potrubí ohebného izolovaného D do 200 mm</t>
  </si>
  <si>
    <t>42 981 960</t>
  </si>
  <si>
    <t>ohebná hadice z AL, tepelnou izolací a zvukovou izolací D203</t>
  </si>
  <si>
    <t>751 537 148</t>
  </si>
  <si>
    <t>Mtž potrubí ohebného izolovaného D do 250 mm</t>
  </si>
  <si>
    <t>751 000 135</t>
  </si>
  <si>
    <t>PE hadice DN80 mm, vnitřní povrch antibakteriální fólie</t>
  </si>
  <si>
    <t>751 537 141</t>
  </si>
  <si>
    <t>Mtž potrubí ohebného PE antibakteriálního D70-90mm</t>
  </si>
  <si>
    <t>751 000 136</t>
  </si>
  <si>
    <t>Čtyřhranné potrubí sk. I - rovné do průřezu 0,07m2</t>
  </si>
  <si>
    <t>751 000 137</t>
  </si>
  <si>
    <t>Čtyřhranné potrubí sk. I - tvarovky do průřezu 0,07m2</t>
  </si>
  <si>
    <t>751 511 003</t>
  </si>
  <si>
    <t>Mtž potrubí plech skupiny I s přírubou tloušťky plechu 0,6 mm do 0,07 m2</t>
  </si>
  <si>
    <t>751 000 138</t>
  </si>
  <si>
    <t>Čtyřhranné potrubí sk. I - rovné do průřezu 0,13m2</t>
  </si>
  <si>
    <t>751 000 139</t>
  </si>
  <si>
    <t>Čtyřhranné potrubí sk. I - tvarovky do průřezu 0,13m2</t>
  </si>
  <si>
    <t>751 511 021</t>
  </si>
  <si>
    <t>Mtž potrubí plech skupiny I s přírubou tloušťky plechu 0,6 mm do 0,13 m2</t>
  </si>
  <si>
    <t>751 000 140</t>
  </si>
  <si>
    <t>Čtyřhranné potrubí sk. I - rovné do průřezu 0,28m2</t>
  </si>
  <si>
    <t>751 000 141</t>
  </si>
  <si>
    <t>Čtyřhranné potrubí sk. I - tvarovky do průřezu 0,28m2</t>
  </si>
  <si>
    <t>751 511 022</t>
  </si>
  <si>
    <t>Mtž potrubí plech skupiny I s přírubou tloušťky plechu 0,6 mm do 0,28 m2</t>
  </si>
  <si>
    <t>751 000 142</t>
  </si>
  <si>
    <t>Čtyřhranné potrubí sk. I - rovné do průřezu 0,5m2</t>
  </si>
  <si>
    <t>751 000 143</t>
  </si>
  <si>
    <t>Čtyřhranné potrubí sk. I - tvarovky do průřezu 0,5m2</t>
  </si>
  <si>
    <t>751 511 023</t>
  </si>
  <si>
    <t>Mtž potrubí plech skupiny I s přírubou tloušťky plechu 0,6 mm do 0,50 m2</t>
  </si>
  <si>
    <t>751 000 144</t>
  </si>
  <si>
    <t>Čtyřhranné potrubí sk. I - rovné do průřezu 1,54m2</t>
  </si>
  <si>
    <t>751 000 145</t>
  </si>
  <si>
    <t>751 511 026</t>
  </si>
  <si>
    <t>Mtž potrubí plech skupiny I s přírubou tloušťky plechu 0,6 mm do 1,54 m2</t>
  </si>
  <si>
    <t>751 581 313</t>
  </si>
  <si>
    <t>Protipožární prostup stěnou čtyřhranného potrubí průřezu do 0,07 šířka spáry 25 mm</t>
  </si>
  <si>
    <t>751 581 314</t>
  </si>
  <si>
    <t>Protipožární prostup stěnou čtyřhranného potrubí průřezu do 0,13 šířka spáry 25 mm</t>
  </si>
  <si>
    <t>751 581 315</t>
  </si>
  <si>
    <t>Protipožární prostup stěnou čtyřhranného potrubí průřezu do 0,28 šířka spáry 25 mm</t>
  </si>
  <si>
    <t>751 581 351</t>
  </si>
  <si>
    <t>Protipožární prostup stěnou kruhového potrubí průměru do 100 šířka spáry 25 mm</t>
  </si>
  <si>
    <t>751 581 352</t>
  </si>
  <si>
    <t>Protipožární prostup stěnou kruhového potrubí průměru do 200 šířka spáry 25 mm</t>
  </si>
  <si>
    <t>751 581 353</t>
  </si>
  <si>
    <t>Protipožární prostup stěnou kruhového potrubí průměru do 300 šířka spáry 25 mm</t>
  </si>
  <si>
    <t>OST</t>
  </si>
  <si>
    <t>Ostatní</t>
  </si>
  <si>
    <t>751 000 146</t>
  </si>
  <si>
    <t>Doprava horizontální</t>
  </si>
  <si>
    <t>751 000 147</t>
  </si>
  <si>
    <t>Doprava vertikální</t>
  </si>
  <si>
    <t>751 000 148</t>
  </si>
  <si>
    <t>Zaregulování</t>
  </si>
  <si>
    <t>h</t>
  </si>
  <si>
    <t>751 000 149</t>
  </si>
  <si>
    <t>Komplexní zkoušky</t>
  </si>
  <si>
    <t>751 000 150</t>
  </si>
  <si>
    <t>Zaškolení</t>
  </si>
  <si>
    <t>02.09 - MaR</t>
  </si>
  <si>
    <t>M21 - MaR</t>
  </si>
  <si>
    <t xml:space="preserve">    1.2 - Silové kabely NN</t>
  </si>
  <si>
    <t xml:space="preserve">    3.1 - Žlaby</t>
  </si>
  <si>
    <t xml:space="preserve">    4.1 - Snímače</t>
  </si>
  <si>
    <t xml:space="preserve">    4.2 - Pohony</t>
  </si>
  <si>
    <t xml:space="preserve">    5.1 - Rozvaděč</t>
  </si>
  <si>
    <t xml:space="preserve">    5.1.1 - Řídicí systém</t>
  </si>
  <si>
    <t>M21</t>
  </si>
  <si>
    <t>1.2</t>
  </si>
  <si>
    <t>Silové kabely NN</t>
  </si>
  <si>
    <t>Silové kabely NNm Bez funkčné integrity CYKY-J 3x1,5mm2</t>
  </si>
  <si>
    <t>Signalizačné káble bez funkčné integrity J-Y(St)Y 1x2x0,8mm2</t>
  </si>
  <si>
    <t>Signalizačné káble bez funkčné integrity J-Y(St)Y 2x2x0,8mm2</t>
  </si>
  <si>
    <t>Signalizačné káble bez funkčné integrity Kabel Cat. 5e UTP</t>
  </si>
  <si>
    <t>Bezhalogénové bez funkčné integrity SEKHF-R 1x2x0,5mm2, B2ca s1d1a1</t>
  </si>
  <si>
    <t>3.1</t>
  </si>
  <si>
    <t>Žlaby</t>
  </si>
  <si>
    <t>2095180125</t>
  </si>
  <si>
    <t>Kabelový žlab 35x100mm (podlaží)</t>
  </si>
  <si>
    <t>Kabelová lávka 60x200mm (Stoupačka v šachtě)</t>
  </si>
  <si>
    <t>4.1</t>
  </si>
  <si>
    <t>Snímače</t>
  </si>
  <si>
    <t>889844176</t>
  </si>
  <si>
    <t>Detektor CO2, 0-10V například RCO2-W nebo ekvivalent</t>
  </si>
  <si>
    <t>Tlačítko 1/0, s montážní krabičkou na povrch například Asfora EPH0700121</t>
  </si>
  <si>
    <t>4.2</t>
  </si>
  <si>
    <t>Pohony</t>
  </si>
  <si>
    <t>-379801471</t>
  </si>
  <si>
    <t>Klapkový pohon pro vzt, 8-16mm, 24VAC,4Nm například LF24 nebo ekvivalent</t>
  </si>
  <si>
    <t>5.1</t>
  </si>
  <si>
    <t>Rozvaděč</t>
  </si>
  <si>
    <t>708018133</t>
  </si>
  <si>
    <t>Rozvaděč vrátane jištení, relé, stykačů a signalizace</t>
  </si>
  <si>
    <t>5.1.1</t>
  </si>
  <si>
    <t>Řídicí systém</t>
  </si>
  <si>
    <t>272690294</t>
  </si>
  <si>
    <t>Riadiaca Jednotka 24DI, 19RDO, 4xDO, 15AI, 6AO například AMAP99W3 nebo ekvivalent</t>
  </si>
  <si>
    <t>Vstupno výstupný modul 24xDI, například AMIT AMRIO-DI24 nebo ekvivalent</t>
  </si>
  <si>
    <t>Grafický terminál, například AMIT AMT-OP87 nebo ekvivalent</t>
  </si>
  <si>
    <t>Prepojovací kábel 232XV</t>
  </si>
  <si>
    <t>5-portový Switch, na Din lištu, napájanie 24VDC</t>
  </si>
  <si>
    <t>Vizualizační a aplikační softvér</t>
  </si>
  <si>
    <t>03 - SO03 - Opěrné stěny</t>
  </si>
  <si>
    <t>122251104</t>
  </si>
  <si>
    <t>Odkopávky a prokopávky nezapažené strojně v hornině třídy těžitelnosti I skupiny 3 přes 100 do 500 m3</t>
  </si>
  <si>
    <t>-1009092343</t>
  </si>
  <si>
    <t>https://podminky.urs.cz/item/CS_URS_2024_01/122251104</t>
  </si>
  <si>
    <t>opěrná stěna A</t>
  </si>
  <si>
    <t>opěrná stěna B</t>
  </si>
  <si>
    <t>venkovní schodiště v řezu C</t>
  </si>
  <si>
    <t>4,25*1,2*0,3</t>
  </si>
  <si>
    <t>132212331</t>
  </si>
  <si>
    <t>Hloubení nezapažených rýh šířky přes 800 do 2 000 mm ručně s urovnáním dna do předepsaného profilu a spádu v hornině třídy těžitelnosti I skupiny 3 soudržných</t>
  </si>
  <si>
    <t>-1877171271</t>
  </si>
  <si>
    <t>https://podminky.urs.cz/item/CS_URS_2024_01/132212331</t>
  </si>
  <si>
    <t>dokopání základové spáry</t>
  </si>
  <si>
    <t>(3,405+3,58+2,9+3,1)/2*0,6*0,1</t>
  </si>
  <si>
    <t>(14,245+10,645+3,5+1,69+6,89+5,365+59,03+59,305+5,26+1,62+11,08+8,98)/2*1,3*0,1</t>
  </si>
  <si>
    <t>-1942979547</t>
  </si>
  <si>
    <t>299,530+12,585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</si>
  <si>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</si>
  <si>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</si>
  <si>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-376688877</t>
  </si>
  <si>
    <t>https://podminky.urs.cz/item/CS_URS_2024_01/162751119</t>
  </si>
  <si>
    <t>312,115*7</t>
  </si>
  <si>
    <t>1655052293</t>
  </si>
  <si>
    <t>312,115*1,8</t>
  </si>
  <si>
    <t>1674853117</t>
  </si>
  <si>
    <t>pod drenáží obj. B</t>
  </si>
  <si>
    <t>(3,35+14+6,74+59,03+5,11+10,93)*0,3*0,5</t>
  </si>
  <si>
    <t>58128452</t>
  </si>
  <si>
    <t>bentonit aktivovaný mletý</t>
  </si>
  <si>
    <t>-2095777698</t>
  </si>
  <si>
    <t>jílové těsnění</t>
  </si>
  <si>
    <t>14,874*1,8</t>
  </si>
  <si>
    <t>551467211</t>
  </si>
  <si>
    <t>6,565*(0,6+1,05)/25*1,387+6*0,29*0,8</t>
  </si>
  <si>
    <t>(1,69+10,645+5,365+59,035+1,62+8,98)*0,5*0,8</t>
  </si>
  <si>
    <t>(3,5+14,245+6,89+59,03+5,26+11,08)*(0,15*0,8+0,3*1,78)</t>
  </si>
  <si>
    <t>58344171</t>
  </si>
  <si>
    <t>štěrkodrť frakce 0/32</t>
  </si>
  <si>
    <t>-295662263</t>
  </si>
  <si>
    <t>102,33*2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</si>
  <si>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</si>
  <si>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</si>
  <si>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611601070</t>
  </si>
  <si>
    <t>https://podminky.urs.cz/item/CS_URS_2024_01/274353141</t>
  </si>
  <si>
    <t>274353142</t>
  </si>
  <si>
    <t>Bednění kotevních otvorů a prostupů v základových konstrukcích v pasech včetně polohového zajištění a odbednění, popř. ztraceného bednění z pletiva apod. průřezu přes 0,10 do 0,17 m2, hl. přes 1,00 do 2,00 m</t>
  </si>
  <si>
    <t>2527808</t>
  </si>
  <si>
    <t>https://podminky.urs.cz/item/CS_URS_2024_01/274353142</t>
  </si>
  <si>
    <t>d200</t>
  </si>
  <si>
    <t>275313811</t>
  </si>
  <si>
    <t>Základy z betonu prostého patky a bloky z betonu kamenem neprokládaného tř. C 25/30</t>
  </si>
  <si>
    <t>-439957914</t>
  </si>
  <si>
    <t>https://podminky.urs.cz/item/CS_URS_2024_01/275313811</t>
  </si>
  <si>
    <t>1,2*0,35*0,35*4</t>
  </si>
  <si>
    <t>275351121</t>
  </si>
  <si>
    <t>Bednění základů patek zřízení</t>
  </si>
  <si>
    <t>346722191</t>
  </si>
  <si>
    <t>https://podminky.urs.cz/item/CS_URS_2024_01/275351121</t>
  </si>
  <si>
    <t>(1,2+0,35)*2*0,35*4</t>
  </si>
  <si>
    <t>275351122</t>
  </si>
  <si>
    <t>Bednění základů patek odstranění</t>
  </si>
  <si>
    <t>793669034</t>
  </si>
  <si>
    <t>https://podminky.urs.cz/item/CS_URS_2024_01/275351122</t>
  </si>
  <si>
    <t>-1843633861</t>
  </si>
  <si>
    <t>drenáž obj. B</t>
  </si>
  <si>
    <t>(3,35+14+6,74+59,03+5,11+10,93)*0,3*0,3</t>
  </si>
  <si>
    <t>drenáž obj. A</t>
  </si>
  <si>
    <t>(2,7+3,1+3)*0,3*0,3</t>
  </si>
  <si>
    <t>-1116447888</t>
  </si>
  <si>
    <t>(3,35+14+6,74+59,03+5,11+10,93)*0,3*4</t>
  </si>
  <si>
    <t>(2,7+3,1+3)*0,3*4</t>
  </si>
  <si>
    <t>1175195580</t>
  </si>
  <si>
    <t>129,552*1,18</t>
  </si>
  <si>
    <t>361145727</t>
  </si>
  <si>
    <t>(3,35+14+6,74+59,03+5,11+10,93)*0,3*0,1</t>
  </si>
  <si>
    <t>(2,7+3,1+3)*0,3*0,1</t>
  </si>
  <si>
    <t>789625287</t>
  </si>
  <si>
    <t>(3,35+14+6,74+59,03+5,11+10,93)</t>
  </si>
  <si>
    <t>2,7+3,1+3</t>
  </si>
  <si>
    <t>383138203</t>
  </si>
  <si>
    <t>3111131R1</t>
  </si>
  <si>
    <t>Nadzákladové zdi z betonových tvárnic ztraceného bednění hladkých, včetně výplně z betonu třídy C 25/30, tloušťky zdiva přes 400 do 500 mm</t>
  </si>
  <si>
    <t>-1956464112</t>
  </si>
  <si>
    <t>opěrná zeď B</t>
  </si>
  <si>
    <t>(2,69+13,645+(6,365+6,09)/2+(59,03+59,035)/2+(4,46+4,35)/2+10,78)*2</t>
  </si>
  <si>
    <t>311321815</t>
  </si>
  <si>
    <t>Nadzákladové zdi z betonu železového (bez výztuže) nosné pohledového (v přírodní barvě drtí a přísad) tř. C 30/37</t>
  </si>
  <si>
    <t>1172752765</t>
  </si>
  <si>
    <t>https://podminky.urs.cz/item/CS_URS_2024_01/311321815</t>
  </si>
  <si>
    <t>třída betonu C 30/37 XC4 XF4</t>
  </si>
  <si>
    <t>stěna A - dřík</t>
  </si>
  <si>
    <t>(3,2+3,365)*0,3*0,75</t>
  </si>
  <si>
    <t>1786975523</t>
  </si>
  <si>
    <t>opěrná zeď A - pata</t>
  </si>
  <si>
    <t>(3,405+3,58+2,9+3,1)/2*0,6*0,8</t>
  </si>
  <si>
    <t>opěrná zeď B - pata</t>
  </si>
  <si>
    <t>(14,245+10,645+3,5+1,69+6,89+5,365+59,03+59,305+5,26+1,62+11,08+89,98)/2*1,3*0,8</t>
  </si>
  <si>
    <t>1808224366</t>
  </si>
  <si>
    <t xml:space="preserve">stěna A </t>
  </si>
  <si>
    <t>pata</t>
  </si>
  <si>
    <t>(3,405+3,58+2,9+3,1+0,6+0,6)*0,8</t>
  </si>
  <si>
    <t>dřík</t>
  </si>
  <si>
    <t>(3,2+3,365)*(0,3+0,75)*2</t>
  </si>
  <si>
    <t>stěna B</t>
  </si>
  <si>
    <t>(14,245+10,645+3,5+1,69+6,89+5,365+59,03+59,305+5,26+1,62+11,08+89,98+1,3*2)*0,8</t>
  </si>
  <si>
    <t>-925039924</t>
  </si>
  <si>
    <t>311351911</t>
  </si>
  <si>
    <t>Bednění nadzákladových zdí nosných Příplatek k cenám bednění za pohledový beton</t>
  </si>
  <si>
    <t>1582621803</t>
  </si>
  <si>
    <t>https://podminky.urs.cz/item/CS_URS_2024_01/311351911</t>
  </si>
  <si>
    <t>1685469405</t>
  </si>
  <si>
    <t>11595,962/1000</t>
  </si>
  <si>
    <t>287320740</t>
  </si>
  <si>
    <t>97,2/1000</t>
  </si>
  <si>
    <t>417321616</t>
  </si>
  <si>
    <t>Ztužující pásy a věnce z betonu železového (bez výztuže) tř. C 30/37</t>
  </si>
  <si>
    <t>320670154</t>
  </si>
  <si>
    <t>https://podminky.urs.cz/item/CS_URS_2024_01/417321616</t>
  </si>
  <si>
    <t>na BTB</t>
  </si>
  <si>
    <t>(2,69+13,645+(6,365+6,09)/2+(59,03+59,035)/2+(4,46+4,35)/2+10,78)*0,5*(0,21+0,22)/2</t>
  </si>
  <si>
    <t>417351115</t>
  </si>
  <si>
    <t>Bednění bočnic ztužujících pásů a věnců včetně vzpěr zřízení</t>
  </si>
  <si>
    <t>1197101683</t>
  </si>
  <si>
    <t>https://podminky.urs.cz/item/CS_URS_2024_01/417351115</t>
  </si>
  <si>
    <t>(2,69+13,645+(6,365+6,09)/2+(59,03+59,035)/2+(4,46+4,35)/2+10,78)*(0,21+0,22)</t>
  </si>
  <si>
    <t>417351116</t>
  </si>
  <si>
    <t>Bednění bočnic ztužujících pásů a věnců včetně vzpěr odstranění</t>
  </si>
  <si>
    <t>97552336</t>
  </si>
  <si>
    <t>https://podminky.urs.cz/item/CS_URS_2024_01/417351116</t>
  </si>
  <si>
    <t>417361821</t>
  </si>
  <si>
    <t>Výztuž ztužujících pásů a věnců z betonářské oceli 10 505 (R) nebo BSt 500</t>
  </si>
  <si>
    <t>897846054</t>
  </si>
  <si>
    <t>https://podminky.urs.cz/item/CS_URS_2024_01/417361821</t>
  </si>
  <si>
    <t>10,404*0,09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</si>
  <si>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</si>
  <si>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</si>
  <si>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-361024437</t>
  </si>
  <si>
    <t>https://podminky.urs.cz/item/CS_URS_2024_01/434121426</t>
  </si>
  <si>
    <t>1,2*4</t>
  </si>
  <si>
    <t>593737551</t>
  </si>
  <si>
    <t>stupeň schodišťový nosný betonový 1200x350x150mm</t>
  </si>
  <si>
    <t>-1182660096</t>
  </si>
  <si>
    <t>4*1,1</t>
  </si>
  <si>
    <t>-222125932</t>
  </si>
  <si>
    <t>venkovní schodiště v řezu C - mezi stupní</t>
  </si>
  <si>
    <t>1,2*(0,82+0,6+0,6+0,6)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</si>
  <si>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</si>
  <si>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</si>
  <si>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-1055557200</t>
  </si>
  <si>
    <t>https://podminky.urs.cz/item/CS_URS_2024_01/596211110</t>
  </si>
  <si>
    <t>1371733144</t>
  </si>
  <si>
    <t>3,144*1,03</t>
  </si>
  <si>
    <t>953331112</t>
  </si>
  <si>
    <t>Vložky svislé do dilatačních spár z lepenky kladené volně, včetně dodání a osazení, v jakémkoliv zdivu, pískované</t>
  </si>
  <si>
    <t>1258695198</t>
  </si>
  <si>
    <t>https://podminky.urs.cz/item/CS_URS_2024_01/953331112</t>
  </si>
  <si>
    <t>0,5*2,7*8</t>
  </si>
  <si>
    <t>998153131</t>
  </si>
  <si>
    <t>Přesun hmot pro zdi a valy samostatné se svislou nosnou konstrukcí zděnou nebo monolitickou betonovou tyčovou nebo plošnou vodorovná dopravní vzdálenost do 50 m, pro zdi základní výšky do 12 m</t>
  </si>
  <si>
    <t>1555675370</t>
  </si>
  <si>
    <t>https://podminky.urs.cz/item/CS_URS_2024_01/998153131</t>
  </si>
  <si>
    <t>-1041061458</t>
  </si>
  <si>
    <t>ochrana dilatační spáry</t>
  </si>
  <si>
    <t>0,6*2,7*8</t>
  </si>
  <si>
    <t>-823848621</t>
  </si>
  <si>
    <t>12,96*0,00035</t>
  </si>
  <si>
    <t>1037922171</t>
  </si>
  <si>
    <t>0,6*2,7*8*2</t>
  </si>
  <si>
    <t>62855001</t>
  </si>
  <si>
    <t>pás asfaltový natavitelný modifikovaný SBS s vložkou z polyesterové rohože a spalitelnou PE fólií nebo jemnozrnným minerálním posypem na horním povrchu tl 4,0mm</t>
  </si>
  <si>
    <t>928828036</t>
  </si>
  <si>
    <t>25,92*1,2</t>
  </si>
  <si>
    <t>-2037163635</t>
  </si>
  <si>
    <t>6,595*(0,5+0,3+0,3)+6,595*0,6</t>
  </si>
  <si>
    <t>86,47*(1,78+0,3)</t>
  </si>
  <si>
    <t>690914226</t>
  </si>
  <si>
    <t>191,07*1,2</t>
  </si>
  <si>
    <t>229,284*1,221 'Přepočtené koeficientem množství</t>
  </si>
  <si>
    <t>-1747966487</t>
  </si>
  <si>
    <t>6,595</t>
  </si>
  <si>
    <t>86,47</t>
  </si>
  <si>
    <t>998711101</t>
  </si>
  <si>
    <t>Přesun hmot pro izolace proti vodě, vlhkosti a plynům stanovený z hmotnosti přesunovaného materiálu vodorovná dopravní vzdálenost do 50 m základní v objektech výšky do 6 m</t>
  </si>
  <si>
    <t>-686404437</t>
  </si>
  <si>
    <t>https://podminky.urs.cz/item/CS_URS_2024_01/998711101</t>
  </si>
  <si>
    <t>76703-001</t>
  </si>
  <si>
    <t>Z/1 M+D prostup pro drenáž - tr. d40mm dl.700mm, nerezová</t>
  </si>
  <si>
    <t>-1984853662</t>
  </si>
  <si>
    <t>76703-003.1</t>
  </si>
  <si>
    <t>Z/03 M+D gabionový koš 650x1000mm pozink</t>
  </si>
  <si>
    <t>284127190</t>
  </si>
  <si>
    <t>76703-003.2</t>
  </si>
  <si>
    <t>Z/03 M+D gabionová síť pozink 2000x1000mm, oka 100x100mm, d dráti 4mm kotvená do dřevěného roštu (vč. dodávky latí 2ks na 1 síť), vč. systém háčků</t>
  </si>
  <si>
    <t>336093679</t>
  </si>
  <si>
    <t>76703-004</t>
  </si>
  <si>
    <t xml:space="preserve">Z/4 M+D oplocení v=2220mm délky 1880mm, vč sloupků 100/100/3mm výška sloupku 2470mm, výplň tahokov, 1křídklá branka 900x2170mm, vč. kotvení, veškerých doplňků a povrchové úpravy, kompletní provedení dle PD </t>
  </si>
  <si>
    <t>1312157835</t>
  </si>
  <si>
    <t>76703-005</t>
  </si>
  <si>
    <t xml:space="preserve">Z/5 M+D oplocení v=2220mm délky 7530mm, vč sloupků 100/100/3mm výška sloupku 2250mm, výplň tahokov, 2křídklá branka 2x900x1950mm, vč. kotvení, veškerých doplňků a povrchové úpravy, kompletní provedení dle PD </t>
  </si>
  <si>
    <t>369002950</t>
  </si>
  <si>
    <t>76703-006</t>
  </si>
  <si>
    <t xml:space="preserve">Z/6 M+D oplocení v=2000mm délky 2530mm, vč sloupků 100/100/3mm výška sloupku 2250mm, výplň tahokov, 2křídklá branka 2x900x1950mm, vč. kotvení, veškerých doplňků a povrchové úpravy, kompletní provedení dle PD </t>
  </si>
  <si>
    <t>-1838958092</t>
  </si>
  <si>
    <t>76703-007</t>
  </si>
  <si>
    <t xml:space="preserve">Z/7 M+D zábradlí na schodech,v=900mm, vč. kotvení, veškerých doplňků a povrchové úpravy, kompletní provedení dle PD </t>
  </si>
  <si>
    <t>-1049106352</t>
  </si>
  <si>
    <t>998767201</t>
  </si>
  <si>
    <t>Přesun hmot pro zámečnické konstrukce stanovený procentní sazbou (%) z ceny vodorovná dopravní vzdálenost do 50 m základní v objektech výšky do 6 m</t>
  </si>
  <si>
    <t>1943770559</t>
  </si>
  <si>
    <t>https://podminky.urs.cz/item/CS_URS_2024_01/998767201</t>
  </si>
  <si>
    <t>04 - SO04 - Přístřešek na odpad</t>
  </si>
  <si>
    <t>-1115771765</t>
  </si>
  <si>
    <t>spodní základ</t>
  </si>
  <si>
    <t>(5,12+3,42)*2*0,5*0,5</t>
  </si>
  <si>
    <t>132251251</t>
  </si>
  <si>
    <t>Hloubení nezapažených rýh šířky přes 800 do 2 000 mm strojně s urovnáním dna do předepsaného profilu a spádu v hornině třídy těžitelnosti I skupiny 3 do 20 m3</t>
  </si>
  <si>
    <t>1117095957</t>
  </si>
  <si>
    <t>https://podminky.urs.cz/item/CS_URS_2024_01/132251251</t>
  </si>
  <si>
    <t>(3,32+5,52)*2*1,3*(0,355+0,392)/2</t>
  </si>
  <si>
    <t>1602119632</t>
  </si>
  <si>
    <t>8,585+4,27</t>
  </si>
  <si>
    <t>ponecháno pro zásypy</t>
  </si>
  <si>
    <t>-10,061</t>
  </si>
  <si>
    <t>-598905078</t>
  </si>
  <si>
    <t>celkem do 17-ti km</t>
  </si>
  <si>
    <t>2,794*7</t>
  </si>
  <si>
    <t>460570630</t>
  </si>
  <si>
    <t>2,794*1,8</t>
  </si>
  <si>
    <t>869010417</t>
  </si>
  <si>
    <t>(3,32+5,52)*2*1,3*(0,355+0,392)/2-(4,22+4,32)*2*0,3*(0,355+0,65)/2</t>
  </si>
  <si>
    <t>5,12*4,42*(0,75-0,392)/2</t>
  </si>
  <si>
    <t>274313611</t>
  </si>
  <si>
    <t>Základy z betonu prostého pasy betonu kamenem neprokládaného tř. C 16/20</t>
  </si>
  <si>
    <t>733991743</t>
  </si>
  <si>
    <t>https://podminky.urs.cz/item/CS_URS_2024_01/274313611</t>
  </si>
  <si>
    <t>(4,12+4,72)*0,5*0,5</t>
  </si>
  <si>
    <t>279113144</t>
  </si>
  <si>
    <t>Základové zdi z tvárnic ztraceného bednění včetně výplně z betonu bez zvláštních nároků na vliv prostředí třídy C 20/25, tloušťky zdiva přes 250 do 300 mm</t>
  </si>
  <si>
    <t>-1076123472</t>
  </si>
  <si>
    <t>https://podminky.urs.cz/item/CS_URS_2024_01/279113144</t>
  </si>
  <si>
    <t>(4,92+1,52+1,52)*0,75+(4,92+2,1+2,1)*0,5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</si>
  <si>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</si>
  <si>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</si>
  <si>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-1184199362</t>
  </si>
  <si>
    <t>https://podminky.urs.cz/item/CS_URS_2024_01/279361821</t>
  </si>
  <si>
    <t>do beton. tvárnic</t>
  </si>
  <si>
    <t>10,53*0,3*0,06</t>
  </si>
  <si>
    <t>-1295928248</t>
  </si>
  <si>
    <t>4,7*4</t>
  </si>
  <si>
    <t>-375861123</t>
  </si>
  <si>
    <t>717874450</t>
  </si>
  <si>
    <t>4,7*4*1,03</t>
  </si>
  <si>
    <t>953961213</t>
  </si>
  <si>
    <t>Kotva chemická s vyvrtáním otvoru do betonu, železobetonu nebo tvrdého kamene chemická patrona, velikost M 12, hloubka 110 mm</t>
  </si>
  <si>
    <t>1448945911</t>
  </si>
  <si>
    <t>https://podminky.urs.cz/item/CS_URS_2024_01/953961213</t>
  </si>
  <si>
    <t>953965124</t>
  </si>
  <si>
    <t>Kotva chemická s vyvrtáním otvoru kotevní šrouby pro chemické kotvy, velikost M 12, délka 300 mm</t>
  </si>
  <si>
    <t>567611024</t>
  </si>
  <si>
    <t>https://podminky.urs.cz/item/CS_URS_2024_01/953965124</t>
  </si>
  <si>
    <t>10*4</t>
  </si>
  <si>
    <t>998223011</t>
  </si>
  <si>
    <t>Přesun hmot pro pozemní komunikace s krytem dlážděným dopravní vzdálenost do 200 m jakékoliv délky objektu</t>
  </si>
  <si>
    <t>1531329153</t>
  </si>
  <si>
    <t>https://podminky.urs.cz/item/CS_URS_2024_01/998223011</t>
  </si>
  <si>
    <t>71200-001</t>
  </si>
  <si>
    <t>Izolace střechy fólií TPO/FPO tl.2mm mechanicky kotvené, určená pro zelené střechy</t>
  </si>
  <si>
    <t>-1717823890</t>
  </si>
  <si>
    <t>4,7*4+(4,7+4)*2*0,14</t>
  </si>
  <si>
    <t>712391171</t>
  </si>
  <si>
    <t>Provedení povlakové krytiny střech plochých do 10° -ostatní práce provedení vrstvy textilní podkladní</t>
  </si>
  <si>
    <t>-1453426298</t>
  </si>
  <si>
    <t>https://podminky.urs.cz/item/CS_URS_2024_01/712391171</t>
  </si>
  <si>
    <t>-1102763994</t>
  </si>
  <si>
    <t>21,236*1,15</t>
  </si>
  <si>
    <t>712391172</t>
  </si>
  <si>
    <t>Provedení povlakové krytiny střech plochých do 10° -ostatní práce provedení vrstvy textilní ochranné</t>
  </si>
  <si>
    <t>-1702132374</t>
  </si>
  <si>
    <t>https://podminky.urs.cz/item/CS_URS_2024_01/712391172</t>
  </si>
  <si>
    <t>1833499735</t>
  </si>
  <si>
    <t>712771271</t>
  </si>
  <si>
    <t>Provedení filtrační vrstvy vegetační střechy z textilií kladených volně s přesahem, sklon střechy do 5°</t>
  </si>
  <si>
    <t>-824503671</t>
  </si>
  <si>
    <t>https://podminky.urs.cz/item/CS_URS_2024_01/712771271</t>
  </si>
  <si>
    <t>112588903</t>
  </si>
  <si>
    <t>18,8*1,15</t>
  </si>
  <si>
    <t>-873371943</t>
  </si>
  <si>
    <t>983991236</t>
  </si>
  <si>
    <t>18,8*1,2</t>
  </si>
  <si>
    <t>-125558598</t>
  </si>
  <si>
    <t>4,7*4-(3,4+4,7)*2*0,3</t>
  </si>
  <si>
    <t>10321230</t>
  </si>
  <si>
    <t>substrát vegetačních střech extenzivní s vyšším obsahem organické složky</t>
  </si>
  <si>
    <t>-1240072207</t>
  </si>
  <si>
    <t>13,94*0,08*1,1</t>
  </si>
  <si>
    <t>-2061189721</t>
  </si>
  <si>
    <t>2046688298</t>
  </si>
  <si>
    <t>13,94*1,1</t>
  </si>
  <si>
    <t>1136431032</t>
  </si>
  <si>
    <t>(3,4+4,7)*2*0,3*0,12</t>
  </si>
  <si>
    <t>-1095902802</t>
  </si>
  <si>
    <t>0,583*2</t>
  </si>
  <si>
    <t>998712101</t>
  </si>
  <si>
    <t>Přesun hmot pro povlakové krytiny stanovený z hmotnosti přesunovaného materiálu vodorovná dopravní vzdálenost do 50 m základní v objektech výšky do 6 m</t>
  </si>
  <si>
    <t>1429216843</t>
  </si>
  <si>
    <t>https://podminky.urs.cz/item/CS_URS_2024_01/998712101</t>
  </si>
  <si>
    <t>762081150</t>
  </si>
  <si>
    <t>Hoblování hraněného řeziva přímo na staveništi ve staveništní dílně</t>
  </si>
  <si>
    <t>1920199784</t>
  </si>
  <si>
    <t>https://podminky.urs.cz/item/CS_URS_2024_01/762081150</t>
  </si>
  <si>
    <t>18,8*0,025*1,1</t>
  </si>
  <si>
    <t>23,88*0,1*0,16*1,1</t>
  </si>
  <si>
    <t>762083122</t>
  </si>
  <si>
    <t>Impregnace řeziva máčením proti dřevokaznému hmyzu, houbám a plísním, třída ohrožení 3 a 4 (dřevo v exteriéru)</t>
  </si>
  <si>
    <t>1736836177</t>
  </si>
  <si>
    <t>https://podminky.urs.cz/item/CS_URS_2024_01/762083122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</si>
  <si>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</si>
  <si>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</si>
  <si>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1583565252</t>
  </si>
  <si>
    <t>https://podminky.urs.cz/item/CS_URS_2024_01/762332132</t>
  </si>
  <si>
    <t>6051213r0</t>
  </si>
  <si>
    <t>hranol sibiřský modřín</t>
  </si>
  <si>
    <t>-613546014</t>
  </si>
  <si>
    <t>762341260</t>
  </si>
  <si>
    <t>Montáž bednění střech rovných a šikmých sklonu do 60° s vyřezáním otvorů z palubek</t>
  </si>
  <si>
    <t>363242434</t>
  </si>
  <si>
    <t>https://podminky.urs.cz/item/CS_URS_2024_01/762341260</t>
  </si>
  <si>
    <t>6119801r5</t>
  </si>
  <si>
    <t>palubky sibiřský modřím P+D tl.25mm</t>
  </si>
  <si>
    <t>1078870418</t>
  </si>
  <si>
    <t>2038335230</t>
  </si>
  <si>
    <t>18,8*0,025</t>
  </si>
  <si>
    <t>23,88*0,1*0,16</t>
  </si>
  <si>
    <t>998762101</t>
  </si>
  <si>
    <t>Přesun hmot pro konstrukce tesařské stanovený z hmotnosti přesunovaného materiálu vodorovná dopravní vzdálenost do 50 m základní v objektech výšky do 6 m</t>
  </si>
  <si>
    <t>29019318</t>
  </si>
  <si>
    <t>https://podminky.urs.cz/item/CS_URS_2024_01/998762101</t>
  </si>
  <si>
    <t>712771611</t>
  </si>
  <si>
    <t>Provedení ochranných pásů vegetační střechy osazení ochranné kačírkové lišty přitížením konstrukcí</t>
  </si>
  <si>
    <t>950040845</t>
  </si>
  <si>
    <t>https://podminky.urs.cz/item/CS_URS_2024_01/712771611</t>
  </si>
  <si>
    <t>69334023</t>
  </si>
  <si>
    <t xml:space="preserve">K/02  průběžná kačírková lišta, hliníkový Al profil L, výška 120mm </t>
  </si>
  <si>
    <t>543172775</t>
  </si>
  <si>
    <t>15*1,1</t>
  </si>
  <si>
    <t>16,5*1,02 'Přepočtené koeficientem množství</t>
  </si>
  <si>
    <t>979668030</t>
  </si>
  <si>
    <t>4,7</t>
  </si>
  <si>
    <t>693340x1</t>
  </si>
  <si>
    <t xml:space="preserve">K/01  ukončující kačírková lišta, hliníkový Al profil s děrováním, výška 140mm </t>
  </si>
  <si>
    <t>1330555789</t>
  </si>
  <si>
    <t>4,7*1,1</t>
  </si>
  <si>
    <t>764212637</t>
  </si>
  <si>
    <t>Oplechování střešních prvků z pozinkovaného plechu s povrchovou úpravou štítu závětrnou lištou rš 670 mm</t>
  </si>
  <si>
    <t>-1719145870</t>
  </si>
  <si>
    <t>https://podminky.urs.cz/item/CS_URS_2024_01/764212637</t>
  </si>
  <si>
    <t>rš 530mm</t>
  </si>
  <si>
    <t>764212666</t>
  </si>
  <si>
    <t>Oplechování střešních prvků z pozinkovaného plechu s povrchovou úpravou okapu střechy rovné okapovým plechem rš 500 mm</t>
  </si>
  <si>
    <t>-807551741</t>
  </si>
  <si>
    <t>https://podminky.urs.cz/item/CS_URS_2024_01/764212666</t>
  </si>
  <si>
    <t>998764101</t>
  </si>
  <si>
    <t>Přesun hmot pro konstrukce klempířské stanovený z hmotnosti přesunovaného materiálu vodorovná dopravní vzdálenost do 50 m základní v objektech výšky do 6 m</t>
  </si>
  <si>
    <t>753163055</t>
  </si>
  <si>
    <t>https://podminky.urs.cz/item/CS_URS_2024_01/998764101</t>
  </si>
  <si>
    <t>76704-001</t>
  </si>
  <si>
    <t>Z/01 M+D 2křídlá branka 1860x2000mm, vč. kotvení, kování, zámku, veškerých doplňků a povrchové úpravy, kompletní provedení dle PD</t>
  </si>
  <si>
    <t>-435693265</t>
  </si>
  <si>
    <t>76704-002</t>
  </si>
  <si>
    <t>Z/02 M+D lem zpevněné plochy v přístřešku na popelnicfe z pozink plechu tl.10mm v=250mm vč. uložení do bet. lože</t>
  </si>
  <si>
    <t>-944394233</t>
  </si>
  <si>
    <t>76704-003</t>
  </si>
  <si>
    <t>M+D nosná ocelová konstrukce vč. kotvení a povrchové úpravy (kovářská čerň)</t>
  </si>
  <si>
    <t>1628717103</t>
  </si>
  <si>
    <t>UPE 160</t>
  </si>
  <si>
    <t>17,4*17</t>
  </si>
  <si>
    <t>HEA 160</t>
  </si>
  <si>
    <t>4,54*30,4</t>
  </si>
  <si>
    <t>jakl 80x6</t>
  </si>
  <si>
    <t>57,5*13,02</t>
  </si>
  <si>
    <t>kotev.desky</t>
  </si>
  <si>
    <t>0,25*0,25*68*10</t>
  </si>
  <si>
    <t>spojovací prostředky</t>
  </si>
  <si>
    <t>1224,966*0,15</t>
  </si>
  <si>
    <t>76704-004</t>
  </si>
  <si>
    <t>M+D opláštění stěn přístřešku tahokovem vč. kotvení a povrchové úpravy (kovářská čerň)</t>
  </si>
  <si>
    <t>-2059386013</t>
  </si>
  <si>
    <t>(4,7+4)*2*2</t>
  </si>
  <si>
    <t>odečet branky</t>
  </si>
  <si>
    <t>-1,86*2</t>
  </si>
  <si>
    <t>1219284688</t>
  </si>
  <si>
    <t>05 - SO05 - Altán</t>
  </si>
  <si>
    <t>131213701</t>
  </si>
  <si>
    <t>Hloubení nezapažených jam ručně s urovnáním dna do předepsaného profilu a spádu v hornině třídy těžitelnosti I skupiny 3 soudržných</t>
  </si>
  <si>
    <t>-644963670</t>
  </si>
  <si>
    <t>https://podminky.urs.cz/item/CS_URS_2024_01/131213701</t>
  </si>
  <si>
    <t xml:space="preserve">pro patky </t>
  </si>
  <si>
    <t>0,5*0,5*0,67*2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</si>
  <si>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</si>
  <si>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</si>
  <si>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1323419119</t>
  </si>
  <si>
    <t>https://podminky.urs.cz/item/CS_URS_2024_01/162211311</t>
  </si>
  <si>
    <t>1349814111</t>
  </si>
  <si>
    <t>-772538495</t>
  </si>
  <si>
    <t>0,335*7</t>
  </si>
  <si>
    <t>-1908287583</t>
  </si>
  <si>
    <t>0,335*1,8</t>
  </si>
  <si>
    <t>213141111</t>
  </si>
  <si>
    <t>Zřízení vrstvy z geotextilie filtrační, separační, odvodňovací, ochranné, výztužné nebo protierozní v rovině nebo ve sklonu do 1:5, šířky do 3 m</t>
  </si>
  <si>
    <t>-424469694</t>
  </si>
  <si>
    <t>https://podminky.urs.cz/item/CS_URS_2024_01/213141111</t>
  </si>
  <si>
    <t>5,2*2,65+(5,2+5,5+2,65+2,95)/2*2*0,43</t>
  </si>
  <si>
    <t>1796600533</t>
  </si>
  <si>
    <t>20,789*1,15</t>
  </si>
  <si>
    <t>271572211</t>
  </si>
  <si>
    <t>Podsyp pod základové konstrukce se zhutněním a urovnáním povrchu ze štěrkopísku netříděného</t>
  </si>
  <si>
    <t>33127008</t>
  </si>
  <si>
    <t>https://podminky.urs.cz/item/CS_URS_2024_01/271572211</t>
  </si>
  <si>
    <t>(5,2+5,5)/2*(2,65+2,95)/2*0,3-0,5*0,5*0,22*2</t>
  </si>
  <si>
    <t>275313611</t>
  </si>
  <si>
    <t>Základy z betonu prostého patky a bloky z betonu kamenem neprokládaného tř. C 16/20</t>
  </si>
  <si>
    <t>1686165119</t>
  </si>
  <si>
    <t>https://podminky.urs.cz/item/CS_URS_2024_01/275313611</t>
  </si>
  <si>
    <t>třída betonu C16/20 XC2</t>
  </si>
  <si>
    <t>439204029</t>
  </si>
  <si>
    <t>(0,5+0,5)*2*0,22*2</t>
  </si>
  <si>
    <t>245688216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</si>
  <si>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</si>
  <si>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</si>
  <si>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-744212666</t>
  </si>
  <si>
    <t>https://podminky.urs.cz/item/CS_URS_2024_01/596811120</t>
  </si>
  <si>
    <t>0,3*0,3*42</t>
  </si>
  <si>
    <t>59248005</t>
  </si>
  <si>
    <t>dlažba chodníková betonová 300x300mm tl 50mm přírodní</t>
  </si>
  <si>
    <t>-1076606159</t>
  </si>
  <si>
    <t>3,78*1,03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</si>
  <si>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</si>
  <si>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</si>
  <si>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211852339</t>
  </si>
  <si>
    <t>https://podminky.urs.cz/item/CS_URS_2024_01/596811220</t>
  </si>
  <si>
    <t>0,4*0,4*8</t>
  </si>
  <si>
    <t>59245320</t>
  </si>
  <si>
    <t>dlažba chodníková betonová 400x400mm tl 50mm přírodní</t>
  </si>
  <si>
    <t>-477055490</t>
  </si>
  <si>
    <t>1,28*1,03</t>
  </si>
  <si>
    <t>-879871967</t>
  </si>
  <si>
    <t>801285841</t>
  </si>
  <si>
    <t>3,01*5,5+(3,01+5,5)*2*0,14</t>
  </si>
  <si>
    <t>1219017677</t>
  </si>
  <si>
    <t>3,01*5,5</t>
  </si>
  <si>
    <t>-1380375948</t>
  </si>
  <si>
    <t>16,555*1,15</t>
  </si>
  <si>
    <t>411427772</t>
  </si>
  <si>
    <t>1780757506</t>
  </si>
  <si>
    <t>-1315216999</t>
  </si>
  <si>
    <t>-769201686</t>
  </si>
  <si>
    <t>145706504</t>
  </si>
  <si>
    <t>-2055855075</t>
  </si>
  <si>
    <t>16,555*1,2</t>
  </si>
  <si>
    <t>-297133549</t>
  </si>
  <si>
    <t>3,01*5,5-(2,41+5,5)*2*0,3</t>
  </si>
  <si>
    <t>249774162</t>
  </si>
  <si>
    <t>11,809*0,08*1,1</t>
  </si>
  <si>
    <t>1226922995</t>
  </si>
  <si>
    <t>-430559782</t>
  </si>
  <si>
    <t>11,809*1,1</t>
  </si>
  <si>
    <t>744536912</t>
  </si>
  <si>
    <t>(2,41+5,5)*2*0,3*0,12</t>
  </si>
  <si>
    <t>-1735747831</t>
  </si>
  <si>
    <t>0,57*2</t>
  </si>
  <si>
    <t>-76079106</t>
  </si>
  <si>
    <t>950023198</t>
  </si>
  <si>
    <t>(31,2*0,1*0,16+3,02*4*0,16*0,16+22,11*0,05*0,06)*1,1</t>
  </si>
  <si>
    <t>16*0,03*1,1+16,555*0,025*1,1</t>
  </si>
  <si>
    <t>(3,75*0,04*0,04+66,18*0,04*0,06)*1,1</t>
  </si>
  <si>
    <t>1504565053</t>
  </si>
  <si>
    <t>762131124</t>
  </si>
  <si>
    <t>Montáž bednění stěn z hrubých prken tl. do 32 mm na sraz</t>
  </si>
  <si>
    <t>-648844881</t>
  </si>
  <si>
    <t>https://podminky.urs.cz/item/CS_URS_2024_01/762131124</t>
  </si>
  <si>
    <t>6051611r1</t>
  </si>
  <si>
    <t>prkna sibiřský modřín</t>
  </si>
  <si>
    <t>-1796711856</t>
  </si>
  <si>
    <t>16*0,03*1,1</t>
  </si>
  <si>
    <t>762136114</t>
  </si>
  <si>
    <t>Montáž bednění stěn z hoblovaných latí s mezerami 40 až 60 mm</t>
  </si>
  <si>
    <t>667608279</t>
  </si>
  <si>
    <t>https://podminky.urs.cz/item/CS_URS_2024_01/762136114</t>
  </si>
  <si>
    <t>stínící rošt</t>
  </si>
  <si>
    <t>(5,4+2,95)*0,74</t>
  </si>
  <si>
    <t>762195000</t>
  </si>
  <si>
    <t>Spojovací prostředky stěn a příček hřebíky, svorníky, fixační prkna</t>
  </si>
  <si>
    <t>-126228757</t>
  </si>
  <si>
    <t>https://podminky.urs.cz/item/CS_URS_2024_01/762195000</t>
  </si>
  <si>
    <t>16*0,03+(3,75*0,04*0,04+66,18*0,04*0,06)</t>
  </si>
  <si>
    <t>730232157</t>
  </si>
  <si>
    <t>-1141530086</t>
  </si>
  <si>
    <t>16,555*0,025*1,1</t>
  </si>
  <si>
    <t>1499789922</t>
  </si>
  <si>
    <t>16,555*0,025</t>
  </si>
  <si>
    <t>762751120</t>
  </si>
  <si>
    <t>Montáž prostorových konstrukcí vázaných na hladko (bez zářezů) z řeziva hraněného nebo polohraněného, průřezové plochy přes 120 do 224 cm2</t>
  </si>
  <si>
    <t>1566154504</t>
  </si>
  <si>
    <t>https://podminky.urs.cz/item/CS_URS_2024_01/762751120</t>
  </si>
  <si>
    <t>hranoly 10/16</t>
  </si>
  <si>
    <t>31,2</t>
  </si>
  <si>
    <t>hranoly 50x60</t>
  </si>
  <si>
    <t>22,11</t>
  </si>
  <si>
    <t>762751130</t>
  </si>
  <si>
    <t>Montáž prostorových konstrukcí vázaných na hladko (bez zářezů) z řeziva hraněného nebo polohraněného, průřezové plochy přes 224 do 288 cm2</t>
  </si>
  <si>
    <t>-857832172</t>
  </si>
  <si>
    <t>https://podminky.urs.cz/item/CS_URS_2024_01/762751130</t>
  </si>
  <si>
    <t>hranoly 16/16</t>
  </si>
  <si>
    <t>3,02*4</t>
  </si>
  <si>
    <t>494715315</t>
  </si>
  <si>
    <t>762795000</t>
  </si>
  <si>
    <t>Spojovací prostředky prostorových vázaných konstrukcí hřebíky, svorníky, fixační prkna</t>
  </si>
  <si>
    <t>875237470</t>
  </si>
  <si>
    <t>https://podminky.urs.cz/item/CS_URS_2024_01/762795000</t>
  </si>
  <si>
    <t>(31,2*0,1*0,16+3,02*4*0,16*0,16+22,11*0,05*0,06)</t>
  </si>
  <si>
    <t>762951003</t>
  </si>
  <si>
    <t>Montáž terasy podkladního roštu, z profilů dřevěných, osové vzdálenosti podpěr přes 420 do 550 mm</t>
  </si>
  <si>
    <t>361250482</t>
  </si>
  <si>
    <t>https://podminky.urs.cz/item/CS_URS_2024_01/762951003</t>
  </si>
  <si>
    <t>vč. distančních podložek tl.10mm</t>
  </si>
  <si>
    <t>5*2,5</t>
  </si>
  <si>
    <t>6119814r3</t>
  </si>
  <si>
    <t>hranol terasový dřevěný modřín sibiřský 100x100mm</t>
  </si>
  <si>
    <t>-1140145517</t>
  </si>
  <si>
    <t>29,82*0,1*0,1*1,1</t>
  </si>
  <si>
    <t>762952013</t>
  </si>
  <si>
    <t>Montáž terasy nášlapné vrstvy z prken z dřevin tvrdých nebo neobyčejně tvrdých, s broušením, omytím a kartáčováním, bez povrchové úpravy, spojovaných šroubováním, šířky přes 120 do 135 mm</t>
  </si>
  <si>
    <t>-433825134</t>
  </si>
  <si>
    <t>https://podminky.urs.cz/item/CS_URS_2024_01/762952013</t>
  </si>
  <si>
    <t>vč. terasových podložek tl.10mm</t>
  </si>
  <si>
    <t>6119812r1</t>
  </si>
  <si>
    <t>profil terasový dřevěný sibiřský modřín tl 30mm</t>
  </si>
  <si>
    <t>-1111973032</t>
  </si>
  <si>
    <t>5*2,5*1,1</t>
  </si>
  <si>
    <t>762953001</t>
  </si>
  <si>
    <t>Montáž terasy nátěr dřevěných teras olejem, včetně očištění jednonásobně</t>
  </si>
  <si>
    <t>-497408101</t>
  </si>
  <si>
    <t>https://podminky.urs.cz/item/CS_URS_2024_01/762953001</t>
  </si>
  <si>
    <t>1942753598</t>
  </si>
  <si>
    <t>-1655337706</t>
  </si>
  <si>
    <t>14,7</t>
  </si>
  <si>
    <t>-667698207</t>
  </si>
  <si>
    <t>14,7*1,1</t>
  </si>
  <si>
    <t>16,17*1,02 'Přepočtené koeficientem množství</t>
  </si>
  <si>
    <t>1518571169</t>
  </si>
  <si>
    <t>5,5</t>
  </si>
  <si>
    <t>1418722973</t>
  </si>
  <si>
    <t>5,5*1,1</t>
  </si>
  <si>
    <t>1300917851</t>
  </si>
  <si>
    <t>11,6</t>
  </si>
  <si>
    <t>764212663</t>
  </si>
  <si>
    <t>Oplechování střešních prvků z pozinkovaného plechu s povrchovou úpravou okapu střechy rovné okapovým plechem rš 250 mm</t>
  </si>
  <si>
    <t>-194937234</t>
  </si>
  <si>
    <t>https://podminky.urs.cz/item/CS_URS_2024_01/764212663</t>
  </si>
  <si>
    <t>rš 230mm</t>
  </si>
  <si>
    <t>1218102928</t>
  </si>
  <si>
    <t>76705-001</t>
  </si>
  <si>
    <t>Z/01 M+D lem dřevěné podlahy altánu z pozink plechu tl.10mm v=200mm vč. uložení do bet. lože</t>
  </si>
  <si>
    <t>1693885108</t>
  </si>
  <si>
    <t>76705-002</t>
  </si>
  <si>
    <t>-270783067</t>
  </si>
  <si>
    <t>4,68*17</t>
  </si>
  <si>
    <t>19,59*30,4</t>
  </si>
  <si>
    <t>pás 16/150</t>
  </si>
  <si>
    <t>6,5*18,84</t>
  </si>
  <si>
    <t>797,556*0,15</t>
  </si>
  <si>
    <t>1046371649</t>
  </si>
  <si>
    <t>06 - SO06 - Splašková kanalizace AR</t>
  </si>
  <si>
    <t>131251104</t>
  </si>
  <si>
    <t>Hloubení nezapažených jam a zářezů strojně s urovnáním dna do předepsaného profilu a spádu v hornině třídy těžitelnosti I skupiny 3 přes 100 do 500 m3</t>
  </si>
  <si>
    <t>816704598</t>
  </si>
  <si>
    <t>https://podminky.urs.cz/item/CS_URS_2024_01/131251104</t>
  </si>
  <si>
    <t>229,1+37,2</t>
  </si>
  <si>
    <t>1547636449</t>
  </si>
  <si>
    <t>458,2+82,4</t>
  </si>
  <si>
    <t>-151488301</t>
  </si>
  <si>
    <t>1711124407</t>
  </si>
  <si>
    <t>-498862074</t>
  </si>
  <si>
    <t>5,2+24,1</t>
  </si>
  <si>
    <t>-325796168</t>
  </si>
  <si>
    <t>29,3*1,6</t>
  </si>
  <si>
    <t>510695205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</si>
  <si>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</si>
  <si>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</si>
  <si>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616408240</t>
  </si>
  <si>
    <t>https://podminky.urs.cz/item/CS_URS_2024_01/175151101</t>
  </si>
  <si>
    <t>58331289</t>
  </si>
  <si>
    <t>kamenivo těžené drobné frakce 0/2</t>
  </si>
  <si>
    <t>-1014338339</t>
  </si>
  <si>
    <t>29,3*1,8</t>
  </si>
  <si>
    <t>871353121</t>
  </si>
  <si>
    <t>Montáž kanalizačního potrubí z tvrdého PVC-U hladkého plnostěnného tuhost SN 8 DN 200</t>
  </si>
  <si>
    <t>1164777872</t>
  </si>
  <si>
    <t>https://podminky.urs.cz/item/CS_URS_2024_01/871353121</t>
  </si>
  <si>
    <t>28611167</t>
  </si>
  <si>
    <t>trubka kanalizační PVC-U plnostěnná jednovrstvá DN 200x1000mm SN8</t>
  </si>
  <si>
    <t>-565617030</t>
  </si>
  <si>
    <t>60*1,03</t>
  </si>
  <si>
    <t>892351111</t>
  </si>
  <si>
    <t>Tlakové zkoušky vodou na potrubí DN 150 nebo 200</t>
  </si>
  <si>
    <t>-926842746</t>
  </si>
  <si>
    <t>https://podminky.urs.cz/item/CS_URS_2024_01/892351111</t>
  </si>
  <si>
    <t>1812733432</t>
  </si>
  <si>
    <t>894812335</t>
  </si>
  <si>
    <t>Revizní a čistící šachta z polypropylenu PP pro hladké trouby DN 600 roura šachtová korugovaná, světlé hloubky 6 000 mm</t>
  </si>
  <si>
    <t>1361767175</t>
  </si>
  <si>
    <t>https://podminky.urs.cz/item/CS_URS_2024_01/894812335</t>
  </si>
  <si>
    <t>922262679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</si>
  <si>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</si>
  <si>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</si>
  <si>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-1760007532</t>
  </si>
  <si>
    <t>https://podminky.urs.cz/item/CS_URS_2024_01/998276101</t>
  </si>
  <si>
    <t>07 - SO07 - Dešťová kanalizace AR</t>
  </si>
  <si>
    <t>131251103</t>
  </si>
  <si>
    <t>Hloubení nezapažených jam a zářezů strojně s urovnáním dna do předepsaného profilu a spádu v hornině třídy těžitelnosti I skupiny 3 přes 50 do 100 m3</t>
  </si>
  <si>
    <t>-718844677</t>
  </si>
  <si>
    <t>https://podminky.urs.cz/item/CS_URS_2024_01/131251103</t>
  </si>
  <si>
    <t>30,7+2,6+3,1+13,5+5,3</t>
  </si>
  <si>
    <t>1768582090</t>
  </si>
  <si>
    <t>70,5+7,2</t>
  </si>
  <si>
    <t>-980839087</t>
  </si>
  <si>
    <t>6,9+27,3</t>
  </si>
  <si>
    <t>-703544821</t>
  </si>
  <si>
    <t>30,2</t>
  </si>
  <si>
    <t>1203687557</t>
  </si>
  <si>
    <t>701934781</t>
  </si>
  <si>
    <t>1526133575</t>
  </si>
  <si>
    <t>716940936</t>
  </si>
  <si>
    <t>-39470786</t>
  </si>
  <si>
    <t>2,1+9,6</t>
  </si>
  <si>
    <t>495986354</t>
  </si>
  <si>
    <t>11,7*1,6</t>
  </si>
  <si>
    <t>-1185474128</t>
  </si>
  <si>
    <t>1441160685</t>
  </si>
  <si>
    <t>998628185</t>
  </si>
  <si>
    <t>11,7*1,8</t>
  </si>
  <si>
    <t>-883800055</t>
  </si>
  <si>
    <t>719115935</t>
  </si>
  <si>
    <t>45*1,03</t>
  </si>
  <si>
    <t>189923744</t>
  </si>
  <si>
    <t>-411692039</t>
  </si>
  <si>
    <t>894812316</t>
  </si>
  <si>
    <t>Revizní a čistící šachta z polypropylenu PP pro hladké trouby DN 600 šachtové dno (DN šachty / DN trubního vedení) DN 600/200 průtočné 30°,60°,90°</t>
  </si>
  <si>
    <t>833104591</t>
  </si>
  <si>
    <t>https://podminky.urs.cz/item/CS_URS_2024_01/894812316</t>
  </si>
  <si>
    <t>1534865871</t>
  </si>
  <si>
    <t>1432538583</t>
  </si>
  <si>
    <t>573444971</t>
  </si>
  <si>
    <t>894812506</t>
  </si>
  <si>
    <t>Revizní a čistící šachta z polypropylenu PP pro hladké trouby DN 1000 šachtové dno (DN šachty / DN trubního vedení) DN 1000/200 sběrné 45°, 90°</t>
  </si>
  <si>
    <t>1574827216</t>
  </si>
  <si>
    <t>https://podminky.urs.cz/item/CS_URS_2024_01/894812506</t>
  </si>
  <si>
    <t>8-PC3</t>
  </si>
  <si>
    <t>Dno šachtové výkyv. 600/200 sběrné T pro korug., vč. těsnění</t>
  </si>
  <si>
    <t>8-PC4</t>
  </si>
  <si>
    <t>Roura šachtová 1000 NG 2400, vč. těsnění</t>
  </si>
  <si>
    <t>8-PC5</t>
  </si>
  <si>
    <t>Přechodový konus 1000 NG , vč. těsnění</t>
  </si>
  <si>
    <t>8-PC7</t>
  </si>
  <si>
    <t>Regulátor odtoku-virový ventil-bezp. přepad, Qmax=1,9l/s+mont.</t>
  </si>
  <si>
    <t>1350245215</t>
  </si>
  <si>
    <t>08 - SO08 - Dešťová kanalizace komunikace</t>
  </si>
  <si>
    <t>131251100</t>
  </si>
  <si>
    <t>Hloubení nezapažených jam a zářezů strojně s urovnáním dna do předepsaného profilu a spádu v hornině třídy těžitelnosti I skupiny 3 do 20 m3</t>
  </si>
  <si>
    <t>-300609778</t>
  </si>
  <si>
    <t>https://podminky.urs.cz/item/CS_URS_2024_01/131251100</t>
  </si>
  <si>
    <t>2,5+8,7+5,3</t>
  </si>
  <si>
    <t>-1514511134</t>
  </si>
  <si>
    <t>-1679450818</t>
  </si>
  <si>
    <t>-1445359962</t>
  </si>
  <si>
    <t>-1006235202</t>
  </si>
  <si>
    <t>1921220465</t>
  </si>
  <si>
    <t>838389144</t>
  </si>
  <si>
    <t>1749076038</t>
  </si>
  <si>
    <t>-216376842</t>
  </si>
  <si>
    <t>2,7+12,7</t>
  </si>
  <si>
    <t>1742109196</t>
  </si>
  <si>
    <t>15,4*1,6</t>
  </si>
  <si>
    <t>-1936739876</t>
  </si>
  <si>
    <t>847236222</t>
  </si>
  <si>
    <t>63561256</t>
  </si>
  <si>
    <t>15,4*1,8</t>
  </si>
  <si>
    <t>-1761153123</t>
  </si>
  <si>
    <t>-1202136231</t>
  </si>
  <si>
    <t>40*1,03</t>
  </si>
  <si>
    <t>961585670</t>
  </si>
  <si>
    <t>894431112R00</t>
  </si>
  <si>
    <t>Osazení plastové šachty z dílů prům.600 mm</t>
  </si>
  <si>
    <t>894431111R00</t>
  </si>
  <si>
    <t>Osazení plastové šachty z dílů prům.1000 mm</t>
  </si>
  <si>
    <t>CS RTS 2023 02</t>
  </si>
  <si>
    <t>1786257510</t>
  </si>
  <si>
    <t>-1528317424</t>
  </si>
  <si>
    <t>-449814398</t>
  </si>
  <si>
    <t>-837919427</t>
  </si>
  <si>
    <t>8-PC2</t>
  </si>
  <si>
    <t>Dno slepé 1000 NG , vč. těsnění</t>
  </si>
  <si>
    <t>-1063721526</t>
  </si>
  <si>
    <t>11 - SO11 - Přeložka VO a nové veřejné osvětlení</t>
  </si>
  <si>
    <t xml:space="preserve">    91 - Doplňující práce na komunikaci</t>
  </si>
  <si>
    <t xml:space="preserve">    M212 - Demontáže</t>
  </si>
  <si>
    <t xml:space="preserve">    M21 - Elektromontáže</t>
  </si>
  <si>
    <t xml:space="preserve">    M46 - Zemní práce při montážích</t>
  </si>
  <si>
    <t>Doplňující práce na komunikaci</t>
  </si>
  <si>
    <t>914111x01</t>
  </si>
  <si>
    <t>Nástřik svislé značky na sloup (číslování sloupu)</t>
  </si>
  <si>
    <t>-415008002</t>
  </si>
  <si>
    <t>M212</t>
  </si>
  <si>
    <t>Demontáže</t>
  </si>
  <si>
    <t>210202011R00</t>
  </si>
  <si>
    <t>Svítidlo výbojkové 4442315 150W SHC na výložník</t>
  </si>
  <si>
    <t>vlastní</t>
  </si>
  <si>
    <t>210204011RS2</t>
  </si>
  <si>
    <t>Stožár osvětlovací ocelový délky do 12 m včetně nákladů na autojeřáb</t>
  </si>
  <si>
    <t>210204103RS2</t>
  </si>
  <si>
    <t>Výložník ocelový 1ramenný do 35 kg včetně nákladů na montážní plošinu</t>
  </si>
  <si>
    <t>Elektromontáže</t>
  </si>
  <si>
    <t>220110401U00</t>
  </si>
  <si>
    <t>Mtž smršť koncovka na zemní kabel</t>
  </si>
  <si>
    <t>210021055U00</t>
  </si>
  <si>
    <t>Mtž příchytka kov Sonap -40mm</t>
  </si>
  <si>
    <t>210100151U00</t>
  </si>
  <si>
    <t>Ukončení kabelů páska žíly 4x16mm2</t>
  </si>
  <si>
    <t>210100252R00</t>
  </si>
  <si>
    <t>Ukončení celoplast. kabelů zákl./pás.do 4x25 mm2</t>
  </si>
  <si>
    <t>210120001R00</t>
  </si>
  <si>
    <t>Pojistka závitová do 500V E 27 do 25A</t>
  </si>
  <si>
    <t>210191514U00</t>
  </si>
  <si>
    <t>Mtž skříň rozpojovací RF</t>
  </si>
  <si>
    <t>210202011R00.1</t>
  </si>
  <si>
    <t>Svítidlo na výložník</t>
  </si>
  <si>
    <t>210204202R00</t>
  </si>
  <si>
    <t>Elektrovýzbroj stožáru pro 2 okruhy</t>
  </si>
  <si>
    <t>210220022R00</t>
  </si>
  <si>
    <t>Vedení uzemňovací v zemi FeZn, D 8 - 10 mm</t>
  </si>
  <si>
    <t>210220301R00</t>
  </si>
  <si>
    <t>Svorka hromosvodová do 2 šroubů /SS, SZ, SO/</t>
  </si>
  <si>
    <t>210270801R00</t>
  </si>
  <si>
    <t>Štítek kabelový označ.-PVC 4x8cm/15-20 znaků/</t>
  </si>
  <si>
    <t>210800529R00</t>
  </si>
  <si>
    <t>Vodič nn a vn CY 16 mm2 uložený volně</t>
  </si>
  <si>
    <t>210810005R00</t>
  </si>
  <si>
    <t>Kabel CYKY-m 750 V 3 x 1,5 mm2 volně uložený</t>
  </si>
  <si>
    <t>210810005R01</t>
  </si>
  <si>
    <t>Kabel CYKY-m 750 V 4 žíly,16-25 mm2, volně uložený</t>
  </si>
  <si>
    <t>210950201R00</t>
  </si>
  <si>
    <t>Příplatek na zatahování kabelů váhy do 0,75 kg</t>
  </si>
  <si>
    <t>Pol__0001</t>
  </si>
  <si>
    <t>Uliční stožár typ JB 8 pozinkovaný s termoplastickou manžetou, provedení Brno</t>
  </si>
  <si>
    <t>Pol__0001.1</t>
  </si>
  <si>
    <t>Sadový stožár typ SB5 pozinkovaný s termoplastickou manžetou, provedení Brno</t>
  </si>
  <si>
    <t>Pol__0002</t>
  </si>
  <si>
    <t>Uliční stožár typ JB 10 pozinkovaný s termoplastickou manžetou, provedení Brno</t>
  </si>
  <si>
    <t>Pol__0003</t>
  </si>
  <si>
    <t>Výložník ocelový 1 ramenný - V01-1000 mm</t>
  </si>
  <si>
    <t>Pol__0003.1</t>
  </si>
  <si>
    <t>Výložník ocelový 1 ramenný - V01-1500 mm</t>
  </si>
  <si>
    <t>Pol__0003.2</t>
  </si>
  <si>
    <t>Výložník ocelový 1 ramenný - V01-2000 mm</t>
  </si>
  <si>
    <t>Pol__0005</t>
  </si>
  <si>
    <t>LED Svítidlo</t>
  </si>
  <si>
    <t>Pol__0007</t>
  </si>
  <si>
    <t>Folie červená šířky 350 mm</t>
  </si>
  <si>
    <t>Pol__0008</t>
  </si>
  <si>
    <t>Uzemňovací drát FeZn průměr 10 mm (7 smotků)</t>
  </si>
  <si>
    <t>Pol__0010</t>
  </si>
  <si>
    <t>Svorkovnice GURO EKM 2035 2D2</t>
  </si>
  <si>
    <t>Pol__0011</t>
  </si>
  <si>
    <t>Svorkovncie ROMO SR 481/27Z Cu s krytem</t>
  </si>
  <si>
    <t>Pol__0012</t>
  </si>
  <si>
    <t>Pojistkový dotek 10A, E27</t>
  </si>
  <si>
    <t>Pol__0013</t>
  </si>
  <si>
    <t>Pojistková patrona 10A, E27</t>
  </si>
  <si>
    <t>Pol__0014</t>
  </si>
  <si>
    <t>Bužírka smrštovací 12,7/6,4 žl/zel</t>
  </si>
  <si>
    <t>Pol__0016</t>
  </si>
  <si>
    <t>Rozpínací skříň ESTA RF 5, typ Brno, zámek</t>
  </si>
  <si>
    <t>Pol__0017</t>
  </si>
  <si>
    <t>Propojka zkratová ZP 000 160A</t>
  </si>
  <si>
    <t>Pol__0018</t>
  </si>
  <si>
    <t>Pojistka nožová NH 000 25A</t>
  </si>
  <si>
    <t>Pol__0019</t>
  </si>
  <si>
    <t>Hlava rozdělovací 4-50 mm</t>
  </si>
  <si>
    <t>Pol__0020</t>
  </si>
  <si>
    <t>vodič CY; silový, propojovací jednožilový; pevné uložení; jádro Cu plné holé; počet žil 1; jmen.průřez jádra 16,00 mm2; vnější průměr 6,6 mm; izolace PVC; tl. izolace min 0,8 mm; odolnost proti šíření plamene</t>
  </si>
  <si>
    <t>Pol__0021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</si>
  <si>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</si>
  <si>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Pol__0023</t>
  </si>
  <si>
    <t>kabel CYKY; instalační; pro pevné uložení ve vnitřních a venk.prostorách v zemi, betonu; Cu plné holé jádro, tvar jádra RE-kulatý jednodrát; počet a průřez žil 4x16mm2; počet žil 4; teplota použití -30 až 70 °C; max.provoz.teplota při zkratu 160 °C; min.teplota pokládky -5 °C; průřez vodiče 16,0 mm2; samozhášivý; odolnost vůči UV záření; barva pláště černá</t>
  </si>
  <si>
    <t>Pol__0025</t>
  </si>
  <si>
    <t>hlavice pojistková typ E 27; otřesuvzdorná</t>
  </si>
  <si>
    <t>Pol__0026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</si>
  <si>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</si>
  <si>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Pol__0027</t>
  </si>
  <si>
    <t>svorka spojovací pro lano; provedení Fe/Zn</t>
  </si>
  <si>
    <t>Pol__0028</t>
  </si>
  <si>
    <t>svorka připojovací; provedení Fe/Zn</t>
  </si>
  <si>
    <t>Pol__0029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</si>
  <si>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</si>
  <si>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>740991200R00</t>
  </si>
  <si>
    <t>Revize (elektropráce od 100 tis do 500tis Kč)</t>
  </si>
  <si>
    <t>kompl.</t>
  </si>
  <si>
    <t>M46</t>
  </si>
  <si>
    <t>Zemní práce při montážích</t>
  </si>
  <si>
    <t>460010024RT2</t>
  </si>
  <si>
    <t>Vytýčení kabelové trasy v zastavěném prostoru délka trasy do 500 m</t>
  </si>
  <si>
    <t>460030039U00</t>
  </si>
  <si>
    <t>Rozebrání zámk dlažba písek sucho</t>
  </si>
  <si>
    <t>460030061R00</t>
  </si>
  <si>
    <t>Kladení dlažby do lože z písku</t>
  </si>
  <si>
    <t>460030071RT3</t>
  </si>
  <si>
    <t>Bourání živičných povrchů tl. vrstvy do 5 cm v ploše nad 10 m2</t>
  </si>
  <si>
    <t>460030081RT1</t>
  </si>
  <si>
    <t>Řezání spáry v asfaltu nebo betonu v tloušťce vrstvy do 5 cm</t>
  </si>
  <si>
    <t>460030172U00</t>
  </si>
  <si>
    <t>Odstranění krytu ze živice -10cm</t>
  </si>
  <si>
    <t>460030182U00</t>
  </si>
  <si>
    <t>Odstranění podklad betonový -15cm</t>
  </si>
  <si>
    <t>460080101RT1</t>
  </si>
  <si>
    <t>Rozbourání betonového základu vybourání betonu</t>
  </si>
  <si>
    <t>460100065R00</t>
  </si>
  <si>
    <t>Pouzdrový základ "Zelený utopenec" 600x600, v.675</t>
  </si>
  <si>
    <t>460100065R00.1</t>
  </si>
  <si>
    <t>Pouzdrový základ "Zelený utopenec" 1000x1000, v.675</t>
  </si>
  <si>
    <t>460100065R00.2</t>
  </si>
  <si>
    <t>Pouzdrový základ "Šedý utopenec" 1000x1000, v.675</t>
  </si>
  <si>
    <t>460110001R00</t>
  </si>
  <si>
    <t>Sonda pro vyhledání kabelů - výkop</t>
  </si>
  <si>
    <t>460110101R00</t>
  </si>
  <si>
    <t>Sonda pro vyhledání kabelů - zához</t>
  </si>
  <si>
    <t>460120002RT1</t>
  </si>
  <si>
    <t>Zához jámy, hornina třídy 3 - 4 upěchování a úprava povrchu</t>
  </si>
  <si>
    <t>460120082RT1</t>
  </si>
  <si>
    <t>Násyp zeminy, hornina třídy 3-4 složení, rozprost. a udusání zeminy</t>
  </si>
  <si>
    <t>460200143RT2</t>
  </si>
  <si>
    <t>Výkop kabelové rýhy 35/70 cm hor.3 ruční výkop rýhy</t>
  </si>
  <si>
    <t>460200173RT2</t>
  </si>
  <si>
    <t>Výkop kabelové rýhy 50/120 cm hor.3 ruční výkop rýhy</t>
  </si>
  <si>
    <t>460420018RT1</t>
  </si>
  <si>
    <t>Zřízení kabelového lože v rýze š.do 35 cm z písku tloušťka vrstvy 15 cm</t>
  </si>
  <si>
    <t>460470011U00</t>
  </si>
  <si>
    <t>Zajištění kabelů při křížení</t>
  </si>
  <si>
    <t>460470012U00</t>
  </si>
  <si>
    <t>Zajištění kabelů při jejich souběhu</t>
  </si>
  <si>
    <t>460490012RT1</t>
  </si>
  <si>
    <t>Fólie výstražná z PVC, šířka 33 cm fólie PVC šířka 33 cm</t>
  </si>
  <si>
    <t>460510030R00</t>
  </si>
  <si>
    <t>Prostup plast troubaKF 0963, v rýze</t>
  </si>
  <si>
    <t>460510031R00</t>
  </si>
  <si>
    <t>Prostup plast troubaKF 09110, v rýze</t>
  </si>
  <si>
    <t>460560145RT1</t>
  </si>
  <si>
    <t>Zához rýhy 35/70 cm, hornina třídy 5 ruční zához rýhy</t>
  </si>
  <si>
    <t>460560173RT1</t>
  </si>
  <si>
    <t>Zához rýhy 50/120 cm, hornina třídy 3 ruční zához rýhy</t>
  </si>
  <si>
    <t>460600001RT8</t>
  </si>
  <si>
    <t>Naložení a odvoz zeminy odvoz na vzdálenost 10000 m</t>
  </si>
  <si>
    <t>460600061U00</t>
  </si>
  <si>
    <t>Odvoz suti -1km</t>
  </si>
  <si>
    <t>460600071U00</t>
  </si>
  <si>
    <t>Příplatek k odvozu suti ZKD 1km</t>
  </si>
  <si>
    <t>199000000R00</t>
  </si>
  <si>
    <t>Poplatek za skladku suti</t>
  </si>
  <si>
    <t>199000005R00</t>
  </si>
  <si>
    <t>Poplatek za skládku zeminy 1- 4</t>
  </si>
  <si>
    <t>460620006RT1</t>
  </si>
  <si>
    <t>Osetí povrchu trávou včetně dodávky osiva</t>
  </si>
  <si>
    <t>460620011RT1</t>
  </si>
  <si>
    <t>Provizorní úprava terénu v přírodní hornině 1 ruční vyrovnání a zhutnění</t>
  </si>
  <si>
    <t>572942112R00</t>
  </si>
  <si>
    <t>Vyspravení krytu po překopu lit.asfaltem, do 6 cm</t>
  </si>
  <si>
    <t>578142121R00</t>
  </si>
  <si>
    <t>Litý asfalt z kameniva jemnozrnný nad 3 m tl. 4 cm</t>
  </si>
  <si>
    <t>578901111R00</t>
  </si>
  <si>
    <t>Zdrsňovací posyp litého asf.obal.kamenivem 4 kg/m2</t>
  </si>
  <si>
    <t>DOP.2</t>
  </si>
  <si>
    <t>Doprava materiálu, naložení a vyložení</t>
  </si>
  <si>
    <t>DOP.3</t>
  </si>
  <si>
    <t>Měření osvětlení</t>
  </si>
  <si>
    <t>DOP.4</t>
  </si>
  <si>
    <t>Komunikační modul MSB-C včetně adresování</t>
  </si>
  <si>
    <t>12 - SO12 - Přeložka dešťové kanalizace</t>
  </si>
  <si>
    <t xml:space="preserve">    11 - Přípravné a přidružené práce</t>
  </si>
  <si>
    <t xml:space="preserve">    181 - Zatravnění</t>
  </si>
  <si>
    <t xml:space="preserve">    2 - Základy a zvláštní zakládání</t>
  </si>
  <si>
    <t xml:space="preserve">    45 - Podkladní a vedlejší konstrukce</t>
  </si>
  <si>
    <t xml:space="preserve">    82 - Potrubí z trub železobetonových</t>
  </si>
  <si>
    <t xml:space="preserve">    89 - Ostatní konstrukce na trubním vedení</t>
  </si>
  <si>
    <t xml:space="preserve">    997 - Přesun sutě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</si>
  <si>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</si>
  <si>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</si>
  <si>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1614674049</t>
  </si>
  <si>
    <t>https://podminky.urs.cz/item/CS_URS_2024_01/119001401</t>
  </si>
  <si>
    <t>119001402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</si>
  <si>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přes 200 do 500 mm</t>
  </si>
  <si>
    <t>-577013664</t>
  </si>
  <si>
    <t>https://podminky.urs.cz/item/CS_URS_2024_01/119001402</t>
  </si>
  <si>
    <t>1,30*2</t>
  </si>
  <si>
    <t>132351254</t>
  </si>
  <si>
    <t>Hloubení nezapažených rýh šířky přes 800 do 2 000 mm strojně s urovnáním dna do předepsaného profilu a spádu v hornině třídy těžitelnosti II skupiny 4 přes 100 do 500 m3</t>
  </si>
  <si>
    <t>1429496195</t>
  </si>
  <si>
    <t>https://podminky.urs.cz/item/CS_URS_2024_01/132351254</t>
  </si>
  <si>
    <t xml:space="preserve">přeložky : </t>
  </si>
  <si>
    <t>(25,00-6,00)*1,30*(4,62+3,07)/2</t>
  </si>
  <si>
    <t xml:space="preserve">šachta : </t>
  </si>
  <si>
    <t>2,50*(2,50-1,30)*3,50</t>
  </si>
  <si>
    <t xml:space="preserve">start.a ukončovací jámy : </t>
  </si>
  <si>
    <t>5,00*3,00*4,30</t>
  </si>
  <si>
    <t>3,00*3,00*4,62</t>
  </si>
  <si>
    <t>139001101</t>
  </si>
  <si>
    <t>Příplatek k cenám hloubených vykopávek za ztížení vykopávky v blízkosti podzemního vedení nebo výbušnin pro jakoukoliv třídu horniny</t>
  </si>
  <si>
    <t>-1283700610</t>
  </si>
  <si>
    <t>https://podminky.urs.cz/item/CS_URS_2024_01/139001101</t>
  </si>
  <si>
    <t>(1,30*(0,50+0,30+0,50)*(0,50+0,30+1,00))*3</t>
  </si>
  <si>
    <t>141721224</t>
  </si>
  <si>
    <t>Řízený zemní protlak délky protlaku do 50 m v hornině třídy těžitelnosti I a II, skupiny 1 až 4 včetně zatažení trub v hloubce do 6 m průměru vrtu přes 500 do 560 mm</t>
  </si>
  <si>
    <t>951945934</t>
  </si>
  <si>
    <t>https://podminky.urs.cz/item/CS_URS_2024_01/141721224</t>
  </si>
  <si>
    <t>průměr D 600</t>
  </si>
  <si>
    <t>-1918125862</t>
  </si>
  <si>
    <t>(25,00-6,00)*(4,62+3,07)/2*2</t>
  </si>
  <si>
    <t>(2,50-1,30)*2*3,50</t>
  </si>
  <si>
    <t>(5,00+3,00)*2*4,30</t>
  </si>
  <si>
    <t>(3,00+3,00)*2*4,62</t>
  </si>
  <si>
    <t>-2051456173</t>
  </si>
  <si>
    <t>-1411840429</t>
  </si>
  <si>
    <t xml:space="preserve">ck : </t>
  </si>
  <si>
    <t>211,55</t>
  </si>
  <si>
    <t xml:space="preserve">odpočet : </t>
  </si>
  <si>
    <t>-190,30</t>
  </si>
  <si>
    <t>-2121943253</t>
  </si>
  <si>
    <t>21,25*1,6</t>
  </si>
  <si>
    <t>1977224873</t>
  </si>
  <si>
    <t xml:space="preserve">lože : </t>
  </si>
  <si>
    <t>-2,20</t>
  </si>
  <si>
    <t xml:space="preserve">obsyp : </t>
  </si>
  <si>
    <t>-14,82</t>
  </si>
  <si>
    <t>-3,14*0,62*0,62*3,50</t>
  </si>
  <si>
    <t>-822916199</t>
  </si>
  <si>
    <t>(25,00-6,00)*1,30*0,60</t>
  </si>
  <si>
    <t>-3,14*0,15*0,15*(25,00-6,00)</t>
  </si>
  <si>
    <t>1391061240</t>
  </si>
  <si>
    <t>11,278*1,8</t>
  </si>
  <si>
    <t>Přípravné a přidružené práce</t>
  </si>
  <si>
    <t>810391811</t>
  </si>
  <si>
    <t>Bourání stávajícího potrubí z betonu v otevřeném výkopu DN přes 200 do 400</t>
  </si>
  <si>
    <t>1167599716</t>
  </si>
  <si>
    <t>https://podminky.urs.cz/item/CS_URS_2024_01/810391811</t>
  </si>
  <si>
    <t>2,00*2</t>
  </si>
  <si>
    <t>Zatravnění</t>
  </si>
  <si>
    <t>111151131</t>
  </si>
  <si>
    <t>Pokosení trávníku při souvislé ploše do 1000 m2 lučního v rovině nebo svahu do 1:5</t>
  </si>
  <si>
    <t>-797492497</t>
  </si>
  <si>
    <t>https://podminky.urs.cz/item/CS_URS_2024_01/111151131</t>
  </si>
  <si>
    <t>2xpokos</t>
  </si>
  <si>
    <t>40*2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</si>
  <si>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</si>
  <si>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</si>
  <si>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2062878451</t>
  </si>
  <si>
    <t>https://podminky.urs.cz/item/CS_URS_2024_01/181111111</t>
  </si>
  <si>
    <t>181311103</t>
  </si>
  <si>
    <t>Rozprostření a urovnání ornice v rovině nebo ve svahu sklonu do 1:5 ručně při souvislé ploše, tl. vrstvy do 200 mm</t>
  </si>
  <si>
    <t>53536904</t>
  </si>
  <si>
    <t>https://podminky.urs.cz/item/CS_URS_2024_01/181311103</t>
  </si>
  <si>
    <t>10364101</t>
  </si>
  <si>
    <t>zemina pro terénní úpravy - ornice</t>
  </si>
  <si>
    <t>-1290703046</t>
  </si>
  <si>
    <t>40*0,1*1,8</t>
  </si>
  <si>
    <t>181411121</t>
  </si>
  <si>
    <t>Založení trávníku na půdě předem připravené plochy do 1000 m2 výsevem včetně utažení lučního v rovině nebo na svahu do 1:5</t>
  </si>
  <si>
    <t>399289225</t>
  </si>
  <si>
    <t>https://podminky.urs.cz/item/CS_URS_2024_01/181411121</t>
  </si>
  <si>
    <t>00572472</t>
  </si>
  <si>
    <t>osivo směs travní krajinná-rovinná</t>
  </si>
  <si>
    <t>-1031898473</t>
  </si>
  <si>
    <t>40*3,5/100</t>
  </si>
  <si>
    <t>181912111</t>
  </si>
  <si>
    <t>Úprava pláně vyrovnáním výškových rozdílů ručně v hornině třídy těžitelnosti I skupiny 3 bez zhutnění</t>
  </si>
  <si>
    <t>2121059597</t>
  </si>
  <si>
    <t>https://podminky.urs.cz/item/CS_URS_2024_01/181912111</t>
  </si>
  <si>
    <t>183403114</t>
  </si>
  <si>
    <t>Obdělání půdy kultivátorováním v rovině nebo na svahu do 1:5</t>
  </si>
  <si>
    <t>-1571199744</t>
  </si>
  <si>
    <t>https://podminky.urs.cz/item/CS_URS_2024_01/183403114</t>
  </si>
  <si>
    <t>183403153</t>
  </si>
  <si>
    <t>Obdělání půdy hrabáním v rovině nebo na svahu do 1:5</t>
  </si>
  <si>
    <t>986603402</t>
  </si>
  <si>
    <t>https://podminky.urs.cz/item/CS_URS_2024_01/183403153</t>
  </si>
  <si>
    <t>183403161</t>
  </si>
  <si>
    <t>Obdělání půdy válením v rovině nebo na svahu do 1:5</t>
  </si>
  <si>
    <t>-1997118221</t>
  </si>
  <si>
    <t>https://podminky.urs.cz/item/CS_URS_2024_01/183403161</t>
  </si>
  <si>
    <t>185802113</t>
  </si>
  <si>
    <t>Hnojení půdy nebo trávníku v rovině nebo na svahu do 1:5 umělým hnojivem na široko</t>
  </si>
  <si>
    <t>-1959824199</t>
  </si>
  <si>
    <t>https://podminky.urs.cz/item/CS_URS_2024_01/185802113</t>
  </si>
  <si>
    <t>40*0,031/1000</t>
  </si>
  <si>
    <t>25191155</t>
  </si>
  <si>
    <t>hnojivo průmyslové</t>
  </si>
  <si>
    <t>-805399519</t>
  </si>
  <si>
    <t>40*0,031</t>
  </si>
  <si>
    <t>Základy a zvláštní zakládání</t>
  </si>
  <si>
    <t>-1931876783</t>
  </si>
  <si>
    <t>1591138055</t>
  </si>
  <si>
    <t>40*1,15</t>
  </si>
  <si>
    <t>Podkladní a vedlejší konstrukce</t>
  </si>
  <si>
    <t>452111111</t>
  </si>
  <si>
    <t>Osazení betonových dílců pražců pod potrubí v otevřeném výkopu, průřezové plochy do 25000 mm2</t>
  </si>
  <si>
    <t>1554253809</t>
  </si>
  <si>
    <t>https://podminky.urs.cz/item/CS_URS_2024_01/452111111</t>
  </si>
  <si>
    <t>59217026</t>
  </si>
  <si>
    <t>obrubník silniční betonový 500x150x250mm</t>
  </si>
  <si>
    <t>-998750015</t>
  </si>
  <si>
    <t>452112122</t>
  </si>
  <si>
    <t>Osazení betonových dílců prstenců nebo rámů pod poklopy a mříže, výšky přes 100 do 200 mm</t>
  </si>
  <si>
    <t>1695669848</t>
  </si>
  <si>
    <t>https://podminky.urs.cz/item/CS_URS_2024_01/452112122</t>
  </si>
  <si>
    <t>59224188</t>
  </si>
  <si>
    <t>prstenec šachtový vyrovnávací betonový 625x120x120mm</t>
  </si>
  <si>
    <t>892487163</t>
  </si>
  <si>
    <t>452311131</t>
  </si>
  <si>
    <t>Podkladní a zajišťovací konstrukce z betonu prostého v otevřeném výkopu bez zvýšených nároků na prostředí desky pod potrubí, stoky a drobné objekty z betonu tř. C 12/15</t>
  </si>
  <si>
    <t>1079325948</t>
  </si>
  <si>
    <t>https://podminky.urs.cz/item/CS_URS_2024_01/452311131</t>
  </si>
  <si>
    <t>1,50*1,50*0,10</t>
  </si>
  <si>
    <t xml:space="preserve">potrubí : </t>
  </si>
  <si>
    <t>(25,00-6,00)*1,30*0,08</t>
  </si>
  <si>
    <t>452313131</t>
  </si>
  <si>
    <t>Podkladní a zajišťovací konstrukce z betonu prostého v otevřeném výkopu bez zvýšených nároků na prostředí bloky pro potrubí z betonu tř. C 12/15</t>
  </si>
  <si>
    <t>-1159984877</t>
  </si>
  <si>
    <t>https://podminky.urs.cz/item/CS_URS_2024_01/452313131</t>
  </si>
  <si>
    <t>prstence vyrovnávaní</t>
  </si>
  <si>
    <t>1*3,14*0,2*0,15</t>
  </si>
  <si>
    <t>Potrubí z trub železobetonových</t>
  </si>
  <si>
    <t>822372112</t>
  </si>
  <si>
    <t>Montáž potrubí z trub železobetonových hrdlových v otevřeném výkopu ve sklonu do 20 % s integrovaným pryžovým těsněním DN 300</t>
  </si>
  <si>
    <t>1969138296</t>
  </si>
  <si>
    <t>https://podminky.urs.cz/item/CS_URS_2024_01/822372112</t>
  </si>
  <si>
    <t>v chráničce - vč. nasunutí a utěsnění chráničky manžetou vč. dodávky manžety</t>
  </si>
  <si>
    <t>mimo chráničku</t>
  </si>
  <si>
    <t>25-6</t>
  </si>
  <si>
    <t>59222020</t>
  </si>
  <si>
    <t>trouba ŽB hrdlová DN 300</t>
  </si>
  <si>
    <t>483129660</t>
  </si>
  <si>
    <t>25*1,015</t>
  </si>
  <si>
    <t>Ostatní konstrukce na trubním vedení</t>
  </si>
  <si>
    <t>892372121</t>
  </si>
  <si>
    <t>Tlakové zkoušky vzduchem těsnícími vaky ucpávkovými DN 300</t>
  </si>
  <si>
    <t>úsek</t>
  </si>
  <si>
    <t>199241857</t>
  </si>
  <si>
    <t>https://podminky.urs.cz/item/CS_URS_2024_01/892372121</t>
  </si>
  <si>
    <t>899623151</t>
  </si>
  <si>
    <t>Obetonování potrubí nebo zdiva stok betonem prostým v otevřeném výkopu, betonem tř. C 16/20</t>
  </si>
  <si>
    <t>1419181609</t>
  </si>
  <si>
    <t>https://podminky.urs.cz/item/CS_URS_2024_01/899623151</t>
  </si>
  <si>
    <t>(25,00-6,00)*0,124</t>
  </si>
  <si>
    <t>1,50*1,50*3,50</t>
  </si>
  <si>
    <t>899643121</t>
  </si>
  <si>
    <t>Bednění pro obetonování potrubí v otevřeném výkopu zřízení</t>
  </si>
  <si>
    <t>-139599789</t>
  </si>
  <si>
    <t>https://podminky.urs.cz/item/CS_URS_2024_01/899643121</t>
  </si>
  <si>
    <t>(1,50+1,50)*2*3,50</t>
  </si>
  <si>
    <t>899643122</t>
  </si>
  <si>
    <t>Bednění pro obetonování potrubí v otevřeném výkopu odstranění</t>
  </si>
  <si>
    <t>-2003810583</t>
  </si>
  <si>
    <t>https://podminky.urs.cz/item/CS_URS_2024_01/899643122</t>
  </si>
  <si>
    <t>817374111</t>
  </si>
  <si>
    <t>Montáž betonových útesů s hrdlem na potrubí betonovém a železobetonovém DN 300</t>
  </si>
  <si>
    <t>1690476225</t>
  </si>
  <si>
    <t>https://podminky.urs.cz/item/CS_URS_2024_01/817374111</t>
  </si>
  <si>
    <t>58932908</t>
  </si>
  <si>
    <t>beton C 20/25 X0,XC1-2 kamenivo frakce 0/8</t>
  </si>
  <si>
    <t>889822131</t>
  </si>
  <si>
    <t>betonová zátka na stáv.rušeném potrubí</t>
  </si>
  <si>
    <t>0,2*0,2*3,14*0,3*4</t>
  </si>
  <si>
    <t>359901212</t>
  </si>
  <si>
    <t>Monitoring stok (kamerový systém) jakékoli výšky stávající kanalizace</t>
  </si>
  <si>
    <t>489434848</t>
  </si>
  <si>
    <t>https://podminky.urs.cz/item/CS_URS_2024_01/359901212</t>
  </si>
  <si>
    <t>894410103</t>
  </si>
  <si>
    <t>Osazení betonových dílců šachet kanalizačních dno DN 1000, výšky 1000 mm</t>
  </si>
  <si>
    <t>1715520790</t>
  </si>
  <si>
    <t>https://podminky.urs.cz/item/CS_URS_2024_01/894410103</t>
  </si>
  <si>
    <t>59224339</t>
  </si>
  <si>
    <t>dno betonové šachty DN 1000 kanalizační výšky 100cm</t>
  </si>
  <si>
    <t>-439011049</t>
  </si>
  <si>
    <t>894410211</t>
  </si>
  <si>
    <t>Osazení betonových dílců šachet kanalizačních skruž rovná DN 1000, výšky 250 mm</t>
  </si>
  <si>
    <t>-203229892</t>
  </si>
  <si>
    <t>https://podminky.urs.cz/item/CS_URS_2024_01/894410211</t>
  </si>
  <si>
    <t>59224066</t>
  </si>
  <si>
    <t>skruž betonová DN 1000x250 PS 100x25x12cm</t>
  </si>
  <si>
    <t>794427235</t>
  </si>
  <si>
    <t>894410212</t>
  </si>
  <si>
    <t>Osazení betonových dílců šachet kanalizačních skruž rovná DN 1000, výšky 500 mm</t>
  </si>
  <si>
    <t>-1325120755</t>
  </si>
  <si>
    <t>https://podminky.urs.cz/item/CS_URS_2024_01/894410212</t>
  </si>
  <si>
    <t>59224067</t>
  </si>
  <si>
    <t>skruž betonová DN 1000x500 100x50x12cm</t>
  </si>
  <si>
    <t>633368226</t>
  </si>
  <si>
    <t>894410232</t>
  </si>
  <si>
    <t>Osazení betonových dílců šachet kanalizačních skruž přechodová (konus) DN 1000</t>
  </si>
  <si>
    <t>-1161915487</t>
  </si>
  <si>
    <t>https://podminky.urs.cz/item/CS_URS_2024_01/894410232</t>
  </si>
  <si>
    <t>59224312</t>
  </si>
  <si>
    <t>konus betonové šachty DN 1000 kanalizační 100x62,5x58cm tl stěny 12 stupadla poplastovaná</t>
  </si>
  <si>
    <t>559038847</t>
  </si>
  <si>
    <t>899104112</t>
  </si>
  <si>
    <t>Osazení poklopů litinových, ocelových nebo železobetonových včetně rámů pro třídu zatížení D400, E600</t>
  </si>
  <si>
    <t>1954997647</t>
  </si>
  <si>
    <t>https://podminky.urs.cz/item/CS_URS_2024_01/899104112</t>
  </si>
  <si>
    <t>28661935</t>
  </si>
  <si>
    <t>poklop šachtový litinový DN 600 pro třídu zatížení D400</t>
  </si>
  <si>
    <t>886398284</t>
  </si>
  <si>
    <t>59224348</t>
  </si>
  <si>
    <t>těsnění elastomerové pro spojení šachetních dílů DN 1000</t>
  </si>
  <si>
    <t>302046327</t>
  </si>
  <si>
    <t>997</t>
  </si>
  <si>
    <t>Přesun sutě</t>
  </si>
  <si>
    <t>997013501</t>
  </si>
  <si>
    <t>Odvoz suti a vybouraných hmot na skládku nebo meziskládku se složením, na vzdálenost do 1 km</t>
  </si>
  <si>
    <t>1750570567</t>
  </si>
  <si>
    <t>https://podminky.urs.cz/item/CS_URS_2024_01/997013501</t>
  </si>
  <si>
    <t>997013509</t>
  </si>
  <si>
    <t>Odvoz suti a vybouraných hmot na skládku nebo meziskládku se složením, na vzdálenost Příplatek k ceně za každý další započatý 1 km přes 1 km</t>
  </si>
  <si>
    <t>1427742051</t>
  </si>
  <si>
    <t>https://podminky.urs.cz/item/CS_URS_2024_01/997013509</t>
  </si>
  <si>
    <t>1,28*9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</si>
  <si>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</si>
  <si>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</si>
  <si>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1038622053</t>
  </si>
  <si>
    <t>https://podminky.urs.cz/item/CS_URS_2024_01/997013861</t>
  </si>
  <si>
    <t>998274101</t>
  </si>
  <si>
    <t>Přesun hmot pro trubní vedení hloubené z trub betonových nebo železobetonových pro vodovody nebo kanalizace v otevřeném výkopu dopravní vzdálenost do 15 m</t>
  </si>
  <si>
    <t>-626756544</t>
  </si>
  <si>
    <t>https://podminky.urs.cz/item/CS_URS_2024_01/998274101</t>
  </si>
  <si>
    <t>HZS4232</t>
  </si>
  <si>
    <t>Hodinové zúčtovací sazby ostatních profesí revizní a kontrolní činnost technik odborný</t>
  </si>
  <si>
    <t>631835912</t>
  </si>
  <si>
    <t>https://podminky.urs.cz/item/CS_URS_2024_01/HZS4232</t>
  </si>
  <si>
    <t>Kontrola průtočnosti stávajících uličních vpustí</t>
  </si>
  <si>
    <t>13 - SO13 - Přeložka vodovodu DN250, DN500</t>
  </si>
  <si>
    <t>692390290</t>
  </si>
  <si>
    <t>66,00*1,10*1,85</t>
  </si>
  <si>
    <t>68,00*1,10*1,95</t>
  </si>
  <si>
    <t>-385984648</t>
  </si>
  <si>
    <t>68,00*1,95*2</t>
  </si>
  <si>
    <t>1648079003</t>
  </si>
  <si>
    <t>-1894883775</t>
  </si>
  <si>
    <t>280,17</t>
  </si>
  <si>
    <t>ponecháno pro zásyp</t>
  </si>
  <si>
    <t>-63,36</t>
  </si>
  <si>
    <t>1654494892</t>
  </si>
  <si>
    <t>216,81*1,8</t>
  </si>
  <si>
    <t>-1143373439</t>
  </si>
  <si>
    <t>zásyp zeminou</t>
  </si>
  <si>
    <t>-14,74</t>
  </si>
  <si>
    <t>-99,77</t>
  </si>
  <si>
    <t>štěrkodrť</t>
  </si>
  <si>
    <t>-102,3</t>
  </si>
  <si>
    <t>zásyp štěrkodrtí</t>
  </si>
  <si>
    <t>60,00*1,10*0,75</t>
  </si>
  <si>
    <t>60,00*1,10*0,80</t>
  </si>
  <si>
    <t>58344197</t>
  </si>
  <si>
    <t>štěrkodrť frakce 0/63</t>
  </si>
  <si>
    <t>1173067029</t>
  </si>
  <si>
    <t>60,00*1,10*0,75*2</t>
  </si>
  <si>
    <t>60,00*1,10*0,80*2</t>
  </si>
  <si>
    <t>-174290251</t>
  </si>
  <si>
    <t>66,00*1,10*0,55</t>
  </si>
  <si>
    <t>68,00*1,10*0,80</t>
  </si>
  <si>
    <t>-3,14*0,125*0,125*66,00</t>
  </si>
  <si>
    <t>-3,14*0,25*0,25*68,00</t>
  </si>
  <si>
    <t>58344121</t>
  </si>
  <si>
    <t>štěrkodrť frakce 0/8</t>
  </si>
  <si>
    <t>-671321669</t>
  </si>
  <si>
    <t>83,187*1,8</t>
  </si>
  <si>
    <t>451573111</t>
  </si>
  <si>
    <t>Lože pod potrubí, stoky a drobné objekty v otevřeném výkopu z písku a štěrkopísku do 63 mm</t>
  </si>
  <si>
    <t>300350570</t>
  </si>
  <si>
    <t>https://podminky.urs.cz/item/CS_URS_2024_01/451573111</t>
  </si>
  <si>
    <t>66,00*1,10*0,10</t>
  </si>
  <si>
    <t>68,00*1,10*0,10</t>
  </si>
  <si>
    <t>851361131</t>
  </si>
  <si>
    <t>Montáž potrubí z trub litinových tlakových hrdlových v otevřeném výkopu s integrovaným těsněním DN 250</t>
  </si>
  <si>
    <t>680344190</t>
  </si>
  <si>
    <t>https://podminky.urs.cz/item/CS_URS_2024_01/851361131</t>
  </si>
  <si>
    <t>55254085</t>
  </si>
  <si>
    <t>trouba vodovodní litinová hrdlová hrdlová Zn+Al povlak K9 dl 6m DN 250</t>
  </si>
  <si>
    <t>1940554809</t>
  </si>
  <si>
    <t xml:space="preserve">trouba litinová vodovodní; tvárná litina; hrdlová; DN 250,0 mm; l = 6000,0 mm; spoj jištěný s komorou; PFA 35 bar; uvnitř VCM; vně zinkový povlak 200 </t>
  </si>
  <si>
    <t>66*1,01</t>
  </si>
  <si>
    <t>66,66*1,01 'Přepočtené koeficientem množství</t>
  </si>
  <si>
    <t>851421131</t>
  </si>
  <si>
    <t>Montáž potrubí z trub litinových tlakových hrdlových v otevřeném výkopu s integrovaným těsněním DN 500</t>
  </si>
  <si>
    <t>330319646</t>
  </si>
  <si>
    <t>https://podminky.urs.cz/item/CS_URS_2024_01/851421131</t>
  </si>
  <si>
    <t>55254109</t>
  </si>
  <si>
    <t>trouba vodovodní litinová hrdlová Zn 200g/m2+modrý epoxid DN 500</t>
  </si>
  <si>
    <t>-220114250</t>
  </si>
  <si>
    <t>68*1,01</t>
  </si>
  <si>
    <t>68,68*1,01 'Přepočtené koeficientem množství</t>
  </si>
  <si>
    <t>857361131</t>
  </si>
  <si>
    <t>Montáž litinových tvarovek na potrubí litinovém tlakovém jednoosých na potrubí z trub hrdlových v otevřeném výkopu, kanálu nebo v šachtě s integrovaným těsněním DN 250</t>
  </si>
  <si>
    <t>-2091031916</t>
  </si>
  <si>
    <t>https://podminky.urs.cz/item/CS_URS_2024_01/857361131</t>
  </si>
  <si>
    <t>55253945</t>
  </si>
  <si>
    <t>koleno hrdlové z tvárné litiny,práškový epoxid tl 250µm MMK-kus DN 250-45°</t>
  </si>
  <si>
    <t>-177792537</t>
  </si>
  <si>
    <t>55253933</t>
  </si>
  <si>
    <t>koleno hrdlové z tvárné litiny,práškový epoxid tl 250µm MMK-kus DN 250-30°</t>
  </si>
  <si>
    <t>1340038045</t>
  </si>
  <si>
    <t>55253651</t>
  </si>
  <si>
    <t>přesuvka hrdlová litinová práškový epoxid tl 250µm se šroubovým spojem U-kus DN 250</t>
  </si>
  <si>
    <t>-1532338151</t>
  </si>
  <si>
    <t>857421131</t>
  </si>
  <si>
    <t>Montáž litinových tvarovek na potrubí litinovém tlakovém jednoosých na potrubí z trub hrdlových v otevřeném výkopu, kanálu nebo v šachtě s integrovaným těsněním DN 500</t>
  </si>
  <si>
    <t>-1304878065</t>
  </si>
  <si>
    <t>https://podminky.urs.cz/item/CS_URS_2024_01/857421131</t>
  </si>
  <si>
    <t>55253937</t>
  </si>
  <si>
    <t>koleno hrdlové z tvárné litiny,práškový epoxid tl 250µm MMK-kus DN 500-30°</t>
  </si>
  <si>
    <t>-1857768874</t>
  </si>
  <si>
    <t>55253949</t>
  </si>
  <si>
    <t>koleno hrdlové z tvárné litiny,práškový epoxid tl 250µm MMK-kus DN 500-45°</t>
  </si>
  <si>
    <t>-2098696189</t>
  </si>
  <si>
    <t>55253652</t>
  </si>
  <si>
    <t>přesuvka hrdlová litinová práškový epoxid tl 250µm se šroubovým spojem U-kus DN 300</t>
  </si>
  <si>
    <t>680796106</t>
  </si>
  <si>
    <t>DN500</t>
  </si>
  <si>
    <t>892381111</t>
  </si>
  <si>
    <t>Tlakové zkoušky vodou na potrubí DN 250, 300 nebo 350</t>
  </si>
  <si>
    <t>-2121818142</t>
  </si>
  <si>
    <t>https://podminky.urs.cz/item/CS_URS_2024_01/892381111</t>
  </si>
  <si>
    <t>892383122</t>
  </si>
  <si>
    <t>Proplach a dezinfekce vodovodního potrubí DN 250, 300 nebo 350</t>
  </si>
  <si>
    <t>-546530988</t>
  </si>
  <si>
    <t>https://podminky.urs.cz/item/CS_URS_2024_01/892383122</t>
  </si>
  <si>
    <t>892421111</t>
  </si>
  <si>
    <t>Tlakové zkoušky vodou na potrubí DN 400 nebo 500</t>
  </si>
  <si>
    <t>1741640023</t>
  </si>
  <si>
    <t>https://podminky.urs.cz/item/CS_URS_2024_01/892421111</t>
  </si>
  <si>
    <t>892372111</t>
  </si>
  <si>
    <t>Tlakové zkoušky vodou zabezpečení konců potrubí při tlakových zkouškách DN do 300</t>
  </si>
  <si>
    <t>-1774073957</t>
  </si>
  <si>
    <t>https://podminky.urs.cz/item/CS_URS_2024_01/892372111</t>
  </si>
  <si>
    <t>892442111</t>
  </si>
  <si>
    <t>Tlakové zkoušky vodou zabezpečení konců potrubí při tlakových zkouškách DN přes 300 do 600</t>
  </si>
  <si>
    <t>-1813277638</t>
  </si>
  <si>
    <t>https://podminky.urs.cz/item/CS_URS_2024_01/892442111</t>
  </si>
  <si>
    <t>892423122</t>
  </si>
  <si>
    <t>Proplach a dezinfekce vodovodního potrubí DN 400 nebo 500</t>
  </si>
  <si>
    <t>689819556</t>
  </si>
  <si>
    <t>https://podminky.urs.cz/item/CS_URS_2024_01/892423122</t>
  </si>
  <si>
    <t>899721112</t>
  </si>
  <si>
    <t>Signalizační vodič na potrubí DN nad 150 mm</t>
  </si>
  <si>
    <t>695119437</t>
  </si>
  <si>
    <t>https://podminky.urs.cz/item/CS_URS_2024_01/899721112</t>
  </si>
  <si>
    <t>899722113</t>
  </si>
  <si>
    <t>Krytí potrubí z plastů výstražnou fólií z PVC šířky přes 25 do 34 cm</t>
  </si>
  <si>
    <t>1382281954</t>
  </si>
  <si>
    <t>https://podminky.urs.cz/item/CS_URS_2024_01/899722113</t>
  </si>
  <si>
    <t>998273102</t>
  </si>
  <si>
    <t>Přesun hmot pro trubní vedení hloubené z trub litinových pro vodovody nebo kanalizace v otevřeném výkopu dopravní vzdálenost do 15 m</t>
  </si>
  <si>
    <t>-1748721745</t>
  </si>
  <si>
    <t>https://podminky.urs.cz/item/CS_URS_2024_01/998273102</t>
  </si>
  <si>
    <t>14 - SO14 - Posílení dešťové kanalizace na DN400</t>
  </si>
  <si>
    <t>554260081</t>
  </si>
  <si>
    <t>1,53*8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</si>
  <si>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</si>
  <si>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</si>
  <si>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1389723957</t>
  </si>
  <si>
    <t>https://podminky.urs.cz/item/CS_URS_2024_01/119001421</t>
  </si>
  <si>
    <t>1,53*2</t>
  </si>
  <si>
    <t>132251256</t>
  </si>
  <si>
    <t>Hloubení nezapažených rýh šířky přes 800 do 2 000 mm strojně s urovnáním dna do předepsaného profilu a spádu v hornině třídy těžitelnosti I skupiny 3 přes 1 000 do 5 000 m3</t>
  </si>
  <si>
    <t>1566708341</t>
  </si>
  <si>
    <t>https://podminky.urs.cz/item/CS_URS_2024_01/132251256</t>
  </si>
  <si>
    <t xml:space="preserve">stoka : </t>
  </si>
  <si>
    <t>182,80*1,53*(4,99+3,80)/2</t>
  </si>
  <si>
    <t xml:space="preserve">šachty : </t>
  </si>
  <si>
    <t>2,50*(2,50-1,53)*(3,88+4,47+4,52+4,22+4,92+4,99+4,57)</t>
  </si>
  <si>
    <t>-759703856</t>
  </si>
  <si>
    <t>(1,53*(0,50+0,30+0,50)*(0,50+0,30+1,00))*5</t>
  </si>
  <si>
    <t>-1001929910</t>
  </si>
  <si>
    <t>182,80*(4,99+3,80)/2*2</t>
  </si>
  <si>
    <t>(2,50-1,53)*2*(3,88+4,47+4,52+4,22+4,92+4,99+4,57)</t>
  </si>
  <si>
    <t>-218401734</t>
  </si>
  <si>
    <t>936340962</t>
  </si>
  <si>
    <t>1305,77*0,60</t>
  </si>
  <si>
    <t>-444902052</t>
  </si>
  <si>
    <t>1305,768</t>
  </si>
  <si>
    <t>975028640</t>
  </si>
  <si>
    <t>1305,768*1,8</t>
  </si>
  <si>
    <t>326435854</t>
  </si>
  <si>
    <t>1305,77</t>
  </si>
  <si>
    <t>-23,72</t>
  </si>
  <si>
    <t>-29,43</t>
  </si>
  <si>
    <t>-166,35</t>
  </si>
  <si>
    <t>-3,14*0,62*0,62*(3,88+4,47+4,52+4,22+4,92+4,99+4,57)</t>
  </si>
  <si>
    <t>-342048542</t>
  </si>
  <si>
    <t>1048,165*2</t>
  </si>
  <si>
    <t>-2127582645</t>
  </si>
  <si>
    <t>182,80*1,30*0,70</t>
  </si>
  <si>
    <t>-3,14*0,20*0,20*182,80</t>
  </si>
  <si>
    <t>-674123402</t>
  </si>
  <si>
    <t>119,668*1,8</t>
  </si>
  <si>
    <t>850311811</t>
  </si>
  <si>
    <t>Bourání stávajícího potrubí z trub litinových hrdlových nebo přírubových v otevřeném výkopu DN do 150</t>
  </si>
  <si>
    <t>-595253595</t>
  </si>
  <si>
    <t>https://podminky.urs.cz/item/CS_URS_2024_01/850311811</t>
  </si>
  <si>
    <t>850391811</t>
  </si>
  <si>
    <t>Bourání stávajícího potrubí z trub litinových hrdlových nebo přírubových v otevřeném výkopu DN přes 250 do 400</t>
  </si>
  <si>
    <t>910848928</t>
  </si>
  <si>
    <t>https://podminky.urs.cz/item/CS_URS_2024_01/850391811</t>
  </si>
  <si>
    <t>890231811</t>
  </si>
  <si>
    <t>Bourání šachet a jímek ručně velikosti obestavěného prostoru přes 1,5 do 3 m3 z prostého betonu</t>
  </si>
  <si>
    <t>20429358</t>
  </si>
  <si>
    <t>https://podminky.urs.cz/item/CS_URS_2024_01/890231811</t>
  </si>
  <si>
    <t>3,14*0,62*0,62*0,50*6</t>
  </si>
  <si>
    <t>3,14*1,20*0,12*4,00*6</t>
  </si>
  <si>
    <t>40834335</t>
  </si>
  <si>
    <t>904984078</t>
  </si>
  <si>
    <t>514226111</t>
  </si>
  <si>
    <t>2060980822</t>
  </si>
  <si>
    <t>-911478761</t>
  </si>
  <si>
    <t>1,50*1,50*0,10*6</t>
  </si>
  <si>
    <t>182,80*1,53*0,08</t>
  </si>
  <si>
    <t>1062111018</t>
  </si>
  <si>
    <t>822392112</t>
  </si>
  <si>
    <t>Montáž potrubí z trub železobetonových hrdlových v otevřeném výkopu ve sklonu do 20 % s integrovaným pryžovým těsněním DN 400</t>
  </si>
  <si>
    <t>1629638923</t>
  </si>
  <si>
    <t>https://podminky.urs.cz/item/CS_URS_2024_01/822392112</t>
  </si>
  <si>
    <t>59222022</t>
  </si>
  <si>
    <t>trouba ŽB hrdlová DN 400</t>
  </si>
  <si>
    <t>737780020</t>
  </si>
  <si>
    <t>182,8*1,015</t>
  </si>
  <si>
    <t>892392121</t>
  </si>
  <si>
    <t>Tlakové zkoušky vzduchem těsnícími vaky ucpávkovými DN 400</t>
  </si>
  <si>
    <t>843036428</t>
  </si>
  <si>
    <t>https://podminky.urs.cz/item/CS_URS_2024_01/892392121</t>
  </si>
  <si>
    <t>-513578712</t>
  </si>
  <si>
    <t>899104211</t>
  </si>
  <si>
    <t>Demontáž poklopů litinových a ocelových včetně rámů, hmotnosti jednotlivě přes 150 Kg</t>
  </si>
  <si>
    <t>-1982788701</t>
  </si>
  <si>
    <t>https://podminky.urs.cz/item/CS_URS_2024_01/899104211</t>
  </si>
  <si>
    <t>-201523106</t>
  </si>
  <si>
    <t>453374886</t>
  </si>
  <si>
    <t>(1,50+1,50)*2*3,50*6</t>
  </si>
  <si>
    <t>1322106506</t>
  </si>
  <si>
    <t>817394111</t>
  </si>
  <si>
    <t>Montáž betonových útesů s hrdlem na potrubí betonovém a železobetonovém DN 400</t>
  </si>
  <si>
    <t>393510707</t>
  </si>
  <si>
    <t>https://podminky.urs.cz/item/CS_URS_2024_01/817394111</t>
  </si>
  <si>
    <t>-29798722</t>
  </si>
  <si>
    <t>-957679650</t>
  </si>
  <si>
    <t>808009921</t>
  </si>
  <si>
    <t>-1520834995</t>
  </si>
  <si>
    <t>617742062</t>
  </si>
  <si>
    <t>-31370536</t>
  </si>
  <si>
    <t>1340406679</t>
  </si>
  <si>
    <t>1514729183</t>
  </si>
  <si>
    <t>894410231</t>
  </si>
  <si>
    <t>Osazení betonových dílců šachet kanalizačních skruž přechodová (konus) DN 800</t>
  </si>
  <si>
    <t>-1548667711</t>
  </si>
  <si>
    <t>https://podminky.urs.cz/item/CS_URS_2024_01/894410231</t>
  </si>
  <si>
    <t>59224402</t>
  </si>
  <si>
    <t>konus betonové šachty DN 800 kanalizační 80x62,5x60cm stupadla poplastovaná</t>
  </si>
  <si>
    <t>708866940</t>
  </si>
  <si>
    <t>-1318569634</t>
  </si>
  <si>
    <t>-1758858439</t>
  </si>
  <si>
    <t>-388875294</t>
  </si>
  <si>
    <t>49,493*9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</si>
  <si>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</si>
  <si>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</si>
  <si>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-777106436</t>
  </si>
  <si>
    <t>https://podminky.urs.cz/item/CS_URS_2024_01/997013871</t>
  </si>
  <si>
    <t>1845076481</t>
  </si>
  <si>
    <t>21 - SO21 - Přípojka splaškové kanalizace</t>
  </si>
  <si>
    <t xml:space="preserve">    5 - Komunikace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</si>
  <si>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</si>
  <si>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</si>
  <si>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-78558100</t>
  </si>
  <si>
    <t>https://podminky.urs.cz/item/CS_URS_2024_01/113107322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</si>
  <si>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</si>
  <si>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</si>
  <si>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209013979</t>
  </si>
  <si>
    <t>https://podminky.urs.cz/item/CS_URS_2024_01/113107332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</si>
  <si>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</si>
  <si>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</si>
  <si>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1318728645</t>
  </si>
  <si>
    <t>https://podminky.urs.cz/item/CS_URS_2024_01/113107343</t>
  </si>
  <si>
    <t>1993713970</t>
  </si>
  <si>
    <t>132251253</t>
  </si>
  <si>
    <t>Hloubení nezapažených rýh šířky přes 800 do 2 000 mm strojně s urovnáním dna do předepsaného profilu a spádu v hornině třídy těžitelnosti I skupiny 3 přes 50 do 100 m3</t>
  </si>
  <si>
    <t>123109987</t>
  </si>
  <si>
    <t>https://podminky.urs.cz/item/CS_URS_2024_01/132251253</t>
  </si>
  <si>
    <t>-728692239</t>
  </si>
  <si>
    <t>-1209938084</t>
  </si>
  <si>
    <t>453392056</t>
  </si>
  <si>
    <t>-1749742729</t>
  </si>
  <si>
    <t>58,1</t>
  </si>
  <si>
    <t>-50,185</t>
  </si>
  <si>
    <t>366951421</t>
  </si>
  <si>
    <t>7,915*1,8</t>
  </si>
  <si>
    <t>1668391625</t>
  </si>
  <si>
    <t>58,1-7,18-0,28-14,5*0,1*0,1*3,14</t>
  </si>
  <si>
    <t>452313121</t>
  </si>
  <si>
    <t>Podkladní a zajišťovací konstrukce z betonu prostého v otevřeném výkopu bez zvýšených nároků na prostředí bloky pro potrubí z betonu tř. C 8/10</t>
  </si>
  <si>
    <t>1607879683</t>
  </si>
  <si>
    <t>https://podminky.urs.cz/item/CS_URS_2024_01/452313121</t>
  </si>
  <si>
    <t>přažce</t>
  </si>
  <si>
    <t>11,18*0,25*0,1</t>
  </si>
  <si>
    <t>Komunikace</t>
  </si>
  <si>
    <t>104228128</t>
  </si>
  <si>
    <t>565145101</t>
  </si>
  <si>
    <t>Asfaltový beton vrstva podkladní ACP 16 (obalované kamenivo střednězrnné - OKS) s rozprostřením a zhutněním v pruhu šířky do 1,5 m, po zhutnění tl. 60 mm</t>
  </si>
  <si>
    <t>641155887</t>
  </si>
  <si>
    <t>https://podminky.urs.cz/item/CS_URS_2024_01/565145101</t>
  </si>
  <si>
    <t>573111111</t>
  </si>
  <si>
    <t>Postřik infiltrační PI z asfaltu silničního s posypem kamenivem, v množství 0,60 kg/m2</t>
  </si>
  <si>
    <t>1215627917</t>
  </si>
  <si>
    <t>https://podminky.urs.cz/item/CS_URS_2024_01/573111111</t>
  </si>
  <si>
    <t>573231108</t>
  </si>
  <si>
    <t>Postřik spojovací PS bez posypu kamenivem ze silniční emulze, v množství 0,50 kg/m2</t>
  </si>
  <si>
    <t>-197176447</t>
  </si>
  <si>
    <t>https://podminky.urs.cz/item/CS_URS_2024_01/573231108</t>
  </si>
  <si>
    <t>577134111</t>
  </si>
  <si>
    <t>Asfaltový beton vrstva obrusná ACO 11 (ABS) s rozprostřením a se zhutněním z nemodifikovaného asfaltu v pruhu šířky do 3 m tř. I (ACO 11+), po zhutnění tl. 40 mm</t>
  </si>
  <si>
    <t>-1021779411</t>
  </si>
  <si>
    <t>https://podminky.urs.cz/item/CS_URS_2024_01/577134111</t>
  </si>
  <si>
    <t>581111111</t>
  </si>
  <si>
    <t>Kryt cementobetonový silničních komunikací skupiny CB I tl. 100 mm</t>
  </si>
  <si>
    <t>-1956779752</t>
  </si>
  <si>
    <t>https://podminky.urs.cz/item/CS_URS_2024_01/581111111</t>
  </si>
  <si>
    <t>831352121</t>
  </si>
  <si>
    <t>Montáž potrubí z trub kameninových hrdlových s integrovaným těsněním v otevřeném výkopu ve sklonu do 20 % DN 200</t>
  </si>
  <si>
    <t>-305206701</t>
  </si>
  <si>
    <t>https://podminky.urs.cz/item/CS_URS_2024_01/831352121</t>
  </si>
  <si>
    <t>59710704</t>
  </si>
  <si>
    <t>trouba kameninová glazovaná DN 200 dl 2,50m spojovací systém C Třída 240</t>
  </si>
  <si>
    <t>-1925980917</t>
  </si>
  <si>
    <t>14,5*1,015</t>
  </si>
  <si>
    <t>837354111</t>
  </si>
  <si>
    <t>Montáž kameninových útesů s hrdlem na potrubí betonovém a železobetonovém DN 200</t>
  </si>
  <si>
    <t>1743361646</t>
  </si>
  <si>
    <t>https://podminky.urs.cz/item/CS_URS_2024_01/837354111</t>
  </si>
  <si>
    <t>-652033748</t>
  </si>
  <si>
    <t>1775134564</t>
  </si>
  <si>
    <t>1026418406</t>
  </si>
  <si>
    <t>2113450262</t>
  </si>
  <si>
    <t>-151583229</t>
  </si>
  <si>
    <t>1728152357</t>
  </si>
  <si>
    <t>919735111</t>
  </si>
  <si>
    <t>Řezání stávajícího živičného krytu nebo podkladu hloubky do 50 mm</t>
  </si>
  <si>
    <t>-874857252</t>
  </si>
  <si>
    <t>https://podminky.urs.cz/item/CS_URS_2024_01/919735111</t>
  </si>
  <si>
    <t>997221571</t>
  </si>
  <si>
    <t>Vodorovná doprava vybouraných hmot bez naložení, ale se složením a s hrubým urovnáním na vzdálenost do 1 km</t>
  </si>
  <si>
    <t>-1121172981</t>
  </si>
  <si>
    <t>https://podminky.urs.cz/item/CS_URS_2024_01/997221571</t>
  </si>
  <si>
    <t>997221579</t>
  </si>
  <si>
    <t>Vodorovná doprava vybouraných hmot bez naložení, ale se složením a s hrubým urovnáním na vzdálenost Příplatek k ceně za každý další započatý 1 km přes 1 km</t>
  </si>
  <si>
    <t>-1425074498</t>
  </si>
  <si>
    <t>https://podminky.urs.cz/item/CS_URS_2024_01/997221579</t>
  </si>
  <si>
    <t>2,56*9 'Přepočtené koeficientem množství</t>
  </si>
  <si>
    <t>997221861</t>
  </si>
  <si>
    <t>1539515569</t>
  </si>
  <si>
    <t>https://podminky.urs.cz/item/CS_URS_2024_01/997221861</t>
  </si>
  <si>
    <t>2,56-0,603-0,657</t>
  </si>
  <si>
    <t>997221873</t>
  </si>
  <si>
    <t>-2106020371</t>
  </si>
  <si>
    <t>https://podminky.urs.cz/item/CS_URS_2024_01/997221873</t>
  </si>
  <si>
    <t>2,08*0,29</t>
  </si>
  <si>
    <t>997221875</t>
  </si>
  <si>
    <t>Poplatek za uložení stavebního odpadu na recyklační skládce (skládkovné) asfaltového bez obsahu dehtu zatříděného do Katalogu odpadů pod kódem 17 03 02</t>
  </si>
  <si>
    <t>164842684</t>
  </si>
  <si>
    <t>https://podminky.urs.cz/item/CS_URS_2024_01/997221875</t>
  </si>
  <si>
    <t>2,08*0,316</t>
  </si>
  <si>
    <t>269459</t>
  </si>
  <si>
    <t xml:space="preserve">22 -  SO22 -  Přípojka dešťové kanalizace</t>
  </si>
  <si>
    <t>1034178852</t>
  </si>
  <si>
    <t>-90713976</t>
  </si>
  <si>
    <t>1359975752</t>
  </si>
  <si>
    <t>-418078718</t>
  </si>
  <si>
    <t>132251252</t>
  </si>
  <si>
    <t>Hloubení nezapažených rýh šířky přes 800 do 2 000 mm strojně s urovnáním dna do předepsaného profilu a spádu v hornině třídy těžitelnosti I skupiny 3 přes 20 do 50 m3</t>
  </si>
  <si>
    <t>1443938145</t>
  </si>
  <si>
    <t>https://podminky.urs.cz/item/CS_URS_2024_01/132251252</t>
  </si>
  <si>
    <t>1749906893</t>
  </si>
  <si>
    <t>1747349665</t>
  </si>
  <si>
    <t>668474653</t>
  </si>
  <si>
    <t>1461419129</t>
  </si>
  <si>
    <t>49,6</t>
  </si>
  <si>
    <t>zemina pro zásypy</t>
  </si>
  <si>
    <t>-45,482</t>
  </si>
  <si>
    <t>-1307752620</t>
  </si>
  <si>
    <t>4,118*1,8</t>
  </si>
  <si>
    <t>1590190056</t>
  </si>
  <si>
    <t>49,6-3,54-0,138-14*0,1*0,1*3,14</t>
  </si>
  <si>
    <t>1710228973</t>
  </si>
  <si>
    <t>pražce</t>
  </si>
  <si>
    <t>5,52*0,25*0,1</t>
  </si>
  <si>
    <t>928846473</t>
  </si>
  <si>
    <t>300381121</t>
  </si>
  <si>
    <t>-474186452</t>
  </si>
  <si>
    <t>520228291</t>
  </si>
  <si>
    <t>-720474057</t>
  </si>
  <si>
    <t>388308930</t>
  </si>
  <si>
    <t>-1066823372</t>
  </si>
  <si>
    <t>349988172</t>
  </si>
  <si>
    <t>14*1,015</t>
  </si>
  <si>
    <t>-458047062</t>
  </si>
  <si>
    <t>-1446557993</t>
  </si>
  <si>
    <t>167585782</t>
  </si>
  <si>
    <t>-1029679529</t>
  </si>
  <si>
    <t>1827418838</t>
  </si>
  <si>
    <t>-1124409971</t>
  </si>
  <si>
    <t>-90817998</t>
  </si>
  <si>
    <t>1449878678</t>
  </si>
  <si>
    <t>1110738426</t>
  </si>
  <si>
    <t>1551478335</t>
  </si>
  <si>
    <t>2,659*9 'Přepočtené koeficientem množství</t>
  </si>
  <si>
    <t>-1420531422</t>
  </si>
  <si>
    <t>2,659-0,626-0,683</t>
  </si>
  <si>
    <t>-1606899689</t>
  </si>
  <si>
    <t>2,16*0,29</t>
  </si>
  <si>
    <t>644424858</t>
  </si>
  <si>
    <t>2,16*0,316</t>
  </si>
  <si>
    <t>526846265</t>
  </si>
  <si>
    <t>23 - SO23 - Přípojka vodovodu</t>
  </si>
  <si>
    <t xml:space="preserve">    722 - Vnitřní vodovod</t>
  </si>
  <si>
    <t xml:space="preserve">    741 - Elektroinstalace - silnoproud</t>
  </si>
  <si>
    <t>-1197953023</t>
  </si>
  <si>
    <t>-1379187603</t>
  </si>
  <si>
    <t>kamenivo zpevněné cementem</t>
  </si>
  <si>
    <t>5,28</t>
  </si>
  <si>
    <t>222629772</t>
  </si>
  <si>
    <t>1280601578</t>
  </si>
  <si>
    <t>1808078133</t>
  </si>
  <si>
    <t>-1410160550</t>
  </si>
  <si>
    <t>-1479170156</t>
  </si>
  <si>
    <t>1767574660</t>
  </si>
  <si>
    <t>-977970937</t>
  </si>
  <si>
    <t>1759350987</t>
  </si>
  <si>
    <t>99825938</t>
  </si>
  <si>
    <t>14,8</t>
  </si>
  <si>
    <t>-7,4</t>
  </si>
  <si>
    <t>-1261410837</t>
  </si>
  <si>
    <t>7,4*1,8</t>
  </si>
  <si>
    <t>730508158</t>
  </si>
  <si>
    <t>2025145851</t>
  </si>
  <si>
    <t>-342774053</t>
  </si>
  <si>
    <t>-1269223538</t>
  </si>
  <si>
    <t>-1413518689</t>
  </si>
  <si>
    <t>85052771</t>
  </si>
  <si>
    <t>-544313420</t>
  </si>
  <si>
    <t>337816467</t>
  </si>
  <si>
    <t>735344451</t>
  </si>
  <si>
    <t>871211141</t>
  </si>
  <si>
    <t>Montáž vodovodního potrubí z polyetylenu PE100 RC v otevřeném výkopu svařovaných na tupo SDR 11/PN16 d 63 x 5,8 mm</t>
  </si>
  <si>
    <t>-2111706433</t>
  </si>
  <si>
    <t>https://podminky.urs.cz/item/CS_URS_2024_01/871211141</t>
  </si>
  <si>
    <t>28613503</t>
  </si>
  <si>
    <t>potrubí vodovodní dvouvrstvé PE100 RC SDR11 63x5,8mm</t>
  </si>
  <si>
    <t>1263299152</t>
  </si>
  <si>
    <t>19*1,015</t>
  </si>
  <si>
    <t>891211112</t>
  </si>
  <si>
    <t>Montáž vodovodních armatur na potrubí šoupátek nebo klapek uzavíracích v otevřeném výkopu nebo v šachtách s osazením zemní soupravy (bez poklopů) DN 50</t>
  </si>
  <si>
    <t>1154223632</t>
  </si>
  <si>
    <t>https://podminky.urs.cz/item/CS_URS_2024_01/891211112</t>
  </si>
  <si>
    <t>42221304</t>
  </si>
  <si>
    <t xml:space="preserve">Šoupátko  DN 2" pro dom.příp. - voda</t>
  </si>
  <si>
    <t>433451225</t>
  </si>
  <si>
    <t>892241111</t>
  </si>
  <si>
    <t>Tlakové zkoušky vodou na potrubí DN do 80</t>
  </si>
  <si>
    <t>971151453</t>
  </si>
  <si>
    <t>https://podminky.urs.cz/item/CS_URS_2024_01/892241111</t>
  </si>
  <si>
    <t>892273122</t>
  </si>
  <si>
    <t>Proplach a dezinfekce vodovodního potrubí DN od 80 do 125</t>
  </si>
  <si>
    <t>-580461056</t>
  </si>
  <si>
    <t>https://podminky.urs.cz/item/CS_URS_2024_01/892273122</t>
  </si>
  <si>
    <t>899401112</t>
  </si>
  <si>
    <t>Osazení poklopů litinových šoupátkových</t>
  </si>
  <si>
    <t>-346140920</t>
  </si>
  <si>
    <t>https://podminky.urs.cz/item/CS_URS_2024_01/899401112</t>
  </si>
  <si>
    <t>42291352</t>
  </si>
  <si>
    <t>poklop litinový šoupátkový pro zemní soupravy osazení do terénu a do vozovky</t>
  </si>
  <si>
    <t>-651898162</t>
  </si>
  <si>
    <t>89950-001</t>
  </si>
  <si>
    <t>M+D souprava zemní č. 9101-voda, L=1,5m</t>
  </si>
  <si>
    <t>-1132090834</t>
  </si>
  <si>
    <t>-1301711334</t>
  </si>
  <si>
    <t>1815290755</t>
  </si>
  <si>
    <t>716618544</t>
  </si>
  <si>
    <t>6,5*9 'Přepočtené koeficientem množství</t>
  </si>
  <si>
    <t>606247241</t>
  </si>
  <si>
    <t>6,5-1,531-1,668</t>
  </si>
  <si>
    <t>2137308468</t>
  </si>
  <si>
    <t>5,28*0,29</t>
  </si>
  <si>
    <t>-1861010606</t>
  </si>
  <si>
    <t>5,28*0,316</t>
  </si>
  <si>
    <t>-1641017763</t>
  </si>
  <si>
    <t>Vnitřní vodovod</t>
  </si>
  <si>
    <t>722130107</t>
  </si>
  <si>
    <t>Potrubí z ocelových trubek pozinkovaných hladkých pro zavodněný požární systém spojovaných lisováním PN 16 do 110°C Ø 54/1,5</t>
  </si>
  <si>
    <t>1041220444</t>
  </si>
  <si>
    <t>https://podminky.urs.cz/item/CS_URS_2024_01/722130107</t>
  </si>
  <si>
    <t>722174007</t>
  </si>
  <si>
    <t>Potrubí z plastových trubek z polypropylenu PPR svařovaných polyfúzně PN 16 (SDR 7,4) D 63 x 8,6</t>
  </si>
  <si>
    <t>707920959</t>
  </si>
  <si>
    <t>https://podminky.urs.cz/item/CS_URS_2024_01/722174007</t>
  </si>
  <si>
    <t>722-PC1</t>
  </si>
  <si>
    <t>Vodoměrná sestava s ventily G2"</t>
  </si>
  <si>
    <t>722-PC2</t>
  </si>
  <si>
    <t>Vodoměrná šachta 180/120/150-dvouplášťová+poklop, žebřík+doprava+osazení+vyobetonování</t>
  </si>
  <si>
    <t>741</t>
  </si>
  <si>
    <t>Elektroinstalace - silnoproud</t>
  </si>
  <si>
    <t>741120201</t>
  </si>
  <si>
    <t>Montáž vodičů izolovaných měděných bez ukončení uložených volně plných a laněných s PVC pláštěm, bezhalogenových, ohniodolných (např. CY, CHAH-V) průřezu žíly 1,5 až 16 mm2</t>
  </si>
  <si>
    <t>1243355433</t>
  </si>
  <si>
    <t>https://podminky.urs.cz/item/CS_URS_2024_01/741120201</t>
  </si>
  <si>
    <t>3414100x</t>
  </si>
  <si>
    <t>kabel silový CYKYDY 750 V 2 x 4 mm2 pevně ulož.</t>
  </si>
  <si>
    <t>1008134830</t>
  </si>
  <si>
    <t>24 - SO24 - Přípojka NN</t>
  </si>
  <si>
    <t>132251103</t>
  </si>
  <si>
    <t>Hloubení nezapažených rýh šířky do 800 mm strojně s urovnáním dna do předepsaného profilu a spádu v hornině třídy těžitelnosti I skupiny 3 přes 50 do 100 m3</t>
  </si>
  <si>
    <t>19530067</t>
  </si>
  <si>
    <t>https://podminky.urs.cz/item/CS_URS_2024_01/132251103</t>
  </si>
  <si>
    <t>35*0,5*0,9</t>
  </si>
  <si>
    <t>-1756327199</t>
  </si>
  <si>
    <t>15,75</t>
  </si>
  <si>
    <t>-15,475</t>
  </si>
  <si>
    <t>655184183</t>
  </si>
  <si>
    <t>0,275*7</t>
  </si>
  <si>
    <t>783907887</t>
  </si>
  <si>
    <t>0,275*1,8</t>
  </si>
  <si>
    <t>80864970</t>
  </si>
  <si>
    <t>35*(0,5*0,9-0,05*0,05*3,14)</t>
  </si>
  <si>
    <t>460671114</t>
  </si>
  <si>
    <t>Výstražné prvky pro krytí kabelů včetně vyrovnání povrchu rýhy, rozvinutí a uložení fólie, šířky přes 35 do 40 cm</t>
  </si>
  <si>
    <t>379208345</t>
  </si>
  <si>
    <t>https://podminky.urs.cz/item/CS_URS_2024_01/460671114</t>
  </si>
  <si>
    <t>871260310</t>
  </si>
  <si>
    <t>Montáž kanalizačního potrubí z polypropylenu PP hladkého plnostěnného SN 10 DN 100</t>
  </si>
  <si>
    <t>-1870396277</t>
  </si>
  <si>
    <t>https://podminky.urs.cz/item/CS_URS_2024_01/871260310</t>
  </si>
  <si>
    <t>28617017</t>
  </si>
  <si>
    <t>trubka kanalizační PP plnostěnná třívrstvá DN 100x6000mm SN10</t>
  </si>
  <si>
    <t>-597357513</t>
  </si>
  <si>
    <t>35*1,01</t>
  </si>
  <si>
    <t>25 - SO25 - Přípojka SLP - CETIN</t>
  </si>
  <si>
    <t>152945828</t>
  </si>
  <si>
    <t>58*0,5*0,9</t>
  </si>
  <si>
    <t>1130092664</t>
  </si>
  <si>
    <t>26,1</t>
  </si>
  <si>
    <t>-25,645</t>
  </si>
  <si>
    <t>-1735118387</t>
  </si>
  <si>
    <t>0,455*1,8</t>
  </si>
  <si>
    <t>-350220815</t>
  </si>
  <si>
    <t>58*(0,5*0,9-0,05*0,05*3,14)</t>
  </si>
  <si>
    <t>1828942437</t>
  </si>
  <si>
    <t>-715259129</t>
  </si>
  <si>
    <t>-24901241</t>
  </si>
  <si>
    <t>58*1,01</t>
  </si>
  <si>
    <t>26 - SO26 - Přípojka SLP - VODAFONE</t>
  </si>
  <si>
    <t>86*0,5*0,9</t>
  </si>
  <si>
    <t>38,7</t>
  </si>
  <si>
    <t>-38,025</t>
  </si>
  <si>
    <t>-1734131531</t>
  </si>
  <si>
    <t>0,675*7</t>
  </si>
  <si>
    <t>0,675*1,8</t>
  </si>
  <si>
    <t>86*(0,5*0,9-0,05*0,05*3,14)</t>
  </si>
  <si>
    <t>-607734842</t>
  </si>
  <si>
    <t>-284841912</t>
  </si>
  <si>
    <t>86*1,01</t>
  </si>
  <si>
    <t>27 - SO27 - Retenční nádrž dešťových vod RN1</t>
  </si>
  <si>
    <t>-763435755</t>
  </si>
  <si>
    <t>151101201</t>
  </si>
  <si>
    <t>Zřízení pažení stěn výkopu bez rozepření nebo vzepření příložné, hloubky do 4 m</t>
  </si>
  <si>
    <t>163938070</t>
  </si>
  <si>
    <t>https://podminky.urs.cz/item/CS_URS_2024_01/151101201</t>
  </si>
  <si>
    <t>151101211</t>
  </si>
  <si>
    <t>Odstranění pažení stěn výkopu bez rozepření nebo vzepření s uložením pažin na vzdálenost do 3 m od okraje výkopu příložné, hloubky do 4 m</t>
  </si>
  <si>
    <t>-670023041</t>
  </si>
  <si>
    <t>https://podminky.urs.cz/item/CS_URS_2024_01/151101211</t>
  </si>
  <si>
    <t>151101301</t>
  </si>
  <si>
    <t>Zřízení rozepření zapažených stěn výkopů s potřebným přepažováním při pažení příložném, hloubky do 4 m</t>
  </si>
  <si>
    <t>770689578</t>
  </si>
  <si>
    <t>https://podminky.urs.cz/item/CS_URS_2024_01/151101301</t>
  </si>
  <si>
    <t>151101311</t>
  </si>
  <si>
    <t>Odstranění rozepření stěn výkopů s uložením materiálu na vzdálenost do 3 m od okraje výkopu pažení příložného, hloubky do 4 m</t>
  </si>
  <si>
    <t>1332516643</t>
  </si>
  <si>
    <t>https://podminky.urs.cz/item/CS_URS_2024_01/151101311</t>
  </si>
  <si>
    <t>371787418</t>
  </si>
  <si>
    <t>153,7-123,31</t>
  </si>
  <si>
    <t>2092010625</t>
  </si>
  <si>
    <t>30,39*1,8</t>
  </si>
  <si>
    <t>-777132167</t>
  </si>
  <si>
    <t>zemina</t>
  </si>
  <si>
    <t>153,7-14,64-15,75</t>
  </si>
  <si>
    <t>kamenivo</t>
  </si>
  <si>
    <t>3*21*0,25</t>
  </si>
  <si>
    <t>3*1*0,2*2</t>
  </si>
  <si>
    <t>21*3*0,2</t>
  </si>
  <si>
    <t>21*1*0,2*0,2</t>
  </si>
  <si>
    <t>58343810</t>
  </si>
  <si>
    <t>kamenivo drcené hrubé frakce 4/8</t>
  </si>
  <si>
    <t>1229326254</t>
  </si>
  <si>
    <t>3*1*0,2*2*2</t>
  </si>
  <si>
    <t>21*3*0,2*2</t>
  </si>
  <si>
    <t>21*1*0,2*0,2*2</t>
  </si>
  <si>
    <t>58343903</t>
  </si>
  <si>
    <t>kamenivo drcené hrubé frakce 11/16</t>
  </si>
  <si>
    <t>-1819936716</t>
  </si>
  <si>
    <t>frakce 4-16</t>
  </si>
  <si>
    <t>3*21*0,25*2</t>
  </si>
  <si>
    <t>877360330</t>
  </si>
  <si>
    <t>Montáž tvarovek na kanalizačním plastovém potrubí z PP nebo PVC-U hladkého plnostěnného spojek nebo redukcí DN 250</t>
  </si>
  <si>
    <t>-702432223</t>
  </si>
  <si>
    <t>https://podminky.urs.cz/item/CS_URS_2024_01/877360330</t>
  </si>
  <si>
    <t>28614779</t>
  </si>
  <si>
    <t>redukce kanalizační PP DN 250/200</t>
  </si>
  <si>
    <t>-193483793</t>
  </si>
  <si>
    <t>877370330</t>
  </si>
  <si>
    <t>Montáž tvarovek na kanalizačním plastovém potrubí z PP nebo PVC-U hladkého plnostěnného spojek nebo redukcí DN 300</t>
  </si>
  <si>
    <t>941133443</t>
  </si>
  <si>
    <t>https://podminky.urs.cz/item/CS_URS_2024_01/877370330</t>
  </si>
  <si>
    <t>2+2</t>
  </si>
  <si>
    <t>28614780</t>
  </si>
  <si>
    <t>redukce kanalizační PP DN 315/250</t>
  </si>
  <si>
    <t>-1860832072</t>
  </si>
  <si>
    <t>28612246</t>
  </si>
  <si>
    <t>přesuvka kanalizační plastová PVC KG DN 315 SN12/16</t>
  </si>
  <si>
    <t>-1261818086</t>
  </si>
  <si>
    <t>897171112</t>
  </si>
  <si>
    <t>Akumulační boxy z polypropylenu PP pro vsakování dešťových vod pro pochozí a pod plochy zatížené osobními automobily o celkovém akumulačním objemu přes 10 do 30 m3</t>
  </si>
  <si>
    <t>1204450737</t>
  </si>
  <si>
    <t>https://podminky.urs.cz/item/CS_URS_2024_01/897171112</t>
  </si>
  <si>
    <t>18,6*2,4*0,63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</si>
  <si>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</si>
  <si>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</si>
  <si>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-120066751</t>
  </si>
  <si>
    <t>https://podminky.urs.cz/item/CS_URS_2024_01/211971122</t>
  </si>
  <si>
    <t>GTX 500g</t>
  </si>
  <si>
    <t>18,64*2,4*2+2,4*0,63*2+18,64*0,63*2</t>
  </si>
  <si>
    <t>GTX 300g</t>
  </si>
  <si>
    <t>115,982</t>
  </si>
  <si>
    <t>809061754</t>
  </si>
  <si>
    <t>115,982*1,185</t>
  </si>
  <si>
    <t>69311088</t>
  </si>
  <si>
    <t>geotextilie netkaná separační, ochranná, filtrační, drenážní PES 500g/m2</t>
  </si>
  <si>
    <t>-690889502</t>
  </si>
  <si>
    <t>711471053</t>
  </si>
  <si>
    <t>Provedení izolace proti povrchové a podpovrchové tlakové vodě termoplasty na ploše vodorovné V folií z nízkolehčeného PE položenou volně</t>
  </si>
  <si>
    <t>-229788091</t>
  </si>
  <si>
    <t>https://podminky.urs.cz/item/CS_URS_2024_01/711471053</t>
  </si>
  <si>
    <t>18,6*2,4*2</t>
  </si>
  <si>
    <t>711472053</t>
  </si>
  <si>
    <t>Provedení izolace proti povrchové a podpovrchové tlakové vodě termoplasty na ploše svislé S folií z nízkolehčeného PE položenou volně</t>
  </si>
  <si>
    <t>1128920042</t>
  </si>
  <si>
    <t>https://podminky.urs.cz/item/CS_URS_2024_01/711472053</t>
  </si>
  <si>
    <t>(18,6+2,4)*2*0,63</t>
  </si>
  <si>
    <t>27244011</t>
  </si>
  <si>
    <t>fólie jezírková EPDM kaučuková s hladkým povrchem tl 1,0mm</t>
  </si>
  <si>
    <t>319419520</t>
  </si>
  <si>
    <t>-399983202</t>
  </si>
  <si>
    <t>28 - SO28 - Retenční nádrž dešťových vod RN2</t>
  </si>
  <si>
    <t>-1755237097</t>
  </si>
  <si>
    <t>552433116</t>
  </si>
  <si>
    <t>-1442476161</t>
  </si>
  <si>
    <t>399283774</t>
  </si>
  <si>
    <t>1851903634</t>
  </si>
  <si>
    <t>382269024</t>
  </si>
  <si>
    <t>88-57,3</t>
  </si>
  <si>
    <t>1093972923</t>
  </si>
  <si>
    <t>30,7*1,8</t>
  </si>
  <si>
    <t>-1527030272</t>
  </si>
  <si>
    <t>75,3-18</t>
  </si>
  <si>
    <t>2*18*0,25</t>
  </si>
  <si>
    <t>2*1*0,2*2</t>
  </si>
  <si>
    <t>2*18*0,2</t>
  </si>
  <si>
    <t>18*1*0,2*2</t>
  </si>
  <si>
    <t>1665171918</t>
  </si>
  <si>
    <t>2*1*0,2*2*2</t>
  </si>
  <si>
    <t>2*18*0,2*2</t>
  </si>
  <si>
    <t>18*1*0,2*2*2</t>
  </si>
  <si>
    <t>-317133704</t>
  </si>
  <si>
    <t>2*18*0,25*2</t>
  </si>
  <si>
    <t>245464028</t>
  </si>
  <si>
    <t>16,8*1,2*2+(16,8+1,2)*2*0,63</t>
  </si>
  <si>
    <t>1468910197</t>
  </si>
  <si>
    <t>63*1,185</t>
  </si>
  <si>
    <t>-636764420</t>
  </si>
  <si>
    <t>-1143480701</t>
  </si>
  <si>
    <t>551038654</t>
  </si>
  <si>
    <t>-1622370328</t>
  </si>
  <si>
    <t>2+1</t>
  </si>
  <si>
    <t>440379078</t>
  </si>
  <si>
    <t>-1997713175</t>
  </si>
  <si>
    <t>-200783682</t>
  </si>
  <si>
    <t>16,8*1,2*0,63</t>
  </si>
  <si>
    <t>-462496994</t>
  </si>
  <si>
    <t>16,8*1,2*2</t>
  </si>
  <si>
    <t>-1756794654</t>
  </si>
  <si>
    <t>(16,8+1,2)*2*0,63</t>
  </si>
  <si>
    <t>1032197869</t>
  </si>
  <si>
    <t>(40,32+22,68)*1,185</t>
  </si>
  <si>
    <t>117827816</t>
  </si>
  <si>
    <t>31 - SO31 - Zpevněné plochy</t>
  </si>
  <si>
    <t>111151103</t>
  </si>
  <si>
    <t>Odstranění travin a rákosu strojně travin, při celkové ploše přes 500 m2</t>
  </si>
  <si>
    <t>https://podminky.urs.cz/item/CS_URS_2024_01/111151103</t>
  </si>
  <si>
    <t>"předpokládaná tloušťka 150 mm"1180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</si>
  <si>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</si>
  <si>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</si>
  <si>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https://podminky.urs.cz/item/CS_URS_2024_01/113107323</t>
  </si>
  <si>
    <t>"předpokládaná tloušťka 250 mm"740</t>
  </si>
  <si>
    <t>"předpokládaná tloušťka 200 mm"740</t>
  </si>
  <si>
    <t>113154265</t>
  </si>
  <si>
    <t>Frézování živičného podkladu nebo krytu s naložením na dopravní prostředek plochy přes 500 do 1 000 m2 s překážkami v trase pruhu šířky přes 1 m do 2 m, tloušťky vrstvy 200 mm</t>
  </si>
  <si>
    <t>https://podminky.urs.cz/item/CS_URS_2024_01/113154265</t>
  </si>
  <si>
    <t>"předpokládaná tloušťka 150 mm"740</t>
  </si>
  <si>
    <t>113202111</t>
  </si>
  <si>
    <t>Vytrhání obrub s vybouráním lože, s přemístěním hmot na skládku na vzdálenost do 3 m nebo s naložením na dopravní prostředek z krajníků nebo obrubníků stojatých</t>
  </si>
  <si>
    <t>https://podminky.urs.cz/item/CS_URS_2024_01/113202111</t>
  </si>
  <si>
    <t>"sejmutí tl. 150 mm"1180</t>
  </si>
  <si>
    <t>122252205</t>
  </si>
  <si>
    <t>Odkopávky a prokopávky nezapažené pro silnice a dálnice strojně v hornině třídy těžitelnosti I přes 500 do 1 000 m3</t>
  </si>
  <si>
    <t>https://podminky.urs.cz/item/CS_URS_2024_01/122252205</t>
  </si>
  <si>
    <t>"odkopávky pro konstrukční vrstvy vozovek"530</t>
  </si>
  <si>
    <t>"odkopávky pro sanaci neúnosného podloží - předpokládaná tloušťka 400 mm (plocha*tloušťka)"915*0,4</t>
  </si>
  <si>
    <t>"jámy pro dešťové vpusti (počet*délka*šířka*hloubka)"3*1*1*2</t>
  </si>
  <si>
    <t>"hloubení rýhy pro trativod (délka*šířka*hloubka)"155*0,5*0,6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</si>
  <si>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</si>
  <si>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</si>
  <si>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https://podminky.urs.cz/item/CS_URS_2024_01/162351103</t>
  </si>
  <si>
    <t>"odvoz ornice pro zpětné použití na mezideponii"1180*0,15</t>
  </si>
  <si>
    <t>"dovoz ornice pro zpětné použití z mezideponie"1180*0,15</t>
  </si>
  <si>
    <t>"odvoz vhodné zeminy pro zpětný zásyp na mezideponii"4,8</t>
  </si>
  <si>
    <t>"dovoz vhodné zeminy pro zpětný zásyp z mezideponie"4,8</t>
  </si>
  <si>
    <t>"odvoz odstraněných travin na skládku - předpoklad 20 km"1180*0,15</t>
  </si>
  <si>
    <t>"odvoz zeminy z odkopávek pro konstrukční vrstvy vozovek - předpoklad 20 km"530</t>
  </si>
  <si>
    <t>"odvoz zeminy z hloubení rýh a jam - předpoklad 20 km"6+46,5</t>
  </si>
  <si>
    <t>"odpočet vhodné zeminy pro zpětný zásyp"-4,8</t>
  </si>
  <si>
    <t>"odvoz zeminy z odkopávek pro sanaci neúnosného podloží - předpoklad 20 km"366</t>
  </si>
  <si>
    <t>366*10 "Přepočtené koeficientem množství</t>
  </si>
  <si>
    <t>167151101</t>
  </si>
  <si>
    <t>Nakládání, skládání a překládání neulehlého výkopku nebo sypaniny strojně nakládání, množství do 100 m3, z horniny třídy těžitelnosti I, skupiny 1 až 3</t>
  </si>
  <si>
    <t>https://podminky.urs.cz/item/CS_URS_2024_01/167151101</t>
  </si>
  <si>
    <t>"ornice pro zpětné použití na mezideponii"1180*0,15</t>
  </si>
  <si>
    <t>"vhodná zemina pro zpětný zásyp na mezideponii"4,8</t>
  </si>
  <si>
    <t>"odstraněné traviny"1180*0,15</t>
  </si>
  <si>
    <t>"zemina z odkopávek pro konstrukční vrstvy vozovek"530</t>
  </si>
  <si>
    <t>"zeminy z hloubení rýh a jam"6+46,5</t>
  </si>
  <si>
    <t>754,7*1,7 "Přepočtené koeficientem množství</t>
  </si>
  <si>
    <t>"zeminy z odkopávek pro sanaci neúnosného podloží"366</t>
  </si>
  <si>
    <t>366*1,7 "Přepočtené koeficientem množství</t>
  </si>
  <si>
    <t>CS ÚRS 2023 02</t>
  </si>
  <si>
    <t>https://podminky.urs.cz/item/CS_URS_2023_02/174151101</t>
  </si>
  <si>
    <t>"zemina z jam pro dešťové vpusti"6</t>
  </si>
  <si>
    <t>"odpočet lože"-0,075</t>
  </si>
  <si>
    <t>"odpočet dešťové vpusti"-3*0,5*0,5*1,5</t>
  </si>
  <si>
    <t>181152302</t>
  </si>
  <si>
    <t>Úprava pláně na stavbách silnic a dálnic strojně v zářezech mimo skalních se zhutněním</t>
  </si>
  <si>
    <t>https://podminky.urs.cz/item/CS_URS_2024_01/181152302</t>
  </si>
  <si>
    <t>"konstrukce asfaltové vozovky"350</t>
  </si>
  <si>
    <t>"konstrukce parkovacích stání"450</t>
  </si>
  <si>
    <t>"konstrukce vyhrazených parkovacích stání"90</t>
  </si>
  <si>
    <t>"konstrukce příčného prahu"55</t>
  </si>
  <si>
    <t>"konstrukce sjezdu"70</t>
  </si>
  <si>
    <t>"konstrukce chodníků do správy BKOM, a.s."250</t>
  </si>
  <si>
    <t>"konstrukce chodníků do správy investora"90</t>
  </si>
  <si>
    <t>"ostatní zpevněné plochy"32</t>
  </si>
  <si>
    <t>181351113</t>
  </si>
  <si>
    <t>Rozprostření a urovnání ornice v rovině nebo ve svahu sklonu do 1:5 strojně při souvislé ploše přes 500 m2, tl. vrstvy do 200 mm</t>
  </si>
  <si>
    <t>https://podminky.urs.cz/item/CS_URS_2024_01/181351113</t>
  </si>
  <si>
    <t>"rozprostření ornice v předpokládané tloušťce 150 mm"1180</t>
  </si>
  <si>
    <t>181411131</t>
  </si>
  <si>
    <t>Založení trávníku na půdě předem připravené plochy do 1000 m2 výsevem včetně utažení parkového v rovině nebo na svahu do 1:5</t>
  </si>
  <si>
    <t>https://podminky.urs.cz/item/CS_URS_2024_01/181411131</t>
  </si>
  <si>
    <t>00572410</t>
  </si>
  <si>
    <t>osivo směs travní parková</t>
  </si>
  <si>
    <t>1180*0,02 "Přepočtené koeficientem množství</t>
  </si>
  <si>
    <t>211521111</t>
  </si>
  <si>
    <t>Výplň kamenivem do rýh odvodňovacích žeber nebo trativodů bez zhutnění, s úpravou povrchu výplně kamenivem hrubým drceným frakce 63 až 125 mm</t>
  </si>
  <si>
    <t>https://podminky.urs.cz/item/CS_URS_2024_01/211521111</t>
  </si>
  <si>
    <t>"rýha pro odvodňovací žebro (délka*šířka*hloubka)"155*0,5*0,6</t>
  </si>
  <si>
    <t>"odpočet kubatůry vytlačené potrubím trativodu (délka*pí*poloměr*poloměr)"-155*3,14*0,08*0,08</t>
  </si>
  <si>
    <t>"separační geotextilie 150 g/m2 okolo trativodu + překrytí 15%"155*2*(0,6*0,5)*1,15</t>
  </si>
  <si>
    <t>69311226</t>
  </si>
  <si>
    <t>geotextilie netkaná separační, ochranná, filtrační, drenážní PES 150g/m2</t>
  </si>
  <si>
    <t>212752102</t>
  </si>
  <si>
    <t>Trativody z drenážních trubek pro liniové stavby a komunikace se zřízením štěrkového lože pod trubky a s jejich obsypem v otevřeném výkopu trubka korugovaná sendvičová PE-HD SN 4 celoperforovaná 360° DN 150</t>
  </si>
  <si>
    <t>https://podminky.urs.cz/item/CS_URS_2024_01/212752102</t>
  </si>
  <si>
    <t>451572111</t>
  </si>
  <si>
    <t>Lože pod potrubí, stoky a drobné objekty v otevřeném výkopu z kameniva drobného těženého 0 až 4 mm</t>
  </si>
  <si>
    <t>https://podminky.urs.cz/item/CS_URS_2024_01/451572111</t>
  </si>
  <si>
    <t>"dešťová vpusť (počet*délka*šířka*tloušťka)"3*0,5*0,5*0,1</t>
  </si>
  <si>
    <t>561121101</t>
  </si>
  <si>
    <t>Zřízení podkladu nebo ochranné vrstvy vozovky z mechanicky zpevněné zeminy MZ bez přidání pojiva nebo vylepšovacího materiálu, s rozprostřením, vlhčením, promísením a zhutněním, tloušťka po zhutnění 50 mm</t>
  </si>
  <si>
    <t>https://podminky.urs.cz/item/CS_URS_2024_01/561121101</t>
  </si>
  <si>
    <t>"ostatní zpevněné plochy"</t>
  </si>
  <si>
    <t>"hlinitopísčitá prosívka fr. 0/4 mm v tl. 40 mm"32</t>
  </si>
  <si>
    <t>58331200</t>
  </si>
  <si>
    <t>hlinitopísčitá prosívka fr. 0/4 mm</t>
  </si>
  <si>
    <t>32*0,09 "Přepočtené koeficientem množství</t>
  </si>
  <si>
    <t>564730001</t>
  </si>
  <si>
    <t>Podklad nebo kryt z kameniva hrubého drceného vel. 8-16 mm s rozprostřením a zhutněním plochy jednotlivě do 100 m2, po zhutnění tl. 100 mm</t>
  </si>
  <si>
    <t>https://podminky.urs.cz/item/CS_URS_2024_01/564730001</t>
  </si>
  <si>
    <t>564730101</t>
  </si>
  <si>
    <t>Podklad nebo kryt z kameniva hrubého drceného vel. 16-32 mm s rozprostřením a zhutněním plochy jednotlivě do 100 m2, po zhutnění tl. 100 mm</t>
  </si>
  <si>
    <t>https://podminky.urs.cz/item/CS_URS_2024_01/564730101</t>
  </si>
  <si>
    <t>564851111</t>
  </si>
  <si>
    <t>Podklad ze štěrkodrti ŠD s rozprostřením a zhutněním plochy přes 100 m2, po zhutnění tl. 150 mm</t>
  </si>
  <si>
    <t>https://podminky.urs.cz/item/CS_URS_2024_01/564851111</t>
  </si>
  <si>
    <t>"Konstrukce parkovacích stání"410</t>
  </si>
  <si>
    <t>"konstrukce vyhrazených parkovacích stání"80</t>
  </si>
  <si>
    <t>564861111</t>
  </si>
  <si>
    <t>Podklad ze štěrkodrti ŠD s rozprostřením a zhutněním plochy přes 100 m2, po zhutnění tl. 200 mm</t>
  </si>
  <si>
    <t>https://podminky.urs.cz/item/CS_URS_2024_01/564861111</t>
  </si>
  <si>
    <t>"Konstrukce parkovacích stání"450</t>
  </si>
  <si>
    <t>"sanace neúnosného podloží v celkové tloušťce 400 mm (plocha*tloušťka)"2*915</t>
  </si>
  <si>
    <t>565165121</t>
  </si>
  <si>
    <t>Asfaltový beton vrstva podkladní ACP 16 (obalované kamenivo střednězrnné - OKS) s rozprostřením a zhutněním v pruhu šířky přes 3 m, po zhutnění tl. 80 mm</t>
  </si>
  <si>
    <t>https://podminky.urs.cz/item/CS_URS_2024_01/565165121</t>
  </si>
  <si>
    <t>"konstrukce asfaltové vozovky"320</t>
  </si>
  <si>
    <t>567132113</t>
  </si>
  <si>
    <t>Podklad ze směsi stmelené cementem SC bez dilatačních spár, s rozprostřením a zhutněním SC C 8/10 (KSC I), po zhutnění tl. 180 mm</t>
  </si>
  <si>
    <t>https://podminky.urs.cz/item/CS_URS_2024_01/567132113</t>
  </si>
  <si>
    <t>"konstrukce příčného prahu"50</t>
  </si>
  <si>
    <t>"konstrukce sjezdu"63</t>
  </si>
  <si>
    <t>577134121</t>
  </si>
  <si>
    <t>Asfaltový beton vrstva obrusná ACO 11 (ABS) s rozprostřením a se zhutněním z nemodifikovaného asfaltu v pruhu šířky přes 3 m tř. I (ACO 11+), po zhutnění tl. 40 mm</t>
  </si>
  <si>
    <t>https://podminky.urs.cz/item/CS_URS_2024_01/577134121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</si>
  <si>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</si>
  <si>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100 do 300 m2</t>
  </si>
  <si>
    <t>https://podminky.urs.cz/item/CS_URS_2024_01/596211112</t>
  </si>
  <si>
    <t>"konstrukce chodníků do správy BKOM, a.s."</t>
  </si>
  <si>
    <t>"zámková dlažba 200x200x60 mm - přírodní"185</t>
  </si>
  <si>
    <t>"zámková dlažba 200x100x60 mm - barevná (antracitová), pro bezbariérové úpravy"15</t>
  </si>
  <si>
    <t>"zámková dlažba200x200x60 mm - šedá, bez sražených hran"20</t>
  </si>
  <si>
    <t>"konstrukce chodníků do správy investora"</t>
  </si>
  <si>
    <t>"zámková dlažba 200x200x60 mm - přírodní"82</t>
  </si>
  <si>
    <t>"ostatní zpevněné ploch"</t>
  </si>
  <si>
    <t>"vegetační dlažba 450x300 mm"17</t>
  </si>
  <si>
    <t>"umělá vodící linie š. 400 mm - zámková dlažba 200x200x60 mm - přírodní, reliéfní"4</t>
  </si>
  <si>
    <t>59245008</t>
  </si>
  <si>
    <t>dlažba skladebná betonová 200x100mm tl 60mm barevná - pro bezbariérové úpravy</t>
  </si>
  <si>
    <t>"konstrukce chodníků do správy BKOM, a.s."15</t>
  </si>
  <si>
    <t>15*1,02 "Přepočtené koeficientem množství</t>
  </si>
  <si>
    <t>59245021</t>
  </si>
  <si>
    <t>dlažba skladebná betonová 200x200mm tl 60mm přírodní</t>
  </si>
  <si>
    <t>"konstrukce chodníků do správy BKOM, a.s."185</t>
  </si>
  <si>
    <t>"konstrukce chodníků do správy investora"82</t>
  </si>
  <si>
    <t>267*1,02 "Přepočtené koeficientem množství</t>
  </si>
  <si>
    <t>59246084</t>
  </si>
  <si>
    <t>dlažba pro nevidomé betonová 200x200mm tl 60mm přírodní</t>
  </si>
  <si>
    <t>"umělá vodící linie"4</t>
  </si>
  <si>
    <t>4*1,02 "Přepočtené koeficientem množství</t>
  </si>
  <si>
    <t>59245021-01</t>
  </si>
  <si>
    <t>dlažba tvar čtverec betonová 200x200x60mm přírodní - nesražená hrana</t>
  </si>
  <si>
    <t>"konstrukce chodníků do správy BKOM, a.s."20</t>
  </si>
  <si>
    <t>20*1,02 "Přepočtené koeficientem množství</t>
  </si>
  <si>
    <t>59246016-01</t>
  </si>
  <si>
    <t>dlažba plošná vegetační betonová 450x300mm tl 80mm přírodní</t>
  </si>
  <si>
    <t>"ostatní zpevněné ploch"17</t>
  </si>
  <si>
    <t>17*1,02 "Přepočtené koeficientem množství</t>
  </si>
  <si>
    <t>596211213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</si>
  <si>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přes 300 m2</t>
  </si>
  <si>
    <t>https://podminky.urs.cz/item/CS_URS_2024_01/596211213</t>
  </si>
  <si>
    <t>"konstrukce parkovacích stání"</t>
  </si>
  <si>
    <t>"zámková vegetační dlažba 240x240x80 mm - šedá"387</t>
  </si>
  <si>
    <t>"zámková vegetační dlažba 240x240x80 mm - barevná (antracitová)"23</t>
  </si>
  <si>
    <t>"konstrukce vyhrazených parkovacích stání"</t>
  </si>
  <si>
    <t>"zámková dlažba 200x100x80 mm (parketový set) - šedá"77</t>
  </si>
  <si>
    <t>"zámková dlažba 200x100x80 mm (parketový set) - barevná (antracitová)"3</t>
  </si>
  <si>
    <t>"konstrukce příčného prahu"</t>
  </si>
  <si>
    <t>"zámková dlažba 200x100x80 mm (parketový set) - barevná (antracitová)"50</t>
  </si>
  <si>
    <t>"konstrukce sjezdu"</t>
  </si>
  <si>
    <t>"zámková dlažba 200x100x80 mm (parketový set) - šedá"63</t>
  </si>
  <si>
    <t>59245005</t>
  </si>
  <si>
    <t>dlažba skladebná betonová 200x100mm tl 80mm barevná</t>
  </si>
  <si>
    <t>"konstrukce vyhrazených parkovacích stání"3</t>
  </si>
  <si>
    <t>53*1,02 "Přepočtené koeficientem množství</t>
  </si>
  <si>
    <t>"konstrukce vyhrazených parkovacích stání"77</t>
  </si>
  <si>
    <t>140*1,02 "Přepočtené koeficientem množství</t>
  </si>
  <si>
    <t>59245035</t>
  </si>
  <si>
    <t>dlažba plošná vegetační betonová 200x200mm tl 80mm přírodní</t>
  </si>
  <si>
    <t>"konstrukce parkovacích stání"387</t>
  </si>
  <si>
    <t>387*1,02 "Přepočtené koeficientem množství</t>
  </si>
  <si>
    <t>59245036</t>
  </si>
  <si>
    <t>dlažba plošná vegetační betonová 200x200mm tl 80mm barevná</t>
  </si>
  <si>
    <t>"konstrukce parkovacích stání"23</t>
  </si>
  <si>
    <t>23*1,02 "Přepočtené koeficientem množství</t>
  </si>
  <si>
    <t>895941302</t>
  </si>
  <si>
    <t>Osazení vpusti uliční z betonových dílců DN 450 dno s kalištěm</t>
  </si>
  <si>
    <t>https://podminky.urs.cz/item/CS_URS_2024_01/895941302</t>
  </si>
  <si>
    <t>59224495</t>
  </si>
  <si>
    <t>vpusť uliční DN 450 kaliště nízké 450/240x50mm</t>
  </si>
  <si>
    <t>895941332</t>
  </si>
  <si>
    <t>Osazení vpusti uliční z betonových dílců DN 450 skruž průběžná se zápachovou uzávěrkou</t>
  </si>
  <si>
    <t>https://podminky.urs.cz/item/CS_URS_2024_01/895941332</t>
  </si>
  <si>
    <t>59224494</t>
  </si>
  <si>
    <t>skruž betonová průběžná se zápachovou uzávěrkou 200mm PVC pro uliční vpusť 450x645x50mm</t>
  </si>
  <si>
    <t>895941351</t>
  </si>
  <si>
    <t>Osazení vpusti uliční z betonových dílců DN 500 skruž horní pro čtvercovou vtokovou mříž</t>
  </si>
  <si>
    <t>https://podminky.urs.cz/item/CS_URS_2024_01/895941351</t>
  </si>
  <si>
    <t>59224460</t>
  </si>
  <si>
    <t>vpusť uliční DN 500 betonová 500x190x65mm čtvercový poklop</t>
  </si>
  <si>
    <t>899204112</t>
  </si>
  <si>
    <t>Osazení mříží litinových včetně rámů a košů na bahno pro třídu zatížení D400, E600</t>
  </si>
  <si>
    <t>https://podminky.urs.cz/item/CS_URS_2024_01/899204112</t>
  </si>
  <si>
    <t>55241040</t>
  </si>
  <si>
    <t>mříž litinová 600/40T, 420x620 D400</t>
  </si>
  <si>
    <t>914111111</t>
  </si>
  <si>
    <t>Montáž svislé dopravní značky základní velikosti do 1 m2 objímkami na sloupky nebo konzoly</t>
  </si>
  <si>
    <t>https://podminky.urs.cz/item/CS_URS_2024_01/914111111</t>
  </si>
  <si>
    <t>"dopravní značka P4"1</t>
  </si>
  <si>
    <t>"dopravní značka IP11c"1</t>
  </si>
  <si>
    <t>"dopravní značka IP12"1</t>
  </si>
  <si>
    <t>"dopravní značka E8e"1</t>
  </si>
  <si>
    <t>"dopravní značka E13"1</t>
  </si>
  <si>
    <t>40445625</t>
  </si>
  <si>
    <t>informativní značky provozní IP8, IP9, IP11-IP13 500x700mm</t>
  </si>
  <si>
    <t>"IP11c - parkoviště (podélné)"1</t>
  </si>
  <si>
    <t>"IP12 - vyhrazené parkoviště"1</t>
  </si>
  <si>
    <t>40445609</t>
  </si>
  <si>
    <t>značky upravující přednost P1, P4 900mm</t>
  </si>
  <si>
    <t>"P4 - dej přednost v jízdě"1</t>
  </si>
  <si>
    <t>40445649</t>
  </si>
  <si>
    <t>dodatkové tabulky E3-E5, E8, E14-E16 500x150mm</t>
  </si>
  <si>
    <t>"E8e - úsek platnosti"1</t>
  </si>
  <si>
    <t>40445650</t>
  </si>
  <si>
    <t>dodatkové tabulky E7, E12, E13 500x300mm</t>
  </si>
  <si>
    <t>"E13 - text"1</t>
  </si>
  <si>
    <t>914511113</t>
  </si>
  <si>
    <t>Montáž sloupku dopravních značek délky do 3,5 m do hliníkové patky pro sloupek D 70 mm</t>
  </si>
  <si>
    <t>https://podminky.urs.cz/item/CS_URS_2024_01/914511113</t>
  </si>
  <si>
    <t>40445230</t>
  </si>
  <si>
    <t>sloupek pro dopravní značku Zn D 70mm v 3,5m</t>
  </si>
  <si>
    <t>915111116</t>
  </si>
  <si>
    <t>Vodorovné dopravní značení stříkané barvou dělící čára šířky 125 mm souvislá žlutá retroreflexní</t>
  </si>
  <si>
    <t>https://podminky.urs.cz/item/CS_URS_2024_01/915111116</t>
  </si>
  <si>
    <t>"V12a - zákaz stání"42</t>
  </si>
  <si>
    <t>915131112</t>
  </si>
  <si>
    <t>Vodorovné dopravní značení stříkané barvou přechody pro chodce, šipky, symboly bílé retroreflexní</t>
  </si>
  <si>
    <t>https://podminky.urs.cz/item/CS_URS_2024_01/915131112</t>
  </si>
  <si>
    <t>"V10f - vyhrazené parkoviště pro vozidlo přepravující osobu těžce postiženou nebo pohybově postiženou"4*2,5</t>
  </si>
  <si>
    <t>915611111</t>
  </si>
  <si>
    <t>Předznačení pro vodorovné značení stříkané barvou nebo prováděné z nátěrových hmot liniové dělicí čáry, vodicí proužky</t>
  </si>
  <si>
    <t>https://podminky.urs.cz/item/CS_URS_2024_01/915611111</t>
  </si>
  <si>
    <t>915621111</t>
  </si>
  <si>
    <t>Předznačení pro vodorovné značení stříkané barvou nebo prováděné z nátěrových hmot plošné šipky, symboly, nápisy</t>
  </si>
  <si>
    <t>https://podminky.urs.cz/item/CS_URS_2024_01/915621111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</si>
  <si>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</si>
  <si>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</si>
  <si>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https://podminky.urs.cz/item/CS_URS_2024_01/916131213</t>
  </si>
  <si>
    <t>"silniční obrubník - 150x250x1000 mm"230</t>
  </si>
  <si>
    <t>"silniční nájezdový obrubník - 150x150x1000 mm"160</t>
  </si>
  <si>
    <t>"silniční přechodový obrubník 150x150-250x1000 mm"14+14</t>
  </si>
  <si>
    <t>"silniční obrubník R1,0 m"6*0,78</t>
  </si>
  <si>
    <t>"silniční obrubník R2,0 m"5*0,78</t>
  </si>
  <si>
    <t>59217031</t>
  </si>
  <si>
    <t>obrubník silniční betonový 1000x150x250mm</t>
  </si>
  <si>
    <t>230*1,02 "Přepočtené koeficientem množství</t>
  </si>
  <si>
    <t>59217029</t>
  </si>
  <si>
    <t>obrubník silniční betonový nájezdový 1000x150x150mm</t>
  </si>
  <si>
    <t>160*1,02 "Přepočtené koeficientem množství</t>
  </si>
  <si>
    <t>59217030</t>
  </si>
  <si>
    <t>obrubník silniční betonový přechodový 1000x150x150-250mm</t>
  </si>
  <si>
    <t>"levý"14</t>
  </si>
  <si>
    <t>"pravý"14</t>
  </si>
  <si>
    <t>28*1,02 "Přepočtené koeficientem množství</t>
  </si>
  <si>
    <t>59217035</t>
  </si>
  <si>
    <t>obrubník betonový obloukový vnější 780x150x250mm</t>
  </si>
  <si>
    <t>"poloměr R1,0 m"6*0,78</t>
  </si>
  <si>
    <t>"poloměr R2,0 m"5*0,78</t>
  </si>
  <si>
    <t>8,58*1,02 "Přepočtené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</si>
  <si>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</si>
  <si>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</si>
  <si>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https://podminky.urs.cz/item/CS_URS_2024_01/916231213</t>
  </si>
  <si>
    <t>"obrubník betonový chodníkový - 100x250x1000 mm"206</t>
  </si>
  <si>
    <t>59217017</t>
  </si>
  <si>
    <t>obrubník betonový chodníkový 1000x100x250mm</t>
  </si>
  <si>
    <t>206*1,02 "Přepočtené koeficientem množství</t>
  </si>
  <si>
    <t>919122122</t>
  </si>
  <si>
    <t>Utěsnění dilatačních spár zálivkou za tepla v cementobetonovém nebo živičném krytu včetně adhezního nátěru s těsnicím profilem pod zálivkou, pro komůrky šířky 15 mm, hloubky 30 mm</t>
  </si>
  <si>
    <t>https://podminky.urs.cz/item/CS_URS_2024_01/919122122</t>
  </si>
  <si>
    <t>919112223</t>
  </si>
  <si>
    <t>Řezání dilatačních spár v živičném krytu vytvoření komůrky pro těsnící zálivku šířky 15 mm, hloubky 30 mm</t>
  </si>
  <si>
    <t>https://podminky.urs.cz/item/CS_URS_2024_01/919112223</t>
  </si>
  <si>
    <t>919731121</t>
  </si>
  <si>
    <t>Zarovnání styčné plochy podkladu nebo krytu podél vybourané části komunikace nebo zpevněné plochy živičné tl. do 50 mm</t>
  </si>
  <si>
    <t>https://podminky.urs.cz/item/CS_URS_2024_01/919731121</t>
  </si>
  <si>
    <t>939941111</t>
  </si>
  <si>
    <t>Zřízení lemování plochy s povrchem hlinitopísčitým ocelovým plechem</t>
  </si>
  <si>
    <t>https://podminky.urs.cz/item/CS_URS_2024_01/939941111</t>
  </si>
  <si>
    <t>13611210</t>
  </si>
  <si>
    <t>plech ocelový hladký jakost S235JR tl 3mm tabule</t>
  </si>
  <si>
    <t>32*0,0035 "Přepočtené koeficientem množství</t>
  </si>
  <si>
    <t>997221551</t>
  </si>
  <si>
    <t>Vodorovná doprava suti bez naložení, ale se složením a s hrubým urovnáním ze sypkých materiálů, na vzdálenost do 1 km</t>
  </si>
  <si>
    <t>https://podminky.urs.cz/item/CS_URS_2024_01/997221551</t>
  </si>
  <si>
    <t>"odstraněné konstrukční vrstvy z kameniva drceného - předpoklad 20 km"325,6</t>
  </si>
  <si>
    <t>"odstraněné konstrukční vrstvy z prostého betonu - předpoklad 20 km"462,5</t>
  </si>
  <si>
    <t>"odstraněné živičných konstrukční vrstvy - předpoklad 20 km"340,4</t>
  </si>
  <si>
    <t>997221559</t>
  </si>
  <si>
    <t>Vodorovná doprava suti bez naložení, ale se složením a s hrubým urovnáním Příplatek k ceně za každý další započatý 1 km přes 1 km</t>
  </si>
  <si>
    <t>https://podminky.urs.cz/item/CS_URS_2024_01/997221559</t>
  </si>
  <si>
    <t>1128,5*19 "Přepočtené koeficientem množství</t>
  </si>
  <si>
    <t>997221561</t>
  </si>
  <si>
    <t>Vodorovná doprava suti bez naložení, ale se složením a s hrubým urovnáním z kusových materiálů, na vzdálenost do 1 km</t>
  </si>
  <si>
    <t>https://podminky.urs.cz/item/CS_URS_2024_01/997221561</t>
  </si>
  <si>
    <t>"vytrhané obruby - předpoklad 20 km"20,09</t>
  </si>
  <si>
    <t>997221569</t>
  </si>
  <si>
    <t>https://podminky.urs.cz/item/CS_URS_2024_01/997221569</t>
  </si>
  <si>
    <t>20,09*19 "Přepočtené koeficientem množství</t>
  </si>
  <si>
    <t>"odstraněné konstrukční vrstvy z prostého betonu"462,5</t>
  </si>
  <si>
    <t>"vytrhané obruby"20,09</t>
  </si>
  <si>
    <t>"odstraněné konstrukční vrstvy z kameniva drceného"325,6</t>
  </si>
  <si>
    <t>"odstraněné živičných konstrukční vrstvy"340,4</t>
  </si>
  <si>
    <t>41 - SO41 - Vegetace</t>
  </si>
  <si>
    <t>41.1 - SO41 - Vegetační úpravy</t>
  </si>
  <si>
    <t xml:space="preserve">    16 - Přemístění výkopku</t>
  </si>
  <si>
    <t xml:space="preserve">    18 - 18 Povrchové úpravy terénu</t>
  </si>
  <si>
    <t xml:space="preserve">    D1 - Založení bylinného trávníku</t>
  </si>
  <si>
    <t xml:space="preserve">    823-1 - 99 - Přesun hmot pro sadovnické účely</t>
  </si>
  <si>
    <t>Přemístění výkopku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</si>
  <si>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</si>
  <si>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</si>
  <si>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https://podminky.urs.cz/item/CS_URS_2024_01/162211319</t>
  </si>
  <si>
    <t>167111101</t>
  </si>
  <si>
    <t>Nakládání, skládání a překládání neulehlého výkopku nebo sypaniny ručně nakládání, z hornin třídy těžitelnosti I, skupiny 1 až 3</t>
  </si>
  <si>
    <t>https://podminky.urs.cz/item/CS_URS_2024_01/167111101</t>
  </si>
  <si>
    <t>18 Povrchové úpravy terénu</t>
  </si>
  <si>
    <t>184813511</t>
  </si>
  <si>
    <t>Chemické odplevelení půdy před založením kultury, trávníku nebo zpevněných ploch ručně o jakékoli výměře postřikem na široko v rovině nebo na svahu do 1:5</t>
  </si>
  <si>
    <t>https://podminky.urs.cz/item/CS_URS_2024_01/184813511</t>
  </si>
  <si>
    <t>ošetření plochy trvalkového záhonu 2x (1x pro odstranění stávajícícho porostu, 1x po navezení kompostu a vzejití plevelů)</t>
  </si>
  <si>
    <t>285*2</t>
  </si>
  <si>
    <t>Pol1</t>
  </si>
  <si>
    <t>Specifikace herbicidu:</t>
  </si>
  <si>
    <t>lit</t>
  </si>
  <si>
    <t>Pol2</t>
  </si>
  <si>
    <t>vyzrálý kompost</t>
  </si>
  <si>
    <t>183402121</t>
  </si>
  <si>
    <t>Rozrušení půdy na hloubku přes 50 do 150 mm souvislé plochy do 500 m2 v rovině nebo na svahu do 1:5</t>
  </si>
  <si>
    <t>https://podminky.urs.cz/item/CS_URS_2024_01/183402121</t>
  </si>
  <si>
    <t>183205112</t>
  </si>
  <si>
    <t>Založení záhonu pro výsadbu rostlin v rovině nebo na svahu do 1:5 v zemině skupiny 3</t>
  </si>
  <si>
    <t>https://podminky.urs.cz/item/CS_URS_2024_01/183205112</t>
  </si>
  <si>
    <t>183101221</t>
  </si>
  <si>
    <t>Hloubení jamek pro vysazování rostlin v zemině skupiny 1 až 4 s výměnou půdy z 50% v rovině nebo na svahu do 1:5, objemu přes 0,40 do 1,00 m3</t>
  </si>
  <si>
    <t>https://podminky.urs.cz/item/CS_URS_2024_01/183101221</t>
  </si>
  <si>
    <t>183101114</t>
  </si>
  <si>
    <t>Hloubení jamek pro vysazování rostlin v zemině skupiny 1 až 4 bez výměny půdy v rovině nebo na svahu do 1:5, objemu přes 0,05 do 0,125 m3</t>
  </si>
  <si>
    <t>https://podminky.urs.cz/item/CS_URS_2024_01/183101114</t>
  </si>
  <si>
    <t>183111111</t>
  </si>
  <si>
    <t>Hloubení jamek pro vysazování rostlin v zemině skupiny 1 až 4 bez výměny půdy v rovině nebo na svahu do 1:5, objemu do 0,002 m3</t>
  </si>
  <si>
    <t>https://podminky.urs.cz/item/CS_URS_2024_01/183111111</t>
  </si>
  <si>
    <t>trvalky a cibuloviny</t>
  </si>
  <si>
    <t>1541+3840</t>
  </si>
  <si>
    <t>184102116</t>
  </si>
  <si>
    <t>Výsadba dřeviny s balem do předem vyhloubené jamky se zalitím v rovině nebo na svahu do 1:5, při průměru balu přes 600 do 800 mm</t>
  </si>
  <si>
    <t>https://podminky.urs.cz/item/CS_URS_2024_01/184102116</t>
  </si>
  <si>
    <t>184102113</t>
  </si>
  <si>
    <t>Výsadba dřeviny s balem do předem vyhloubené jamky se zalitím v rovině nebo na svahu do 1:5, při průměru balu přes 300 do 400 mm</t>
  </si>
  <si>
    <t>https://podminky.urs.cz/item/CS_URS_2024_01/184102113</t>
  </si>
  <si>
    <t>183211322</t>
  </si>
  <si>
    <t>Výsadba květin do připravené půdy se zalitím do připravené půdy, se zalitím květin krytokořenných o průměru kontejneru přes 80 do 120 mm</t>
  </si>
  <si>
    <t>https://podminky.urs.cz/item/CS_URS_2024_01/183211322</t>
  </si>
  <si>
    <t>183211313</t>
  </si>
  <si>
    <t>Výsadba květin do připravené půdy se zalitím do připravené půdy, se zalitím cibulí nebo hlíz</t>
  </si>
  <si>
    <t>https://podminky.urs.cz/item/CS_URS_2024_01/183211313</t>
  </si>
  <si>
    <t>185802114</t>
  </si>
  <si>
    <t>Hnojení půdy nebo trávníku v rovině nebo na svahu do 1:5 umělým hnojivem s rozdělením k jednotlivým rostlinám</t>
  </si>
  <si>
    <t>https://podminky.urs.cz/item/CS_URS_2024_01/185802114</t>
  </si>
  <si>
    <t>Pol3</t>
  </si>
  <si>
    <t>Specifikace minerálního hnojiva, zásobní hnojivo tabletové á 10 gr/tableta</t>
  </si>
  <si>
    <t>111001</t>
  </si>
  <si>
    <t>Specifikace půdního kondicionéru přidaného do výsadbové jámy stromu</t>
  </si>
  <si>
    <t>18111</t>
  </si>
  <si>
    <t>Sophora japonica ´Princeton Upright´</t>
  </si>
  <si>
    <t>18112</t>
  </si>
  <si>
    <t>Acer campestre</t>
  </si>
  <si>
    <t>18113</t>
  </si>
  <si>
    <t>Fraxinus angustifolia ´Raywood´</t>
  </si>
  <si>
    <t>18114</t>
  </si>
  <si>
    <t>Prunus avium ´Plena´</t>
  </si>
  <si>
    <t>18115</t>
  </si>
  <si>
    <t>Malus ´Van Eseltine´</t>
  </si>
  <si>
    <t>18121</t>
  </si>
  <si>
    <t>Amelanchier lamarckii</t>
  </si>
  <si>
    <t>18122</t>
  </si>
  <si>
    <t>Hydrangea arborescens ´Anabelle´</t>
  </si>
  <si>
    <t>18123</t>
  </si>
  <si>
    <t>Kolkwitzia amabilis</t>
  </si>
  <si>
    <t>18124</t>
  </si>
  <si>
    <t>Philadelphus coronarius</t>
  </si>
  <si>
    <t>18125</t>
  </si>
  <si>
    <t>Prunus laurocerasus</t>
  </si>
  <si>
    <t>18126</t>
  </si>
  <si>
    <t>Swida sanguinea ´Midwinter Fire´</t>
  </si>
  <si>
    <t>18127</t>
  </si>
  <si>
    <t>Syringa vulgaris ´Madame Lemoine´</t>
  </si>
  <si>
    <t>18128</t>
  </si>
  <si>
    <t>Ligustrum vulgare ´Atrovirens´</t>
  </si>
  <si>
    <t>18131</t>
  </si>
  <si>
    <t>Aristolochia macrophylla</t>
  </si>
  <si>
    <t>18132</t>
  </si>
  <si>
    <t>Hedera helix</t>
  </si>
  <si>
    <t>18133</t>
  </si>
  <si>
    <t>Hydrangea petiolaris</t>
  </si>
  <si>
    <t>18134</t>
  </si>
  <si>
    <t>Parthenocissus tricuspidata ´Veitchii´</t>
  </si>
  <si>
    <t>18135</t>
  </si>
  <si>
    <t>Lonicera henryi</t>
  </si>
  <si>
    <t>18141</t>
  </si>
  <si>
    <t>Artemisia ludoviciana ´Valerie Finnis´</t>
  </si>
  <si>
    <t>18142</t>
  </si>
  <si>
    <t>Aster ageratoides ´Asran´</t>
  </si>
  <si>
    <t>18143</t>
  </si>
  <si>
    <t>Deschampsia caespitosa ´Goldtau´</t>
  </si>
  <si>
    <t>18144</t>
  </si>
  <si>
    <t>Dictamnus albus</t>
  </si>
  <si>
    <t>18145</t>
  </si>
  <si>
    <t>Echinops ritro</t>
  </si>
  <si>
    <t>18146</t>
  </si>
  <si>
    <t>Geranium sanguineum ´Album´</t>
  </si>
  <si>
    <t>18147</t>
  </si>
  <si>
    <t>Helictotrichon sempervirens</t>
  </si>
  <si>
    <t>18148</t>
  </si>
  <si>
    <t>Nepeta racemosa ´Grog´</t>
  </si>
  <si>
    <t>18149</t>
  </si>
  <si>
    <t>Phlomis russeliana</t>
  </si>
  <si>
    <t>181510</t>
  </si>
  <si>
    <t>Salvia nemorosa ´Vesuwe´</t>
  </si>
  <si>
    <t>181511</t>
  </si>
  <si>
    <t>Sedum telephium ´Matrona´</t>
  </si>
  <si>
    <t>181512</t>
  </si>
  <si>
    <t>Verbascum nigrum ´Album´</t>
  </si>
  <si>
    <t>181513</t>
  </si>
  <si>
    <t>Anemone hupehensis ´September Charm´</t>
  </si>
  <si>
    <t>181514</t>
  </si>
  <si>
    <t>Brunnera macrophylla</t>
  </si>
  <si>
    <t>181515</t>
  </si>
  <si>
    <t>Dicentra spectabilis</t>
  </si>
  <si>
    <t>181516</t>
  </si>
  <si>
    <t>Gallium odoratum</t>
  </si>
  <si>
    <t>181517</t>
  </si>
  <si>
    <t>Geranium macrorrhizum ´Spessart´</t>
  </si>
  <si>
    <t>181518</t>
  </si>
  <si>
    <t>Hosta sieboldiana ´Elegans´</t>
  </si>
  <si>
    <t>181519</t>
  </si>
  <si>
    <t>Helleborus niger</t>
  </si>
  <si>
    <t>181620</t>
  </si>
  <si>
    <t>Polystichum setiferum</t>
  </si>
  <si>
    <t>181621</t>
  </si>
  <si>
    <t>Vinca minor</t>
  </si>
  <si>
    <t>18151</t>
  </si>
  <si>
    <t>Allium sphaerocephalon</t>
  </si>
  <si>
    <t>18152</t>
  </si>
  <si>
    <t>Crocus grandiflora</t>
  </si>
  <si>
    <t>18153</t>
  </si>
  <si>
    <t>Tulipa ´Menton´</t>
  </si>
  <si>
    <t>18154</t>
  </si>
  <si>
    <t>Anemone blanda ´White Splendour´</t>
  </si>
  <si>
    <t>18155</t>
  </si>
  <si>
    <t>Narcissus ´Salome´</t>
  </si>
  <si>
    <t>18156</t>
  </si>
  <si>
    <t>Scilla siberica</t>
  </si>
  <si>
    <t>184215133</t>
  </si>
  <si>
    <t>Ukotvení dřeviny kůly v rovině nebo na svahu do 1:5 třemi kůly, délky přes 2 do 3 m</t>
  </si>
  <si>
    <t>https://podminky.urs.cz/item/CS_URS_2024_01/184215133</t>
  </si>
  <si>
    <t>605001</t>
  </si>
  <si>
    <t>kůl frézovaný s fazetou, se špicí, průměr 60 -80 mm, délka 3 m, 3 x 21 =63 ks</t>
  </si>
  <si>
    <t>605002</t>
  </si>
  <si>
    <t xml:space="preserve">příčka z půlené, frézované kulatiny, průměr 60  mm, délka 0,5 m =3 x 21 =63 ks</t>
  </si>
  <si>
    <t>605003</t>
  </si>
  <si>
    <t>úvazek bavlněný, šířka 30 mm, délka 0,7 m - 0,7 m/1 úvazek, tj. 3 ks x 0,7 m = 2,1 m/strom x21= 44,1 m</t>
  </si>
  <si>
    <t>184501141</t>
  </si>
  <si>
    <t>Zhotovení obalu kmene z rákosové nebo kokosové rohože v rovině nebo na svahu do 1:5</t>
  </si>
  <si>
    <t>https://podminky.urs.cz/item/CS_URS_2024_01/184501141</t>
  </si>
  <si>
    <t>0,32 m2/1 strom (rohož 0,16 m x 2 m)</t>
  </si>
  <si>
    <t>0,32*21</t>
  </si>
  <si>
    <t>Pol4</t>
  </si>
  <si>
    <t>Specifikace rákosové rohože</t>
  </si>
  <si>
    <t>184801121</t>
  </si>
  <si>
    <t>Ošetření vysazených dřevin solitérních v rovině nebo na svahu do 1:5</t>
  </si>
  <si>
    <t>https://podminky.urs.cz/item/CS_URS_2024_01/184801121</t>
  </si>
  <si>
    <t>185804111</t>
  </si>
  <si>
    <t>Ošetření vysazených květin jednorázové v rovině</t>
  </si>
  <si>
    <t>https://podminky.urs.cz/item/CS_URS_2024_01/185804111</t>
  </si>
  <si>
    <t>184215412</t>
  </si>
  <si>
    <t>Zhotovení závlahové mísy u solitérních dřevin v rovině nebo na svahu do 1:5, o průměru mísy přes 0,5 do 1 m</t>
  </si>
  <si>
    <t>https://podminky.urs.cz/item/CS_URS_2024_01/184215412</t>
  </si>
  <si>
    <t>184911422</t>
  </si>
  <si>
    <t>Mulčování vysazených rostlin mulčovací kůrou, tl. do 100 mm na svahu přes 1:5 do 1:2</t>
  </si>
  <si>
    <t>https://podminky.urs.cz/item/CS_URS_2024_01/184911422</t>
  </si>
  <si>
    <t>Pol5</t>
  </si>
  <si>
    <t>Specifikace mulčovací kůry</t>
  </si>
  <si>
    <t>184911151</t>
  </si>
  <si>
    <t>Mulčování záhonů kačírkem nebo drceným kamenivem tloušťky mulče přes 20 do 50 mm v rovině nebo na svahu do 1:5</t>
  </si>
  <si>
    <t>https://podminky.urs.cz/item/CS_URS_2024_01/184911151</t>
  </si>
  <si>
    <t>58301</t>
  </si>
  <si>
    <t>Specifikace štěrku fr 8/16 pro mulčování záhonů</t>
  </si>
  <si>
    <t>vrstva mulče 5 cm - záhon 1</t>
  </si>
  <si>
    <t>153,69*0,05</t>
  </si>
  <si>
    <t>185804312</t>
  </si>
  <si>
    <t>Zalití rostlin vodou plochy záhonů jednotlivě přes 20 m2</t>
  </si>
  <si>
    <t>https://podminky.urs.cz/item/CS_URS_2024_01/185804312</t>
  </si>
  <si>
    <t>185851121</t>
  </si>
  <si>
    <t>Dovoz vody pro zálivku rostlin na vzdálenost do 1000 m</t>
  </si>
  <si>
    <t>https://podminky.urs.cz/item/CS_URS_2024_01/185851121</t>
  </si>
  <si>
    <t>58302</t>
  </si>
  <si>
    <t>Specifikace užitkové vody pro zálivku včetně dopravy</t>
  </si>
  <si>
    <t>Založení bylinného trávníku</t>
  </si>
  <si>
    <t>121345</t>
  </si>
  <si>
    <t>Specifikace travního osiva</t>
  </si>
  <si>
    <t>823-1</t>
  </si>
  <si>
    <t>99 - Přesun hmot pro sadovnické účely</t>
  </si>
  <si>
    <t>998231311</t>
  </si>
  <si>
    <t>Přesun hmot pro sadovnické a krajinářské úpravy strojně dopravní vzdálenost do 5000 m</t>
  </si>
  <si>
    <t>https://podminky.urs.cz/item/CS_URS_2024_01/998231311</t>
  </si>
  <si>
    <t>41.2 - SO41 - Vegetační úpravy - následná péče</t>
  </si>
  <si>
    <t xml:space="preserve">    181 - DŘEVINY</t>
  </si>
  <si>
    <t xml:space="preserve">    182 - TRVALKOVÉ ZÁHONY</t>
  </si>
  <si>
    <t xml:space="preserve">    183 - BYLINNÝ TRÁVNÍK A KVĚTNATÁ LOUKA</t>
  </si>
  <si>
    <t>DŘEVINY</t>
  </si>
  <si>
    <t>184911111</t>
  </si>
  <si>
    <t>Znovuuvázání dřeviny jedním úvazkem ke stávajícímu kůlu</t>
  </si>
  <si>
    <t>https://podminky.urs.cz/item/CS_URS_2024_01/184911111</t>
  </si>
  <si>
    <t>185804513</t>
  </si>
  <si>
    <t>Odplevelení výsadeb v rovině nebo na svahu do 1:5 dřevin solitérních</t>
  </si>
  <si>
    <t>https://podminky.urs.cz/item/CS_URS_2024_01/185804513</t>
  </si>
  <si>
    <t>185804523</t>
  </si>
  <si>
    <t>Odplevelení výsadeb na svahu přes 1:5 do 1:2 dřevin solitérních</t>
  </si>
  <si>
    <t>https://podminky.urs.cz/item/CS_URS_2024_01/185804523</t>
  </si>
  <si>
    <t>184852322</t>
  </si>
  <si>
    <t>Řez stromů prováděný lezeckou technikou výchovný (S-RV) alejové stromy, výšky přes 4 do 6 m</t>
  </si>
  <si>
    <t>https://podminky.urs.cz/item/CS_URS_2024_01/184852322</t>
  </si>
  <si>
    <t>TRVALKOVÉ ZÁHONY</t>
  </si>
  <si>
    <t>183211422</t>
  </si>
  <si>
    <t>Dosadba květin se zalitím hrnkovaných, o průměru květináče přes 80 do 120 mm</t>
  </si>
  <si>
    <t>https://podminky.urs.cz/item/CS_URS_2024_01/183211422</t>
  </si>
  <si>
    <t>10% z celkového počtu trvalek v záhonu 1 a 2</t>
  </si>
  <si>
    <t>(1560+90)*0,1</t>
  </si>
  <si>
    <t>185804211</t>
  </si>
  <si>
    <t>Vypletí v rovině nebo na svahu do 1:5 záhonu květin</t>
  </si>
  <si>
    <t>https://podminky.urs.cz/item/CS_URS_2024_01/185804211</t>
  </si>
  <si>
    <t>část záhonu 1, záhon 2</t>
  </si>
  <si>
    <t>61*2</t>
  </si>
  <si>
    <t>185804231</t>
  </si>
  <si>
    <t>Vypletí na svahu přes 1:5 do 1:2 záhonu květin</t>
  </si>
  <si>
    <t>https://podminky.urs.cz/item/CS_URS_2024_01/185804231</t>
  </si>
  <si>
    <t>část záhonu 1, záhon 3</t>
  </si>
  <si>
    <t>224,5*2</t>
  </si>
  <si>
    <t>185804252</t>
  </si>
  <si>
    <t>Odstranění odkvetlých a odumřelých částí rostlin ze záhonů trvalek</t>
  </si>
  <si>
    <t>https://podminky.urs.cz/item/CS_URS_2024_01/185804252</t>
  </si>
  <si>
    <t>trvalkové záhony</t>
  </si>
  <si>
    <t>BYLINNÝ TRÁVNÍK A KVĚTNATÁ LOUKA</t>
  </si>
  <si>
    <t>111151221</t>
  </si>
  <si>
    <t>Pokosení trávníku při souvislé ploše přes 1000 do 10000 m2 parkového v rovině nebo svahu do 1:5</t>
  </si>
  <si>
    <t>https://podminky.urs.cz/item/CS_URS_2024_01/111151221</t>
  </si>
  <si>
    <t>8 sečí/rok</t>
  </si>
  <si>
    <t>8*1145*2</t>
  </si>
  <si>
    <t>41.3 - SO41 - Střešní vegetace</t>
  </si>
  <si>
    <t xml:space="preserve">HSV - Práce a dodávky HSV   </t>
  </si>
  <si>
    <t xml:space="preserve">    1 - Zemní práce   </t>
  </si>
  <si>
    <t xml:space="preserve">Práce a dodávky HSV   </t>
  </si>
  <si>
    <t xml:space="preserve">Zemní práce   </t>
  </si>
  <si>
    <t>RMAT0007</t>
  </si>
  <si>
    <t>cibule, hlízy</t>
  </si>
  <si>
    <t>183211319</t>
  </si>
  <si>
    <t>Výsadba květin do připravené půdy se zalitím do připravené půdy, se zalitím Příplatek k ceně za výsadby do nádob</t>
  </si>
  <si>
    <t>https://podminky.urs.cz/item/CS_URS_2024_01/183211319</t>
  </si>
  <si>
    <t>RMAT0004</t>
  </si>
  <si>
    <t>sazenice trvalek pro vegetační střechy</t>
  </si>
  <si>
    <t>184102312</t>
  </si>
  <si>
    <t>Výsadba keře bez balu do předem vyhloubené jamky se zalitím v rovině nebo na svahu do 1:5 výšky do 2 m do nádob nebo zvýšených záhonů</t>
  </si>
  <si>
    <t>https://podminky.urs.cz/item/CS_URS_2024_01/184102312</t>
  </si>
  <si>
    <t>RMAT0001</t>
  </si>
  <si>
    <t>dřevina - vícekmenný keř</t>
  </si>
  <si>
    <t>RMAT0001.1</t>
  </si>
  <si>
    <t>dřevina - keř</t>
  </si>
  <si>
    <t>RMAT0001.2</t>
  </si>
  <si>
    <t>dřevina - popínavá rostlina</t>
  </si>
  <si>
    <t>184214154</t>
  </si>
  <si>
    <t>Vyvázání pnoucích dřevin páskou nebo sponou délky rostliny přes 1 do 1,5 m</t>
  </si>
  <si>
    <t>https://podminky.urs.cz/item/CS_URS_2024_01/184214154</t>
  </si>
  <si>
    <t>184215211</t>
  </si>
  <si>
    <t>Ukotvení dřeviny podzemním kotvením do volné zeminy skupiny 1 až 4, obvodu kmene do 250 mm</t>
  </si>
  <si>
    <t>https://podminky.urs.cz/item/CS_URS_2024_01/184215211</t>
  </si>
  <si>
    <t>67587000</t>
  </si>
  <si>
    <t>sada pro podzemní kotvení stromu za kořenový bal do volné zeminy obvodu kmene do 200mm výšky kmene do 5m</t>
  </si>
  <si>
    <t>184911421</t>
  </si>
  <si>
    <t>Mulčování vysazených rostlin mulčovací kůrou, tl. do 100 mm v rovině nebo na svahu do 1:5</t>
  </si>
  <si>
    <t>https://podminky.urs.cz/item/CS_URS_2024_01/184911421</t>
  </si>
  <si>
    <t>10391100</t>
  </si>
  <si>
    <t>kůra mulčovací VL</t>
  </si>
  <si>
    <t>58337308</t>
  </si>
  <si>
    <t>štěrkopísek frakce 0/2</t>
  </si>
  <si>
    <t>RMAT0005</t>
  </si>
  <si>
    <t>dřevěný nášlap - dub</t>
  </si>
  <si>
    <t>RMAT0006</t>
  </si>
  <si>
    <t>dlažba betonová 600x300 mm</t>
  </si>
  <si>
    <t>42 - SO42 - Mobiliář</t>
  </si>
  <si>
    <t xml:space="preserve">    905 - Mobiliář</t>
  </si>
  <si>
    <t>1608680352</t>
  </si>
  <si>
    <t>M/01 - parková lavička</t>
  </si>
  <si>
    <t>0,8*0,24*0,2*2*6</t>
  </si>
  <si>
    <t>M/02 - odpadkový koš</t>
  </si>
  <si>
    <t>0,35*0,35*0,3*2</t>
  </si>
  <si>
    <t>M/03 - odpadkový koš na psí exkrementy</t>
  </si>
  <si>
    <t>0,35*0,35*0,3</t>
  </si>
  <si>
    <t>M/04 - stojan na kola</t>
  </si>
  <si>
    <t>1,285*0,24*0,2*2</t>
  </si>
  <si>
    <t>416907905</t>
  </si>
  <si>
    <t>1778945576</t>
  </si>
  <si>
    <t>-615261634</t>
  </si>
  <si>
    <t>0,695*7</t>
  </si>
  <si>
    <t>-200022422</t>
  </si>
  <si>
    <t>0,695*1,8</t>
  </si>
  <si>
    <t>-292600848</t>
  </si>
  <si>
    <t>905</t>
  </si>
  <si>
    <t>Mobiliář</t>
  </si>
  <si>
    <t>936104213</t>
  </si>
  <si>
    <t>Montáž odpadkového koše přichycením kotevními šrouby</t>
  </si>
  <si>
    <t>2093243774</t>
  </si>
  <si>
    <t>https://podminky.urs.cz/item/CS_URS_2024_01/936104213</t>
  </si>
  <si>
    <t>M/02</t>
  </si>
  <si>
    <t>M/03</t>
  </si>
  <si>
    <t>69100003</t>
  </si>
  <si>
    <t xml:space="preserve">M/02  odpadkový koš celoocelový nerezový, objem 32l, nerezový zhášeč cigaret objem 0,3l</t>
  </si>
  <si>
    <t>1350565626</t>
  </si>
  <si>
    <t>69100004</t>
  </si>
  <si>
    <t xml:space="preserve">M/03  odpadkový koš na psí exkrementy  celoocelový nerezový</t>
  </si>
  <si>
    <t>-1445157059</t>
  </si>
  <si>
    <t>936124113</t>
  </si>
  <si>
    <t>Montáž lavičky parkové stabilní přichycené kotevními šrouby</t>
  </si>
  <si>
    <t>1129349991</t>
  </si>
  <si>
    <t>https://podminky.urs.cz/item/CS_URS_2024_01/936124113</t>
  </si>
  <si>
    <t>74910109x</t>
  </si>
  <si>
    <t xml:space="preserve">M/01  parková lavička s opěradlem a područkami dl.1800, dřevěný sedák+opěradlo z masivního dřeva</t>
  </si>
  <si>
    <t>502141480</t>
  </si>
  <si>
    <t>936174311</t>
  </si>
  <si>
    <t>Montáž stojanu na kola přichyceného kotevními šrouby 5 kol</t>
  </si>
  <si>
    <t>-194895528</t>
  </si>
  <si>
    <t>https://podminky.urs.cz/item/CS_URS_2024_01/936174311</t>
  </si>
  <si>
    <t>69100005</t>
  </si>
  <si>
    <t xml:space="preserve">M/04  stojan na kolo, dl.1285mm, 3 stání, pozink</t>
  </si>
  <si>
    <t>1160381303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</si>
  <si>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</si>
  <si>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</si>
  <si>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-1197346604</t>
  </si>
  <si>
    <t>https://podminky.urs.cz/item/CS_URS_2024_01/998012021</t>
  </si>
  <si>
    <t>45 - SO45 - Venkovní úpravy</t>
  </si>
  <si>
    <t xml:space="preserve">    741 - Chráničky pro nabíjecí stanice</t>
  </si>
  <si>
    <t>-2009990050</t>
  </si>
  <si>
    <t>70*0,5*0,9</t>
  </si>
  <si>
    <t>31,5</t>
  </si>
  <si>
    <t>-30,093</t>
  </si>
  <si>
    <t>-610678183</t>
  </si>
  <si>
    <t>1,407*1,8</t>
  </si>
  <si>
    <t>70*(0,5*0,9-0,08*0,08*3,14)</t>
  </si>
  <si>
    <t>Chráničky pro nabíjecí stanice</t>
  </si>
  <si>
    <t>1077864090</t>
  </si>
  <si>
    <t>871313121</t>
  </si>
  <si>
    <t>Montáž kanalizačního potrubí z tvrdého PVC-U hladkého plnostěnného tuhost SN 8 DN 160</t>
  </si>
  <si>
    <t>-517798094</t>
  </si>
  <si>
    <t>https://podminky.urs.cz/item/CS_URS_2024_01/871313121</t>
  </si>
  <si>
    <t>28611132</t>
  </si>
  <si>
    <t>trubka kanalizační PVC DN 160x2000mm SN4</t>
  </si>
  <si>
    <t>1297139313</t>
  </si>
  <si>
    <t>340*1,01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</si>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</sst>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9" fillId="2" borderId="20" xfId="0" applyFont="1" applyFill="1" applyBorder="1" applyAlignment="1" applyProtection="1">
      <alignment horizontal="left" vertical="center"/>
      <protection locked="0"/>
    </xf>
    <xf numFmtId="0" fontId="39" fillId="0" borderId="21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styles" Target="styles.xml" /><Relationship Id="rId40" Type="http://schemas.openxmlformats.org/officeDocument/2006/relationships/theme" Target="theme/theme1.xml" /><Relationship Id="rId41" Type="http://schemas.openxmlformats.org/officeDocument/2006/relationships/calcChain" Target="calcChain.xml" /><Relationship Id="rId4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101" TargetMode="External" /><Relationship Id="rId2" Type="http://schemas.openxmlformats.org/officeDocument/2006/relationships/hyperlink" Target="https://podminky.urs.cz/item/CS_URS_2024_01/121151123" TargetMode="External" /><Relationship Id="rId3" Type="http://schemas.openxmlformats.org/officeDocument/2006/relationships/hyperlink" Target="https://podminky.urs.cz/item/CS_URS_2024_01/131251107" TargetMode="External" /><Relationship Id="rId4" Type="http://schemas.openxmlformats.org/officeDocument/2006/relationships/hyperlink" Target="https://podminky.urs.cz/item/CS_URS_2024_01/162301501" TargetMode="External" /><Relationship Id="rId5" Type="http://schemas.openxmlformats.org/officeDocument/2006/relationships/hyperlink" Target="https://podminky.urs.cz/item/CS_URS_2024_01/162301981" TargetMode="External" /><Relationship Id="rId6" Type="http://schemas.openxmlformats.org/officeDocument/2006/relationships/hyperlink" Target="https://podminky.urs.cz/item/CS_URS_2024_01/162751114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271532211" TargetMode="External" /><Relationship Id="rId7" Type="http://schemas.openxmlformats.org/officeDocument/2006/relationships/hyperlink" Target="https://podminky.urs.cz/item/CS_URS_2024_01/273313511" TargetMode="External" /><Relationship Id="rId8" Type="http://schemas.openxmlformats.org/officeDocument/2006/relationships/hyperlink" Target="https://podminky.urs.cz/item/CS_URS_2024_01/273323611" TargetMode="External" /><Relationship Id="rId9" Type="http://schemas.openxmlformats.org/officeDocument/2006/relationships/hyperlink" Target="https://podminky.urs.cz/item/CS_URS_2024_01/273351121" TargetMode="External" /><Relationship Id="rId10" Type="http://schemas.openxmlformats.org/officeDocument/2006/relationships/hyperlink" Target="https://podminky.urs.cz/item/CS_URS_2024_01/273351122" TargetMode="External" /><Relationship Id="rId11" Type="http://schemas.openxmlformats.org/officeDocument/2006/relationships/hyperlink" Target="https://podminky.urs.cz/item/CS_URS_2024_01/273361821" TargetMode="External" /><Relationship Id="rId12" Type="http://schemas.openxmlformats.org/officeDocument/2006/relationships/hyperlink" Target="https://podminky.urs.cz/item/CS_URS_2024_01/273362021" TargetMode="External" /><Relationship Id="rId13" Type="http://schemas.openxmlformats.org/officeDocument/2006/relationships/hyperlink" Target="https://podminky.urs.cz/item/CS_URS_2024_01/279323112" TargetMode="External" /><Relationship Id="rId14" Type="http://schemas.openxmlformats.org/officeDocument/2006/relationships/hyperlink" Target="https://podminky.urs.cz/item/CS_URS_2024_01/279351121" TargetMode="External" /><Relationship Id="rId15" Type="http://schemas.openxmlformats.org/officeDocument/2006/relationships/hyperlink" Target="https://podminky.urs.cz/item/CS_URS_2024_01/279351122" TargetMode="External" /><Relationship Id="rId16" Type="http://schemas.openxmlformats.org/officeDocument/2006/relationships/hyperlink" Target="https://podminky.urs.cz/item/CS_URS_2024_01/211561111" TargetMode="External" /><Relationship Id="rId17" Type="http://schemas.openxmlformats.org/officeDocument/2006/relationships/hyperlink" Target="https://podminky.urs.cz/item/CS_URS_2024_01/211971110" TargetMode="External" /><Relationship Id="rId18" Type="http://schemas.openxmlformats.org/officeDocument/2006/relationships/hyperlink" Target="https://podminky.urs.cz/item/CS_URS_2024_01/212312111" TargetMode="External" /><Relationship Id="rId19" Type="http://schemas.openxmlformats.org/officeDocument/2006/relationships/hyperlink" Target="https://podminky.urs.cz/item/CS_URS_2024_01/212755214" TargetMode="External" /><Relationship Id="rId20" Type="http://schemas.openxmlformats.org/officeDocument/2006/relationships/hyperlink" Target="https://podminky.urs.cz/item/CS_URS_2024_01/894812001" TargetMode="External" /><Relationship Id="rId21" Type="http://schemas.openxmlformats.org/officeDocument/2006/relationships/hyperlink" Target="https://podminky.urs.cz/item/CS_URS_2024_01/894812031" TargetMode="External" /><Relationship Id="rId22" Type="http://schemas.openxmlformats.org/officeDocument/2006/relationships/hyperlink" Target="https://podminky.urs.cz/item/CS_URS_2024_01/894812032" TargetMode="External" /><Relationship Id="rId23" Type="http://schemas.openxmlformats.org/officeDocument/2006/relationships/hyperlink" Target="https://podminky.urs.cz/item/CS_URS_2024_01/894812033" TargetMode="External" /><Relationship Id="rId24" Type="http://schemas.openxmlformats.org/officeDocument/2006/relationships/hyperlink" Target="https://podminky.urs.cz/item/CS_URS_2024_01/894812034" TargetMode="External" /><Relationship Id="rId25" Type="http://schemas.openxmlformats.org/officeDocument/2006/relationships/hyperlink" Target="https://podminky.urs.cz/item/CS_URS_2024_01/894812051" TargetMode="External" /><Relationship Id="rId26" Type="http://schemas.openxmlformats.org/officeDocument/2006/relationships/hyperlink" Target="https://podminky.urs.cz/item/CS_URS_2024_01/894812529" TargetMode="External" /><Relationship Id="rId27" Type="http://schemas.openxmlformats.org/officeDocument/2006/relationships/hyperlink" Target="https://podminky.urs.cz/item/CS_URS_2024_01/311113151" TargetMode="External" /><Relationship Id="rId28" Type="http://schemas.openxmlformats.org/officeDocument/2006/relationships/hyperlink" Target="https://podminky.urs.cz/item/CS_URS_2024_01/311113152" TargetMode="External" /><Relationship Id="rId29" Type="http://schemas.openxmlformats.org/officeDocument/2006/relationships/hyperlink" Target="https://podminky.urs.cz/item/CS_URS_2024_01/311235151" TargetMode="External" /><Relationship Id="rId30" Type="http://schemas.openxmlformats.org/officeDocument/2006/relationships/hyperlink" Target="https://podminky.urs.cz/item/CS_URS_2024_01/311236121" TargetMode="External" /><Relationship Id="rId31" Type="http://schemas.openxmlformats.org/officeDocument/2006/relationships/hyperlink" Target="https://podminky.urs.cz/item/CS_URS_2024_01/311236141" TargetMode="External" /><Relationship Id="rId32" Type="http://schemas.openxmlformats.org/officeDocument/2006/relationships/hyperlink" Target="https://podminky.urs.cz/item/CS_URS_2024_01/311238650" TargetMode="External" /><Relationship Id="rId33" Type="http://schemas.openxmlformats.org/officeDocument/2006/relationships/hyperlink" Target="https://podminky.urs.cz/item/CS_URS_2024_01/311272031" TargetMode="External" /><Relationship Id="rId34" Type="http://schemas.openxmlformats.org/officeDocument/2006/relationships/hyperlink" Target="https://podminky.urs.cz/item/CS_URS_2024_01/311272211" TargetMode="External" /><Relationship Id="rId35" Type="http://schemas.openxmlformats.org/officeDocument/2006/relationships/hyperlink" Target="https://podminky.urs.cz/item/CS_URS_2024_01/311273131" TargetMode="External" /><Relationship Id="rId36" Type="http://schemas.openxmlformats.org/officeDocument/2006/relationships/hyperlink" Target="https://podminky.urs.cz/item/CS_URS_2024_01/311321611" TargetMode="External" /><Relationship Id="rId37" Type="http://schemas.openxmlformats.org/officeDocument/2006/relationships/hyperlink" Target="https://podminky.urs.cz/item/CS_URS_2024_01/311322611" TargetMode="External" /><Relationship Id="rId38" Type="http://schemas.openxmlformats.org/officeDocument/2006/relationships/hyperlink" Target="https://podminky.urs.cz/item/CS_URS_2024_01/311351121" TargetMode="External" /><Relationship Id="rId39" Type="http://schemas.openxmlformats.org/officeDocument/2006/relationships/hyperlink" Target="https://podminky.urs.cz/item/CS_URS_2024_01/311351122" TargetMode="External" /><Relationship Id="rId40" Type="http://schemas.openxmlformats.org/officeDocument/2006/relationships/hyperlink" Target="https://podminky.urs.cz/item/CS_URS_2024_01/311361821" TargetMode="External" /><Relationship Id="rId41" Type="http://schemas.openxmlformats.org/officeDocument/2006/relationships/hyperlink" Target="https://podminky.urs.cz/item/CS_URS_2024_01/311362021" TargetMode="External" /><Relationship Id="rId42" Type="http://schemas.openxmlformats.org/officeDocument/2006/relationships/hyperlink" Target="https://podminky.urs.cz/item/CS_URS_2024_01/317168011" TargetMode="External" /><Relationship Id="rId43" Type="http://schemas.openxmlformats.org/officeDocument/2006/relationships/hyperlink" Target="https://podminky.urs.cz/item/CS_URS_2024_01/317168016" TargetMode="External" /><Relationship Id="rId44" Type="http://schemas.openxmlformats.org/officeDocument/2006/relationships/hyperlink" Target="https://podminky.urs.cz/item/CS_URS_2024_01/317168052" TargetMode="External" /><Relationship Id="rId45" Type="http://schemas.openxmlformats.org/officeDocument/2006/relationships/hyperlink" Target="https://podminky.urs.cz/item/CS_URS_2024_01/317998112" TargetMode="External" /><Relationship Id="rId46" Type="http://schemas.openxmlformats.org/officeDocument/2006/relationships/hyperlink" Target="https://podminky.urs.cz/item/CS_URS_2024_01/317998114" TargetMode="External" /><Relationship Id="rId47" Type="http://schemas.openxmlformats.org/officeDocument/2006/relationships/hyperlink" Target="https://podminky.urs.cz/item/CS_URS_2024_01/330321610" TargetMode="External" /><Relationship Id="rId48" Type="http://schemas.openxmlformats.org/officeDocument/2006/relationships/hyperlink" Target="https://podminky.urs.cz/item/CS_URS_2024_01/331351121" TargetMode="External" /><Relationship Id="rId49" Type="http://schemas.openxmlformats.org/officeDocument/2006/relationships/hyperlink" Target="https://podminky.urs.cz/item/CS_URS_2024_01/331351122" TargetMode="External" /><Relationship Id="rId50" Type="http://schemas.openxmlformats.org/officeDocument/2006/relationships/hyperlink" Target="https://podminky.urs.cz/item/CS_URS_2024_01/331351125" TargetMode="External" /><Relationship Id="rId51" Type="http://schemas.openxmlformats.org/officeDocument/2006/relationships/hyperlink" Target="https://podminky.urs.cz/item/CS_URS_2024_01/331351126" TargetMode="External" /><Relationship Id="rId52" Type="http://schemas.openxmlformats.org/officeDocument/2006/relationships/hyperlink" Target="https://podminky.urs.cz/item/CS_URS_2024_01/342244211" TargetMode="External" /><Relationship Id="rId53" Type="http://schemas.openxmlformats.org/officeDocument/2006/relationships/hyperlink" Target="https://podminky.urs.cz/item/CS_URS_2024_01/342244221" TargetMode="External" /><Relationship Id="rId54" Type="http://schemas.openxmlformats.org/officeDocument/2006/relationships/hyperlink" Target="https://podminky.urs.cz/item/CS_URS_2024_01/342244311" TargetMode="External" /><Relationship Id="rId55" Type="http://schemas.openxmlformats.org/officeDocument/2006/relationships/hyperlink" Target="https://podminky.urs.cz/item/CS_URS_2024_01/342291131" TargetMode="External" /><Relationship Id="rId56" Type="http://schemas.openxmlformats.org/officeDocument/2006/relationships/hyperlink" Target="https://podminky.urs.cz/item/CS_URS_2024_01/346244821" TargetMode="External" /><Relationship Id="rId57" Type="http://schemas.openxmlformats.org/officeDocument/2006/relationships/hyperlink" Target="https://podminky.urs.cz/item/CS_URS_2024_01/411321414" TargetMode="External" /><Relationship Id="rId58" Type="http://schemas.openxmlformats.org/officeDocument/2006/relationships/hyperlink" Target="https://podminky.urs.cz/item/CS_URS_2024_01/411321616" TargetMode="External" /><Relationship Id="rId59" Type="http://schemas.openxmlformats.org/officeDocument/2006/relationships/hyperlink" Target="https://podminky.urs.cz/item/CS_URS_2024_01/411351011" TargetMode="External" /><Relationship Id="rId60" Type="http://schemas.openxmlformats.org/officeDocument/2006/relationships/hyperlink" Target="https://podminky.urs.cz/item/CS_URS_2024_01/411351012" TargetMode="External" /><Relationship Id="rId61" Type="http://schemas.openxmlformats.org/officeDocument/2006/relationships/hyperlink" Target="https://podminky.urs.cz/item/CS_URS_2024_01/411354209" TargetMode="External" /><Relationship Id="rId62" Type="http://schemas.openxmlformats.org/officeDocument/2006/relationships/hyperlink" Target="https://podminky.urs.cz/item/CS_URS_2024_01/411354219" TargetMode="External" /><Relationship Id="rId63" Type="http://schemas.openxmlformats.org/officeDocument/2006/relationships/hyperlink" Target="https://podminky.urs.cz/item/CS_URS_2024_01/411354313" TargetMode="External" /><Relationship Id="rId64" Type="http://schemas.openxmlformats.org/officeDocument/2006/relationships/hyperlink" Target="https://podminky.urs.cz/item/CS_URS_2024_01/411354314" TargetMode="External" /><Relationship Id="rId65" Type="http://schemas.openxmlformats.org/officeDocument/2006/relationships/hyperlink" Target="https://podminky.urs.cz/item/CS_URS_2024_01/273353131" TargetMode="External" /><Relationship Id="rId66" Type="http://schemas.openxmlformats.org/officeDocument/2006/relationships/hyperlink" Target="https://podminky.urs.cz/item/CS_URS_2024_01/411361821" TargetMode="External" /><Relationship Id="rId67" Type="http://schemas.openxmlformats.org/officeDocument/2006/relationships/hyperlink" Target="https://podminky.urs.cz/item/CS_URS_2024_01/411362021" TargetMode="External" /><Relationship Id="rId68" Type="http://schemas.openxmlformats.org/officeDocument/2006/relationships/hyperlink" Target="https://podminky.urs.cz/item/CS_URS_2024_01/413941123" TargetMode="External" /><Relationship Id="rId69" Type="http://schemas.openxmlformats.org/officeDocument/2006/relationships/hyperlink" Target="https://podminky.urs.cz/item/CS_URS_2024_01/434121415" TargetMode="External" /><Relationship Id="rId70" Type="http://schemas.openxmlformats.org/officeDocument/2006/relationships/hyperlink" Target="https://podminky.urs.cz/item/CS_URS_2024_01/953511112" TargetMode="External" /><Relationship Id="rId71" Type="http://schemas.openxmlformats.org/officeDocument/2006/relationships/hyperlink" Target="https://podminky.urs.cz/item/CS_URS_2024_01/953511112" TargetMode="External" /><Relationship Id="rId72" Type="http://schemas.openxmlformats.org/officeDocument/2006/relationships/hyperlink" Target="https://podminky.urs.cz/item/CS_URS_2024_01/953511112" TargetMode="External" /><Relationship Id="rId73" Type="http://schemas.openxmlformats.org/officeDocument/2006/relationships/hyperlink" Target="https://podminky.urs.cz/item/CS_URS_2024_01/953511112" TargetMode="External" /><Relationship Id="rId74" Type="http://schemas.openxmlformats.org/officeDocument/2006/relationships/hyperlink" Target="https://podminky.urs.cz/item/CS_URS_2024_01/953511112" TargetMode="External" /><Relationship Id="rId75" Type="http://schemas.openxmlformats.org/officeDocument/2006/relationships/hyperlink" Target="https://podminky.urs.cz/item/CS_URS_2024_01/953511112" TargetMode="External" /><Relationship Id="rId76" Type="http://schemas.openxmlformats.org/officeDocument/2006/relationships/hyperlink" Target="https://podminky.urs.cz/item/CS_URS_2024_01/431123902" TargetMode="External" /><Relationship Id="rId77" Type="http://schemas.openxmlformats.org/officeDocument/2006/relationships/hyperlink" Target="https://podminky.urs.cz/item/CS_URS_2024_01/435123902" TargetMode="External" /><Relationship Id="rId78" Type="http://schemas.openxmlformats.org/officeDocument/2006/relationships/hyperlink" Target="https://podminky.urs.cz/item/CS_URS_2024_01/181912112" TargetMode="External" /><Relationship Id="rId79" Type="http://schemas.openxmlformats.org/officeDocument/2006/relationships/hyperlink" Target="https://podminky.urs.cz/item/CS_URS_2024_01/637121113" TargetMode="External" /><Relationship Id="rId80" Type="http://schemas.openxmlformats.org/officeDocument/2006/relationships/hyperlink" Target="https://podminky.urs.cz/item/CS_URS_2024_01/181912112" TargetMode="External" /><Relationship Id="rId81" Type="http://schemas.openxmlformats.org/officeDocument/2006/relationships/hyperlink" Target="https://podminky.urs.cz/item/CS_URS_2024_01/564750001" TargetMode="External" /><Relationship Id="rId82" Type="http://schemas.openxmlformats.org/officeDocument/2006/relationships/hyperlink" Target="https://podminky.urs.cz/item/CS_URS_2024_01/596811311" TargetMode="External" /><Relationship Id="rId83" Type="http://schemas.openxmlformats.org/officeDocument/2006/relationships/hyperlink" Target="https://podminky.urs.cz/item/CS_URS_2024_01/181912112" TargetMode="External" /><Relationship Id="rId84" Type="http://schemas.openxmlformats.org/officeDocument/2006/relationships/hyperlink" Target="https://podminky.urs.cz/item/CS_URS_2024_01/564750001" TargetMode="External" /><Relationship Id="rId85" Type="http://schemas.openxmlformats.org/officeDocument/2006/relationships/hyperlink" Target="https://podminky.urs.cz/item/CS_URS_2024_01/596911111" TargetMode="External" /><Relationship Id="rId86" Type="http://schemas.openxmlformats.org/officeDocument/2006/relationships/hyperlink" Target="https://podminky.urs.cz/item/CS_URS_2024_01/181912112" TargetMode="External" /><Relationship Id="rId87" Type="http://schemas.openxmlformats.org/officeDocument/2006/relationships/hyperlink" Target="https://podminky.urs.cz/item/CS_URS_2024_01/564871011" TargetMode="External" /><Relationship Id="rId88" Type="http://schemas.openxmlformats.org/officeDocument/2006/relationships/hyperlink" Target="https://podminky.urs.cz/item/CS_URS_2024_01/564932111" TargetMode="External" /><Relationship Id="rId89" Type="http://schemas.openxmlformats.org/officeDocument/2006/relationships/hyperlink" Target="https://podminky.urs.cz/item/CS_URS_2024_01/181912112" TargetMode="External" /><Relationship Id="rId90" Type="http://schemas.openxmlformats.org/officeDocument/2006/relationships/hyperlink" Target="https://podminky.urs.cz/item/CS_URS_2024_01/564871011" TargetMode="External" /><Relationship Id="rId91" Type="http://schemas.openxmlformats.org/officeDocument/2006/relationships/hyperlink" Target="https://podminky.urs.cz/item/CS_URS_2024_01/596841220" TargetMode="External" /><Relationship Id="rId92" Type="http://schemas.openxmlformats.org/officeDocument/2006/relationships/hyperlink" Target="https://podminky.urs.cz/item/CS_URS_2024_01/596212210" TargetMode="External" /><Relationship Id="rId93" Type="http://schemas.openxmlformats.org/officeDocument/2006/relationships/hyperlink" Target="https://podminky.urs.cz/item/CS_URS_2024_01/596841120" TargetMode="External" /><Relationship Id="rId94" Type="http://schemas.openxmlformats.org/officeDocument/2006/relationships/hyperlink" Target="https://podminky.urs.cz/item/CS_URS_2024_01/611131111" TargetMode="External" /><Relationship Id="rId95" Type="http://schemas.openxmlformats.org/officeDocument/2006/relationships/hyperlink" Target="https://podminky.urs.cz/item/CS_URS_2024_01/621221041" TargetMode="External" /><Relationship Id="rId96" Type="http://schemas.openxmlformats.org/officeDocument/2006/relationships/hyperlink" Target="https://podminky.urs.cz/item/CS_URS_2024_01/611311131" TargetMode="External" /><Relationship Id="rId97" Type="http://schemas.openxmlformats.org/officeDocument/2006/relationships/hyperlink" Target="https://podminky.urs.cz/item/CS_URS_2024_01/612131101" TargetMode="External" /><Relationship Id="rId98" Type="http://schemas.openxmlformats.org/officeDocument/2006/relationships/hyperlink" Target="https://podminky.urs.cz/item/CS_URS_2024_01/612142001" TargetMode="External" /><Relationship Id="rId99" Type="http://schemas.openxmlformats.org/officeDocument/2006/relationships/hyperlink" Target="https://podminky.urs.cz/item/CS_URS_2024_01/612321141" TargetMode="External" /><Relationship Id="rId100" Type="http://schemas.openxmlformats.org/officeDocument/2006/relationships/hyperlink" Target="https://podminky.urs.cz/item/CS_URS_2024_01/619991005" TargetMode="External" /><Relationship Id="rId101" Type="http://schemas.openxmlformats.org/officeDocument/2006/relationships/hyperlink" Target="https://podminky.urs.cz/item/CS_URS_2024_01/622143003" TargetMode="External" /><Relationship Id="rId102" Type="http://schemas.openxmlformats.org/officeDocument/2006/relationships/hyperlink" Target="https://podminky.urs.cz/item/CS_URS_2024_01/622221021" TargetMode="External" /><Relationship Id="rId103" Type="http://schemas.openxmlformats.org/officeDocument/2006/relationships/hyperlink" Target="https://podminky.urs.cz/item/CS_URS_2024_01/622221041" TargetMode="External" /><Relationship Id="rId104" Type="http://schemas.openxmlformats.org/officeDocument/2006/relationships/hyperlink" Target="https://podminky.urs.cz/item/CS_URS_2024_01/612311131" TargetMode="External" /><Relationship Id="rId105" Type="http://schemas.openxmlformats.org/officeDocument/2006/relationships/hyperlink" Target="https://podminky.urs.cz/item/CS_URS_2024_01/621131111" TargetMode="External" /><Relationship Id="rId106" Type="http://schemas.openxmlformats.org/officeDocument/2006/relationships/hyperlink" Target="https://podminky.urs.cz/item/CS_URS_2024_01/621151031" TargetMode="External" /><Relationship Id="rId107" Type="http://schemas.openxmlformats.org/officeDocument/2006/relationships/hyperlink" Target="https://podminky.urs.cz/item/CS_URS_2024_01/621221003" TargetMode="External" /><Relationship Id="rId108" Type="http://schemas.openxmlformats.org/officeDocument/2006/relationships/hyperlink" Target="https://podminky.urs.cz/item/CS_URS_2024_01/621531032" TargetMode="External" /><Relationship Id="rId109" Type="http://schemas.openxmlformats.org/officeDocument/2006/relationships/hyperlink" Target="https://podminky.urs.cz/item/CS_URS_2024_01/622131111" TargetMode="External" /><Relationship Id="rId110" Type="http://schemas.openxmlformats.org/officeDocument/2006/relationships/hyperlink" Target="https://podminky.urs.cz/item/CS_URS_2024_01/622142001" TargetMode="External" /><Relationship Id="rId111" Type="http://schemas.openxmlformats.org/officeDocument/2006/relationships/hyperlink" Target="https://podminky.urs.cz/item/CS_URS_2024_01/622143003" TargetMode="External" /><Relationship Id="rId112" Type="http://schemas.openxmlformats.org/officeDocument/2006/relationships/hyperlink" Target="https://podminky.urs.cz/item/CS_URS_2024_01/622143004" TargetMode="External" /><Relationship Id="rId113" Type="http://schemas.openxmlformats.org/officeDocument/2006/relationships/hyperlink" Target="https://podminky.urs.cz/item/CS_URS_2024_01/622151031" TargetMode="External" /><Relationship Id="rId114" Type="http://schemas.openxmlformats.org/officeDocument/2006/relationships/hyperlink" Target="https://podminky.urs.cz/item/CS_URS_2024_01/622211031" TargetMode="External" /><Relationship Id="rId115" Type="http://schemas.openxmlformats.org/officeDocument/2006/relationships/hyperlink" Target="https://podminky.urs.cz/item/CS_URS_2024_01/622221001" TargetMode="External" /><Relationship Id="rId116" Type="http://schemas.openxmlformats.org/officeDocument/2006/relationships/hyperlink" Target="https://podminky.urs.cz/item/CS_URS_2024_01/622211061" TargetMode="External" /><Relationship Id="rId117" Type="http://schemas.openxmlformats.org/officeDocument/2006/relationships/hyperlink" Target="https://podminky.urs.cz/item/CS_URS_2024_01/622221031" TargetMode="External" /><Relationship Id="rId118" Type="http://schemas.openxmlformats.org/officeDocument/2006/relationships/hyperlink" Target="https://podminky.urs.cz/item/CS_URS_2024_01/622221061" TargetMode="External" /><Relationship Id="rId119" Type="http://schemas.openxmlformats.org/officeDocument/2006/relationships/hyperlink" Target="https://podminky.urs.cz/item/CS_URS_2024_01/622252001" TargetMode="External" /><Relationship Id="rId120" Type="http://schemas.openxmlformats.org/officeDocument/2006/relationships/hyperlink" Target="https://podminky.urs.cz/item/CS_URS_2024_01/622252002" TargetMode="External" /><Relationship Id="rId121" Type="http://schemas.openxmlformats.org/officeDocument/2006/relationships/hyperlink" Target="https://podminky.urs.cz/item/CS_URS_2024_01/622531032" TargetMode="External" /><Relationship Id="rId122" Type="http://schemas.openxmlformats.org/officeDocument/2006/relationships/hyperlink" Target="https://podminky.urs.cz/item/CS_URS_2024_01/629991011" TargetMode="External" /><Relationship Id="rId123" Type="http://schemas.openxmlformats.org/officeDocument/2006/relationships/hyperlink" Target="https://podminky.urs.cz/item/CS_URS_2024_01/631311136" TargetMode="External" /><Relationship Id="rId124" Type="http://schemas.openxmlformats.org/officeDocument/2006/relationships/hyperlink" Target="https://podminky.urs.cz/item/CS_URS_2024_01/631319175" TargetMode="External" /><Relationship Id="rId125" Type="http://schemas.openxmlformats.org/officeDocument/2006/relationships/hyperlink" Target="https://podminky.urs.cz/item/CS_URS_2024_01/631362021" TargetMode="External" /><Relationship Id="rId126" Type="http://schemas.openxmlformats.org/officeDocument/2006/relationships/hyperlink" Target="https://podminky.urs.cz/item/CS_URS_2024_01/632441225" TargetMode="External" /><Relationship Id="rId127" Type="http://schemas.openxmlformats.org/officeDocument/2006/relationships/hyperlink" Target="https://podminky.urs.cz/item/CS_URS_2024_01/632441293" TargetMode="External" /><Relationship Id="rId128" Type="http://schemas.openxmlformats.org/officeDocument/2006/relationships/hyperlink" Target="https://podminky.urs.cz/item/CS_URS_2024_01/633811111" TargetMode="External" /><Relationship Id="rId129" Type="http://schemas.openxmlformats.org/officeDocument/2006/relationships/hyperlink" Target="https://podminky.urs.cz/item/CS_URS_2024_01/634112113" TargetMode="External" /><Relationship Id="rId130" Type="http://schemas.openxmlformats.org/officeDocument/2006/relationships/hyperlink" Target="https://podminky.urs.cz/item/CS_URS_2024_01/636311114" TargetMode="External" /><Relationship Id="rId131" Type="http://schemas.openxmlformats.org/officeDocument/2006/relationships/hyperlink" Target="https://podminky.urs.cz/item/CS_URS_2024_01/636311115" TargetMode="External" /><Relationship Id="rId132" Type="http://schemas.openxmlformats.org/officeDocument/2006/relationships/hyperlink" Target="https://podminky.urs.cz/item/CS_URS_2024_01/631342232" TargetMode="External" /><Relationship Id="rId133" Type="http://schemas.openxmlformats.org/officeDocument/2006/relationships/hyperlink" Target="https://podminky.urs.cz/item/CS_URS_2024_01/631311136" TargetMode="External" /><Relationship Id="rId134" Type="http://schemas.openxmlformats.org/officeDocument/2006/relationships/hyperlink" Target="https://podminky.urs.cz/item/CS_URS_2024_01/631319175" TargetMode="External" /><Relationship Id="rId135" Type="http://schemas.openxmlformats.org/officeDocument/2006/relationships/hyperlink" Target="https://podminky.urs.cz/item/CS_URS_2024_01/631319185" TargetMode="External" /><Relationship Id="rId136" Type="http://schemas.openxmlformats.org/officeDocument/2006/relationships/hyperlink" Target="https://podminky.urs.cz/item/CS_URS_2024_01/631319205" TargetMode="External" /><Relationship Id="rId137" Type="http://schemas.openxmlformats.org/officeDocument/2006/relationships/hyperlink" Target="https://podminky.urs.cz/item/CS_URS_2024_01/631362021" TargetMode="External" /><Relationship Id="rId138" Type="http://schemas.openxmlformats.org/officeDocument/2006/relationships/hyperlink" Target="https://podminky.urs.cz/item/CS_URS_2024_01/631351101" TargetMode="External" /><Relationship Id="rId139" Type="http://schemas.openxmlformats.org/officeDocument/2006/relationships/hyperlink" Target="https://podminky.urs.cz/item/CS_URS_2024_01/631351102" TargetMode="External" /><Relationship Id="rId140" Type="http://schemas.openxmlformats.org/officeDocument/2006/relationships/hyperlink" Target="https://podminky.urs.cz/item/CS_URS_2024_01/634662111" TargetMode="External" /><Relationship Id="rId141" Type="http://schemas.openxmlformats.org/officeDocument/2006/relationships/hyperlink" Target="https://podminky.urs.cz/item/CS_URS_2024_01/634911114" TargetMode="External" /><Relationship Id="rId142" Type="http://schemas.openxmlformats.org/officeDocument/2006/relationships/hyperlink" Target="https://podminky.urs.cz/item/CS_URS_2024_01/642944121" TargetMode="External" /><Relationship Id="rId143" Type="http://schemas.openxmlformats.org/officeDocument/2006/relationships/hyperlink" Target="https://podminky.urs.cz/item/CS_URS_2024_01/642945111" TargetMode="External" /><Relationship Id="rId144" Type="http://schemas.openxmlformats.org/officeDocument/2006/relationships/hyperlink" Target="https://podminky.urs.cz/item/CS_URS_2024_01/642945112" TargetMode="External" /><Relationship Id="rId145" Type="http://schemas.openxmlformats.org/officeDocument/2006/relationships/hyperlink" Target="https://podminky.urs.cz/item/CS_URS_2024_01/941311112" TargetMode="External" /><Relationship Id="rId146" Type="http://schemas.openxmlformats.org/officeDocument/2006/relationships/hyperlink" Target="https://podminky.urs.cz/item/CS_URS_2024_01/941311212" TargetMode="External" /><Relationship Id="rId147" Type="http://schemas.openxmlformats.org/officeDocument/2006/relationships/hyperlink" Target="https://podminky.urs.cz/item/CS_URS_2024_01/941311812" TargetMode="External" /><Relationship Id="rId148" Type="http://schemas.openxmlformats.org/officeDocument/2006/relationships/hyperlink" Target="https://podminky.urs.cz/item/CS_URS_2024_01/944511111" TargetMode="External" /><Relationship Id="rId149" Type="http://schemas.openxmlformats.org/officeDocument/2006/relationships/hyperlink" Target="https://podminky.urs.cz/item/CS_URS_2024_01/944511211" TargetMode="External" /><Relationship Id="rId150" Type="http://schemas.openxmlformats.org/officeDocument/2006/relationships/hyperlink" Target="https://podminky.urs.cz/item/CS_URS_2024_01/944511811" TargetMode="External" /><Relationship Id="rId151" Type="http://schemas.openxmlformats.org/officeDocument/2006/relationships/hyperlink" Target="https://podminky.urs.cz/item/CS_URS_2024_01/949101111" TargetMode="External" /><Relationship Id="rId152" Type="http://schemas.openxmlformats.org/officeDocument/2006/relationships/hyperlink" Target="https://podminky.urs.cz/item/CS_URS_2024_01/952901111" TargetMode="External" /><Relationship Id="rId153" Type="http://schemas.openxmlformats.org/officeDocument/2006/relationships/hyperlink" Target="https://podminky.urs.cz/item/CS_URS_2024_01/953312115" TargetMode="External" /><Relationship Id="rId154" Type="http://schemas.openxmlformats.org/officeDocument/2006/relationships/hyperlink" Target="https://podminky.urs.cz/item/CS_URS_2024_01/953334421" TargetMode="External" /><Relationship Id="rId155" Type="http://schemas.openxmlformats.org/officeDocument/2006/relationships/hyperlink" Target="https://podminky.urs.cz/item/CS_URS_2024_01/977151116" TargetMode="External" /><Relationship Id="rId156" Type="http://schemas.openxmlformats.org/officeDocument/2006/relationships/hyperlink" Target="https://podminky.urs.cz/item/CS_URS_2024_01/977151123" TargetMode="External" /><Relationship Id="rId157" Type="http://schemas.openxmlformats.org/officeDocument/2006/relationships/hyperlink" Target="https://podminky.urs.cz/item/CS_URS_2024_01/915111111" TargetMode="External" /><Relationship Id="rId158" Type="http://schemas.openxmlformats.org/officeDocument/2006/relationships/hyperlink" Target="https://podminky.urs.cz/item/CS_URS_2024_01/915131111" TargetMode="External" /><Relationship Id="rId159" Type="http://schemas.openxmlformats.org/officeDocument/2006/relationships/hyperlink" Target="https://podminky.urs.cz/item/CS_URS_2024_01/763172321" TargetMode="External" /><Relationship Id="rId160" Type="http://schemas.openxmlformats.org/officeDocument/2006/relationships/hyperlink" Target="https://podminky.urs.cz/item/CS_URS_2024_01/763172322" TargetMode="External" /><Relationship Id="rId161" Type="http://schemas.openxmlformats.org/officeDocument/2006/relationships/hyperlink" Target="https://podminky.urs.cz/item/CS_URS_2024_01/763172413" TargetMode="External" /><Relationship Id="rId162" Type="http://schemas.openxmlformats.org/officeDocument/2006/relationships/hyperlink" Target="https://podminky.urs.cz/item/CS_URS_2024_01/763172323" TargetMode="External" /><Relationship Id="rId163" Type="http://schemas.openxmlformats.org/officeDocument/2006/relationships/hyperlink" Target="https://podminky.urs.cz/item/CS_URS_2024_01/953943211" TargetMode="External" /><Relationship Id="rId164" Type="http://schemas.openxmlformats.org/officeDocument/2006/relationships/hyperlink" Target="https://podminky.urs.cz/item/CS_URS_2024_01/916371211" TargetMode="External" /><Relationship Id="rId165" Type="http://schemas.openxmlformats.org/officeDocument/2006/relationships/hyperlink" Target="https://podminky.urs.cz/item/CS_URS_2024_01/712771613" TargetMode="External" /><Relationship Id="rId166" Type="http://schemas.openxmlformats.org/officeDocument/2006/relationships/hyperlink" Target="https://podminky.urs.cz/item/CS_URS_2024_01/763172412" TargetMode="External" /><Relationship Id="rId167" Type="http://schemas.openxmlformats.org/officeDocument/2006/relationships/hyperlink" Target="https://podminky.urs.cz/item/CS_URS_2024_01/763172323" TargetMode="External" /><Relationship Id="rId168" Type="http://schemas.openxmlformats.org/officeDocument/2006/relationships/hyperlink" Target="https://podminky.urs.cz/item/CS_URS_2024_01/763172392" TargetMode="External" /><Relationship Id="rId169" Type="http://schemas.openxmlformats.org/officeDocument/2006/relationships/hyperlink" Target="https://podminky.urs.cz/item/CS_URS_2024_01/763172452" TargetMode="External" /><Relationship Id="rId170" Type="http://schemas.openxmlformats.org/officeDocument/2006/relationships/hyperlink" Target="https://podminky.urs.cz/item/CS_URS_2024_01/763172353" TargetMode="External" /><Relationship Id="rId171" Type="http://schemas.openxmlformats.org/officeDocument/2006/relationships/hyperlink" Target="https://podminky.urs.cz/item/CS_URS_2024_01/763172378" TargetMode="External" /><Relationship Id="rId172" Type="http://schemas.openxmlformats.org/officeDocument/2006/relationships/hyperlink" Target="https://podminky.urs.cz/item/CS_URS_2024_01/763172453" TargetMode="External" /><Relationship Id="rId173" Type="http://schemas.openxmlformats.org/officeDocument/2006/relationships/hyperlink" Target="https://podminky.urs.cz/item/CS_URS_2024_01/763172321" TargetMode="External" /><Relationship Id="rId174" Type="http://schemas.openxmlformats.org/officeDocument/2006/relationships/hyperlink" Target="https://podminky.urs.cz/item/CS_URS_2024_01/998012023" TargetMode="External" /><Relationship Id="rId175" Type="http://schemas.openxmlformats.org/officeDocument/2006/relationships/hyperlink" Target="https://podminky.urs.cz/item/CS_URS_2024_01/711111001" TargetMode="External" /><Relationship Id="rId176" Type="http://schemas.openxmlformats.org/officeDocument/2006/relationships/hyperlink" Target="https://podminky.urs.cz/item/CS_URS_2024_01/711112001" TargetMode="External" /><Relationship Id="rId177" Type="http://schemas.openxmlformats.org/officeDocument/2006/relationships/hyperlink" Target="https://podminky.urs.cz/item/CS_URS_2024_01/711141559" TargetMode="External" /><Relationship Id="rId178" Type="http://schemas.openxmlformats.org/officeDocument/2006/relationships/hyperlink" Target="https://podminky.urs.cz/item/CS_URS_2024_01/711142559" TargetMode="External" /><Relationship Id="rId179" Type="http://schemas.openxmlformats.org/officeDocument/2006/relationships/hyperlink" Target="https://podminky.urs.cz/item/CS_URS_2024_01/711161273" TargetMode="External" /><Relationship Id="rId180" Type="http://schemas.openxmlformats.org/officeDocument/2006/relationships/hyperlink" Target="https://podminky.urs.cz/item/CS_URS_2024_01/711161384" TargetMode="External" /><Relationship Id="rId181" Type="http://schemas.openxmlformats.org/officeDocument/2006/relationships/hyperlink" Target="https://podminky.urs.cz/item/CS_URS_2024_01/711491172" TargetMode="External" /><Relationship Id="rId182" Type="http://schemas.openxmlformats.org/officeDocument/2006/relationships/hyperlink" Target="https://podminky.urs.cz/item/CS_URS_2024_01/711491272" TargetMode="External" /><Relationship Id="rId183" Type="http://schemas.openxmlformats.org/officeDocument/2006/relationships/hyperlink" Target="https://podminky.urs.cz/item/CS_URS_2024_01/711493111" TargetMode="External" /><Relationship Id="rId184" Type="http://schemas.openxmlformats.org/officeDocument/2006/relationships/hyperlink" Target="https://podminky.urs.cz/item/CS_URS_2024_01/711493121" TargetMode="External" /><Relationship Id="rId185" Type="http://schemas.openxmlformats.org/officeDocument/2006/relationships/hyperlink" Target="https://podminky.urs.cz/item/CS_URS_2024_01/998711103" TargetMode="External" /><Relationship Id="rId186" Type="http://schemas.openxmlformats.org/officeDocument/2006/relationships/hyperlink" Target="https://podminky.urs.cz/item/CS_URS_2024_01/712311101" TargetMode="External" /><Relationship Id="rId187" Type="http://schemas.openxmlformats.org/officeDocument/2006/relationships/hyperlink" Target="https://podminky.urs.cz/item/CS_URS_2024_01/712341559" TargetMode="External" /><Relationship Id="rId188" Type="http://schemas.openxmlformats.org/officeDocument/2006/relationships/hyperlink" Target="https://podminky.urs.cz/item/CS_URS_2024_01/712361701" TargetMode="External" /><Relationship Id="rId189" Type="http://schemas.openxmlformats.org/officeDocument/2006/relationships/hyperlink" Target="https://podminky.urs.cz/item/CS_URS_2024_01/712491171" TargetMode="External" /><Relationship Id="rId190" Type="http://schemas.openxmlformats.org/officeDocument/2006/relationships/hyperlink" Target="https://podminky.urs.cz/item/CS_URS_2024_01/712491172" TargetMode="External" /><Relationship Id="rId191" Type="http://schemas.openxmlformats.org/officeDocument/2006/relationships/hyperlink" Target="https://podminky.urs.cz/item/CS_URS_2024_01/712771101" TargetMode="External" /><Relationship Id="rId192" Type="http://schemas.openxmlformats.org/officeDocument/2006/relationships/hyperlink" Target="https://podminky.urs.cz/item/CS_URS_2024_01/712771321" TargetMode="External" /><Relationship Id="rId193" Type="http://schemas.openxmlformats.org/officeDocument/2006/relationships/hyperlink" Target="https://podminky.urs.cz/item/CS_URS_2024_01/712771331" TargetMode="External" /><Relationship Id="rId194" Type="http://schemas.openxmlformats.org/officeDocument/2006/relationships/hyperlink" Target="https://podminky.urs.cz/item/CS_URS_2024_01/712771401" TargetMode="External" /><Relationship Id="rId195" Type="http://schemas.openxmlformats.org/officeDocument/2006/relationships/hyperlink" Target="https://podminky.urs.cz/item/CS_URS_2024_01/712771521" TargetMode="External" /><Relationship Id="rId196" Type="http://schemas.openxmlformats.org/officeDocument/2006/relationships/hyperlink" Target="https://podminky.urs.cz/item/CS_URS_2024_01/712771601" TargetMode="External" /><Relationship Id="rId197" Type="http://schemas.openxmlformats.org/officeDocument/2006/relationships/hyperlink" Target="https://podminky.urs.cz/item/CS_URS_2024_01/712771613" TargetMode="External" /><Relationship Id="rId198" Type="http://schemas.openxmlformats.org/officeDocument/2006/relationships/hyperlink" Target="https://podminky.urs.cz/item/CS_URS_2024_01/998712103" TargetMode="External" /><Relationship Id="rId199" Type="http://schemas.openxmlformats.org/officeDocument/2006/relationships/hyperlink" Target="https://podminky.urs.cz/item/CS_URS_2024_01/713121111" TargetMode="External" /><Relationship Id="rId200" Type="http://schemas.openxmlformats.org/officeDocument/2006/relationships/hyperlink" Target="https://podminky.urs.cz/item/CS_URS_2024_01/713121121" TargetMode="External" /><Relationship Id="rId201" Type="http://schemas.openxmlformats.org/officeDocument/2006/relationships/hyperlink" Target="https://podminky.urs.cz/item/CS_URS_2024_01/713123112" TargetMode="External" /><Relationship Id="rId202" Type="http://schemas.openxmlformats.org/officeDocument/2006/relationships/hyperlink" Target="https://podminky.urs.cz/item/CS_URS_2024_01/713123113" TargetMode="External" /><Relationship Id="rId203" Type="http://schemas.openxmlformats.org/officeDocument/2006/relationships/hyperlink" Target="https://podminky.urs.cz/item/CS_URS_2024_01/713131141" TargetMode="External" /><Relationship Id="rId204" Type="http://schemas.openxmlformats.org/officeDocument/2006/relationships/hyperlink" Target="https://podminky.urs.cz/item/CS_URS_2024_01/713131151" TargetMode="External" /><Relationship Id="rId205" Type="http://schemas.openxmlformats.org/officeDocument/2006/relationships/hyperlink" Target="https://podminky.urs.cz/item/CS_URS_2024_01/713141136" TargetMode="External" /><Relationship Id="rId206" Type="http://schemas.openxmlformats.org/officeDocument/2006/relationships/hyperlink" Target="https://podminky.urs.cz/item/CS_URS_2024_01/713141138" TargetMode="External" /><Relationship Id="rId207" Type="http://schemas.openxmlformats.org/officeDocument/2006/relationships/hyperlink" Target="https://podminky.urs.cz/item/CS_URS_2024_01/713141140" TargetMode="External" /><Relationship Id="rId208" Type="http://schemas.openxmlformats.org/officeDocument/2006/relationships/hyperlink" Target="https://podminky.urs.cz/item/CS_URS_2024_01/713191133" TargetMode="External" /><Relationship Id="rId209" Type="http://schemas.openxmlformats.org/officeDocument/2006/relationships/hyperlink" Target="https://podminky.urs.cz/item/CS_URS_2024_01/998713103" TargetMode="External" /><Relationship Id="rId210" Type="http://schemas.openxmlformats.org/officeDocument/2006/relationships/hyperlink" Target="https://podminky.urs.cz/item/CS_URS_2024_01/714112111" TargetMode="External" /><Relationship Id="rId211" Type="http://schemas.openxmlformats.org/officeDocument/2006/relationships/hyperlink" Target="https://podminky.urs.cz/item/CS_URS_2024_01/998714103" TargetMode="External" /><Relationship Id="rId212" Type="http://schemas.openxmlformats.org/officeDocument/2006/relationships/hyperlink" Target="https://podminky.urs.cz/item/CS_URS_2024_01/762341270" TargetMode="External" /><Relationship Id="rId213" Type="http://schemas.openxmlformats.org/officeDocument/2006/relationships/hyperlink" Target="https://podminky.urs.cz/item/CS_URS_2024_01/762341280" TargetMode="External" /><Relationship Id="rId214" Type="http://schemas.openxmlformats.org/officeDocument/2006/relationships/hyperlink" Target="https://podminky.urs.cz/item/CS_URS_2024_01/762361313" TargetMode="External" /><Relationship Id="rId215" Type="http://schemas.openxmlformats.org/officeDocument/2006/relationships/hyperlink" Target="https://podminky.urs.cz/item/CS_URS_2024_01/762395000" TargetMode="External" /><Relationship Id="rId216" Type="http://schemas.openxmlformats.org/officeDocument/2006/relationships/hyperlink" Target="https://podminky.urs.cz/item/CS_URS_2024_01/998762103" TargetMode="External" /><Relationship Id="rId217" Type="http://schemas.openxmlformats.org/officeDocument/2006/relationships/hyperlink" Target="https://podminky.urs.cz/item/CS_URS_2024_01/763111323" TargetMode="External" /><Relationship Id="rId218" Type="http://schemas.openxmlformats.org/officeDocument/2006/relationships/hyperlink" Target="https://podminky.urs.cz/item/CS_URS_2024_01/763111417" TargetMode="External" /><Relationship Id="rId219" Type="http://schemas.openxmlformats.org/officeDocument/2006/relationships/hyperlink" Target="https://podminky.urs.cz/item/CS_URS_2024_01/763112318" TargetMode="External" /><Relationship Id="rId220" Type="http://schemas.openxmlformats.org/officeDocument/2006/relationships/hyperlink" Target="https://podminky.urs.cz/item/CS_URS_2024_01/763121455" TargetMode="External" /><Relationship Id="rId221" Type="http://schemas.openxmlformats.org/officeDocument/2006/relationships/hyperlink" Target="https://podminky.urs.cz/item/CS_URS_2024_01/763121467" TargetMode="External" /><Relationship Id="rId222" Type="http://schemas.openxmlformats.org/officeDocument/2006/relationships/hyperlink" Target="https://podminky.urs.cz/item/CS_URS_2024_01/763131511" TargetMode="External" /><Relationship Id="rId223" Type="http://schemas.openxmlformats.org/officeDocument/2006/relationships/hyperlink" Target="https://podminky.urs.cz/item/CS_URS_2024_01/763131532" TargetMode="External" /><Relationship Id="rId224" Type="http://schemas.openxmlformats.org/officeDocument/2006/relationships/hyperlink" Target="https://podminky.urs.cz/item/CS_URS_2024_01/763131541" TargetMode="External" /><Relationship Id="rId225" Type="http://schemas.openxmlformats.org/officeDocument/2006/relationships/hyperlink" Target="https://podminky.urs.cz/item/CS_URS_2024_01/763131551" TargetMode="External" /><Relationship Id="rId226" Type="http://schemas.openxmlformats.org/officeDocument/2006/relationships/hyperlink" Target="https://podminky.urs.cz/item/CS_URS_2024_01/763164547" TargetMode="External" /><Relationship Id="rId227" Type="http://schemas.openxmlformats.org/officeDocument/2006/relationships/hyperlink" Target="https://podminky.urs.cz/item/CS_URS_2024_01/763164567" TargetMode="External" /><Relationship Id="rId228" Type="http://schemas.openxmlformats.org/officeDocument/2006/relationships/hyperlink" Target="https://podminky.urs.cz/item/CS_URS_2024_01/763164647" TargetMode="External" /><Relationship Id="rId229" Type="http://schemas.openxmlformats.org/officeDocument/2006/relationships/hyperlink" Target="https://podminky.urs.cz/item/CS_URS_2024_01/763164657" TargetMode="External" /><Relationship Id="rId230" Type="http://schemas.openxmlformats.org/officeDocument/2006/relationships/hyperlink" Target="https://podminky.urs.cz/item/CS_URS_2024_01/998763303" TargetMode="External" /><Relationship Id="rId231" Type="http://schemas.openxmlformats.org/officeDocument/2006/relationships/hyperlink" Target="https://podminky.urs.cz/item/CS_URS_2024_01/764111671" TargetMode="External" /><Relationship Id="rId232" Type="http://schemas.openxmlformats.org/officeDocument/2006/relationships/hyperlink" Target="https://podminky.urs.cz/item/CS_URS_2024_01/764212632" TargetMode="External" /><Relationship Id="rId233" Type="http://schemas.openxmlformats.org/officeDocument/2006/relationships/hyperlink" Target="https://podminky.urs.cz/item/CS_URS_2024_01/764212634" TargetMode="External" /><Relationship Id="rId234" Type="http://schemas.openxmlformats.org/officeDocument/2006/relationships/hyperlink" Target="https://podminky.urs.cz/item/CS_URS_2024_01/764212635" TargetMode="External" /><Relationship Id="rId235" Type="http://schemas.openxmlformats.org/officeDocument/2006/relationships/hyperlink" Target="https://podminky.urs.cz/item/CS_URS_2024_01/764212664" TargetMode="External" /><Relationship Id="rId236" Type="http://schemas.openxmlformats.org/officeDocument/2006/relationships/hyperlink" Target="https://podminky.urs.cz/item/CS_URS_2024_01/764214611" TargetMode="External" /><Relationship Id="rId237" Type="http://schemas.openxmlformats.org/officeDocument/2006/relationships/hyperlink" Target="https://podminky.urs.cz/item/CS_URS_2024_01/764216604" TargetMode="External" /><Relationship Id="rId238" Type="http://schemas.openxmlformats.org/officeDocument/2006/relationships/hyperlink" Target="https://podminky.urs.cz/item/CS_URS_2024_01/764216605" TargetMode="External" /><Relationship Id="rId239" Type="http://schemas.openxmlformats.org/officeDocument/2006/relationships/hyperlink" Target="https://podminky.urs.cz/item/CS_URS_2024_01/767896110" TargetMode="External" /><Relationship Id="rId240" Type="http://schemas.openxmlformats.org/officeDocument/2006/relationships/hyperlink" Target="https://podminky.urs.cz/item/CS_URS_2024_01/998764103" TargetMode="External" /><Relationship Id="rId241" Type="http://schemas.openxmlformats.org/officeDocument/2006/relationships/hyperlink" Target="https://podminky.urs.cz/item/CS_URS_2024_01/766414241" TargetMode="External" /><Relationship Id="rId242" Type="http://schemas.openxmlformats.org/officeDocument/2006/relationships/hyperlink" Target="https://podminky.urs.cz/item/CS_URS_2024_01/766422342" TargetMode="External" /><Relationship Id="rId243" Type="http://schemas.openxmlformats.org/officeDocument/2006/relationships/hyperlink" Target="https://podminky.urs.cz/item/CS_URS_2024_01/766427112" TargetMode="External" /><Relationship Id="rId244" Type="http://schemas.openxmlformats.org/officeDocument/2006/relationships/hyperlink" Target="https://podminky.urs.cz/item/CS_URS_2024_01/766694116" TargetMode="External" /><Relationship Id="rId245" Type="http://schemas.openxmlformats.org/officeDocument/2006/relationships/hyperlink" Target="https://podminky.urs.cz/item/CS_URS_2024_01/998766103" TargetMode="External" /><Relationship Id="rId246" Type="http://schemas.openxmlformats.org/officeDocument/2006/relationships/hyperlink" Target="https://podminky.urs.cz/item/CS_URS_2024_01/767428313" TargetMode="External" /><Relationship Id="rId247" Type="http://schemas.openxmlformats.org/officeDocument/2006/relationships/hyperlink" Target="https://podminky.urs.cz/item/CS_URS_2024_01/771111011" TargetMode="External" /><Relationship Id="rId248" Type="http://schemas.openxmlformats.org/officeDocument/2006/relationships/hyperlink" Target="https://podminky.urs.cz/item/CS_URS_2024_01/771121011" TargetMode="External" /><Relationship Id="rId249" Type="http://schemas.openxmlformats.org/officeDocument/2006/relationships/hyperlink" Target="https://podminky.urs.cz/item/CS_URS_2024_01/771474111" TargetMode="External" /><Relationship Id="rId250" Type="http://schemas.openxmlformats.org/officeDocument/2006/relationships/hyperlink" Target="https://podminky.urs.cz/item/CS_URS_2024_01/771474131" TargetMode="External" /><Relationship Id="rId251" Type="http://schemas.openxmlformats.org/officeDocument/2006/relationships/hyperlink" Target="https://podminky.urs.cz/item/CS_URS_2024_01/771574415" TargetMode="External" /><Relationship Id="rId252" Type="http://schemas.openxmlformats.org/officeDocument/2006/relationships/hyperlink" Target="https://podminky.urs.cz/item/CS_URS_2024_01/771591115" TargetMode="External" /><Relationship Id="rId253" Type="http://schemas.openxmlformats.org/officeDocument/2006/relationships/hyperlink" Target="https://podminky.urs.cz/item/CS_URS_2024_01/771591184" TargetMode="External" /><Relationship Id="rId254" Type="http://schemas.openxmlformats.org/officeDocument/2006/relationships/hyperlink" Target="https://podminky.urs.cz/item/CS_URS_2024_01/998771103" TargetMode="External" /><Relationship Id="rId255" Type="http://schemas.openxmlformats.org/officeDocument/2006/relationships/hyperlink" Target="https://podminky.urs.cz/item/CS_URS_2024_01/776111311" TargetMode="External" /><Relationship Id="rId256" Type="http://schemas.openxmlformats.org/officeDocument/2006/relationships/hyperlink" Target="https://podminky.urs.cz/item/CS_URS_2024_01/776111323" TargetMode="External" /><Relationship Id="rId257" Type="http://schemas.openxmlformats.org/officeDocument/2006/relationships/hyperlink" Target="https://podminky.urs.cz/item/CS_URS_2024_01/776121321" TargetMode="External" /><Relationship Id="rId258" Type="http://schemas.openxmlformats.org/officeDocument/2006/relationships/hyperlink" Target="https://podminky.urs.cz/item/CS_URS_2024_01/776121323" TargetMode="External" /><Relationship Id="rId259" Type="http://schemas.openxmlformats.org/officeDocument/2006/relationships/hyperlink" Target="https://podminky.urs.cz/item/CS_URS_2024_01/776141122" TargetMode="External" /><Relationship Id="rId260" Type="http://schemas.openxmlformats.org/officeDocument/2006/relationships/hyperlink" Target="https://podminky.urs.cz/item/CS_URS_2024_01/776211111" TargetMode="External" /><Relationship Id="rId261" Type="http://schemas.openxmlformats.org/officeDocument/2006/relationships/hyperlink" Target="https://podminky.urs.cz/item/CS_URS_2024_01/776221111" TargetMode="External" /><Relationship Id="rId262" Type="http://schemas.openxmlformats.org/officeDocument/2006/relationships/hyperlink" Target="https://podminky.urs.cz/item/CS_URS_2024_01/776223112" TargetMode="External" /><Relationship Id="rId263" Type="http://schemas.openxmlformats.org/officeDocument/2006/relationships/hyperlink" Target="https://podminky.urs.cz/item/CS_URS_2024_01/776321111" TargetMode="External" /><Relationship Id="rId264" Type="http://schemas.openxmlformats.org/officeDocument/2006/relationships/hyperlink" Target="https://podminky.urs.cz/item/CS_URS_2024_01/776321211" TargetMode="External" /><Relationship Id="rId265" Type="http://schemas.openxmlformats.org/officeDocument/2006/relationships/hyperlink" Target="https://podminky.urs.cz/item/CS_URS_2024_01/776411111" TargetMode="External" /><Relationship Id="rId266" Type="http://schemas.openxmlformats.org/officeDocument/2006/relationships/hyperlink" Target="https://podminky.urs.cz/item/CS_URS_2024_01/998776103" TargetMode="External" /><Relationship Id="rId267" Type="http://schemas.openxmlformats.org/officeDocument/2006/relationships/hyperlink" Target="https://podminky.urs.cz/item/CS_URS_2024_01/777131101" TargetMode="External" /><Relationship Id="rId268" Type="http://schemas.openxmlformats.org/officeDocument/2006/relationships/hyperlink" Target="https://podminky.urs.cz/item/CS_URS_2024_01/777511125" TargetMode="External" /><Relationship Id="rId269" Type="http://schemas.openxmlformats.org/officeDocument/2006/relationships/hyperlink" Target="https://podminky.urs.cz/item/CS_URS_2024_01/777511145" TargetMode="External" /><Relationship Id="rId270" Type="http://schemas.openxmlformats.org/officeDocument/2006/relationships/hyperlink" Target="https://podminky.urs.cz/item/CS_URS_2024_01/777611143" TargetMode="External" /><Relationship Id="rId271" Type="http://schemas.openxmlformats.org/officeDocument/2006/relationships/hyperlink" Target="https://podminky.urs.cz/item/CS_URS_2024_01/777611161" TargetMode="External" /><Relationship Id="rId272" Type="http://schemas.openxmlformats.org/officeDocument/2006/relationships/hyperlink" Target="https://podminky.urs.cz/item/CS_URS_2024_01/998777103" TargetMode="External" /><Relationship Id="rId273" Type="http://schemas.openxmlformats.org/officeDocument/2006/relationships/hyperlink" Target="https://podminky.urs.cz/item/CS_URS_2024_01/781121011" TargetMode="External" /><Relationship Id="rId274" Type="http://schemas.openxmlformats.org/officeDocument/2006/relationships/hyperlink" Target="https://podminky.urs.cz/item/CS_URS_2024_01/781161021" TargetMode="External" /><Relationship Id="rId275" Type="http://schemas.openxmlformats.org/officeDocument/2006/relationships/hyperlink" Target="https://podminky.urs.cz/item/CS_URS_2024_01/781472214" TargetMode="External" /><Relationship Id="rId276" Type="http://schemas.openxmlformats.org/officeDocument/2006/relationships/hyperlink" Target="https://podminky.urs.cz/item/CS_URS_2024_01/781495115" TargetMode="External" /><Relationship Id="rId277" Type="http://schemas.openxmlformats.org/officeDocument/2006/relationships/hyperlink" Target="https://podminky.urs.cz/item/CS_URS_2024_01/781734111" TargetMode="External" /><Relationship Id="rId278" Type="http://schemas.openxmlformats.org/officeDocument/2006/relationships/hyperlink" Target="https://podminky.urs.cz/item/CS_URS_2024_01/998781103" TargetMode="External" /><Relationship Id="rId279" Type="http://schemas.openxmlformats.org/officeDocument/2006/relationships/hyperlink" Target="https://podminky.urs.cz/item/CS_URS_2024_01/784181121" TargetMode="External" /><Relationship Id="rId280" Type="http://schemas.openxmlformats.org/officeDocument/2006/relationships/hyperlink" Target="https://podminky.urs.cz/item/CS_URS_2024_01/784221101" TargetMode="External" /><Relationship Id="rId28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410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4111101" TargetMode="External" /><Relationship Id="rId13" Type="http://schemas.openxmlformats.org/officeDocument/2006/relationships/hyperlink" Target="https://podminky.urs.cz/item/CS_URS_2024_01/175111109" TargetMode="External" /><Relationship Id="rId14" Type="http://schemas.openxmlformats.org/officeDocument/2006/relationships/hyperlink" Target="https://podminky.urs.cz/item/CS_URS_2024_01/8911422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32" TargetMode="External" /><Relationship Id="rId17" Type="http://schemas.openxmlformats.org/officeDocument/2006/relationships/hyperlink" Target="https://podminky.urs.cz/item/CS_URS_2024_01/894812339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53731311" TargetMode="External" /><Relationship Id="rId20" Type="http://schemas.openxmlformats.org/officeDocument/2006/relationships/hyperlink" Target="https://podminky.urs.cz/item/CS_URS_2024_01/713463411" TargetMode="External" /><Relationship Id="rId21" Type="http://schemas.openxmlformats.org/officeDocument/2006/relationships/hyperlink" Target="https://podminky.urs.cz/item/CS_URS_2024_01/721194104" TargetMode="External" /><Relationship Id="rId22" Type="http://schemas.openxmlformats.org/officeDocument/2006/relationships/hyperlink" Target="https://podminky.urs.cz/item/CS_URS_2024_01/721194105" TargetMode="External" /><Relationship Id="rId23" Type="http://schemas.openxmlformats.org/officeDocument/2006/relationships/hyperlink" Target="https://podminky.urs.cz/item/CS_URS_2024_01/721194109" TargetMode="External" /><Relationship Id="rId24" Type="http://schemas.openxmlformats.org/officeDocument/2006/relationships/hyperlink" Target="https://podminky.urs.cz/item/CS_URS_2024_01/721211422" TargetMode="External" /><Relationship Id="rId25" Type="http://schemas.openxmlformats.org/officeDocument/2006/relationships/hyperlink" Target="https://podminky.urs.cz/item/CS_URS_2024_01/721239114" TargetMode="External" /><Relationship Id="rId26" Type="http://schemas.openxmlformats.org/officeDocument/2006/relationships/hyperlink" Target="https://podminky.urs.cz/item/CS_URS_2024_01/721239221" TargetMode="External" /><Relationship Id="rId27" Type="http://schemas.openxmlformats.org/officeDocument/2006/relationships/hyperlink" Target="https://podminky.urs.cz/item/CS_URS_2024_01/721279126" TargetMode="External" /><Relationship Id="rId28" Type="http://schemas.openxmlformats.org/officeDocument/2006/relationships/hyperlink" Target="https://podminky.urs.cz/item/CS_URS_2024_01/721290111" TargetMode="External" /><Relationship Id="rId29" Type="http://schemas.openxmlformats.org/officeDocument/2006/relationships/hyperlink" Target="https://podminky.urs.cz/item/CS_URS_2024_01/721290112" TargetMode="External" /><Relationship Id="rId30" Type="http://schemas.openxmlformats.org/officeDocument/2006/relationships/hyperlink" Target="https://podminky.urs.cz/item/CS_URS_2024_01/421290123" TargetMode="External" /><Relationship Id="rId31" Type="http://schemas.openxmlformats.org/officeDocument/2006/relationships/hyperlink" Target="https://podminky.urs.cz/item/CS_URS_2024_01/998721203" TargetMode="External" /><Relationship Id="rId32" Type="http://schemas.openxmlformats.org/officeDocument/2006/relationships/hyperlink" Target="https://podminky.urs.cz/item/CS_URS_2024_01/722176112" TargetMode="External" /><Relationship Id="rId33" Type="http://schemas.openxmlformats.org/officeDocument/2006/relationships/hyperlink" Target="https://podminky.urs.cz/item/CS_URS_2024_01/722176113" TargetMode="External" /><Relationship Id="rId34" Type="http://schemas.openxmlformats.org/officeDocument/2006/relationships/hyperlink" Target="https://podminky.urs.cz/item/CS_URS_2024_01/722176114" TargetMode="External" /><Relationship Id="rId35" Type="http://schemas.openxmlformats.org/officeDocument/2006/relationships/hyperlink" Target="https://podminky.urs.cz/item/CS_URS_2024_01/722176115" TargetMode="External" /><Relationship Id="rId36" Type="http://schemas.openxmlformats.org/officeDocument/2006/relationships/hyperlink" Target="https://podminky.urs.cz/item/CS_URS_2024_01/722176116" TargetMode="External" /><Relationship Id="rId37" Type="http://schemas.openxmlformats.org/officeDocument/2006/relationships/hyperlink" Target="https://podminky.urs.cz/item/CS_URS_2024_01/722176117" TargetMode="External" /><Relationship Id="rId38" Type="http://schemas.openxmlformats.org/officeDocument/2006/relationships/hyperlink" Target="https://podminky.urs.cz/item/CS_URS_2024_01/722176118" TargetMode="External" /><Relationship Id="rId39" Type="http://schemas.openxmlformats.org/officeDocument/2006/relationships/hyperlink" Target="https://podminky.urs.cz/item/CS_URS_2024_01/722190401" TargetMode="External" /><Relationship Id="rId40" Type="http://schemas.openxmlformats.org/officeDocument/2006/relationships/hyperlink" Target="https://podminky.urs.cz/item/CS_URS_2024_01/722231072" TargetMode="External" /><Relationship Id="rId41" Type="http://schemas.openxmlformats.org/officeDocument/2006/relationships/hyperlink" Target="https://podminky.urs.cz/item/CS_URS_2024_01/722232506" TargetMode="External" /><Relationship Id="rId42" Type="http://schemas.openxmlformats.org/officeDocument/2006/relationships/hyperlink" Target="https://podminky.urs.cz/item/CS_URS_2024_01/722239101" TargetMode="External" /><Relationship Id="rId43" Type="http://schemas.openxmlformats.org/officeDocument/2006/relationships/hyperlink" Target="https://podminky.urs.cz/item/CS_URS_2024_01/722239102" TargetMode="External" /><Relationship Id="rId44" Type="http://schemas.openxmlformats.org/officeDocument/2006/relationships/hyperlink" Target="https://podminky.urs.cz/item/CS_URS_2024_01/722239103" TargetMode="External" /><Relationship Id="rId45" Type="http://schemas.openxmlformats.org/officeDocument/2006/relationships/hyperlink" Target="https://podminky.urs.cz/item/CS_URS_2024_01/722239104" TargetMode="External" /><Relationship Id="rId46" Type="http://schemas.openxmlformats.org/officeDocument/2006/relationships/hyperlink" Target="https://podminky.urs.cz/item/CS_URS_2024_01/722239106" TargetMode="External" /><Relationship Id="rId47" Type="http://schemas.openxmlformats.org/officeDocument/2006/relationships/hyperlink" Target="https://podminky.urs.cz/item/CS_URS_2024_01/722239107" TargetMode="External" /><Relationship Id="rId48" Type="http://schemas.openxmlformats.org/officeDocument/2006/relationships/hyperlink" Target="https://podminky.urs.cz/item/CS_URS_2024_01/722290234" TargetMode="External" /><Relationship Id="rId49" Type="http://schemas.openxmlformats.org/officeDocument/2006/relationships/hyperlink" Target="https://podminky.urs.cz/item/CS_URS_2024_01/998722203" TargetMode="External" /><Relationship Id="rId50" Type="http://schemas.openxmlformats.org/officeDocument/2006/relationships/hyperlink" Target="https://podminky.urs.cz/item/CS_URS_2024_01/724231128" TargetMode="External" /><Relationship Id="rId51" Type="http://schemas.openxmlformats.org/officeDocument/2006/relationships/hyperlink" Target="https://podminky.urs.cz/item/CS_URS_2024_01/724242226" TargetMode="External" /><Relationship Id="rId52" Type="http://schemas.openxmlformats.org/officeDocument/2006/relationships/hyperlink" Target="https://podminky.urs.cz/item/CS_URS_2024_01/725119125" TargetMode="External" /><Relationship Id="rId53" Type="http://schemas.openxmlformats.org/officeDocument/2006/relationships/hyperlink" Target="https://podminky.urs.cz/item/CS_URS_2024_01/725119131" TargetMode="External" /><Relationship Id="rId54" Type="http://schemas.openxmlformats.org/officeDocument/2006/relationships/hyperlink" Target="https://podminky.urs.cz/item/CS_URS_2024_01/725219102" TargetMode="External" /><Relationship Id="rId55" Type="http://schemas.openxmlformats.org/officeDocument/2006/relationships/hyperlink" Target="https://podminky.urs.cz/item/CS_URS_2024_01/725244203" TargetMode="External" /><Relationship Id="rId56" Type="http://schemas.openxmlformats.org/officeDocument/2006/relationships/hyperlink" Target="https://podminky.urs.cz/item/CS_URS_2024_01/721219128" TargetMode="External" /><Relationship Id="rId57" Type="http://schemas.openxmlformats.org/officeDocument/2006/relationships/hyperlink" Target="https://podminky.urs.cz/item/CS_URS_2024_01/725339111" TargetMode="External" /><Relationship Id="rId58" Type="http://schemas.openxmlformats.org/officeDocument/2006/relationships/hyperlink" Target="https://podminky.urs.cz/item/CS_URS_2024_01/726131204" TargetMode="External" /><Relationship Id="rId59" Type="http://schemas.openxmlformats.org/officeDocument/2006/relationships/hyperlink" Target="https://podminky.urs.cz/item/CS_URS_2024_01/725813112" TargetMode="External" /><Relationship Id="rId60" Type="http://schemas.openxmlformats.org/officeDocument/2006/relationships/hyperlink" Target="https://podminky.urs.cz/item/CS_URS_2024_01/725819201" TargetMode="External" /><Relationship Id="rId61" Type="http://schemas.openxmlformats.org/officeDocument/2006/relationships/hyperlink" Target="https://podminky.urs.cz/item/CS_URS_2024_01/725829101" TargetMode="External" /><Relationship Id="rId62" Type="http://schemas.openxmlformats.org/officeDocument/2006/relationships/hyperlink" Target="https://podminky.urs.cz/item/CS_URS_2024_01/725829111" TargetMode="External" /><Relationship Id="rId63" Type="http://schemas.openxmlformats.org/officeDocument/2006/relationships/hyperlink" Target="https://podminky.urs.cz/item/CS_URS_2024_01/725829131" TargetMode="External" /><Relationship Id="rId64" Type="http://schemas.openxmlformats.org/officeDocument/2006/relationships/hyperlink" Target="https://podminky.urs.cz/item/CS_URS_2024_01/725861102" TargetMode="External" /><Relationship Id="rId65" Type="http://schemas.openxmlformats.org/officeDocument/2006/relationships/hyperlink" Target="https://podminky.urs.cz/item/CS_URS_2024_01/725869203" TargetMode="External" /><Relationship Id="rId66" Type="http://schemas.openxmlformats.org/officeDocument/2006/relationships/hyperlink" Target="https://podminky.urs.cz/item/CS_URS_2024_01/998725203" TargetMode="External" /><Relationship Id="rId67" Type="http://schemas.openxmlformats.org/officeDocument/2006/relationships/hyperlink" Target="https://podminky.urs.cz/item/CS_URS_2024_01/726131041" TargetMode="External" /><Relationship Id="rId68" Type="http://schemas.openxmlformats.org/officeDocument/2006/relationships/hyperlink" Target="https://podminky.urs.cz/item/CS_URS_2024_01/726191001" TargetMode="External" /><Relationship Id="rId69" Type="http://schemas.openxmlformats.org/officeDocument/2006/relationships/hyperlink" Target="https://podminky.urs.cz/item/CS_URS_2024_01/726191011" TargetMode="External" /><Relationship Id="rId70" Type="http://schemas.openxmlformats.org/officeDocument/2006/relationships/hyperlink" Target="https://podminky.urs.cz/item/CS_URS_2024_01/727222003" TargetMode="External" /><Relationship Id="rId71" Type="http://schemas.openxmlformats.org/officeDocument/2006/relationships/hyperlink" Target="https://podminky.urs.cz/item/CS_URS_2024_01/727222005" TargetMode="External" /><Relationship Id="rId72" Type="http://schemas.openxmlformats.org/officeDocument/2006/relationships/hyperlink" Target="https://podminky.urs.cz/item/CS_URS_2024_01/727222007" TargetMode="External" /><Relationship Id="rId73" Type="http://schemas.openxmlformats.org/officeDocument/2006/relationships/hyperlink" Target="https://podminky.urs.cz/item/CS_URS_2024_01/751398012" TargetMode="External" /><Relationship Id="rId74" Type="http://schemas.openxmlformats.org/officeDocument/2006/relationships/hyperlink" Target="https://podminky.urs.cz/item/CS_URS_2024_01/751613140" TargetMode="External" /><Relationship Id="rId75" Type="http://schemas.openxmlformats.org/officeDocument/2006/relationships/hyperlink" Target="https://podminky.urs.cz/item/CS_URS_2024_01/763172322" TargetMode="External" /><Relationship Id="rId76" Type="http://schemas.openxmlformats.org/officeDocument/2006/relationships/hyperlink" Target="https://podminky.urs.cz/item/CS_URS_2024_01/781131257" TargetMode="External" /><Relationship Id="rId7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13463131" TargetMode="External" /><Relationship Id="rId2" Type="http://schemas.openxmlformats.org/officeDocument/2006/relationships/hyperlink" Target="https://podminky.urs.cz/item/CS_URS_2024_01/713463132" TargetMode="External" /><Relationship Id="rId3" Type="http://schemas.openxmlformats.org/officeDocument/2006/relationships/hyperlink" Target="https://podminky.urs.cz/item/CS_URS_2024_01/998713103" TargetMode="External" /><Relationship Id="rId4" Type="http://schemas.openxmlformats.org/officeDocument/2006/relationships/hyperlink" Target="https://podminky.urs.cz/item/CS_URS_2024_01/998732101" TargetMode="External" /><Relationship Id="rId5" Type="http://schemas.openxmlformats.org/officeDocument/2006/relationships/hyperlink" Target="https://podminky.urs.cz/item/CS_URS_2024_01/733222303" TargetMode="External" /><Relationship Id="rId6" Type="http://schemas.openxmlformats.org/officeDocument/2006/relationships/hyperlink" Target="https://podminky.urs.cz/item/CS_URS_2024_01/733222304" TargetMode="External" /><Relationship Id="rId7" Type="http://schemas.openxmlformats.org/officeDocument/2006/relationships/hyperlink" Target="https://podminky.urs.cz/item/CS_URS_2024_01/733223304" TargetMode="External" /><Relationship Id="rId8" Type="http://schemas.openxmlformats.org/officeDocument/2006/relationships/hyperlink" Target="https://podminky.urs.cz/item/CS_URS_2024_01/733223305" TargetMode="External" /><Relationship Id="rId9" Type="http://schemas.openxmlformats.org/officeDocument/2006/relationships/hyperlink" Target="https://podminky.urs.cz/item/CS_URS_2024_01/733223306" TargetMode="External" /><Relationship Id="rId10" Type="http://schemas.openxmlformats.org/officeDocument/2006/relationships/hyperlink" Target="https://podminky.urs.cz/item/CS_URS_2024_01/733223307" TargetMode="External" /><Relationship Id="rId11" Type="http://schemas.openxmlformats.org/officeDocument/2006/relationships/hyperlink" Target="https://podminky.urs.cz/item/CS_URS_2024_01/733224222" TargetMode="External" /><Relationship Id="rId12" Type="http://schemas.openxmlformats.org/officeDocument/2006/relationships/hyperlink" Target="https://podminky.urs.cz/item/CS_URS_2024_01/733291101" TargetMode="External" /><Relationship Id="rId13" Type="http://schemas.openxmlformats.org/officeDocument/2006/relationships/hyperlink" Target="https://podminky.urs.cz/item/CS_URS_2024_01/733291102" TargetMode="External" /><Relationship Id="rId14" Type="http://schemas.openxmlformats.org/officeDocument/2006/relationships/hyperlink" Target="https://podminky.urs.cz/item/CS_URS_2024_01/733391101" TargetMode="External" /><Relationship Id="rId15" Type="http://schemas.openxmlformats.org/officeDocument/2006/relationships/hyperlink" Target="https://podminky.urs.cz/item/CS_URS_2024_01/998733103" TargetMode="External" /><Relationship Id="rId16" Type="http://schemas.openxmlformats.org/officeDocument/2006/relationships/hyperlink" Target="https://podminky.urs.cz/item/CS_URS_2024_01/734220122" TargetMode="External" /><Relationship Id="rId17" Type="http://schemas.openxmlformats.org/officeDocument/2006/relationships/hyperlink" Target="https://podminky.urs.cz/item/CS_URS_2024_01/734220123" TargetMode="External" /><Relationship Id="rId18" Type="http://schemas.openxmlformats.org/officeDocument/2006/relationships/hyperlink" Target="https://podminky.urs.cz/item/CS_URS_2024_01/734220125" TargetMode="External" /><Relationship Id="rId19" Type="http://schemas.openxmlformats.org/officeDocument/2006/relationships/hyperlink" Target="https://podminky.urs.cz/item/CS_URS_2024_01/734221536" TargetMode="External" /><Relationship Id="rId20" Type="http://schemas.openxmlformats.org/officeDocument/2006/relationships/hyperlink" Target="https://podminky.urs.cz/item/CS_URS_2024_01/734221681" TargetMode="External" /><Relationship Id="rId21" Type="http://schemas.openxmlformats.org/officeDocument/2006/relationships/hyperlink" Target="https://podminky.urs.cz/item/CS_URS_2024_01/734221682" TargetMode="External" /><Relationship Id="rId22" Type="http://schemas.openxmlformats.org/officeDocument/2006/relationships/hyperlink" Target="https://podminky.urs.cz/item/CS_URS_2024_01/734261402" TargetMode="External" /><Relationship Id="rId23" Type="http://schemas.openxmlformats.org/officeDocument/2006/relationships/hyperlink" Target="https://podminky.urs.cz/item/CS_URS_2024_01/734261417" TargetMode="External" /><Relationship Id="rId24" Type="http://schemas.openxmlformats.org/officeDocument/2006/relationships/hyperlink" Target="https://podminky.urs.cz/item/CS_URS_2024_01/734291123" TargetMode="External" /><Relationship Id="rId25" Type="http://schemas.openxmlformats.org/officeDocument/2006/relationships/hyperlink" Target="https://podminky.urs.cz/item/CS_URS_2024_01/734292714" TargetMode="External" /><Relationship Id="rId26" Type="http://schemas.openxmlformats.org/officeDocument/2006/relationships/hyperlink" Target="https://podminky.urs.cz/item/CS_URS_2024_01/734292715" TargetMode="External" /><Relationship Id="rId27" Type="http://schemas.openxmlformats.org/officeDocument/2006/relationships/hyperlink" Target="https://podminky.urs.cz/item/CS_URS_2024_01/734292716" TargetMode="External" /><Relationship Id="rId28" Type="http://schemas.openxmlformats.org/officeDocument/2006/relationships/hyperlink" Target="https://podminky.urs.cz/item/CS_URS_2024_01/734292717" TargetMode="External" /><Relationship Id="rId29" Type="http://schemas.openxmlformats.org/officeDocument/2006/relationships/hyperlink" Target="https://podminky.urs.cz/item/CS_URS_2024_01/734292718" TargetMode="External" /><Relationship Id="rId30" Type="http://schemas.openxmlformats.org/officeDocument/2006/relationships/hyperlink" Target="https://podminky.urs.cz/item/CS_URS_2024_01/998735103" TargetMode="External" /><Relationship Id="rId31" Type="http://schemas.openxmlformats.org/officeDocument/2006/relationships/hyperlink" Target="https://podminky.urs.cz/item/CS_URS_2024_01/735000912" TargetMode="External" /><Relationship Id="rId32" Type="http://schemas.openxmlformats.org/officeDocument/2006/relationships/hyperlink" Target="https://podminky.urs.cz/item/CS_URS_2024_01/735152251" TargetMode="External" /><Relationship Id="rId33" Type="http://schemas.openxmlformats.org/officeDocument/2006/relationships/hyperlink" Target="https://podminky.urs.cz/item/CS_URS_2024_01/735152253" TargetMode="External" /><Relationship Id="rId34" Type="http://schemas.openxmlformats.org/officeDocument/2006/relationships/hyperlink" Target="https://podminky.urs.cz/item/CS_URS_2024_01/735152255" TargetMode="External" /><Relationship Id="rId35" Type="http://schemas.openxmlformats.org/officeDocument/2006/relationships/hyperlink" Target="https://podminky.urs.cz/item/CS_URS_2024_01/735152259" TargetMode="External" /><Relationship Id="rId36" Type="http://schemas.openxmlformats.org/officeDocument/2006/relationships/hyperlink" Target="https://podminky.urs.cz/item/CS_URS_2024_01/735152451" TargetMode="External" /><Relationship Id="rId37" Type="http://schemas.openxmlformats.org/officeDocument/2006/relationships/hyperlink" Target="https://podminky.urs.cz/item/CS_URS_2024_01/735152452" TargetMode="External" /><Relationship Id="rId38" Type="http://schemas.openxmlformats.org/officeDocument/2006/relationships/hyperlink" Target="https://podminky.urs.cz/item/CS_URS_2024_01/735152453" TargetMode="External" /><Relationship Id="rId39" Type="http://schemas.openxmlformats.org/officeDocument/2006/relationships/hyperlink" Target="https://podminky.urs.cz/item/CS_URS_2024_01/735152454" TargetMode="External" /><Relationship Id="rId40" Type="http://schemas.openxmlformats.org/officeDocument/2006/relationships/hyperlink" Target="https://podminky.urs.cz/item/CS_URS_2024_01/735152455" TargetMode="External" /><Relationship Id="rId41" Type="http://schemas.openxmlformats.org/officeDocument/2006/relationships/hyperlink" Target="https://podminky.urs.cz/item/CS_URS_2024_01/735152457" TargetMode="External" /><Relationship Id="rId42" Type="http://schemas.openxmlformats.org/officeDocument/2006/relationships/hyperlink" Target="https://podminky.urs.cz/item/CS_URS_2024_01/735152459" TargetMode="External" /><Relationship Id="rId43" Type="http://schemas.openxmlformats.org/officeDocument/2006/relationships/hyperlink" Target="https://podminky.urs.cz/item/CS_URS_2024_01/735152460" TargetMode="External" /><Relationship Id="rId44" Type="http://schemas.openxmlformats.org/officeDocument/2006/relationships/hyperlink" Target="https://podminky.urs.cz/item/CS_URS_2024_01/735152471" TargetMode="External" /><Relationship Id="rId45" Type="http://schemas.openxmlformats.org/officeDocument/2006/relationships/hyperlink" Target="https://podminky.urs.cz/item/CS_URS_2024_01/735152473" TargetMode="External" /><Relationship Id="rId46" Type="http://schemas.openxmlformats.org/officeDocument/2006/relationships/hyperlink" Target="https://podminky.urs.cz/item/CS_URS_2024_01/735152475" TargetMode="External" /><Relationship Id="rId47" Type="http://schemas.openxmlformats.org/officeDocument/2006/relationships/hyperlink" Target="https://podminky.urs.cz/item/CS_URS_2024_01/735152477" TargetMode="External" /><Relationship Id="rId48" Type="http://schemas.openxmlformats.org/officeDocument/2006/relationships/hyperlink" Target="https://podminky.urs.cz/item/CS_URS_2024_01/735152479" TargetMode="External" /><Relationship Id="rId49" Type="http://schemas.openxmlformats.org/officeDocument/2006/relationships/hyperlink" Target="https://podminky.urs.cz/item/CS_URS_2024_01/735152480" TargetMode="External" /><Relationship Id="rId50" Type="http://schemas.openxmlformats.org/officeDocument/2006/relationships/hyperlink" Target="https://podminky.urs.cz/item/CS_URS_2024_01/735152495" TargetMode="External" /><Relationship Id="rId51" Type="http://schemas.openxmlformats.org/officeDocument/2006/relationships/hyperlink" Target="https://podminky.urs.cz/item/CS_URS_2024_01/735160144" TargetMode="External" /><Relationship Id="rId52" Type="http://schemas.openxmlformats.org/officeDocument/2006/relationships/hyperlink" Target="https://podminky.urs.cz/item/CS_URS_2024_01/735164251" TargetMode="External" /><Relationship Id="rId53" Type="http://schemas.openxmlformats.org/officeDocument/2006/relationships/hyperlink" Target="https://podminky.urs.cz/item/CS_URS_2024_01/735164261" TargetMode="External" /><Relationship Id="rId54" Type="http://schemas.openxmlformats.org/officeDocument/2006/relationships/hyperlink" Target="https://podminky.urs.cz/item/CS_URS_2024_01/735412241" TargetMode="External" /><Relationship Id="rId55" Type="http://schemas.openxmlformats.org/officeDocument/2006/relationships/hyperlink" Target="https://podminky.urs.cz/item/CS_URS_2024_01/735412242" TargetMode="External" /><Relationship Id="rId56" Type="http://schemas.openxmlformats.org/officeDocument/2006/relationships/hyperlink" Target="https://podminky.urs.cz/item/CS_URS_2024_01/735412243" TargetMode="External" /><Relationship Id="rId57" Type="http://schemas.openxmlformats.org/officeDocument/2006/relationships/hyperlink" Target="https://podminky.urs.cz/item/CS_URS_2024_01/735412244" TargetMode="External" /><Relationship Id="rId58" Type="http://schemas.openxmlformats.org/officeDocument/2006/relationships/hyperlink" Target="https://podminky.urs.cz/item/CS_URS_2024_01/735412245" TargetMode="External" /><Relationship Id="rId59" Type="http://schemas.openxmlformats.org/officeDocument/2006/relationships/hyperlink" Target="https://podminky.urs.cz/item/CS_URS_2024_01/735412246" TargetMode="External" /><Relationship Id="rId60" Type="http://schemas.openxmlformats.org/officeDocument/2006/relationships/hyperlink" Target="https://podminky.urs.cz/item/CS_URS_2024_01/735412262" TargetMode="External" /><Relationship Id="rId61" Type="http://schemas.openxmlformats.org/officeDocument/2006/relationships/hyperlink" Target="https://podminky.urs.cz/item/CS_URS_2024_01/735412263" TargetMode="External" /><Relationship Id="rId62" Type="http://schemas.openxmlformats.org/officeDocument/2006/relationships/hyperlink" Target="https://podminky.urs.cz/item/CS_URS_2024_01/735412264" TargetMode="External" /><Relationship Id="rId63" Type="http://schemas.openxmlformats.org/officeDocument/2006/relationships/hyperlink" Target="https://podminky.urs.cz/item/CS_URS_2024_01/735412265" TargetMode="External" /><Relationship Id="rId64" Type="http://schemas.openxmlformats.org/officeDocument/2006/relationships/hyperlink" Target="https://podminky.urs.cz/item/CS_URS_2024_01/735412266" TargetMode="External" /><Relationship Id="rId65" Type="http://schemas.openxmlformats.org/officeDocument/2006/relationships/hyperlink" Target="https://podminky.urs.cz/item/CS_URS_2024_01/998735103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251104" TargetMode="External" /><Relationship Id="rId2" Type="http://schemas.openxmlformats.org/officeDocument/2006/relationships/hyperlink" Target="https://podminky.urs.cz/item/CS_URS_2024_01/13221233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1110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274353141" TargetMode="External" /><Relationship Id="rId9" Type="http://schemas.openxmlformats.org/officeDocument/2006/relationships/hyperlink" Target="https://podminky.urs.cz/item/CS_URS_2024_01/274353142" TargetMode="External" /><Relationship Id="rId10" Type="http://schemas.openxmlformats.org/officeDocument/2006/relationships/hyperlink" Target="https://podminky.urs.cz/item/CS_URS_2024_01/275313811" TargetMode="External" /><Relationship Id="rId11" Type="http://schemas.openxmlformats.org/officeDocument/2006/relationships/hyperlink" Target="https://podminky.urs.cz/item/CS_URS_2024_01/275351121" TargetMode="External" /><Relationship Id="rId12" Type="http://schemas.openxmlformats.org/officeDocument/2006/relationships/hyperlink" Target="https://podminky.urs.cz/item/CS_URS_2024_01/275351122" TargetMode="External" /><Relationship Id="rId13" Type="http://schemas.openxmlformats.org/officeDocument/2006/relationships/hyperlink" Target="https://podminky.urs.cz/item/CS_URS_2024_01/211561111" TargetMode="External" /><Relationship Id="rId14" Type="http://schemas.openxmlformats.org/officeDocument/2006/relationships/hyperlink" Target="https://podminky.urs.cz/item/CS_URS_2024_01/211971110" TargetMode="External" /><Relationship Id="rId15" Type="http://schemas.openxmlformats.org/officeDocument/2006/relationships/hyperlink" Target="https://podminky.urs.cz/item/CS_URS_2024_01/212312111" TargetMode="External" /><Relationship Id="rId16" Type="http://schemas.openxmlformats.org/officeDocument/2006/relationships/hyperlink" Target="https://podminky.urs.cz/item/CS_URS_2024_01/212755214" TargetMode="External" /><Relationship Id="rId17" Type="http://schemas.openxmlformats.org/officeDocument/2006/relationships/hyperlink" Target="https://podminky.urs.cz/item/CS_URS_2024_01/273313511" TargetMode="External" /><Relationship Id="rId18" Type="http://schemas.openxmlformats.org/officeDocument/2006/relationships/hyperlink" Target="https://podminky.urs.cz/item/CS_URS_2024_01/311321815" TargetMode="External" /><Relationship Id="rId19" Type="http://schemas.openxmlformats.org/officeDocument/2006/relationships/hyperlink" Target="https://podminky.urs.cz/item/CS_URS_2024_01/311322611" TargetMode="External" /><Relationship Id="rId20" Type="http://schemas.openxmlformats.org/officeDocument/2006/relationships/hyperlink" Target="https://podminky.urs.cz/item/CS_URS_2024_01/311351121" TargetMode="External" /><Relationship Id="rId21" Type="http://schemas.openxmlformats.org/officeDocument/2006/relationships/hyperlink" Target="https://podminky.urs.cz/item/CS_URS_2024_01/311351122" TargetMode="External" /><Relationship Id="rId22" Type="http://schemas.openxmlformats.org/officeDocument/2006/relationships/hyperlink" Target="https://podminky.urs.cz/item/CS_URS_2024_01/311351911" TargetMode="External" /><Relationship Id="rId23" Type="http://schemas.openxmlformats.org/officeDocument/2006/relationships/hyperlink" Target="https://podminky.urs.cz/item/CS_URS_2024_01/311361821" TargetMode="External" /><Relationship Id="rId24" Type="http://schemas.openxmlformats.org/officeDocument/2006/relationships/hyperlink" Target="https://podminky.urs.cz/item/CS_URS_2024_01/311362021" TargetMode="External" /><Relationship Id="rId25" Type="http://schemas.openxmlformats.org/officeDocument/2006/relationships/hyperlink" Target="https://podminky.urs.cz/item/CS_URS_2024_01/417321616" TargetMode="External" /><Relationship Id="rId26" Type="http://schemas.openxmlformats.org/officeDocument/2006/relationships/hyperlink" Target="https://podminky.urs.cz/item/CS_URS_2024_01/417351115" TargetMode="External" /><Relationship Id="rId27" Type="http://schemas.openxmlformats.org/officeDocument/2006/relationships/hyperlink" Target="https://podminky.urs.cz/item/CS_URS_2024_01/417351116" TargetMode="External" /><Relationship Id="rId28" Type="http://schemas.openxmlformats.org/officeDocument/2006/relationships/hyperlink" Target="https://podminky.urs.cz/item/CS_URS_2024_01/417361821" TargetMode="External" /><Relationship Id="rId29" Type="http://schemas.openxmlformats.org/officeDocument/2006/relationships/hyperlink" Target="https://podminky.urs.cz/item/CS_URS_2024_01/434121426" TargetMode="External" /><Relationship Id="rId30" Type="http://schemas.openxmlformats.org/officeDocument/2006/relationships/hyperlink" Target="https://podminky.urs.cz/item/CS_URS_2024_01/564871011" TargetMode="External" /><Relationship Id="rId31" Type="http://schemas.openxmlformats.org/officeDocument/2006/relationships/hyperlink" Target="https://podminky.urs.cz/item/CS_URS_2024_01/596211110" TargetMode="External" /><Relationship Id="rId32" Type="http://schemas.openxmlformats.org/officeDocument/2006/relationships/hyperlink" Target="https://podminky.urs.cz/item/CS_URS_2024_01/953331112" TargetMode="External" /><Relationship Id="rId33" Type="http://schemas.openxmlformats.org/officeDocument/2006/relationships/hyperlink" Target="https://podminky.urs.cz/item/CS_URS_2024_01/998153131" TargetMode="External" /><Relationship Id="rId34" Type="http://schemas.openxmlformats.org/officeDocument/2006/relationships/hyperlink" Target="https://podminky.urs.cz/item/CS_URS_2024_01/711112001" TargetMode="External" /><Relationship Id="rId35" Type="http://schemas.openxmlformats.org/officeDocument/2006/relationships/hyperlink" Target="https://podminky.urs.cz/item/CS_URS_2024_01/711142559" TargetMode="External" /><Relationship Id="rId36" Type="http://schemas.openxmlformats.org/officeDocument/2006/relationships/hyperlink" Target="https://podminky.urs.cz/item/CS_URS_2024_01/711161273" TargetMode="External" /><Relationship Id="rId37" Type="http://schemas.openxmlformats.org/officeDocument/2006/relationships/hyperlink" Target="https://podminky.urs.cz/item/CS_URS_2024_01/711161384" TargetMode="External" /><Relationship Id="rId38" Type="http://schemas.openxmlformats.org/officeDocument/2006/relationships/hyperlink" Target="https://podminky.urs.cz/item/CS_URS_2024_01/998711101" TargetMode="External" /><Relationship Id="rId39" Type="http://schemas.openxmlformats.org/officeDocument/2006/relationships/hyperlink" Target="https://podminky.urs.cz/item/CS_URS_2024_01/998767201" TargetMode="External" /><Relationship Id="rId40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1" TargetMode="External" /><Relationship Id="rId2" Type="http://schemas.openxmlformats.org/officeDocument/2006/relationships/hyperlink" Target="https://podminky.urs.cz/item/CS_URS_2024_01/13225125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274313611" TargetMode="External" /><Relationship Id="rId8" Type="http://schemas.openxmlformats.org/officeDocument/2006/relationships/hyperlink" Target="https://podminky.urs.cz/item/CS_URS_2024_01/279113144" TargetMode="External" /><Relationship Id="rId9" Type="http://schemas.openxmlformats.org/officeDocument/2006/relationships/hyperlink" Target="https://podminky.urs.cz/item/CS_URS_2024_01/279361821" TargetMode="External" /><Relationship Id="rId10" Type="http://schemas.openxmlformats.org/officeDocument/2006/relationships/hyperlink" Target="https://podminky.urs.cz/item/CS_URS_2024_01/564871011" TargetMode="External" /><Relationship Id="rId11" Type="http://schemas.openxmlformats.org/officeDocument/2006/relationships/hyperlink" Target="https://podminky.urs.cz/item/CS_URS_2024_01/596211110" TargetMode="External" /><Relationship Id="rId12" Type="http://schemas.openxmlformats.org/officeDocument/2006/relationships/hyperlink" Target="https://podminky.urs.cz/item/CS_URS_2024_01/953961213" TargetMode="External" /><Relationship Id="rId13" Type="http://schemas.openxmlformats.org/officeDocument/2006/relationships/hyperlink" Target="https://podminky.urs.cz/item/CS_URS_2024_01/953965124" TargetMode="External" /><Relationship Id="rId14" Type="http://schemas.openxmlformats.org/officeDocument/2006/relationships/hyperlink" Target="https://podminky.urs.cz/item/CS_URS_2024_01/998223011" TargetMode="External" /><Relationship Id="rId15" Type="http://schemas.openxmlformats.org/officeDocument/2006/relationships/hyperlink" Target="https://podminky.urs.cz/item/CS_URS_2024_01/712391171" TargetMode="External" /><Relationship Id="rId16" Type="http://schemas.openxmlformats.org/officeDocument/2006/relationships/hyperlink" Target="https://podminky.urs.cz/item/CS_URS_2024_01/712391172" TargetMode="External" /><Relationship Id="rId17" Type="http://schemas.openxmlformats.org/officeDocument/2006/relationships/hyperlink" Target="https://podminky.urs.cz/item/CS_URS_2024_01/712771271" TargetMode="External" /><Relationship Id="rId18" Type="http://schemas.openxmlformats.org/officeDocument/2006/relationships/hyperlink" Target="https://podminky.urs.cz/item/CS_URS_2024_01/712771331" TargetMode="External" /><Relationship Id="rId19" Type="http://schemas.openxmlformats.org/officeDocument/2006/relationships/hyperlink" Target="https://podminky.urs.cz/item/CS_URS_2024_01/712771401" TargetMode="External" /><Relationship Id="rId20" Type="http://schemas.openxmlformats.org/officeDocument/2006/relationships/hyperlink" Target="https://podminky.urs.cz/item/CS_URS_2024_01/712771521" TargetMode="External" /><Relationship Id="rId21" Type="http://schemas.openxmlformats.org/officeDocument/2006/relationships/hyperlink" Target="https://podminky.urs.cz/item/CS_URS_2024_01/712771601" TargetMode="External" /><Relationship Id="rId22" Type="http://schemas.openxmlformats.org/officeDocument/2006/relationships/hyperlink" Target="https://podminky.urs.cz/item/CS_URS_2024_01/998712101" TargetMode="External" /><Relationship Id="rId23" Type="http://schemas.openxmlformats.org/officeDocument/2006/relationships/hyperlink" Target="https://podminky.urs.cz/item/CS_URS_2024_01/762081150" TargetMode="External" /><Relationship Id="rId24" Type="http://schemas.openxmlformats.org/officeDocument/2006/relationships/hyperlink" Target="https://podminky.urs.cz/item/CS_URS_2024_01/762083122" TargetMode="External" /><Relationship Id="rId25" Type="http://schemas.openxmlformats.org/officeDocument/2006/relationships/hyperlink" Target="https://podminky.urs.cz/item/CS_URS_2024_01/762332132" TargetMode="External" /><Relationship Id="rId26" Type="http://schemas.openxmlformats.org/officeDocument/2006/relationships/hyperlink" Target="https://podminky.urs.cz/item/CS_URS_2024_01/762341260" TargetMode="External" /><Relationship Id="rId27" Type="http://schemas.openxmlformats.org/officeDocument/2006/relationships/hyperlink" Target="https://podminky.urs.cz/item/CS_URS_2024_01/762395000" TargetMode="External" /><Relationship Id="rId28" Type="http://schemas.openxmlformats.org/officeDocument/2006/relationships/hyperlink" Target="https://podminky.urs.cz/item/CS_URS_2024_01/998762101" TargetMode="External" /><Relationship Id="rId29" Type="http://schemas.openxmlformats.org/officeDocument/2006/relationships/hyperlink" Target="https://podminky.urs.cz/item/CS_URS_2024_01/712771611" TargetMode="External" /><Relationship Id="rId30" Type="http://schemas.openxmlformats.org/officeDocument/2006/relationships/hyperlink" Target="https://podminky.urs.cz/item/CS_URS_2024_01/712771613" TargetMode="External" /><Relationship Id="rId31" Type="http://schemas.openxmlformats.org/officeDocument/2006/relationships/hyperlink" Target="https://podminky.urs.cz/item/CS_URS_2024_01/764212637" TargetMode="External" /><Relationship Id="rId32" Type="http://schemas.openxmlformats.org/officeDocument/2006/relationships/hyperlink" Target="https://podminky.urs.cz/item/CS_URS_2024_01/764212666" TargetMode="External" /><Relationship Id="rId33" Type="http://schemas.openxmlformats.org/officeDocument/2006/relationships/hyperlink" Target="https://podminky.urs.cz/item/CS_URS_2024_01/998764101" TargetMode="External" /><Relationship Id="rId34" Type="http://schemas.openxmlformats.org/officeDocument/2006/relationships/hyperlink" Target="https://podminky.urs.cz/item/CS_URS_2024_01/998767201" TargetMode="External" /><Relationship Id="rId35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13141111" TargetMode="External" /><Relationship Id="rId7" Type="http://schemas.openxmlformats.org/officeDocument/2006/relationships/hyperlink" Target="https://podminky.urs.cz/item/CS_URS_2024_01/271572211" TargetMode="External" /><Relationship Id="rId8" Type="http://schemas.openxmlformats.org/officeDocument/2006/relationships/hyperlink" Target="https://podminky.urs.cz/item/CS_URS_2024_01/275313611" TargetMode="External" /><Relationship Id="rId9" Type="http://schemas.openxmlformats.org/officeDocument/2006/relationships/hyperlink" Target="https://podminky.urs.cz/item/CS_URS_2024_01/275351121" TargetMode="External" /><Relationship Id="rId10" Type="http://schemas.openxmlformats.org/officeDocument/2006/relationships/hyperlink" Target="https://podminky.urs.cz/item/CS_URS_2024_01/275351122" TargetMode="External" /><Relationship Id="rId11" Type="http://schemas.openxmlformats.org/officeDocument/2006/relationships/hyperlink" Target="https://podminky.urs.cz/item/CS_URS_2024_01/596811120" TargetMode="External" /><Relationship Id="rId12" Type="http://schemas.openxmlformats.org/officeDocument/2006/relationships/hyperlink" Target="https://podminky.urs.cz/item/CS_URS_2024_01/596811220" TargetMode="External" /><Relationship Id="rId13" Type="http://schemas.openxmlformats.org/officeDocument/2006/relationships/hyperlink" Target="https://podminky.urs.cz/item/CS_URS_2024_01/998223011" TargetMode="External" /><Relationship Id="rId14" Type="http://schemas.openxmlformats.org/officeDocument/2006/relationships/hyperlink" Target="https://podminky.urs.cz/item/CS_URS_2024_01/712391171" TargetMode="External" /><Relationship Id="rId15" Type="http://schemas.openxmlformats.org/officeDocument/2006/relationships/hyperlink" Target="https://podminky.urs.cz/item/CS_URS_2024_01/712391172" TargetMode="External" /><Relationship Id="rId16" Type="http://schemas.openxmlformats.org/officeDocument/2006/relationships/hyperlink" Target="https://podminky.urs.cz/item/CS_URS_2024_01/712771271" TargetMode="External" /><Relationship Id="rId17" Type="http://schemas.openxmlformats.org/officeDocument/2006/relationships/hyperlink" Target="https://podminky.urs.cz/item/CS_URS_2024_01/712771331" TargetMode="External" /><Relationship Id="rId18" Type="http://schemas.openxmlformats.org/officeDocument/2006/relationships/hyperlink" Target="https://podminky.urs.cz/item/CS_URS_2024_01/712771401" TargetMode="External" /><Relationship Id="rId19" Type="http://schemas.openxmlformats.org/officeDocument/2006/relationships/hyperlink" Target="https://podminky.urs.cz/item/CS_URS_2024_01/712771521" TargetMode="External" /><Relationship Id="rId20" Type="http://schemas.openxmlformats.org/officeDocument/2006/relationships/hyperlink" Target="https://podminky.urs.cz/item/CS_URS_2024_01/712771601" TargetMode="External" /><Relationship Id="rId21" Type="http://schemas.openxmlformats.org/officeDocument/2006/relationships/hyperlink" Target="https://podminky.urs.cz/item/CS_URS_2024_01/998712101" TargetMode="External" /><Relationship Id="rId22" Type="http://schemas.openxmlformats.org/officeDocument/2006/relationships/hyperlink" Target="https://podminky.urs.cz/item/CS_URS_2024_01/762081150" TargetMode="External" /><Relationship Id="rId23" Type="http://schemas.openxmlformats.org/officeDocument/2006/relationships/hyperlink" Target="https://podminky.urs.cz/item/CS_URS_2024_01/762083122" TargetMode="External" /><Relationship Id="rId24" Type="http://schemas.openxmlformats.org/officeDocument/2006/relationships/hyperlink" Target="https://podminky.urs.cz/item/CS_URS_2024_01/762131124" TargetMode="External" /><Relationship Id="rId25" Type="http://schemas.openxmlformats.org/officeDocument/2006/relationships/hyperlink" Target="https://podminky.urs.cz/item/CS_URS_2024_01/762136114" TargetMode="External" /><Relationship Id="rId26" Type="http://schemas.openxmlformats.org/officeDocument/2006/relationships/hyperlink" Target="https://podminky.urs.cz/item/CS_URS_2024_01/762195000" TargetMode="External" /><Relationship Id="rId27" Type="http://schemas.openxmlformats.org/officeDocument/2006/relationships/hyperlink" Target="https://podminky.urs.cz/item/CS_URS_2024_01/762341260" TargetMode="External" /><Relationship Id="rId28" Type="http://schemas.openxmlformats.org/officeDocument/2006/relationships/hyperlink" Target="https://podminky.urs.cz/item/CS_URS_2024_01/762395000" TargetMode="External" /><Relationship Id="rId29" Type="http://schemas.openxmlformats.org/officeDocument/2006/relationships/hyperlink" Target="https://podminky.urs.cz/item/CS_URS_2024_01/762751120" TargetMode="External" /><Relationship Id="rId30" Type="http://schemas.openxmlformats.org/officeDocument/2006/relationships/hyperlink" Target="https://podminky.urs.cz/item/CS_URS_2024_01/762751130" TargetMode="External" /><Relationship Id="rId31" Type="http://schemas.openxmlformats.org/officeDocument/2006/relationships/hyperlink" Target="https://podminky.urs.cz/item/CS_URS_2024_01/762795000" TargetMode="External" /><Relationship Id="rId32" Type="http://schemas.openxmlformats.org/officeDocument/2006/relationships/hyperlink" Target="https://podminky.urs.cz/item/CS_URS_2024_01/762951003" TargetMode="External" /><Relationship Id="rId33" Type="http://schemas.openxmlformats.org/officeDocument/2006/relationships/hyperlink" Target="https://podminky.urs.cz/item/CS_URS_2024_01/762952013" TargetMode="External" /><Relationship Id="rId34" Type="http://schemas.openxmlformats.org/officeDocument/2006/relationships/hyperlink" Target="https://podminky.urs.cz/item/CS_URS_2024_01/762953001" TargetMode="External" /><Relationship Id="rId35" Type="http://schemas.openxmlformats.org/officeDocument/2006/relationships/hyperlink" Target="https://podminky.urs.cz/item/CS_URS_2024_01/998762101" TargetMode="External" /><Relationship Id="rId36" Type="http://schemas.openxmlformats.org/officeDocument/2006/relationships/hyperlink" Target="https://podminky.urs.cz/item/CS_URS_2024_01/712771611" TargetMode="External" /><Relationship Id="rId37" Type="http://schemas.openxmlformats.org/officeDocument/2006/relationships/hyperlink" Target="https://podminky.urs.cz/item/CS_URS_2024_01/712771613" TargetMode="External" /><Relationship Id="rId38" Type="http://schemas.openxmlformats.org/officeDocument/2006/relationships/hyperlink" Target="https://podminky.urs.cz/item/CS_URS_2024_01/764212635" TargetMode="External" /><Relationship Id="rId39" Type="http://schemas.openxmlformats.org/officeDocument/2006/relationships/hyperlink" Target="https://podminky.urs.cz/item/CS_URS_2024_01/764212663" TargetMode="External" /><Relationship Id="rId40" Type="http://schemas.openxmlformats.org/officeDocument/2006/relationships/hyperlink" Target="https://podminky.urs.cz/item/CS_URS_2024_01/998764101" TargetMode="External" /><Relationship Id="rId41" Type="http://schemas.openxmlformats.org/officeDocument/2006/relationships/hyperlink" Target="https://podminky.urs.cz/item/CS_URS_2024_01/998767201" TargetMode="External" /><Relationship Id="rId42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4" TargetMode="External" /><Relationship Id="rId2" Type="http://schemas.openxmlformats.org/officeDocument/2006/relationships/hyperlink" Target="https://podminky.urs.cz/item/CS_URS_2024_01/151101103" TargetMode="External" /><Relationship Id="rId3" Type="http://schemas.openxmlformats.org/officeDocument/2006/relationships/hyperlink" Target="https://podminky.urs.cz/item/CS_URS_2024_01/151101113" TargetMode="External" /><Relationship Id="rId4" Type="http://schemas.openxmlformats.org/officeDocument/2006/relationships/hyperlink" Target="https://podminky.urs.cz/item/CS_URS_2024_01/161151103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4151101" TargetMode="External" /><Relationship Id="rId8" Type="http://schemas.openxmlformats.org/officeDocument/2006/relationships/hyperlink" Target="https://podminky.urs.cz/item/CS_URS_2024_01/175151101" TargetMode="External" /><Relationship Id="rId9" Type="http://schemas.openxmlformats.org/officeDocument/2006/relationships/hyperlink" Target="https://podminky.urs.cz/item/CS_URS_2024_01/871353121" TargetMode="External" /><Relationship Id="rId10" Type="http://schemas.openxmlformats.org/officeDocument/2006/relationships/hyperlink" Target="https://podminky.urs.cz/item/CS_URS_2024_01/892351111" TargetMode="External" /><Relationship Id="rId11" Type="http://schemas.openxmlformats.org/officeDocument/2006/relationships/hyperlink" Target="https://podminky.urs.cz/item/CS_URS_2024_01/894812315" TargetMode="External" /><Relationship Id="rId12" Type="http://schemas.openxmlformats.org/officeDocument/2006/relationships/hyperlink" Target="https://podminky.urs.cz/item/CS_URS_2024_01/894812335" TargetMode="External" /><Relationship Id="rId13" Type="http://schemas.openxmlformats.org/officeDocument/2006/relationships/hyperlink" Target="https://podminky.urs.cz/item/CS_URS_2024_01/894812377" TargetMode="External" /><Relationship Id="rId14" Type="http://schemas.openxmlformats.org/officeDocument/2006/relationships/hyperlink" Target="https://podminky.urs.cz/item/CS_URS_2024_01/998276101" TargetMode="External" /><Relationship Id="rId15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35" TargetMode="External" /><Relationship Id="rId19" Type="http://schemas.openxmlformats.org/officeDocument/2006/relationships/hyperlink" Target="https://podminky.urs.cz/item/CS_URS_2024_01/894812377" TargetMode="External" /><Relationship Id="rId20" Type="http://schemas.openxmlformats.org/officeDocument/2006/relationships/hyperlink" Target="https://podminky.urs.cz/item/CS_URS_2024_01/894812506" TargetMode="External" /><Relationship Id="rId21" Type="http://schemas.openxmlformats.org/officeDocument/2006/relationships/hyperlink" Target="https://podminky.urs.cz/item/CS_URS_2024_01/998276101" TargetMode="External" /><Relationship Id="rId22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02" TargetMode="External" /><Relationship Id="rId4" Type="http://schemas.openxmlformats.org/officeDocument/2006/relationships/hyperlink" Target="https://podminky.urs.cz/item/CS_URS_2024_01/151101103" TargetMode="External" /><Relationship Id="rId5" Type="http://schemas.openxmlformats.org/officeDocument/2006/relationships/hyperlink" Target="https://podminky.urs.cz/item/CS_URS_2024_01/151101111" TargetMode="External" /><Relationship Id="rId6" Type="http://schemas.openxmlformats.org/officeDocument/2006/relationships/hyperlink" Target="https://podminky.urs.cz/item/CS_URS_2024_01/151101112" TargetMode="External" /><Relationship Id="rId7" Type="http://schemas.openxmlformats.org/officeDocument/2006/relationships/hyperlink" Target="https://podminky.urs.cz/item/CS_URS_2024_01/151101113" TargetMode="External" /><Relationship Id="rId8" Type="http://schemas.openxmlformats.org/officeDocument/2006/relationships/hyperlink" Target="https://podminky.urs.cz/item/CS_URS_2024_01/161151103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175151101" TargetMode="External" /><Relationship Id="rId13" Type="http://schemas.openxmlformats.org/officeDocument/2006/relationships/hyperlink" Target="https://podminky.urs.cz/item/CS_URS_2024_01/871353121" TargetMode="External" /><Relationship Id="rId14" Type="http://schemas.openxmlformats.org/officeDocument/2006/relationships/hyperlink" Target="https://podminky.urs.cz/item/CS_URS_2024_01/892351111" TargetMode="External" /><Relationship Id="rId15" Type="http://schemas.openxmlformats.org/officeDocument/2006/relationships/hyperlink" Target="https://podminky.urs.cz/item/CS_URS_2024_01/894812315" TargetMode="External" /><Relationship Id="rId16" Type="http://schemas.openxmlformats.org/officeDocument/2006/relationships/hyperlink" Target="https://podminky.urs.cz/item/CS_URS_2024_01/894812316" TargetMode="External" /><Relationship Id="rId17" Type="http://schemas.openxmlformats.org/officeDocument/2006/relationships/hyperlink" Target="https://podminky.urs.cz/item/CS_URS_2024_01/894812332" TargetMode="External" /><Relationship Id="rId18" Type="http://schemas.openxmlformats.org/officeDocument/2006/relationships/hyperlink" Target="https://podminky.urs.cz/item/CS_URS_2024_01/894812377" TargetMode="External" /><Relationship Id="rId19" Type="http://schemas.openxmlformats.org/officeDocument/2006/relationships/hyperlink" Target="https://podminky.urs.cz/item/CS_URS_2024_01/998276101" TargetMode="External" /><Relationship Id="rId20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02" TargetMode="External" /><Relationship Id="rId3" Type="http://schemas.openxmlformats.org/officeDocument/2006/relationships/hyperlink" Target="https://podminky.urs.cz/item/CS_URS_2024_01/132351254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41721224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2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10391811" TargetMode="External" /><Relationship Id="rId13" Type="http://schemas.openxmlformats.org/officeDocument/2006/relationships/hyperlink" Target="https://podminky.urs.cz/item/CS_URS_2024_01/111151131" TargetMode="External" /><Relationship Id="rId14" Type="http://schemas.openxmlformats.org/officeDocument/2006/relationships/hyperlink" Target="https://podminky.urs.cz/item/CS_URS_2024_01/181111111" TargetMode="External" /><Relationship Id="rId15" Type="http://schemas.openxmlformats.org/officeDocument/2006/relationships/hyperlink" Target="https://podminky.urs.cz/item/CS_URS_2024_01/181311103" TargetMode="External" /><Relationship Id="rId16" Type="http://schemas.openxmlformats.org/officeDocument/2006/relationships/hyperlink" Target="https://podminky.urs.cz/item/CS_URS_2024_01/181411121" TargetMode="External" /><Relationship Id="rId17" Type="http://schemas.openxmlformats.org/officeDocument/2006/relationships/hyperlink" Target="https://podminky.urs.cz/item/CS_URS_2024_01/181912111" TargetMode="External" /><Relationship Id="rId18" Type="http://schemas.openxmlformats.org/officeDocument/2006/relationships/hyperlink" Target="https://podminky.urs.cz/item/CS_URS_2024_01/183403114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5802113" TargetMode="External" /><Relationship Id="rId22" Type="http://schemas.openxmlformats.org/officeDocument/2006/relationships/hyperlink" Target="https://podminky.urs.cz/item/CS_URS_2024_01/213141111" TargetMode="External" /><Relationship Id="rId23" Type="http://schemas.openxmlformats.org/officeDocument/2006/relationships/hyperlink" Target="https://podminky.urs.cz/item/CS_URS_2024_01/452111111" TargetMode="External" /><Relationship Id="rId24" Type="http://schemas.openxmlformats.org/officeDocument/2006/relationships/hyperlink" Target="https://podminky.urs.cz/item/CS_URS_2024_01/452112122" TargetMode="External" /><Relationship Id="rId25" Type="http://schemas.openxmlformats.org/officeDocument/2006/relationships/hyperlink" Target="https://podminky.urs.cz/item/CS_URS_2024_01/452311131" TargetMode="External" /><Relationship Id="rId26" Type="http://schemas.openxmlformats.org/officeDocument/2006/relationships/hyperlink" Target="https://podminky.urs.cz/item/CS_URS_2024_01/452313131" TargetMode="External" /><Relationship Id="rId27" Type="http://schemas.openxmlformats.org/officeDocument/2006/relationships/hyperlink" Target="https://podminky.urs.cz/item/CS_URS_2024_01/822372112" TargetMode="External" /><Relationship Id="rId28" Type="http://schemas.openxmlformats.org/officeDocument/2006/relationships/hyperlink" Target="https://podminky.urs.cz/item/CS_URS_2024_01/892372121" TargetMode="External" /><Relationship Id="rId29" Type="http://schemas.openxmlformats.org/officeDocument/2006/relationships/hyperlink" Target="https://podminky.urs.cz/item/CS_URS_2024_01/899623151" TargetMode="External" /><Relationship Id="rId30" Type="http://schemas.openxmlformats.org/officeDocument/2006/relationships/hyperlink" Target="https://podminky.urs.cz/item/CS_URS_2024_01/899643121" TargetMode="External" /><Relationship Id="rId31" Type="http://schemas.openxmlformats.org/officeDocument/2006/relationships/hyperlink" Target="https://podminky.urs.cz/item/CS_URS_2024_01/899643122" TargetMode="External" /><Relationship Id="rId32" Type="http://schemas.openxmlformats.org/officeDocument/2006/relationships/hyperlink" Target="https://podminky.urs.cz/item/CS_URS_2024_01/817374111" TargetMode="External" /><Relationship Id="rId33" Type="http://schemas.openxmlformats.org/officeDocument/2006/relationships/hyperlink" Target="https://podminky.urs.cz/item/CS_URS_2024_01/359901212" TargetMode="External" /><Relationship Id="rId34" Type="http://schemas.openxmlformats.org/officeDocument/2006/relationships/hyperlink" Target="https://podminky.urs.cz/item/CS_URS_2024_01/894410103" TargetMode="External" /><Relationship Id="rId35" Type="http://schemas.openxmlformats.org/officeDocument/2006/relationships/hyperlink" Target="https://podminky.urs.cz/item/CS_URS_2024_01/894410211" TargetMode="External" /><Relationship Id="rId36" Type="http://schemas.openxmlformats.org/officeDocument/2006/relationships/hyperlink" Target="https://podminky.urs.cz/item/CS_URS_2024_01/894410212" TargetMode="External" /><Relationship Id="rId37" Type="http://schemas.openxmlformats.org/officeDocument/2006/relationships/hyperlink" Target="https://podminky.urs.cz/item/CS_URS_2024_01/894410232" TargetMode="External" /><Relationship Id="rId38" Type="http://schemas.openxmlformats.org/officeDocument/2006/relationships/hyperlink" Target="https://podminky.urs.cz/item/CS_URS_2024_01/899104112" TargetMode="External" /><Relationship Id="rId39" Type="http://schemas.openxmlformats.org/officeDocument/2006/relationships/hyperlink" Target="https://podminky.urs.cz/item/CS_URS_2024_01/997013501" TargetMode="External" /><Relationship Id="rId40" Type="http://schemas.openxmlformats.org/officeDocument/2006/relationships/hyperlink" Target="https://podminky.urs.cz/item/CS_URS_2024_01/997013509" TargetMode="External" /><Relationship Id="rId41" Type="http://schemas.openxmlformats.org/officeDocument/2006/relationships/hyperlink" Target="https://podminky.urs.cz/item/CS_URS_2024_01/997013861" TargetMode="External" /><Relationship Id="rId42" Type="http://schemas.openxmlformats.org/officeDocument/2006/relationships/hyperlink" Target="https://podminky.urs.cz/item/CS_URS_2024_01/998274101" TargetMode="External" /><Relationship Id="rId43" Type="http://schemas.openxmlformats.org/officeDocument/2006/relationships/hyperlink" Target="https://podminky.urs.cz/item/CS_URS_2024_01/HZS4232" TargetMode="External" /><Relationship Id="rId44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351254" TargetMode="External" /><Relationship Id="rId2" Type="http://schemas.openxmlformats.org/officeDocument/2006/relationships/hyperlink" Target="https://podminky.urs.cz/item/CS_URS_2024_01/151101101" TargetMode="External" /><Relationship Id="rId3" Type="http://schemas.openxmlformats.org/officeDocument/2006/relationships/hyperlink" Target="https://podminky.urs.cz/item/CS_URS_2024_01/151101111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5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851361131" TargetMode="External" /><Relationship Id="rId10" Type="http://schemas.openxmlformats.org/officeDocument/2006/relationships/hyperlink" Target="https://podminky.urs.cz/item/CS_URS_2024_01/851421131" TargetMode="External" /><Relationship Id="rId11" Type="http://schemas.openxmlformats.org/officeDocument/2006/relationships/hyperlink" Target="https://podminky.urs.cz/item/CS_URS_2024_01/857361131" TargetMode="External" /><Relationship Id="rId12" Type="http://schemas.openxmlformats.org/officeDocument/2006/relationships/hyperlink" Target="https://podminky.urs.cz/item/CS_URS_2024_01/857421131" TargetMode="External" /><Relationship Id="rId13" Type="http://schemas.openxmlformats.org/officeDocument/2006/relationships/hyperlink" Target="https://podminky.urs.cz/item/CS_URS_2024_01/892381111" TargetMode="External" /><Relationship Id="rId14" Type="http://schemas.openxmlformats.org/officeDocument/2006/relationships/hyperlink" Target="https://podminky.urs.cz/item/CS_URS_2024_01/892383122" TargetMode="External" /><Relationship Id="rId15" Type="http://schemas.openxmlformats.org/officeDocument/2006/relationships/hyperlink" Target="https://podminky.urs.cz/item/CS_URS_2024_01/892421111" TargetMode="External" /><Relationship Id="rId16" Type="http://schemas.openxmlformats.org/officeDocument/2006/relationships/hyperlink" Target="https://podminky.urs.cz/item/CS_URS_2024_01/892372111" TargetMode="External" /><Relationship Id="rId17" Type="http://schemas.openxmlformats.org/officeDocument/2006/relationships/hyperlink" Target="https://podminky.urs.cz/item/CS_URS_2024_01/892442111" TargetMode="External" /><Relationship Id="rId18" Type="http://schemas.openxmlformats.org/officeDocument/2006/relationships/hyperlink" Target="https://podminky.urs.cz/item/CS_URS_2024_01/892423122" TargetMode="External" /><Relationship Id="rId19" Type="http://schemas.openxmlformats.org/officeDocument/2006/relationships/hyperlink" Target="https://podminky.urs.cz/item/CS_URS_2024_01/899721112" TargetMode="External" /><Relationship Id="rId20" Type="http://schemas.openxmlformats.org/officeDocument/2006/relationships/hyperlink" Target="https://podminky.urs.cz/item/CS_URS_2024_01/899722113" TargetMode="External" /><Relationship Id="rId21" Type="http://schemas.openxmlformats.org/officeDocument/2006/relationships/hyperlink" Target="https://podminky.urs.cz/item/CS_URS_2024_01/998273102" TargetMode="External" /><Relationship Id="rId22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9001401" TargetMode="External" /><Relationship Id="rId2" Type="http://schemas.openxmlformats.org/officeDocument/2006/relationships/hyperlink" Target="https://podminky.urs.cz/item/CS_URS_2024_01/119001421" TargetMode="External" /><Relationship Id="rId3" Type="http://schemas.openxmlformats.org/officeDocument/2006/relationships/hyperlink" Target="https://podminky.urs.cz/item/CS_URS_2024_01/132251256" TargetMode="External" /><Relationship Id="rId4" Type="http://schemas.openxmlformats.org/officeDocument/2006/relationships/hyperlink" Target="https://podminky.urs.cz/item/CS_URS_2024_01/139001101" TargetMode="External" /><Relationship Id="rId5" Type="http://schemas.openxmlformats.org/officeDocument/2006/relationships/hyperlink" Target="https://podminky.urs.cz/item/CS_URS_2024_01/151101103" TargetMode="External" /><Relationship Id="rId6" Type="http://schemas.openxmlformats.org/officeDocument/2006/relationships/hyperlink" Target="https://podminky.urs.cz/item/CS_URS_2024_01/151101113" TargetMode="External" /><Relationship Id="rId7" Type="http://schemas.openxmlformats.org/officeDocument/2006/relationships/hyperlink" Target="https://podminky.urs.cz/item/CS_URS_2024_01/161151103" TargetMode="External" /><Relationship Id="rId8" Type="http://schemas.openxmlformats.org/officeDocument/2006/relationships/hyperlink" Target="https://podminky.urs.cz/item/CS_URS_2024_01/162751117" TargetMode="External" /><Relationship Id="rId9" Type="http://schemas.openxmlformats.org/officeDocument/2006/relationships/hyperlink" Target="https://podminky.urs.cz/item/CS_URS_2024_01/17120123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850311811" TargetMode="External" /><Relationship Id="rId13" Type="http://schemas.openxmlformats.org/officeDocument/2006/relationships/hyperlink" Target="https://podminky.urs.cz/item/CS_URS_2024_01/850391811" TargetMode="External" /><Relationship Id="rId14" Type="http://schemas.openxmlformats.org/officeDocument/2006/relationships/hyperlink" Target="https://podminky.urs.cz/item/CS_URS_2024_01/890231811" TargetMode="External" /><Relationship Id="rId15" Type="http://schemas.openxmlformats.org/officeDocument/2006/relationships/hyperlink" Target="https://podminky.urs.cz/item/CS_URS_2024_01/452111111" TargetMode="External" /><Relationship Id="rId16" Type="http://schemas.openxmlformats.org/officeDocument/2006/relationships/hyperlink" Target="https://podminky.urs.cz/item/CS_URS_2024_01/452112122" TargetMode="External" /><Relationship Id="rId17" Type="http://schemas.openxmlformats.org/officeDocument/2006/relationships/hyperlink" Target="https://podminky.urs.cz/item/CS_URS_2024_01/452311131" TargetMode="External" /><Relationship Id="rId18" Type="http://schemas.openxmlformats.org/officeDocument/2006/relationships/hyperlink" Target="https://podminky.urs.cz/item/CS_URS_2024_01/817374111" TargetMode="External" /><Relationship Id="rId19" Type="http://schemas.openxmlformats.org/officeDocument/2006/relationships/hyperlink" Target="https://podminky.urs.cz/item/CS_URS_2024_01/822392112" TargetMode="External" /><Relationship Id="rId20" Type="http://schemas.openxmlformats.org/officeDocument/2006/relationships/hyperlink" Target="https://podminky.urs.cz/item/CS_URS_2024_01/892392121" TargetMode="External" /><Relationship Id="rId21" Type="http://schemas.openxmlformats.org/officeDocument/2006/relationships/hyperlink" Target="https://podminky.urs.cz/item/CS_URS_2024_01/359901212" TargetMode="External" /><Relationship Id="rId22" Type="http://schemas.openxmlformats.org/officeDocument/2006/relationships/hyperlink" Target="https://podminky.urs.cz/item/CS_URS_2024_01/899104211" TargetMode="External" /><Relationship Id="rId23" Type="http://schemas.openxmlformats.org/officeDocument/2006/relationships/hyperlink" Target="https://podminky.urs.cz/item/CS_URS_2024_01/899623151" TargetMode="External" /><Relationship Id="rId24" Type="http://schemas.openxmlformats.org/officeDocument/2006/relationships/hyperlink" Target="https://podminky.urs.cz/item/CS_URS_2024_01/899643121" TargetMode="External" /><Relationship Id="rId25" Type="http://schemas.openxmlformats.org/officeDocument/2006/relationships/hyperlink" Target="https://podminky.urs.cz/item/CS_URS_2024_01/899643122" TargetMode="External" /><Relationship Id="rId26" Type="http://schemas.openxmlformats.org/officeDocument/2006/relationships/hyperlink" Target="https://podminky.urs.cz/item/CS_URS_2024_01/817394111" TargetMode="External" /><Relationship Id="rId27" Type="http://schemas.openxmlformats.org/officeDocument/2006/relationships/hyperlink" Target="https://podminky.urs.cz/item/CS_URS_2024_01/899104112" TargetMode="External" /><Relationship Id="rId28" Type="http://schemas.openxmlformats.org/officeDocument/2006/relationships/hyperlink" Target="https://podminky.urs.cz/item/CS_URS_2024_01/894410103" TargetMode="External" /><Relationship Id="rId29" Type="http://schemas.openxmlformats.org/officeDocument/2006/relationships/hyperlink" Target="https://podminky.urs.cz/item/CS_URS_2024_01/894410211" TargetMode="External" /><Relationship Id="rId30" Type="http://schemas.openxmlformats.org/officeDocument/2006/relationships/hyperlink" Target="https://podminky.urs.cz/item/CS_URS_2024_01/894410212" TargetMode="External" /><Relationship Id="rId31" Type="http://schemas.openxmlformats.org/officeDocument/2006/relationships/hyperlink" Target="https://podminky.urs.cz/item/CS_URS_2024_01/894410231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71" TargetMode="External" /><Relationship Id="rId35" Type="http://schemas.openxmlformats.org/officeDocument/2006/relationships/hyperlink" Target="https://podminky.urs.cz/item/CS_URS_2024_01/998274101" TargetMode="External" /><Relationship Id="rId36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21" TargetMode="External" /><Relationship Id="rId5" Type="http://schemas.openxmlformats.org/officeDocument/2006/relationships/hyperlink" Target="https://podminky.urs.cz/item/CS_URS_2024_01/132251252" TargetMode="External" /><Relationship Id="rId6" Type="http://schemas.openxmlformats.org/officeDocument/2006/relationships/hyperlink" Target="https://podminky.urs.cz/item/CS_URS_2024_01/139001101" TargetMode="External" /><Relationship Id="rId7" Type="http://schemas.openxmlformats.org/officeDocument/2006/relationships/hyperlink" Target="https://podminky.urs.cz/item/CS_URS_2024_01/151101102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751117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4151101" TargetMode="External" /><Relationship Id="rId12" Type="http://schemas.openxmlformats.org/officeDocument/2006/relationships/hyperlink" Target="https://podminky.urs.cz/item/CS_URS_2024_01/452313121" TargetMode="External" /><Relationship Id="rId13" Type="http://schemas.openxmlformats.org/officeDocument/2006/relationships/hyperlink" Target="https://podminky.urs.cz/item/CS_URS_2024_01/564871011" TargetMode="External" /><Relationship Id="rId14" Type="http://schemas.openxmlformats.org/officeDocument/2006/relationships/hyperlink" Target="https://podminky.urs.cz/item/CS_URS_2024_01/565145101" TargetMode="External" /><Relationship Id="rId15" Type="http://schemas.openxmlformats.org/officeDocument/2006/relationships/hyperlink" Target="https://podminky.urs.cz/item/CS_URS_2024_01/573111111" TargetMode="External" /><Relationship Id="rId16" Type="http://schemas.openxmlformats.org/officeDocument/2006/relationships/hyperlink" Target="https://podminky.urs.cz/item/CS_URS_2024_01/573231108" TargetMode="External" /><Relationship Id="rId17" Type="http://schemas.openxmlformats.org/officeDocument/2006/relationships/hyperlink" Target="https://podminky.urs.cz/item/CS_URS_2024_01/577134111" TargetMode="External" /><Relationship Id="rId18" Type="http://schemas.openxmlformats.org/officeDocument/2006/relationships/hyperlink" Target="https://podminky.urs.cz/item/CS_URS_2024_01/581111111" TargetMode="External" /><Relationship Id="rId19" Type="http://schemas.openxmlformats.org/officeDocument/2006/relationships/hyperlink" Target="https://podminky.urs.cz/item/CS_URS_2024_01/831352121" TargetMode="External" /><Relationship Id="rId20" Type="http://schemas.openxmlformats.org/officeDocument/2006/relationships/hyperlink" Target="https://podminky.urs.cz/item/CS_URS_2024_01/837354111" TargetMode="External" /><Relationship Id="rId21" Type="http://schemas.openxmlformats.org/officeDocument/2006/relationships/hyperlink" Target="https://podminky.urs.cz/item/CS_URS_2024_01/892351111" TargetMode="External" /><Relationship Id="rId22" Type="http://schemas.openxmlformats.org/officeDocument/2006/relationships/hyperlink" Target="https://podminky.urs.cz/item/CS_URS_2024_01/892372111" TargetMode="External" /><Relationship Id="rId23" Type="http://schemas.openxmlformats.org/officeDocument/2006/relationships/hyperlink" Target="https://podminky.urs.cz/item/CS_URS_2024_01/894812315" TargetMode="External" /><Relationship Id="rId24" Type="http://schemas.openxmlformats.org/officeDocument/2006/relationships/hyperlink" Target="https://podminky.urs.cz/item/CS_URS_2024_01/894812335" TargetMode="External" /><Relationship Id="rId25" Type="http://schemas.openxmlformats.org/officeDocument/2006/relationships/hyperlink" Target="https://podminky.urs.cz/item/CS_URS_2024_01/894812377" TargetMode="External" /><Relationship Id="rId26" Type="http://schemas.openxmlformats.org/officeDocument/2006/relationships/hyperlink" Target="https://podminky.urs.cz/item/CS_URS_2024_01/899623151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322" TargetMode="External" /><Relationship Id="rId2" Type="http://schemas.openxmlformats.org/officeDocument/2006/relationships/hyperlink" Target="https://podminky.urs.cz/item/CS_URS_2024_01/113107332" TargetMode="External" /><Relationship Id="rId3" Type="http://schemas.openxmlformats.org/officeDocument/2006/relationships/hyperlink" Target="https://podminky.urs.cz/item/CS_URS_2024_01/113107343" TargetMode="External" /><Relationship Id="rId4" Type="http://schemas.openxmlformats.org/officeDocument/2006/relationships/hyperlink" Target="https://podminky.urs.cz/item/CS_URS_2024_01/119001401" TargetMode="External" /><Relationship Id="rId5" Type="http://schemas.openxmlformats.org/officeDocument/2006/relationships/hyperlink" Target="https://podminky.urs.cz/item/CS_URS_2024_01/119001402" TargetMode="External" /><Relationship Id="rId6" Type="http://schemas.openxmlformats.org/officeDocument/2006/relationships/hyperlink" Target="https://podminky.urs.cz/item/CS_URS_2024_01/119001421" TargetMode="External" /><Relationship Id="rId7" Type="http://schemas.openxmlformats.org/officeDocument/2006/relationships/hyperlink" Target="https://podminky.urs.cz/item/CS_URS_2024_01/139001101" TargetMode="External" /><Relationship Id="rId8" Type="http://schemas.openxmlformats.org/officeDocument/2006/relationships/hyperlink" Target="https://podminky.urs.cz/item/CS_URS_2024_01/132251251" TargetMode="External" /><Relationship Id="rId9" Type="http://schemas.openxmlformats.org/officeDocument/2006/relationships/hyperlink" Target="https://podminky.urs.cz/item/CS_URS_2024_01/151101101" TargetMode="External" /><Relationship Id="rId10" Type="http://schemas.openxmlformats.org/officeDocument/2006/relationships/hyperlink" Target="https://podminky.urs.cz/item/CS_URS_2024_01/151101111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7120123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5151101" TargetMode="External" /><Relationship Id="rId15" Type="http://schemas.openxmlformats.org/officeDocument/2006/relationships/hyperlink" Target="https://podminky.urs.cz/item/CS_URS_2024_01/564871011" TargetMode="External" /><Relationship Id="rId16" Type="http://schemas.openxmlformats.org/officeDocument/2006/relationships/hyperlink" Target="https://podminky.urs.cz/item/CS_URS_2024_01/565145101" TargetMode="External" /><Relationship Id="rId17" Type="http://schemas.openxmlformats.org/officeDocument/2006/relationships/hyperlink" Target="https://podminky.urs.cz/item/CS_URS_2024_01/573111111" TargetMode="External" /><Relationship Id="rId18" Type="http://schemas.openxmlformats.org/officeDocument/2006/relationships/hyperlink" Target="https://podminky.urs.cz/item/CS_URS_2024_01/573231108" TargetMode="External" /><Relationship Id="rId19" Type="http://schemas.openxmlformats.org/officeDocument/2006/relationships/hyperlink" Target="https://podminky.urs.cz/item/CS_URS_2024_01/577134111" TargetMode="External" /><Relationship Id="rId20" Type="http://schemas.openxmlformats.org/officeDocument/2006/relationships/hyperlink" Target="https://podminky.urs.cz/item/CS_URS_2024_01/581111111" TargetMode="External" /><Relationship Id="rId21" Type="http://schemas.openxmlformats.org/officeDocument/2006/relationships/hyperlink" Target="https://podminky.urs.cz/item/CS_URS_2024_01/871211141" TargetMode="External" /><Relationship Id="rId22" Type="http://schemas.openxmlformats.org/officeDocument/2006/relationships/hyperlink" Target="https://podminky.urs.cz/item/CS_URS_2024_01/891211112" TargetMode="External" /><Relationship Id="rId23" Type="http://schemas.openxmlformats.org/officeDocument/2006/relationships/hyperlink" Target="https://podminky.urs.cz/item/CS_URS_2024_01/892241111" TargetMode="External" /><Relationship Id="rId24" Type="http://schemas.openxmlformats.org/officeDocument/2006/relationships/hyperlink" Target="https://podminky.urs.cz/item/CS_URS_2024_01/892273122" TargetMode="External" /><Relationship Id="rId25" Type="http://schemas.openxmlformats.org/officeDocument/2006/relationships/hyperlink" Target="https://podminky.urs.cz/item/CS_URS_2024_01/899401112" TargetMode="External" /><Relationship Id="rId26" Type="http://schemas.openxmlformats.org/officeDocument/2006/relationships/hyperlink" Target="https://podminky.urs.cz/item/CS_URS_2024_01/899722113" TargetMode="External" /><Relationship Id="rId27" Type="http://schemas.openxmlformats.org/officeDocument/2006/relationships/hyperlink" Target="https://podminky.urs.cz/item/CS_URS_2024_01/919735111" TargetMode="External" /><Relationship Id="rId28" Type="http://schemas.openxmlformats.org/officeDocument/2006/relationships/hyperlink" Target="https://podminky.urs.cz/item/CS_URS_2024_01/997221571" TargetMode="External" /><Relationship Id="rId29" Type="http://schemas.openxmlformats.org/officeDocument/2006/relationships/hyperlink" Target="https://podminky.urs.cz/item/CS_URS_2024_01/997221579" TargetMode="External" /><Relationship Id="rId30" Type="http://schemas.openxmlformats.org/officeDocument/2006/relationships/hyperlink" Target="https://podminky.urs.cz/item/CS_URS_2024_01/997221861" TargetMode="External" /><Relationship Id="rId31" Type="http://schemas.openxmlformats.org/officeDocument/2006/relationships/hyperlink" Target="https://podminky.urs.cz/item/CS_URS_2024_01/997221873" TargetMode="External" /><Relationship Id="rId32" Type="http://schemas.openxmlformats.org/officeDocument/2006/relationships/hyperlink" Target="https://podminky.urs.cz/item/CS_URS_2024_01/997221875" TargetMode="External" /><Relationship Id="rId33" Type="http://schemas.openxmlformats.org/officeDocument/2006/relationships/hyperlink" Target="https://podminky.urs.cz/item/CS_URS_2024_01/998276101" TargetMode="External" /><Relationship Id="rId34" Type="http://schemas.openxmlformats.org/officeDocument/2006/relationships/hyperlink" Target="https://podminky.urs.cz/item/CS_URS_2024_01/722130107" TargetMode="External" /><Relationship Id="rId35" Type="http://schemas.openxmlformats.org/officeDocument/2006/relationships/hyperlink" Target="https://podminky.urs.cz/item/CS_URS_2024_01/722174007" TargetMode="External" /><Relationship Id="rId36" Type="http://schemas.openxmlformats.org/officeDocument/2006/relationships/hyperlink" Target="https://podminky.urs.cz/item/CS_URS_2024_01/741120201" TargetMode="External" /><Relationship Id="rId37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260310" TargetMode="External" /><Relationship Id="rId7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62751119" TargetMode="External" /><Relationship Id="rId4" Type="http://schemas.openxmlformats.org/officeDocument/2006/relationships/hyperlink" Target="https://podminky.urs.cz/item/CS_URS_2024_01/171201231" TargetMode="External" /><Relationship Id="rId5" Type="http://schemas.openxmlformats.org/officeDocument/2006/relationships/hyperlink" Target="https://podminky.urs.cz/item/CS_URS_2024_01/174151101" TargetMode="External" /><Relationship Id="rId6" Type="http://schemas.openxmlformats.org/officeDocument/2006/relationships/hyperlink" Target="https://podminky.urs.cz/item/CS_URS_2024_01/460671114" TargetMode="External" /><Relationship Id="rId7" Type="http://schemas.openxmlformats.org/officeDocument/2006/relationships/hyperlink" Target="https://podminky.urs.cz/item/CS_URS_2024_01/871260310" TargetMode="External" /><Relationship Id="rId8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877360330" TargetMode="External" /><Relationship Id="rId10" Type="http://schemas.openxmlformats.org/officeDocument/2006/relationships/hyperlink" Target="https://podminky.urs.cz/item/CS_URS_2024_01/877370330" TargetMode="External" /><Relationship Id="rId11" Type="http://schemas.openxmlformats.org/officeDocument/2006/relationships/hyperlink" Target="https://podminky.urs.cz/item/CS_URS_2024_01/897171112" TargetMode="External" /><Relationship Id="rId12" Type="http://schemas.openxmlformats.org/officeDocument/2006/relationships/hyperlink" Target="https://podminky.urs.cz/item/CS_URS_2024_01/21197112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51101201" TargetMode="External" /><Relationship Id="rId3" Type="http://schemas.openxmlformats.org/officeDocument/2006/relationships/hyperlink" Target="https://podminky.urs.cz/item/CS_URS_2024_01/151101211" TargetMode="External" /><Relationship Id="rId4" Type="http://schemas.openxmlformats.org/officeDocument/2006/relationships/hyperlink" Target="https://podminky.urs.cz/item/CS_URS_2024_01/151101301" TargetMode="External" /><Relationship Id="rId5" Type="http://schemas.openxmlformats.org/officeDocument/2006/relationships/hyperlink" Target="https://podminky.urs.cz/item/CS_URS_2024_01/15110131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11971122" TargetMode="External" /><Relationship Id="rId10" Type="http://schemas.openxmlformats.org/officeDocument/2006/relationships/hyperlink" Target="https://podminky.urs.cz/item/CS_URS_2024_01/877360330" TargetMode="External" /><Relationship Id="rId11" Type="http://schemas.openxmlformats.org/officeDocument/2006/relationships/hyperlink" Target="https://podminky.urs.cz/item/CS_URS_2024_01/877370330" TargetMode="External" /><Relationship Id="rId12" Type="http://schemas.openxmlformats.org/officeDocument/2006/relationships/hyperlink" Target="https://podminky.urs.cz/item/CS_URS_2024_01/897171112" TargetMode="External" /><Relationship Id="rId13" Type="http://schemas.openxmlformats.org/officeDocument/2006/relationships/hyperlink" Target="https://podminky.urs.cz/item/CS_URS_2024_01/711471053" TargetMode="External" /><Relationship Id="rId14" Type="http://schemas.openxmlformats.org/officeDocument/2006/relationships/hyperlink" Target="https://podminky.urs.cz/item/CS_URS_2024_01/711472053" TargetMode="External" /><Relationship Id="rId15" Type="http://schemas.openxmlformats.org/officeDocument/2006/relationships/hyperlink" Target="https://podminky.urs.cz/item/CS_URS_2024_01/998711101" TargetMode="External" /><Relationship Id="rId16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03" TargetMode="External" /><Relationship Id="rId2" Type="http://schemas.openxmlformats.org/officeDocument/2006/relationships/hyperlink" Target="https://podminky.urs.cz/item/CS_URS_2024_01/113107323" TargetMode="External" /><Relationship Id="rId3" Type="http://schemas.openxmlformats.org/officeDocument/2006/relationships/hyperlink" Target="https://podminky.urs.cz/item/CS_URS_2024_01/113107332" TargetMode="External" /><Relationship Id="rId4" Type="http://schemas.openxmlformats.org/officeDocument/2006/relationships/hyperlink" Target="https://podminky.urs.cz/item/CS_URS_2024_01/113154265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21151123" TargetMode="External" /><Relationship Id="rId7" Type="http://schemas.openxmlformats.org/officeDocument/2006/relationships/hyperlink" Target="https://podminky.urs.cz/item/CS_URS_2024_01/122252205" TargetMode="External" /><Relationship Id="rId8" Type="http://schemas.openxmlformats.org/officeDocument/2006/relationships/hyperlink" Target="https://podminky.urs.cz/item/CS_URS_2024_01/122252205" TargetMode="External" /><Relationship Id="rId9" Type="http://schemas.openxmlformats.org/officeDocument/2006/relationships/hyperlink" Target="https://podminky.urs.cz/item/CS_URS_2024_01/131251100" TargetMode="External" /><Relationship Id="rId10" Type="http://schemas.openxmlformats.org/officeDocument/2006/relationships/hyperlink" Target="https://podminky.urs.cz/item/CS_URS_2024_01/132251101" TargetMode="External" /><Relationship Id="rId11" Type="http://schemas.openxmlformats.org/officeDocument/2006/relationships/hyperlink" Target="https://podminky.urs.cz/item/CS_URS_2024_01/1623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7" TargetMode="External" /><Relationship Id="rId14" Type="http://schemas.openxmlformats.org/officeDocument/2006/relationships/hyperlink" Target="https://podminky.urs.cz/item/CS_URS_2024_01/162751119" TargetMode="External" /><Relationship Id="rId15" Type="http://schemas.openxmlformats.org/officeDocument/2006/relationships/hyperlink" Target="https://podminky.urs.cz/item/CS_URS_2024_01/167151101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0123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4_01/181152302" TargetMode="External" /><Relationship Id="rId21" Type="http://schemas.openxmlformats.org/officeDocument/2006/relationships/hyperlink" Target="https://podminky.urs.cz/item/CS_URS_2024_01/181351113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211521111" TargetMode="External" /><Relationship Id="rId24" Type="http://schemas.openxmlformats.org/officeDocument/2006/relationships/hyperlink" Target="https://podminky.urs.cz/item/CS_URS_2024_01/211971110" TargetMode="External" /><Relationship Id="rId25" Type="http://schemas.openxmlformats.org/officeDocument/2006/relationships/hyperlink" Target="https://podminky.urs.cz/item/CS_URS_2024_01/212752102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561121101" TargetMode="External" /><Relationship Id="rId28" Type="http://schemas.openxmlformats.org/officeDocument/2006/relationships/hyperlink" Target="https://podminky.urs.cz/item/CS_URS_2024_01/564730001" TargetMode="External" /><Relationship Id="rId29" Type="http://schemas.openxmlformats.org/officeDocument/2006/relationships/hyperlink" Target="https://podminky.urs.cz/item/CS_URS_2024_01/564730101" TargetMode="External" /><Relationship Id="rId30" Type="http://schemas.openxmlformats.org/officeDocument/2006/relationships/hyperlink" Target="https://podminky.urs.cz/item/CS_URS_2024_01/564851111" TargetMode="External" /><Relationship Id="rId31" Type="http://schemas.openxmlformats.org/officeDocument/2006/relationships/hyperlink" Target="https://podminky.urs.cz/item/CS_URS_2024_01/564861111" TargetMode="External" /><Relationship Id="rId32" Type="http://schemas.openxmlformats.org/officeDocument/2006/relationships/hyperlink" Target="https://podminky.urs.cz/item/CS_URS_2024_01/564861111" TargetMode="External" /><Relationship Id="rId33" Type="http://schemas.openxmlformats.org/officeDocument/2006/relationships/hyperlink" Target="https://podminky.urs.cz/item/CS_URS_2024_01/565165121" TargetMode="External" /><Relationship Id="rId34" Type="http://schemas.openxmlformats.org/officeDocument/2006/relationships/hyperlink" Target="https://podminky.urs.cz/item/CS_URS_2024_01/567132113" TargetMode="External" /><Relationship Id="rId35" Type="http://schemas.openxmlformats.org/officeDocument/2006/relationships/hyperlink" Target="https://podminky.urs.cz/item/CS_URS_2024_01/573231108" TargetMode="External" /><Relationship Id="rId36" Type="http://schemas.openxmlformats.org/officeDocument/2006/relationships/hyperlink" Target="https://podminky.urs.cz/item/CS_URS_2024_01/577134121" TargetMode="External" /><Relationship Id="rId37" Type="http://schemas.openxmlformats.org/officeDocument/2006/relationships/hyperlink" Target="https://podminky.urs.cz/item/CS_URS_2024_01/596211112" TargetMode="External" /><Relationship Id="rId38" Type="http://schemas.openxmlformats.org/officeDocument/2006/relationships/hyperlink" Target="https://podminky.urs.cz/item/CS_URS_2024_01/596211213" TargetMode="External" /><Relationship Id="rId39" Type="http://schemas.openxmlformats.org/officeDocument/2006/relationships/hyperlink" Target="https://podminky.urs.cz/item/CS_URS_2024_01/895941302" TargetMode="External" /><Relationship Id="rId40" Type="http://schemas.openxmlformats.org/officeDocument/2006/relationships/hyperlink" Target="https://podminky.urs.cz/item/CS_URS_2024_01/895941332" TargetMode="External" /><Relationship Id="rId41" Type="http://schemas.openxmlformats.org/officeDocument/2006/relationships/hyperlink" Target="https://podminky.urs.cz/item/CS_URS_2024_01/895941351" TargetMode="External" /><Relationship Id="rId42" Type="http://schemas.openxmlformats.org/officeDocument/2006/relationships/hyperlink" Target="https://podminky.urs.cz/item/CS_URS_2024_01/899204112" TargetMode="External" /><Relationship Id="rId43" Type="http://schemas.openxmlformats.org/officeDocument/2006/relationships/hyperlink" Target="https://podminky.urs.cz/item/CS_URS_2024_01/914111111" TargetMode="External" /><Relationship Id="rId44" Type="http://schemas.openxmlformats.org/officeDocument/2006/relationships/hyperlink" Target="https://podminky.urs.cz/item/CS_URS_2024_01/914511113" TargetMode="External" /><Relationship Id="rId45" Type="http://schemas.openxmlformats.org/officeDocument/2006/relationships/hyperlink" Target="https://podminky.urs.cz/item/CS_URS_2024_01/915111116" TargetMode="External" /><Relationship Id="rId46" Type="http://schemas.openxmlformats.org/officeDocument/2006/relationships/hyperlink" Target="https://podminky.urs.cz/item/CS_URS_2024_01/915131112" TargetMode="External" /><Relationship Id="rId47" Type="http://schemas.openxmlformats.org/officeDocument/2006/relationships/hyperlink" Target="https://podminky.urs.cz/item/CS_URS_2024_01/915611111" TargetMode="External" /><Relationship Id="rId48" Type="http://schemas.openxmlformats.org/officeDocument/2006/relationships/hyperlink" Target="https://podminky.urs.cz/item/CS_URS_2024_01/915621111" TargetMode="External" /><Relationship Id="rId49" Type="http://schemas.openxmlformats.org/officeDocument/2006/relationships/hyperlink" Target="https://podminky.urs.cz/item/CS_URS_2024_01/916131213" TargetMode="External" /><Relationship Id="rId50" Type="http://schemas.openxmlformats.org/officeDocument/2006/relationships/hyperlink" Target="https://podminky.urs.cz/item/CS_URS_2024_01/916231213" TargetMode="External" /><Relationship Id="rId51" Type="http://schemas.openxmlformats.org/officeDocument/2006/relationships/hyperlink" Target="https://podminky.urs.cz/item/CS_URS_2024_01/919122122" TargetMode="External" /><Relationship Id="rId52" Type="http://schemas.openxmlformats.org/officeDocument/2006/relationships/hyperlink" Target="https://podminky.urs.cz/item/CS_URS_2024_01/919112223" TargetMode="External" /><Relationship Id="rId53" Type="http://schemas.openxmlformats.org/officeDocument/2006/relationships/hyperlink" Target="https://podminky.urs.cz/item/CS_URS_2024_01/919731121" TargetMode="External" /><Relationship Id="rId54" Type="http://schemas.openxmlformats.org/officeDocument/2006/relationships/hyperlink" Target="https://podminky.urs.cz/item/CS_URS_2024_01/939941111" TargetMode="External" /><Relationship Id="rId55" Type="http://schemas.openxmlformats.org/officeDocument/2006/relationships/hyperlink" Target="https://podminky.urs.cz/item/CS_URS_2024_01/997221551" TargetMode="External" /><Relationship Id="rId56" Type="http://schemas.openxmlformats.org/officeDocument/2006/relationships/hyperlink" Target="https://podminky.urs.cz/item/CS_URS_2024_01/997221559" TargetMode="External" /><Relationship Id="rId57" Type="http://schemas.openxmlformats.org/officeDocument/2006/relationships/hyperlink" Target="https://podminky.urs.cz/item/CS_URS_2024_01/997221561" TargetMode="External" /><Relationship Id="rId58" Type="http://schemas.openxmlformats.org/officeDocument/2006/relationships/hyperlink" Target="https://podminky.urs.cz/item/CS_URS_2024_01/997221569" TargetMode="External" /><Relationship Id="rId59" Type="http://schemas.openxmlformats.org/officeDocument/2006/relationships/hyperlink" Target="https://podminky.urs.cz/item/CS_URS_2024_01/997221861" TargetMode="External" /><Relationship Id="rId60" Type="http://schemas.openxmlformats.org/officeDocument/2006/relationships/hyperlink" Target="https://podminky.urs.cz/item/CS_URS_2024_01/997221873" TargetMode="External" /><Relationship Id="rId61" Type="http://schemas.openxmlformats.org/officeDocument/2006/relationships/hyperlink" Target="https://podminky.urs.cz/item/CS_URS_2024_01/997221875" TargetMode="External" /><Relationship Id="rId62" Type="http://schemas.openxmlformats.org/officeDocument/2006/relationships/hyperlink" Target="https://podminky.urs.cz/item/CS_URS_2024_01/998223011" TargetMode="External" /><Relationship Id="rId63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211311" TargetMode="External" /><Relationship Id="rId2" Type="http://schemas.openxmlformats.org/officeDocument/2006/relationships/hyperlink" Target="https://podminky.urs.cz/item/CS_URS_2024_01/162211319" TargetMode="External" /><Relationship Id="rId3" Type="http://schemas.openxmlformats.org/officeDocument/2006/relationships/hyperlink" Target="https://podminky.urs.cz/item/CS_URS_2024_01/167111101" TargetMode="External" /><Relationship Id="rId4" Type="http://schemas.openxmlformats.org/officeDocument/2006/relationships/hyperlink" Target="https://podminky.urs.cz/item/CS_URS_2024_01/184813511" TargetMode="External" /><Relationship Id="rId5" Type="http://schemas.openxmlformats.org/officeDocument/2006/relationships/hyperlink" Target="https://podminky.urs.cz/item/CS_URS_2024_01/181351113" TargetMode="External" /><Relationship Id="rId6" Type="http://schemas.openxmlformats.org/officeDocument/2006/relationships/hyperlink" Target="https://podminky.urs.cz/item/CS_URS_2024_01/183402121" TargetMode="External" /><Relationship Id="rId7" Type="http://schemas.openxmlformats.org/officeDocument/2006/relationships/hyperlink" Target="https://podminky.urs.cz/item/CS_URS_2024_01/183403153" TargetMode="External" /><Relationship Id="rId8" Type="http://schemas.openxmlformats.org/officeDocument/2006/relationships/hyperlink" Target="https://podminky.urs.cz/item/CS_URS_2024_01/183205112" TargetMode="External" /><Relationship Id="rId9" Type="http://schemas.openxmlformats.org/officeDocument/2006/relationships/hyperlink" Target="https://podminky.urs.cz/item/CS_URS_2024_01/183101221" TargetMode="External" /><Relationship Id="rId10" Type="http://schemas.openxmlformats.org/officeDocument/2006/relationships/hyperlink" Target="https://podminky.urs.cz/item/CS_URS_2024_01/183101114" TargetMode="External" /><Relationship Id="rId11" Type="http://schemas.openxmlformats.org/officeDocument/2006/relationships/hyperlink" Target="https://podminky.urs.cz/item/CS_URS_2024_01/183111111" TargetMode="External" /><Relationship Id="rId12" Type="http://schemas.openxmlformats.org/officeDocument/2006/relationships/hyperlink" Target="https://podminky.urs.cz/item/CS_URS_2024_01/184102116" TargetMode="External" /><Relationship Id="rId13" Type="http://schemas.openxmlformats.org/officeDocument/2006/relationships/hyperlink" Target="https://podminky.urs.cz/item/CS_URS_2024_01/184102113" TargetMode="External" /><Relationship Id="rId14" Type="http://schemas.openxmlformats.org/officeDocument/2006/relationships/hyperlink" Target="https://podminky.urs.cz/item/CS_URS_2024_01/183211322" TargetMode="External" /><Relationship Id="rId15" Type="http://schemas.openxmlformats.org/officeDocument/2006/relationships/hyperlink" Target="https://podminky.urs.cz/item/CS_URS_2024_01/183211313" TargetMode="External" /><Relationship Id="rId16" Type="http://schemas.openxmlformats.org/officeDocument/2006/relationships/hyperlink" Target="https://podminky.urs.cz/item/CS_URS_2024_01/185802114" TargetMode="External" /><Relationship Id="rId17" Type="http://schemas.openxmlformats.org/officeDocument/2006/relationships/hyperlink" Target="https://podminky.urs.cz/item/CS_URS_2024_01/185802114" TargetMode="External" /><Relationship Id="rId18" Type="http://schemas.openxmlformats.org/officeDocument/2006/relationships/hyperlink" Target="https://podminky.urs.cz/item/CS_URS_2024_01/184215133" TargetMode="External" /><Relationship Id="rId19" Type="http://schemas.openxmlformats.org/officeDocument/2006/relationships/hyperlink" Target="https://podminky.urs.cz/item/CS_URS_2024_01/184501141" TargetMode="External" /><Relationship Id="rId20" Type="http://schemas.openxmlformats.org/officeDocument/2006/relationships/hyperlink" Target="https://podminky.urs.cz/item/CS_URS_2024_01/184801121" TargetMode="External" /><Relationship Id="rId21" Type="http://schemas.openxmlformats.org/officeDocument/2006/relationships/hyperlink" Target="https://podminky.urs.cz/item/CS_URS_2024_01/185804111" TargetMode="External" /><Relationship Id="rId22" Type="http://schemas.openxmlformats.org/officeDocument/2006/relationships/hyperlink" Target="https://podminky.urs.cz/item/CS_URS_2024_01/184215412" TargetMode="External" /><Relationship Id="rId23" Type="http://schemas.openxmlformats.org/officeDocument/2006/relationships/hyperlink" Target="https://podminky.urs.cz/item/CS_URS_2024_01/184911422" TargetMode="External" /><Relationship Id="rId24" Type="http://schemas.openxmlformats.org/officeDocument/2006/relationships/hyperlink" Target="https://podminky.urs.cz/item/CS_URS_2024_01/184911151" TargetMode="External" /><Relationship Id="rId25" Type="http://schemas.openxmlformats.org/officeDocument/2006/relationships/hyperlink" Target="https://podminky.urs.cz/item/CS_URS_2024_01/185804312" TargetMode="External" /><Relationship Id="rId26" Type="http://schemas.openxmlformats.org/officeDocument/2006/relationships/hyperlink" Target="https://podminky.urs.cz/item/CS_URS_2024_01/185851121" TargetMode="External" /><Relationship Id="rId27" Type="http://schemas.openxmlformats.org/officeDocument/2006/relationships/hyperlink" Target="https://podminky.urs.cz/item/CS_URS_2024_01/181411131" TargetMode="External" /><Relationship Id="rId28" Type="http://schemas.openxmlformats.org/officeDocument/2006/relationships/hyperlink" Target="https://podminky.urs.cz/item/CS_URS_2024_01/183403161" TargetMode="External" /><Relationship Id="rId29" Type="http://schemas.openxmlformats.org/officeDocument/2006/relationships/hyperlink" Target="https://podminky.urs.cz/item/CS_URS_2024_01/998231311" TargetMode="External" /><Relationship Id="rId30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5804312" TargetMode="External" /><Relationship Id="rId2" Type="http://schemas.openxmlformats.org/officeDocument/2006/relationships/hyperlink" Target="https://podminky.urs.cz/item/CS_URS_2024_01/185851121" TargetMode="External" /><Relationship Id="rId3" Type="http://schemas.openxmlformats.org/officeDocument/2006/relationships/hyperlink" Target="https://podminky.urs.cz/item/CS_URS_2024_01/184911111" TargetMode="External" /><Relationship Id="rId4" Type="http://schemas.openxmlformats.org/officeDocument/2006/relationships/hyperlink" Target="https://podminky.urs.cz/item/CS_URS_2024_01/185804513" TargetMode="External" /><Relationship Id="rId5" Type="http://schemas.openxmlformats.org/officeDocument/2006/relationships/hyperlink" Target="https://podminky.urs.cz/item/CS_URS_2024_01/185804523" TargetMode="External" /><Relationship Id="rId6" Type="http://schemas.openxmlformats.org/officeDocument/2006/relationships/hyperlink" Target="https://podminky.urs.cz/item/CS_URS_2024_01/184852322" TargetMode="External" /><Relationship Id="rId7" Type="http://schemas.openxmlformats.org/officeDocument/2006/relationships/hyperlink" Target="https://podminky.urs.cz/item/CS_URS_2024_01/185804312" TargetMode="External" /><Relationship Id="rId8" Type="http://schemas.openxmlformats.org/officeDocument/2006/relationships/hyperlink" Target="https://podminky.urs.cz/item/CS_URS_2024_01/185851121" TargetMode="External" /><Relationship Id="rId9" Type="http://schemas.openxmlformats.org/officeDocument/2006/relationships/hyperlink" Target="https://podminky.urs.cz/item/CS_URS_2024_01/183211422" TargetMode="External" /><Relationship Id="rId10" Type="http://schemas.openxmlformats.org/officeDocument/2006/relationships/hyperlink" Target="https://podminky.urs.cz/item/CS_URS_2024_01/185804211" TargetMode="External" /><Relationship Id="rId11" Type="http://schemas.openxmlformats.org/officeDocument/2006/relationships/hyperlink" Target="https://podminky.urs.cz/item/CS_URS_2024_01/185804231" TargetMode="External" /><Relationship Id="rId12" Type="http://schemas.openxmlformats.org/officeDocument/2006/relationships/hyperlink" Target="https://podminky.urs.cz/item/CS_URS_2024_01/185804252" TargetMode="External" /><Relationship Id="rId13" Type="http://schemas.openxmlformats.org/officeDocument/2006/relationships/hyperlink" Target="https://podminky.urs.cz/item/CS_URS_2024_01/111151221" TargetMode="External" /><Relationship Id="rId14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83211313" TargetMode="External" /><Relationship Id="rId2" Type="http://schemas.openxmlformats.org/officeDocument/2006/relationships/hyperlink" Target="https://podminky.urs.cz/item/CS_URS_2024_01/183211319" TargetMode="External" /><Relationship Id="rId3" Type="http://schemas.openxmlformats.org/officeDocument/2006/relationships/hyperlink" Target="https://podminky.urs.cz/item/CS_URS_2024_01/183211322" TargetMode="External" /><Relationship Id="rId4" Type="http://schemas.openxmlformats.org/officeDocument/2006/relationships/hyperlink" Target="https://podminky.urs.cz/item/CS_URS_2024_01/184102312" TargetMode="External" /><Relationship Id="rId5" Type="http://schemas.openxmlformats.org/officeDocument/2006/relationships/hyperlink" Target="https://podminky.urs.cz/item/CS_URS_2024_01/184214154" TargetMode="External" /><Relationship Id="rId6" Type="http://schemas.openxmlformats.org/officeDocument/2006/relationships/hyperlink" Target="https://podminky.urs.cz/item/CS_URS_2024_01/184215211" TargetMode="External" /><Relationship Id="rId7" Type="http://schemas.openxmlformats.org/officeDocument/2006/relationships/hyperlink" Target="https://podminky.urs.cz/item/CS_URS_2024_01/184911421" TargetMode="External" /><Relationship Id="rId8" Type="http://schemas.openxmlformats.org/officeDocument/2006/relationships/hyperlink" Target="https://podminky.urs.cz/item/CS_URS_2024_01/596911111" TargetMode="External" /><Relationship Id="rId9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13701" TargetMode="External" /><Relationship Id="rId2" Type="http://schemas.openxmlformats.org/officeDocument/2006/relationships/hyperlink" Target="https://podminky.urs.cz/item/CS_URS_2024_01/162211311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71201231" TargetMode="External" /><Relationship Id="rId6" Type="http://schemas.openxmlformats.org/officeDocument/2006/relationships/hyperlink" Target="https://podminky.urs.cz/item/CS_URS_2024_01/275313611" TargetMode="External" /><Relationship Id="rId7" Type="http://schemas.openxmlformats.org/officeDocument/2006/relationships/hyperlink" Target="https://podminky.urs.cz/item/CS_URS_2024_01/936104213" TargetMode="External" /><Relationship Id="rId8" Type="http://schemas.openxmlformats.org/officeDocument/2006/relationships/hyperlink" Target="https://podminky.urs.cz/item/CS_URS_2024_01/936124113" TargetMode="External" /><Relationship Id="rId9" Type="http://schemas.openxmlformats.org/officeDocument/2006/relationships/hyperlink" Target="https://podminky.urs.cz/item/CS_URS_2024_01/936174311" TargetMode="External" /><Relationship Id="rId10" Type="http://schemas.openxmlformats.org/officeDocument/2006/relationships/hyperlink" Target="https://podminky.urs.cz/item/CS_URS_2024_01/998012021" TargetMode="External" /><Relationship Id="rId1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103" TargetMode="External" /><Relationship Id="rId2" Type="http://schemas.openxmlformats.org/officeDocument/2006/relationships/hyperlink" Target="https://podminky.urs.cz/item/CS_URS_2024_01/162751117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4151101" TargetMode="External" /><Relationship Id="rId5" Type="http://schemas.openxmlformats.org/officeDocument/2006/relationships/hyperlink" Target="https://podminky.urs.cz/item/CS_URS_2024_01/460671114" TargetMode="External" /><Relationship Id="rId6" Type="http://schemas.openxmlformats.org/officeDocument/2006/relationships/hyperlink" Target="https://podminky.urs.cz/item/CS_URS_2024_01/871313121" TargetMode="External" /><Relationship Id="rId7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36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PPArchitects01772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Dům s pečovatelskou službou, Brno-Bystrc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5. 4. 2024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Statutární město Brno,Dominikánské nám.196/1, Brno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P.P.Architects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35</v>
      </c>
      <c r="AJ50" s="43"/>
      <c r="AK50" s="43"/>
      <c r="AL50" s="43"/>
      <c r="AM50" s="76" t="str">
        <f>IF(E20="","",E20)</f>
        <v>CKN Invest, spol. s r.o.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ROUND(AG55+AG56+AG57+SUM(AG69:AG88)+AG92+AG93,2)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ROUND(AS55+AS56+AS57+SUM(AS69:AS88)+AS92+AS93,2)</f>
        <v>0</v>
      </c>
      <c r="AT54" s="109">
        <f>ROUND(SUM(AV54:AW54),2)</f>
        <v>0</v>
      </c>
      <c r="AU54" s="110">
        <f>ROUND(AU55+AU56+AU57+SUM(AU69:AU88)+AU92+AU93,5)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ROUND(AZ55+AZ56+AZ57+SUM(AZ69:AZ88)+AZ92+AZ93,2)</f>
        <v>0</v>
      </c>
      <c r="BA54" s="109">
        <f>ROUND(BA55+BA56+BA57+SUM(BA69:BA88)+BA92+BA93,2)</f>
        <v>0</v>
      </c>
      <c r="BB54" s="109">
        <f>ROUND(BB55+BB56+BB57+SUM(BB69:BB88)+BB92+BB93,2)</f>
        <v>0</v>
      </c>
      <c r="BC54" s="109">
        <f>ROUND(BC55+BC56+BC57+SUM(BC69:BC88)+BC92+BC93,2)</f>
        <v>0</v>
      </c>
      <c r="BD54" s="111">
        <f>ROUND(BD55+BD56+BD57+SUM(BD69:BD88)+BD92+BD93,2)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16.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'00 - Vedlejší rozpočtové 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'00 - Vedlejší rozpočtové ...'!P83</f>
        <v>0</v>
      </c>
      <c r="AV55" s="123">
        <f>'00 - Vedlejší rozpočtové ...'!J33</f>
        <v>0</v>
      </c>
      <c r="AW55" s="123">
        <f>'00 - Vedlejší rozpočtové ...'!J34</f>
        <v>0</v>
      </c>
      <c r="AX55" s="123">
        <f>'00 - Vedlejší rozpočtové ...'!J35</f>
        <v>0</v>
      </c>
      <c r="AY55" s="123">
        <f>'00 - Vedlejší rozpočtové ...'!J36</f>
        <v>0</v>
      </c>
      <c r="AZ55" s="123">
        <f>'00 - Vedlejší rozpočtové ...'!F33</f>
        <v>0</v>
      </c>
      <c r="BA55" s="123">
        <f>'00 - Vedlejší rozpočtové ...'!F34</f>
        <v>0</v>
      </c>
      <c r="BB55" s="123">
        <f>'00 - Vedlejší rozpočtové ...'!F35</f>
        <v>0</v>
      </c>
      <c r="BC55" s="123">
        <f>'00 - Vedlejší rozpočtové ...'!F36</f>
        <v>0</v>
      </c>
      <c r="BD55" s="125">
        <f>'00 - Vedlejší rozpočtové 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78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'01 - SO01 - Příprava území'!J30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'01 - SO01 - Příprava území'!P81</f>
        <v>0</v>
      </c>
      <c r="AV56" s="123">
        <f>'01 - SO01 - Příprava území'!J33</f>
        <v>0</v>
      </c>
      <c r="AW56" s="123">
        <f>'01 - SO01 - Příprava území'!J34</f>
        <v>0</v>
      </c>
      <c r="AX56" s="123">
        <f>'01 - SO01 - Příprava území'!J35</f>
        <v>0</v>
      </c>
      <c r="AY56" s="123">
        <f>'01 - SO01 - Příprava území'!J36</f>
        <v>0</v>
      </c>
      <c r="AZ56" s="123">
        <f>'01 - SO01 - Příprava území'!F33</f>
        <v>0</v>
      </c>
      <c r="BA56" s="123">
        <f>'01 - SO01 - Příprava území'!F34</f>
        <v>0</v>
      </c>
      <c r="BB56" s="123">
        <f>'01 - SO01 - Příprava území'!F35</f>
        <v>0</v>
      </c>
      <c r="BC56" s="123">
        <f>'01 - SO01 - Příprava území'!F36</f>
        <v>0</v>
      </c>
      <c r="BD56" s="125">
        <f>'01 - SO01 - Příprava území'!F37</f>
        <v>0</v>
      </c>
      <c r="BE56" s="7"/>
      <c r="BT56" s="126" t="s">
        <v>82</v>
      </c>
      <c r="BV56" s="126" t="s">
        <v>76</v>
      </c>
      <c r="BW56" s="126" t="s">
        <v>86</v>
      </c>
      <c r="BX56" s="126" t="s">
        <v>5</v>
      </c>
      <c r="CL56" s="126" t="s">
        <v>19</v>
      </c>
      <c r="CM56" s="126" t="s">
        <v>82</v>
      </c>
    </row>
    <row r="57" s="7" customFormat="1" ht="16.5" customHeight="1">
      <c r="A57" s="7"/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27">
        <f>ROUND(AG58+SUM(AG59:AG62)+SUM(AG65:AG68),2)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f>ROUND(AS58+SUM(AS59:AS62)+SUM(AS65:AS68),2)</f>
        <v>0</v>
      </c>
      <c r="AT57" s="123">
        <f>ROUND(SUM(AV57:AW57),2)</f>
        <v>0</v>
      </c>
      <c r="AU57" s="124">
        <f>ROUND(AU58+SUM(AU59:AU62)+SUM(AU65:AU68),5)</f>
        <v>0</v>
      </c>
      <c r="AV57" s="123">
        <f>ROUND(AZ57*L29,2)</f>
        <v>0</v>
      </c>
      <c r="AW57" s="123">
        <f>ROUND(BA57*L30,2)</f>
        <v>0</v>
      </c>
      <c r="AX57" s="123">
        <f>ROUND(BB57*L29,2)</f>
        <v>0</v>
      </c>
      <c r="AY57" s="123">
        <f>ROUND(BC57*L30,2)</f>
        <v>0</v>
      </c>
      <c r="AZ57" s="123">
        <f>ROUND(AZ58+SUM(AZ59:AZ62)+SUM(AZ65:AZ68),2)</f>
        <v>0</v>
      </c>
      <c r="BA57" s="123">
        <f>ROUND(BA58+SUM(BA59:BA62)+SUM(BA65:BA68),2)</f>
        <v>0</v>
      </c>
      <c r="BB57" s="123">
        <f>ROUND(BB58+SUM(BB59:BB62)+SUM(BB65:BB68),2)</f>
        <v>0</v>
      </c>
      <c r="BC57" s="123">
        <f>ROUND(BC58+SUM(BC59:BC62)+SUM(BC65:BC68),2)</f>
        <v>0</v>
      </c>
      <c r="BD57" s="125">
        <f>ROUND(BD58+SUM(BD59:BD62)+SUM(BD65:BD68),2)</f>
        <v>0</v>
      </c>
      <c r="BE57" s="7"/>
      <c r="BS57" s="126" t="s">
        <v>73</v>
      </c>
      <c r="BT57" s="126" t="s">
        <v>82</v>
      </c>
      <c r="BU57" s="126" t="s">
        <v>75</v>
      </c>
      <c r="BV57" s="126" t="s">
        <v>76</v>
      </c>
      <c r="BW57" s="126" t="s">
        <v>89</v>
      </c>
      <c r="BX57" s="126" t="s">
        <v>5</v>
      </c>
      <c r="CL57" s="126" t="s">
        <v>19</v>
      </c>
      <c r="CM57" s="126" t="s">
        <v>82</v>
      </c>
    </row>
    <row r="58" s="4" customFormat="1" ht="16.5" customHeight="1">
      <c r="A58" s="114" t="s">
        <v>78</v>
      </c>
      <c r="B58" s="66"/>
      <c r="C58" s="128"/>
      <c r="D58" s="128"/>
      <c r="E58" s="129" t="s">
        <v>90</v>
      </c>
      <c r="F58" s="129"/>
      <c r="G58" s="129"/>
      <c r="H58" s="129"/>
      <c r="I58" s="129"/>
      <c r="J58" s="128"/>
      <c r="K58" s="129" t="s">
        <v>91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'02.01 - SO02 - DPS - stav...'!J32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92</v>
      </c>
      <c r="AR58" s="68"/>
      <c r="AS58" s="132">
        <v>0</v>
      </c>
      <c r="AT58" s="133">
        <f>ROUND(SUM(AV58:AW58),2)</f>
        <v>0</v>
      </c>
      <c r="AU58" s="134">
        <f>'02.01 - SO02 - DPS - stav...'!P133</f>
        <v>0</v>
      </c>
      <c r="AV58" s="133">
        <f>'02.01 - SO02 - DPS - stav...'!J35</f>
        <v>0</v>
      </c>
      <c r="AW58" s="133">
        <f>'02.01 - SO02 - DPS - stav...'!J36</f>
        <v>0</v>
      </c>
      <c r="AX58" s="133">
        <f>'02.01 - SO02 - DPS - stav...'!J37</f>
        <v>0</v>
      </c>
      <c r="AY58" s="133">
        <f>'02.01 - SO02 - DPS - stav...'!J38</f>
        <v>0</v>
      </c>
      <c r="AZ58" s="133">
        <f>'02.01 - SO02 - DPS - stav...'!F35</f>
        <v>0</v>
      </c>
      <c r="BA58" s="133">
        <f>'02.01 - SO02 - DPS - stav...'!F36</f>
        <v>0</v>
      </c>
      <c r="BB58" s="133">
        <f>'02.01 - SO02 - DPS - stav...'!F37</f>
        <v>0</v>
      </c>
      <c r="BC58" s="133">
        <f>'02.01 - SO02 - DPS - stav...'!F38</f>
        <v>0</v>
      </c>
      <c r="BD58" s="135">
        <f>'02.01 - SO02 - DPS - stav...'!F39</f>
        <v>0</v>
      </c>
      <c r="BE58" s="4"/>
      <c r="BT58" s="136" t="s">
        <v>93</v>
      </c>
      <c r="BV58" s="136" t="s">
        <v>76</v>
      </c>
      <c r="BW58" s="136" t="s">
        <v>94</v>
      </c>
      <c r="BX58" s="136" t="s">
        <v>89</v>
      </c>
      <c r="CL58" s="136" t="s">
        <v>19</v>
      </c>
    </row>
    <row r="59" s="4" customFormat="1" ht="16.5" customHeight="1">
      <c r="A59" s="114" t="s">
        <v>78</v>
      </c>
      <c r="B59" s="66"/>
      <c r="C59" s="128"/>
      <c r="D59" s="128"/>
      <c r="E59" s="129" t="s">
        <v>95</v>
      </c>
      <c r="F59" s="129"/>
      <c r="G59" s="129"/>
      <c r="H59" s="129"/>
      <c r="I59" s="129"/>
      <c r="J59" s="128"/>
      <c r="K59" s="129" t="s">
        <v>96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'02.02 - Zvláštní zakládání'!J32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92</v>
      </c>
      <c r="AR59" s="68"/>
      <c r="AS59" s="132">
        <v>0</v>
      </c>
      <c r="AT59" s="133">
        <f>ROUND(SUM(AV59:AW59),2)</f>
        <v>0</v>
      </c>
      <c r="AU59" s="134">
        <f>'02.02 - Zvláštní zakládání'!P87</f>
        <v>0</v>
      </c>
      <c r="AV59" s="133">
        <f>'02.02 - Zvláštní zakládání'!J35</f>
        <v>0</v>
      </c>
      <c r="AW59" s="133">
        <f>'02.02 - Zvláštní zakládání'!J36</f>
        <v>0</v>
      </c>
      <c r="AX59" s="133">
        <f>'02.02 - Zvláštní zakládání'!J37</f>
        <v>0</v>
      </c>
      <c r="AY59" s="133">
        <f>'02.02 - Zvláštní zakládání'!J38</f>
        <v>0</v>
      </c>
      <c r="AZ59" s="133">
        <f>'02.02 - Zvláštní zakládání'!F35</f>
        <v>0</v>
      </c>
      <c r="BA59" s="133">
        <f>'02.02 - Zvláštní zakládání'!F36</f>
        <v>0</v>
      </c>
      <c r="BB59" s="133">
        <f>'02.02 - Zvláštní zakládání'!F37</f>
        <v>0</v>
      </c>
      <c r="BC59" s="133">
        <f>'02.02 - Zvláštní zakládání'!F38</f>
        <v>0</v>
      </c>
      <c r="BD59" s="135">
        <f>'02.02 - Zvláštní zakládání'!F39</f>
        <v>0</v>
      </c>
      <c r="BE59" s="4"/>
      <c r="BT59" s="136" t="s">
        <v>93</v>
      </c>
      <c r="BV59" s="136" t="s">
        <v>76</v>
      </c>
      <c r="BW59" s="136" t="s">
        <v>97</v>
      </c>
      <c r="BX59" s="136" t="s">
        <v>89</v>
      </c>
      <c r="CL59" s="136" t="s">
        <v>19</v>
      </c>
    </row>
    <row r="60" s="4" customFormat="1" ht="16.5" customHeight="1">
      <c r="A60" s="114" t="s">
        <v>78</v>
      </c>
      <c r="B60" s="66"/>
      <c r="C60" s="128"/>
      <c r="D60" s="128"/>
      <c r="E60" s="129" t="s">
        <v>98</v>
      </c>
      <c r="F60" s="129"/>
      <c r="G60" s="129"/>
      <c r="H60" s="129"/>
      <c r="I60" s="129"/>
      <c r="J60" s="128"/>
      <c r="K60" s="129" t="s">
        <v>99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'02.03 - Zdravotně technic...'!J32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92</v>
      </c>
      <c r="AR60" s="68"/>
      <c r="AS60" s="132">
        <v>0</v>
      </c>
      <c r="AT60" s="133">
        <f>ROUND(SUM(AV60:AW60),2)</f>
        <v>0</v>
      </c>
      <c r="AU60" s="134">
        <f>'02.03 - Zdravotně technic...'!P102</f>
        <v>0</v>
      </c>
      <c r="AV60" s="133">
        <f>'02.03 - Zdravotně technic...'!J35</f>
        <v>0</v>
      </c>
      <c r="AW60" s="133">
        <f>'02.03 - Zdravotně technic...'!J36</f>
        <v>0</v>
      </c>
      <c r="AX60" s="133">
        <f>'02.03 - Zdravotně technic...'!J37</f>
        <v>0</v>
      </c>
      <c r="AY60" s="133">
        <f>'02.03 - Zdravotně technic...'!J38</f>
        <v>0</v>
      </c>
      <c r="AZ60" s="133">
        <f>'02.03 - Zdravotně technic...'!F35</f>
        <v>0</v>
      </c>
      <c r="BA60" s="133">
        <f>'02.03 - Zdravotně technic...'!F36</f>
        <v>0</v>
      </c>
      <c r="BB60" s="133">
        <f>'02.03 - Zdravotně technic...'!F37</f>
        <v>0</v>
      </c>
      <c r="BC60" s="133">
        <f>'02.03 - Zdravotně technic...'!F38</f>
        <v>0</v>
      </c>
      <c r="BD60" s="135">
        <f>'02.03 - Zdravotně technic...'!F39</f>
        <v>0</v>
      </c>
      <c r="BE60" s="4"/>
      <c r="BT60" s="136" t="s">
        <v>93</v>
      </c>
      <c r="BV60" s="136" t="s">
        <v>76</v>
      </c>
      <c r="BW60" s="136" t="s">
        <v>100</v>
      </c>
      <c r="BX60" s="136" t="s">
        <v>89</v>
      </c>
      <c r="CL60" s="136" t="s">
        <v>19</v>
      </c>
    </row>
    <row r="61" s="4" customFormat="1" ht="16.5" customHeight="1">
      <c r="A61" s="114" t="s">
        <v>78</v>
      </c>
      <c r="B61" s="66"/>
      <c r="C61" s="128"/>
      <c r="D61" s="128"/>
      <c r="E61" s="129" t="s">
        <v>101</v>
      </c>
      <c r="F61" s="129"/>
      <c r="G61" s="129"/>
      <c r="H61" s="129"/>
      <c r="I61" s="129"/>
      <c r="J61" s="128"/>
      <c r="K61" s="129" t="s">
        <v>102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'02.04 - Vytápění'!J32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92</v>
      </c>
      <c r="AR61" s="68"/>
      <c r="AS61" s="132">
        <v>0</v>
      </c>
      <c r="AT61" s="133">
        <f>ROUND(SUM(AV61:AW61),2)</f>
        <v>0</v>
      </c>
      <c r="AU61" s="134">
        <f>'02.04 - Vytápění'!P92</f>
        <v>0</v>
      </c>
      <c r="AV61" s="133">
        <f>'02.04 - Vytápění'!J35</f>
        <v>0</v>
      </c>
      <c r="AW61" s="133">
        <f>'02.04 - Vytápění'!J36</f>
        <v>0</v>
      </c>
      <c r="AX61" s="133">
        <f>'02.04 - Vytápění'!J37</f>
        <v>0</v>
      </c>
      <c r="AY61" s="133">
        <f>'02.04 - Vytápění'!J38</f>
        <v>0</v>
      </c>
      <c r="AZ61" s="133">
        <f>'02.04 - Vytápění'!F35</f>
        <v>0</v>
      </c>
      <c r="BA61" s="133">
        <f>'02.04 - Vytápění'!F36</f>
        <v>0</v>
      </c>
      <c r="BB61" s="133">
        <f>'02.04 - Vytápění'!F37</f>
        <v>0</v>
      </c>
      <c r="BC61" s="133">
        <f>'02.04 - Vytápění'!F38</f>
        <v>0</v>
      </c>
      <c r="BD61" s="135">
        <f>'02.04 - Vytápění'!F39</f>
        <v>0</v>
      </c>
      <c r="BE61" s="4"/>
      <c r="BT61" s="136" t="s">
        <v>93</v>
      </c>
      <c r="BV61" s="136" t="s">
        <v>76</v>
      </c>
      <c r="BW61" s="136" t="s">
        <v>103</v>
      </c>
      <c r="BX61" s="136" t="s">
        <v>89</v>
      </c>
      <c r="CL61" s="136" t="s">
        <v>19</v>
      </c>
    </row>
    <row r="62" s="4" customFormat="1" ht="16.5" customHeight="1">
      <c r="A62" s="4"/>
      <c r="B62" s="66"/>
      <c r="C62" s="128"/>
      <c r="D62" s="128"/>
      <c r="E62" s="129" t="s">
        <v>104</v>
      </c>
      <c r="F62" s="129"/>
      <c r="G62" s="129"/>
      <c r="H62" s="129"/>
      <c r="I62" s="129"/>
      <c r="J62" s="128"/>
      <c r="K62" s="129" t="s">
        <v>105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7">
        <f>ROUND(SUM(AG63:AG64),2)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92</v>
      </c>
      <c r="AR62" s="68"/>
      <c r="AS62" s="132">
        <f>ROUND(SUM(AS63:AS64),2)</f>
        <v>0</v>
      </c>
      <c r="AT62" s="133">
        <f>ROUND(SUM(AV62:AW62),2)</f>
        <v>0</v>
      </c>
      <c r="AU62" s="134">
        <f>ROUND(SUM(AU63:AU64),5)</f>
        <v>0</v>
      </c>
      <c r="AV62" s="133">
        <f>ROUND(AZ62*L29,2)</f>
        <v>0</v>
      </c>
      <c r="AW62" s="133">
        <f>ROUND(BA62*L30,2)</f>
        <v>0</v>
      </c>
      <c r="AX62" s="133">
        <f>ROUND(BB62*L29,2)</f>
        <v>0</v>
      </c>
      <c r="AY62" s="133">
        <f>ROUND(BC62*L30,2)</f>
        <v>0</v>
      </c>
      <c r="AZ62" s="133">
        <f>ROUND(SUM(AZ63:AZ64),2)</f>
        <v>0</v>
      </c>
      <c r="BA62" s="133">
        <f>ROUND(SUM(BA63:BA64),2)</f>
        <v>0</v>
      </c>
      <c r="BB62" s="133">
        <f>ROUND(SUM(BB63:BB64),2)</f>
        <v>0</v>
      </c>
      <c r="BC62" s="133">
        <f>ROUND(SUM(BC63:BC64),2)</f>
        <v>0</v>
      </c>
      <c r="BD62" s="135">
        <f>ROUND(SUM(BD63:BD64),2)</f>
        <v>0</v>
      </c>
      <c r="BE62" s="4"/>
      <c r="BS62" s="136" t="s">
        <v>73</v>
      </c>
      <c r="BT62" s="136" t="s">
        <v>93</v>
      </c>
      <c r="BU62" s="136" t="s">
        <v>75</v>
      </c>
      <c r="BV62" s="136" t="s">
        <v>76</v>
      </c>
      <c r="BW62" s="136" t="s">
        <v>106</v>
      </c>
      <c r="BX62" s="136" t="s">
        <v>89</v>
      </c>
      <c r="CL62" s="136" t="s">
        <v>19</v>
      </c>
    </row>
    <row r="63" s="4" customFormat="1" ht="16.5" customHeight="1">
      <c r="A63" s="114" t="s">
        <v>78</v>
      </c>
      <c r="B63" s="66"/>
      <c r="C63" s="128"/>
      <c r="D63" s="128"/>
      <c r="E63" s="128"/>
      <c r="F63" s="129" t="s">
        <v>107</v>
      </c>
      <c r="G63" s="129"/>
      <c r="H63" s="129"/>
      <c r="I63" s="129"/>
      <c r="J63" s="129"/>
      <c r="K63" s="128"/>
      <c r="L63" s="129" t="s">
        <v>105</v>
      </c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'205.1 - Slaboproud'!J34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92</v>
      </c>
      <c r="AR63" s="68"/>
      <c r="AS63" s="132">
        <v>0</v>
      </c>
      <c r="AT63" s="133">
        <f>ROUND(SUM(AV63:AW63),2)</f>
        <v>0</v>
      </c>
      <c r="AU63" s="134">
        <f>'205.1 - Slaboproud'!P102</f>
        <v>0</v>
      </c>
      <c r="AV63" s="133">
        <f>'205.1 - Slaboproud'!J37</f>
        <v>0</v>
      </c>
      <c r="AW63" s="133">
        <f>'205.1 - Slaboproud'!J38</f>
        <v>0</v>
      </c>
      <c r="AX63" s="133">
        <f>'205.1 - Slaboproud'!J39</f>
        <v>0</v>
      </c>
      <c r="AY63" s="133">
        <f>'205.1 - Slaboproud'!J40</f>
        <v>0</v>
      </c>
      <c r="AZ63" s="133">
        <f>'205.1 - Slaboproud'!F37</f>
        <v>0</v>
      </c>
      <c r="BA63" s="133">
        <f>'205.1 - Slaboproud'!F38</f>
        <v>0</v>
      </c>
      <c r="BB63" s="133">
        <f>'205.1 - Slaboproud'!F39</f>
        <v>0</v>
      </c>
      <c r="BC63" s="133">
        <f>'205.1 - Slaboproud'!F40</f>
        <v>0</v>
      </c>
      <c r="BD63" s="135">
        <f>'205.1 - Slaboproud'!F41</f>
        <v>0</v>
      </c>
      <c r="BE63" s="4"/>
      <c r="BT63" s="136" t="s">
        <v>108</v>
      </c>
      <c r="BV63" s="136" t="s">
        <v>76</v>
      </c>
      <c r="BW63" s="136" t="s">
        <v>109</v>
      </c>
      <c r="BX63" s="136" t="s">
        <v>106</v>
      </c>
      <c r="CL63" s="136" t="s">
        <v>19</v>
      </c>
    </row>
    <row r="64" s="4" customFormat="1" ht="16.5" customHeight="1">
      <c r="A64" s="114" t="s">
        <v>78</v>
      </c>
      <c r="B64" s="66"/>
      <c r="C64" s="128"/>
      <c r="D64" s="128"/>
      <c r="E64" s="128"/>
      <c r="F64" s="129" t="s">
        <v>110</v>
      </c>
      <c r="G64" s="129"/>
      <c r="H64" s="129"/>
      <c r="I64" s="129"/>
      <c r="J64" s="129"/>
      <c r="K64" s="128"/>
      <c r="L64" s="129" t="s">
        <v>111</v>
      </c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'205.2 - System  sestra-pa...'!J34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92</v>
      </c>
      <c r="AR64" s="68"/>
      <c r="AS64" s="132">
        <v>0</v>
      </c>
      <c r="AT64" s="133">
        <f>ROUND(SUM(AV64:AW64),2)</f>
        <v>0</v>
      </c>
      <c r="AU64" s="134">
        <f>'205.2 - System  sestra-pa...'!P96</f>
        <v>0</v>
      </c>
      <c r="AV64" s="133">
        <f>'205.2 - System  sestra-pa...'!J37</f>
        <v>0</v>
      </c>
      <c r="AW64" s="133">
        <f>'205.2 - System  sestra-pa...'!J38</f>
        <v>0</v>
      </c>
      <c r="AX64" s="133">
        <f>'205.2 - System  sestra-pa...'!J39</f>
        <v>0</v>
      </c>
      <c r="AY64" s="133">
        <f>'205.2 - System  sestra-pa...'!J40</f>
        <v>0</v>
      </c>
      <c r="AZ64" s="133">
        <f>'205.2 - System  sestra-pa...'!F37</f>
        <v>0</v>
      </c>
      <c r="BA64" s="133">
        <f>'205.2 - System  sestra-pa...'!F38</f>
        <v>0</v>
      </c>
      <c r="BB64" s="133">
        <f>'205.2 - System  sestra-pa...'!F39</f>
        <v>0</v>
      </c>
      <c r="BC64" s="133">
        <f>'205.2 - System  sestra-pa...'!F40</f>
        <v>0</v>
      </c>
      <c r="BD64" s="135">
        <f>'205.2 - System  sestra-pa...'!F41</f>
        <v>0</v>
      </c>
      <c r="BE64" s="4"/>
      <c r="BT64" s="136" t="s">
        <v>108</v>
      </c>
      <c r="BV64" s="136" t="s">
        <v>76</v>
      </c>
      <c r="BW64" s="136" t="s">
        <v>112</v>
      </c>
      <c r="BX64" s="136" t="s">
        <v>106</v>
      </c>
      <c r="CL64" s="136" t="s">
        <v>19</v>
      </c>
    </row>
    <row r="65" s="4" customFormat="1" ht="16.5" customHeight="1">
      <c r="A65" s="114" t="s">
        <v>78</v>
      </c>
      <c r="B65" s="66"/>
      <c r="C65" s="128"/>
      <c r="D65" s="128"/>
      <c r="E65" s="129" t="s">
        <v>113</v>
      </c>
      <c r="F65" s="129"/>
      <c r="G65" s="129"/>
      <c r="H65" s="129"/>
      <c r="I65" s="129"/>
      <c r="J65" s="128"/>
      <c r="K65" s="129" t="s">
        <v>114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'02.06 - EPS'!J32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92</v>
      </c>
      <c r="AR65" s="68"/>
      <c r="AS65" s="132">
        <v>0</v>
      </c>
      <c r="AT65" s="133">
        <f>ROUND(SUM(AV65:AW65),2)</f>
        <v>0</v>
      </c>
      <c r="AU65" s="134">
        <f>'02.06 - EPS'!P88</f>
        <v>0</v>
      </c>
      <c r="AV65" s="133">
        <f>'02.06 - EPS'!J35</f>
        <v>0</v>
      </c>
      <c r="AW65" s="133">
        <f>'02.06 - EPS'!J36</f>
        <v>0</v>
      </c>
      <c r="AX65" s="133">
        <f>'02.06 - EPS'!J37</f>
        <v>0</v>
      </c>
      <c r="AY65" s="133">
        <f>'02.06 - EPS'!J38</f>
        <v>0</v>
      </c>
      <c r="AZ65" s="133">
        <f>'02.06 - EPS'!F35</f>
        <v>0</v>
      </c>
      <c r="BA65" s="133">
        <f>'02.06 - EPS'!F36</f>
        <v>0</v>
      </c>
      <c r="BB65" s="133">
        <f>'02.06 - EPS'!F37</f>
        <v>0</v>
      </c>
      <c r="BC65" s="133">
        <f>'02.06 - EPS'!F38</f>
        <v>0</v>
      </c>
      <c r="BD65" s="135">
        <f>'02.06 - EPS'!F39</f>
        <v>0</v>
      </c>
      <c r="BE65" s="4"/>
      <c r="BT65" s="136" t="s">
        <v>93</v>
      </c>
      <c r="BV65" s="136" t="s">
        <v>76</v>
      </c>
      <c r="BW65" s="136" t="s">
        <v>115</v>
      </c>
      <c r="BX65" s="136" t="s">
        <v>89</v>
      </c>
      <c r="CL65" s="136" t="s">
        <v>19</v>
      </c>
    </row>
    <row r="66" s="4" customFormat="1" ht="16.5" customHeight="1">
      <c r="A66" s="114" t="s">
        <v>78</v>
      </c>
      <c r="B66" s="66"/>
      <c r="C66" s="128"/>
      <c r="D66" s="128"/>
      <c r="E66" s="129" t="s">
        <v>116</v>
      </c>
      <c r="F66" s="129"/>
      <c r="G66" s="129"/>
      <c r="H66" s="129"/>
      <c r="I66" s="129"/>
      <c r="J66" s="128"/>
      <c r="K66" s="129" t="s">
        <v>117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'02.07 - Silnoproud'!J32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92</v>
      </c>
      <c r="AR66" s="68"/>
      <c r="AS66" s="132">
        <v>0</v>
      </c>
      <c r="AT66" s="133">
        <f>ROUND(SUM(AV66:AW66),2)</f>
        <v>0</v>
      </c>
      <c r="AU66" s="134">
        <f>'02.07 - Silnoproud'!P110</f>
        <v>0</v>
      </c>
      <c r="AV66" s="133">
        <f>'02.07 - Silnoproud'!J35</f>
        <v>0</v>
      </c>
      <c r="AW66" s="133">
        <f>'02.07 - Silnoproud'!J36</f>
        <v>0</v>
      </c>
      <c r="AX66" s="133">
        <f>'02.07 - Silnoproud'!J37</f>
        <v>0</v>
      </c>
      <c r="AY66" s="133">
        <f>'02.07 - Silnoproud'!J38</f>
        <v>0</v>
      </c>
      <c r="AZ66" s="133">
        <f>'02.07 - Silnoproud'!F35</f>
        <v>0</v>
      </c>
      <c r="BA66" s="133">
        <f>'02.07 - Silnoproud'!F36</f>
        <v>0</v>
      </c>
      <c r="BB66" s="133">
        <f>'02.07 - Silnoproud'!F37</f>
        <v>0</v>
      </c>
      <c r="BC66" s="133">
        <f>'02.07 - Silnoproud'!F38</f>
        <v>0</v>
      </c>
      <c r="BD66" s="135">
        <f>'02.07 - Silnoproud'!F39</f>
        <v>0</v>
      </c>
      <c r="BE66" s="4"/>
      <c r="BT66" s="136" t="s">
        <v>93</v>
      </c>
      <c r="BV66" s="136" t="s">
        <v>76</v>
      </c>
      <c r="BW66" s="136" t="s">
        <v>118</v>
      </c>
      <c r="BX66" s="136" t="s">
        <v>89</v>
      </c>
      <c r="CL66" s="136" t="s">
        <v>19</v>
      </c>
    </row>
    <row r="67" s="4" customFormat="1" ht="16.5" customHeight="1">
      <c r="A67" s="114" t="s">
        <v>78</v>
      </c>
      <c r="B67" s="66"/>
      <c r="C67" s="128"/>
      <c r="D67" s="128"/>
      <c r="E67" s="129" t="s">
        <v>119</v>
      </c>
      <c r="F67" s="129"/>
      <c r="G67" s="129"/>
      <c r="H67" s="129"/>
      <c r="I67" s="129"/>
      <c r="J67" s="128"/>
      <c r="K67" s="129" t="s">
        <v>120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'02.08 - VZT'!J32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92</v>
      </c>
      <c r="AR67" s="68"/>
      <c r="AS67" s="132">
        <v>0</v>
      </c>
      <c r="AT67" s="133">
        <f>ROUND(SUM(AV67:AW67),2)</f>
        <v>0</v>
      </c>
      <c r="AU67" s="134">
        <f>'02.08 - VZT'!P89</f>
        <v>0</v>
      </c>
      <c r="AV67" s="133">
        <f>'02.08 - VZT'!J35</f>
        <v>0</v>
      </c>
      <c r="AW67" s="133">
        <f>'02.08 - VZT'!J36</f>
        <v>0</v>
      </c>
      <c r="AX67" s="133">
        <f>'02.08 - VZT'!J37</f>
        <v>0</v>
      </c>
      <c r="AY67" s="133">
        <f>'02.08 - VZT'!J38</f>
        <v>0</v>
      </c>
      <c r="AZ67" s="133">
        <f>'02.08 - VZT'!F35</f>
        <v>0</v>
      </c>
      <c r="BA67" s="133">
        <f>'02.08 - VZT'!F36</f>
        <v>0</v>
      </c>
      <c r="BB67" s="133">
        <f>'02.08 - VZT'!F37</f>
        <v>0</v>
      </c>
      <c r="BC67" s="133">
        <f>'02.08 - VZT'!F38</f>
        <v>0</v>
      </c>
      <c r="BD67" s="135">
        <f>'02.08 - VZT'!F39</f>
        <v>0</v>
      </c>
      <c r="BE67" s="4"/>
      <c r="BT67" s="136" t="s">
        <v>93</v>
      </c>
      <c r="BV67" s="136" t="s">
        <v>76</v>
      </c>
      <c r="BW67" s="136" t="s">
        <v>121</v>
      </c>
      <c r="BX67" s="136" t="s">
        <v>89</v>
      </c>
      <c r="CL67" s="136" t="s">
        <v>19</v>
      </c>
    </row>
    <row r="68" s="4" customFormat="1" ht="16.5" customHeight="1">
      <c r="A68" s="114" t="s">
        <v>78</v>
      </c>
      <c r="B68" s="66"/>
      <c r="C68" s="128"/>
      <c r="D68" s="128"/>
      <c r="E68" s="129" t="s">
        <v>122</v>
      </c>
      <c r="F68" s="129"/>
      <c r="G68" s="129"/>
      <c r="H68" s="129"/>
      <c r="I68" s="129"/>
      <c r="J68" s="128"/>
      <c r="K68" s="129" t="s">
        <v>123</v>
      </c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30">
        <f>'02.09 - MaR'!J32</f>
        <v>0</v>
      </c>
      <c r="AH68" s="128"/>
      <c r="AI68" s="128"/>
      <c r="AJ68" s="128"/>
      <c r="AK68" s="128"/>
      <c r="AL68" s="128"/>
      <c r="AM68" s="128"/>
      <c r="AN68" s="130">
        <f>SUM(AG68,AT68)</f>
        <v>0</v>
      </c>
      <c r="AO68" s="128"/>
      <c r="AP68" s="128"/>
      <c r="AQ68" s="131" t="s">
        <v>92</v>
      </c>
      <c r="AR68" s="68"/>
      <c r="AS68" s="132">
        <v>0</v>
      </c>
      <c r="AT68" s="133">
        <f>ROUND(SUM(AV68:AW68),2)</f>
        <v>0</v>
      </c>
      <c r="AU68" s="134">
        <f>'02.09 - MaR'!P92</f>
        <v>0</v>
      </c>
      <c r="AV68" s="133">
        <f>'02.09 - MaR'!J35</f>
        <v>0</v>
      </c>
      <c r="AW68" s="133">
        <f>'02.09 - MaR'!J36</f>
        <v>0</v>
      </c>
      <c r="AX68" s="133">
        <f>'02.09 - MaR'!J37</f>
        <v>0</v>
      </c>
      <c r="AY68" s="133">
        <f>'02.09 - MaR'!J38</f>
        <v>0</v>
      </c>
      <c r="AZ68" s="133">
        <f>'02.09 - MaR'!F35</f>
        <v>0</v>
      </c>
      <c r="BA68" s="133">
        <f>'02.09 - MaR'!F36</f>
        <v>0</v>
      </c>
      <c r="BB68" s="133">
        <f>'02.09 - MaR'!F37</f>
        <v>0</v>
      </c>
      <c r="BC68" s="133">
        <f>'02.09 - MaR'!F38</f>
        <v>0</v>
      </c>
      <c r="BD68" s="135">
        <f>'02.09 - MaR'!F39</f>
        <v>0</v>
      </c>
      <c r="BE68" s="4"/>
      <c r="BT68" s="136" t="s">
        <v>93</v>
      </c>
      <c r="BV68" s="136" t="s">
        <v>76</v>
      </c>
      <c r="BW68" s="136" t="s">
        <v>124</v>
      </c>
      <c r="BX68" s="136" t="s">
        <v>89</v>
      </c>
      <c r="CL68" s="136" t="s">
        <v>19</v>
      </c>
    </row>
    <row r="69" s="7" customFormat="1" ht="16.5" customHeight="1">
      <c r="A69" s="114" t="s">
        <v>78</v>
      </c>
      <c r="B69" s="115"/>
      <c r="C69" s="116"/>
      <c r="D69" s="117" t="s">
        <v>125</v>
      </c>
      <c r="E69" s="117"/>
      <c r="F69" s="117"/>
      <c r="G69" s="117"/>
      <c r="H69" s="117"/>
      <c r="I69" s="118"/>
      <c r="J69" s="117" t="s">
        <v>126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9">
        <f>'03 - SO03 - Opěrné stěny'!J30</f>
        <v>0</v>
      </c>
      <c r="AH69" s="118"/>
      <c r="AI69" s="118"/>
      <c r="AJ69" s="118"/>
      <c r="AK69" s="118"/>
      <c r="AL69" s="118"/>
      <c r="AM69" s="118"/>
      <c r="AN69" s="119">
        <f>SUM(AG69,AT69)</f>
        <v>0</v>
      </c>
      <c r="AO69" s="118"/>
      <c r="AP69" s="118"/>
      <c r="AQ69" s="120" t="s">
        <v>81</v>
      </c>
      <c r="AR69" s="121"/>
      <c r="AS69" s="122">
        <v>0</v>
      </c>
      <c r="AT69" s="123">
        <f>ROUND(SUM(AV69:AW69),2)</f>
        <v>0</v>
      </c>
      <c r="AU69" s="124">
        <f>'03 - SO03 - Opěrné stěny'!P91</f>
        <v>0</v>
      </c>
      <c r="AV69" s="123">
        <f>'03 - SO03 - Opěrné stěny'!J33</f>
        <v>0</v>
      </c>
      <c r="AW69" s="123">
        <f>'03 - SO03 - Opěrné stěny'!J34</f>
        <v>0</v>
      </c>
      <c r="AX69" s="123">
        <f>'03 - SO03 - Opěrné stěny'!J35</f>
        <v>0</v>
      </c>
      <c r="AY69" s="123">
        <f>'03 - SO03 - Opěrné stěny'!J36</f>
        <v>0</v>
      </c>
      <c r="AZ69" s="123">
        <f>'03 - SO03 - Opěrné stěny'!F33</f>
        <v>0</v>
      </c>
      <c r="BA69" s="123">
        <f>'03 - SO03 - Opěrné stěny'!F34</f>
        <v>0</v>
      </c>
      <c r="BB69" s="123">
        <f>'03 - SO03 - Opěrné stěny'!F35</f>
        <v>0</v>
      </c>
      <c r="BC69" s="123">
        <f>'03 - SO03 - Opěrné stěny'!F36</f>
        <v>0</v>
      </c>
      <c r="BD69" s="125">
        <f>'03 - SO03 - Opěrné stěny'!F37</f>
        <v>0</v>
      </c>
      <c r="BE69" s="7"/>
      <c r="BT69" s="126" t="s">
        <v>82</v>
      </c>
      <c r="BV69" s="126" t="s">
        <v>76</v>
      </c>
      <c r="BW69" s="126" t="s">
        <v>127</v>
      </c>
      <c r="BX69" s="126" t="s">
        <v>5</v>
      </c>
      <c r="CL69" s="126" t="s">
        <v>19</v>
      </c>
      <c r="CM69" s="126" t="s">
        <v>82</v>
      </c>
    </row>
    <row r="70" s="7" customFormat="1" ht="16.5" customHeight="1">
      <c r="A70" s="114" t="s">
        <v>78</v>
      </c>
      <c r="B70" s="115"/>
      <c r="C70" s="116"/>
      <c r="D70" s="117" t="s">
        <v>128</v>
      </c>
      <c r="E70" s="117"/>
      <c r="F70" s="117"/>
      <c r="G70" s="117"/>
      <c r="H70" s="117"/>
      <c r="I70" s="118"/>
      <c r="J70" s="117" t="s">
        <v>129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9">
        <f>'04 - SO04 - Přístřešek na...'!J30</f>
        <v>0</v>
      </c>
      <c r="AH70" s="118"/>
      <c r="AI70" s="118"/>
      <c r="AJ70" s="118"/>
      <c r="AK70" s="118"/>
      <c r="AL70" s="118"/>
      <c r="AM70" s="118"/>
      <c r="AN70" s="119">
        <f>SUM(AG70,AT70)</f>
        <v>0</v>
      </c>
      <c r="AO70" s="118"/>
      <c r="AP70" s="118"/>
      <c r="AQ70" s="120" t="s">
        <v>81</v>
      </c>
      <c r="AR70" s="121"/>
      <c r="AS70" s="122">
        <v>0</v>
      </c>
      <c r="AT70" s="123">
        <f>ROUND(SUM(AV70:AW70),2)</f>
        <v>0</v>
      </c>
      <c r="AU70" s="124">
        <f>'04 - SO04 - Přístřešek na...'!P90</f>
        <v>0</v>
      </c>
      <c r="AV70" s="123">
        <f>'04 - SO04 - Přístřešek na...'!J33</f>
        <v>0</v>
      </c>
      <c r="AW70" s="123">
        <f>'04 - SO04 - Přístřešek na...'!J34</f>
        <v>0</v>
      </c>
      <c r="AX70" s="123">
        <f>'04 - SO04 - Přístřešek na...'!J35</f>
        <v>0</v>
      </c>
      <c r="AY70" s="123">
        <f>'04 - SO04 - Přístřešek na...'!J36</f>
        <v>0</v>
      </c>
      <c r="AZ70" s="123">
        <f>'04 - SO04 - Přístřešek na...'!F33</f>
        <v>0</v>
      </c>
      <c r="BA70" s="123">
        <f>'04 - SO04 - Přístřešek na...'!F34</f>
        <v>0</v>
      </c>
      <c r="BB70" s="123">
        <f>'04 - SO04 - Přístřešek na...'!F35</f>
        <v>0</v>
      </c>
      <c r="BC70" s="123">
        <f>'04 - SO04 - Přístřešek na...'!F36</f>
        <v>0</v>
      </c>
      <c r="BD70" s="125">
        <f>'04 - SO04 - Přístřešek na...'!F37</f>
        <v>0</v>
      </c>
      <c r="BE70" s="7"/>
      <c r="BT70" s="126" t="s">
        <v>82</v>
      </c>
      <c r="BV70" s="126" t="s">
        <v>76</v>
      </c>
      <c r="BW70" s="126" t="s">
        <v>130</v>
      </c>
      <c r="BX70" s="126" t="s">
        <v>5</v>
      </c>
      <c r="CL70" s="126" t="s">
        <v>19</v>
      </c>
      <c r="CM70" s="126" t="s">
        <v>82</v>
      </c>
    </row>
    <row r="71" s="7" customFormat="1" ht="16.5" customHeight="1">
      <c r="A71" s="114" t="s">
        <v>78</v>
      </c>
      <c r="B71" s="115"/>
      <c r="C71" s="116"/>
      <c r="D71" s="117" t="s">
        <v>131</v>
      </c>
      <c r="E71" s="117"/>
      <c r="F71" s="117"/>
      <c r="G71" s="117"/>
      <c r="H71" s="117"/>
      <c r="I71" s="118"/>
      <c r="J71" s="117" t="s">
        <v>132</v>
      </c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9">
        <f>'05 - SO05 - Altán'!J30</f>
        <v>0</v>
      </c>
      <c r="AH71" s="118"/>
      <c r="AI71" s="118"/>
      <c r="AJ71" s="118"/>
      <c r="AK71" s="118"/>
      <c r="AL71" s="118"/>
      <c r="AM71" s="118"/>
      <c r="AN71" s="119">
        <f>SUM(AG71,AT71)</f>
        <v>0</v>
      </c>
      <c r="AO71" s="118"/>
      <c r="AP71" s="118"/>
      <c r="AQ71" s="120" t="s">
        <v>81</v>
      </c>
      <c r="AR71" s="121"/>
      <c r="AS71" s="122">
        <v>0</v>
      </c>
      <c r="AT71" s="123">
        <f>ROUND(SUM(AV71:AW71),2)</f>
        <v>0</v>
      </c>
      <c r="AU71" s="124">
        <f>'05 - SO05 - Altán'!P89</f>
        <v>0</v>
      </c>
      <c r="AV71" s="123">
        <f>'05 - SO05 - Altán'!J33</f>
        <v>0</v>
      </c>
      <c r="AW71" s="123">
        <f>'05 - SO05 - Altán'!J34</f>
        <v>0</v>
      </c>
      <c r="AX71" s="123">
        <f>'05 - SO05 - Altán'!J35</f>
        <v>0</v>
      </c>
      <c r="AY71" s="123">
        <f>'05 - SO05 - Altán'!J36</f>
        <v>0</v>
      </c>
      <c r="AZ71" s="123">
        <f>'05 - SO05 - Altán'!F33</f>
        <v>0</v>
      </c>
      <c r="BA71" s="123">
        <f>'05 - SO05 - Altán'!F34</f>
        <v>0</v>
      </c>
      <c r="BB71" s="123">
        <f>'05 - SO05 - Altán'!F35</f>
        <v>0</v>
      </c>
      <c r="BC71" s="123">
        <f>'05 - SO05 - Altán'!F36</f>
        <v>0</v>
      </c>
      <c r="BD71" s="125">
        <f>'05 - SO05 - Altán'!F37</f>
        <v>0</v>
      </c>
      <c r="BE71" s="7"/>
      <c r="BT71" s="126" t="s">
        <v>82</v>
      </c>
      <c r="BV71" s="126" t="s">
        <v>76</v>
      </c>
      <c r="BW71" s="126" t="s">
        <v>133</v>
      </c>
      <c r="BX71" s="126" t="s">
        <v>5</v>
      </c>
      <c r="CL71" s="126" t="s">
        <v>19</v>
      </c>
      <c r="CM71" s="126" t="s">
        <v>82</v>
      </c>
    </row>
    <row r="72" s="7" customFormat="1" ht="16.5" customHeight="1">
      <c r="A72" s="114" t="s">
        <v>78</v>
      </c>
      <c r="B72" s="115"/>
      <c r="C72" s="116"/>
      <c r="D72" s="117" t="s">
        <v>134</v>
      </c>
      <c r="E72" s="117"/>
      <c r="F72" s="117"/>
      <c r="G72" s="117"/>
      <c r="H72" s="117"/>
      <c r="I72" s="118"/>
      <c r="J72" s="117" t="s">
        <v>135</v>
      </c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9">
        <f>'06 - SO06 - Splašková kan...'!J30</f>
        <v>0</v>
      </c>
      <c r="AH72" s="118"/>
      <c r="AI72" s="118"/>
      <c r="AJ72" s="118"/>
      <c r="AK72" s="118"/>
      <c r="AL72" s="118"/>
      <c r="AM72" s="118"/>
      <c r="AN72" s="119">
        <f>SUM(AG72,AT72)</f>
        <v>0</v>
      </c>
      <c r="AO72" s="118"/>
      <c r="AP72" s="118"/>
      <c r="AQ72" s="120" t="s">
        <v>81</v>
      </c>
      <c r="AR72" s="121"/>
      <c r="AS72" s="122">
        <v>0</v>
      </c>
      <c r="AT72" s="123">
        <f>ROUND(SUM(AV72:AW72),2)</f>
        <v>0</v>
      </c>
      <c r="AU72" s="124">
        <f>'06 - SO06 - Splašková kan...'!P83</f>
        <v>0</v>
      </c>
      <c r="AV72" s="123">
        <f>'06 - SO06 - Splašková kan...'!J33</f>
        <v>0</v>
      </c>
      <c r="AW72" s="123">
        <f>'06 - SO06 - Splašková kan...'!J34</f>
        <v>0</v>
      </c>
      <c r="AX72" s="123">
        <f>'06 - SO06 - Splašková kan...'!J35</f>
        <v>0</v>
      </c>
      <c r="AY72" s="123">
        <f>'06 - SO06 - Splašková kan...'!J36</f>
        <v>0</v>
      </c>
      <c r="AZ72" s="123">
        <f>'06 - SO06 - Splašková kan...'!F33</f>
        <v>0</v>
      </c>
      <c r="BA72" s="123">
        <f>'06 - SO06 - Splašková kan...'!F34</f>
        <v>0</v>
      </c>
      <c r="BB72" s="123">
        <f>'06 - SO06 - Splašková kan...'!F35</f>
        <v>0</v>
      </c>
      <c r="BC72" s="123">
        <f>'06 - SO06 - Splašková kan...'!F36</f>
        <v>0</v>
      </c>
      <c r="BD72" s="125">
        <f>'06 - SO06 - Splašková kan...'!F37</f>
        <v>0</v>
      </c>
      <c r="BE72" s="7"/>
      <c r="BT72" s="126" t="s">
        <v>82</v>
      </c>
      <c r="BV72" s="126" t="s">
        <v>76</v>
      </c>
      <c r="BW72" s="126" t="s">
        <v>136</v>
      </c>
      <c r="BX72" s="126" t="s">
        <v>5</v>
      </c>
      <c r="CL72" s="126" t="s">
        <v>19</v>
      </c>
      <c r="CM72" s="126" t="s">
        <v>82</v>
      </c>
    </row>
    <row r="73" s="7" customFormat="1" ht="16.5" customHeight="1">
      <c r="A73" s="114" t="s">
        <v>78</v>
      </c>
      <c r="B73" s="115"/>
      <c r="C73" s="116"/>
      <c r="D73" s="117" t="s">
        <v>137</v>
      </c>
      <c r="E73" s="117"/>
      <c r="F73" s="117"/>
      <c r="G73" s="117"/>
      <c r="H73" s="117"/>
      <c r="I73" s="118"/>
      <c r="J73" s="117" t="s">
        <v>138</v>
      </c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9">
        <f>'07 - SO07 - Dešťová kanal...'!J30</f>
        <v>0</v>
      </c>
      <c r="AH73" s="118"/>
      <c r="AI73" s="118"/>
      <c r="AJ73" s="118"/>
      <c r="AK73" s="118"/>
      <c r="AL73" s="118"/>
      <c r="AM73" s="118"/>
      <c r="AN73" s="119">
        <f>SUM(AG73,AT73)</f>
        <v>0</v>
      </c>
      <c r="AO73" s="118"/>
      <c r="AP73" s="118"/>
      <c r="AQ73" s="120" t="s">
        <v>81</v>
      </c>
      <c r="AR73" s="121"/>
      <c r="AS73" s="122">
        <v>0</v>
      </c>
      <c r="AT73" s="123">
        <f>ROUND(SUM(AV73:AW73),2)</f>
        <v>0</v>
      </c>
      <c r="AU73" s="124">
        <f>'07 - SO07 - Dešťová kanal...'!P83</f>
        <v>0</v>
      </c>
      <c r="AV73" s="123">
        <f>'07 - SO07 - Dešťová kanal...'!J33</f>
        <v>0</v>
      </c>
      <c r="AW73" s="123">
        <f>'07 - SO07 - Dešťová kanal...'!J34</f>
        <v>0</v>
      </c>
      <c r="AX73" s="123">
        <f>'07 - SO07 - Dešťová kanal...'!J35</f>
        <v>0</v>
      </c>
      <c r="AY73" s="123">
        <f>'07 - SO07 - Dešťová kanal...'!J36</f>
        <v>0</v>
      </c>
      <c r="AZ73" s="123">
        <f>'07 - SO07 - Dešťová kanal...'!F33</f>
        <v>0</v>
      </c>
      <c r="BA73" s="123">
        <f>'07 - SO07 - Dešťová kanal...'!F34</f>
        <v>0</v>
      </c>
      <c r="BB73" s="123">
        <f>'07 - SO07 - Dešťová kanal...'!F35</f>
        <v>0</v>
      </c>
      <c r="BC73" s="123">
        <f>'07 - SO07 - Dešťová kanal...'!F36</f>
        <v>0</v>
      </c>
      <c r="BD73" s="125">
        <f>'07 - SO07 - Dešťová kanal...'!F37</f>
        <v>0</v>
      </c>
      <c r="BE73" s="7"/>
      <c r="BT73" s="126" t="s">
        <v>82</v>
      </c>
      <c r="BV73" s="126" t="s">
        <v>76</v>
      </c>
      <c r="BW73" s="126" t="s">
        <v>139</v>
      </c>
      <c r="BX73" s="126" t="s">
        <v>5</v>
      </c>
      <c r="CL73" s="126" t="s">
        <v>19</v>
      </c>
      <c r="CM73" s="126" t="s">
        <v>82</v>
      </c>
    </row>
    <row r="74" s="7" customFormat="1" ht="16.5" customHeight="1">
      <c r="A74" s="114" t="s">
        <v>78</v>
      </c>
      <c r="B74" s="115"/>
      <c r="C74" s="116"/>
      <c r="D74" s="117" t="s">
        <v>140</v>
      </c>
      <c r="E74" s="117"/>
      <c r="F74" s="117"/>
      <c r="G74" s="117"/>
      <c r="H74" s="117"/>
      <c r="I74" s="118"/>
      <c r="J74" s="117" t="s">
        <v>141</v>
      </c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9">
        <f>'08 - SO08 - Dešťová kanal...'!J30</f>
        <v>0</v>
      </c>
      <c r="AH74" s="118"/>
      <c r="AI74" s="118"/>
      <c r="AJ74" s="118"/>
      <c r="AK74" s="118"/>
      <c r="AL74" s="118"/>
      <c r="AM74" s="118"/>
      <c r="AN74" s="119">
        <f>SUM(AG74,AT74)</f>
        <v>0</v>
      </c>
      <c r="AO74" s="118"/>
      <c r="AP74" s="118"/>
      <c r="AQ74" s="120" t="s">
        <v>81</v>
      </c>
      <c r="AR74" s="121"/>
      <c r="AS74" s="122">
        <v>0</v>
      </c>
      <c r="AT74" s="123">
        <f>ROUND(SUM(AV74:AW74),2)</f>
        <v>0</v>
      </c>
      <c r="AU74" s="124">
        <f>'08 - SO08 - Dešťová kanal...'!P83</f>
        <v>0</v>
      </c>
      <c r="AV74" s="123">
        <f>'08 - SO08 - Dešťová kanal...'!J33</f>
        <v>0</v>
      </c>
      <c r="AW74" s="123">
        <f>'08 - SO08 - Dešťová kanal...'!J34</f>
        <v>0</v>
      </c>
      <c r="AX74" s="123">
        <f>'08 - SO08 - Dešťová kanal...'!J35</f>
        <v>0</v>
      </c>
      <c r="AY74" s="123">
        <f>'08 - SO08 - Dešťová kanal...'!J36</f>
        <v>0</v>
      </c>
      <c r="AZ74" s="123">
        <f>'08 - SO08 - Dešťová kanal...'!F33</f>
        <v>0</v>
      </c>
      <c r="BA74" s="123">
        <f>'08 - SO08 - Dešťová kanal...'!F34</f>
        <v>0</v>
      </c>
      <c r="BB74" s="123">
        <f>'08 - SO08 - Dešťová kanal...'!F35</f>
        <v>0</v>
      </c>
      <c r="BC74" s="123">
        <f>'08 - SO08 - Dešťová kanal...'!F36</f>
        <v>0</v>
      </c>
      <c r="BD74" s="125">
        <f>'08 - SO08 - Dešťová kanal...'!F37</f>
        <v>0</v>
      </c>
      <c r="BE74" s="7"/>
      <c r="BT74" s="126" t="s">
        <v>82</v>
      </c>
      <c r="BV74" s="126" t="s">
        <v>76</v>
      </c>
      <c r="BW74" s="126" t="s">
        <v>142</v>
      </c>
      <c r="BX74" s="126" t="s">
        <v>5</v>
      </c>
      <c r="CL74" s="126" t="s">
        <v>19</v>
      </c>
      <c r="CM74" s="126" t="s">
        <v>82</v>
      </c>
    </row>
    <row r="75" s="7" customFormat="1" ht="24.75" customHeight="1">
      <c r="A75" s="114" t="s">
        <v>78</v>
      </c>
      <c r="B75" s="115"/>
      <c r="C75" s="116"/>
      <c r="D75" s="117" t="s">
        <v>143</v>
      </c>
      <c r="E75" s="117"/>
      <c r="F75" s="117"/>
      <c r="G75" s="117"/>
      <c r="H75" s="117"/>
      <c r="I75" s="118"/>
      <c r="J75" s="117" t="s">
        <v>144</v>
      </c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9">
        <f>'11 - SO11 - Přeložka VO a...'!J30</f>
        <v>0</v>
      </c>
      <c r="AH75" s="118"/>
      <c r="AI75" s="118"/>
      <c r="AJ75" s="118"/>
      <c r="AK75" s="118"/>
      <c r="AL75" s="118"/>
      <c r="AM75" s="118"/>
      <c r="AN75" s="119">
        <f>SUM(AG75,AT75)</f>
        <v>0</v>
      </c>
      <c r="AO75" s="118"/>
      <c r="AP75" s="118"/>
      <c r="AQ75" s="120" t="s">
        <v>81</v>
      </c>
      <c r="AR75" s="121"/>
      <c r="AS75" s="122">
        <v>0</v>
      </c>
      <c r="AT75" s="123">
        <f>ROUND(SUM(AV75:AW75),2)</f>
        <v>0</v>
      </c>
      <c r="AU75" s="124">
        <f>'11 - SO11 - Přeložka VO a...'!P85</f>
        <v>0</v>
      </c>
      <c r="AV75" s="123">
        <f>'11 - SO11 - Přeložka VO a...'!J33</f>
        <v>0</v>
      </c>
      <c r="AW75" s="123">
        <f>'11 - SO11 - Přeložka VO a...'!J34</f>
        <v>0</v>
      </c>
      <c r="AX75" s="123">
        <f>'11 - SO11 - Přeložka VO a...'!J35</f>
        <v>0</v>
      </c>
      <c r="AY75" s="123">
        <f>'11 - SO11 - Přeložka VO a...'!J36</f>
        <v>0</v>
      </c>
      <c r="AZ75" s="123">
        <f>'11 - SO11 - Přeložka VO a...'!F33</f>
        <v>0</v>
      </c>
      <c r="BA75" s="123">
        <f>'11 - SO11 - Přeložka VO a...'!F34</f>
        <v>0</v>
      </c>
      <c r="BB75" s="123">
        <f>'11 - SO11 - Přeložka VO a...'!F35</f>
        <v>0</v>
      </c>
      <c r="BC75" s="123">
        <f>'11 - SO11 - Přeložka VO a...'!F36</f>
        <v>0</v>
      </c>
      <c r="BD75" s="125">
        <f>'11 - SO11 - Přeložka VO a...'!F37</f>
        <v>0</v>
      </c>
      <c r="BE75" s="7"/>
      <c r="BT75" s="126" t="s">
        <v>82</v>
      </c>
      <c r="BV75" s="126" t="s">
        <v>76</v>
      </c>
      <c r="BW75" s="126" t="s">
        <v>145</v>
      </c>
      <c r="BX75" s="126" t="s">
        <v>5</v>
      </c>
      <c r="CL75" s="126" t="s">
        <v>19</v>
      </c>
      <c r="CM75" s="126" t="s">
        <v>93</v>
      </c>
    </row>
    <row r="76" s="7" customFormat="1" ht="16.5" customHeight="1">
      <c r="A76" s="114" t="s">
        <v>78</v>
      </c>
      <c r="B76" s="115"/>
      <c r="C76" s="116"/>
      <c r="D76" s="117" t="s">
        <v>8</v>
      </c>
      <c r="E76" s="117"/>
      <c r="F76" s="117"/>
      <c r="G76" s="117"/>
      <c r="H76" s="117"/>
      <c r="I76" s="118"/>
      <c r="J76" s="117" t="s">
        <v>146</v>
      </c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19">
        <f>'12 - SO12 - Přeložka dešť...'!J30</f>
        <v>0</v>
      </c>
      <c r="AH76" s="118"/>
      <c r="AI76" s="118"/>
      <c r="AJ76" s="118"/>
      <c r="AK76" s="118"/>
      <c r="AL76" s="118"/>
      <c r="AM76" s="118"/>
      <c r="AN76" s="119">
        <f>SUM(AG76,AT76)</f>
        <v>0</v>
      </c>
      <c r="AO76" s="118"/>
      <c r="AP76" s="118"/>
      <c r="AQ76" s="120" t="s">
        <v>81</v>
      </c>
      <c r="AR76" s="121"/>
      <c r="AS76" s="122">
        <v>0</v>
      </c>
      <c r="AT76" s="123">
        <f>ROUND(SUM(AV76:AW76),2)</f>
        <v>0</v>
      </c>
      <c r="AU76" s="124">
        <f>'12 - SO12 - Přeložka dešť...'!P90</f>
        <v>0</v>
      </c>
      <c r="AV76" s="123">
        <f>'12 - SO12 - Přeložka dešť...'!J33</f>
        <v>0</v>
      </c>
      <c r="AW76" s="123">
        <f>'12 - SO12 - Přeložka dešť...'!J34</f>
        <v>0</v>
      </c>
      <c r="AX76" s="123">
        <f>'12 - SO12 - Přeložka dešť...'!J35</f>
        <v>0</v>
      </c>
      <c r="AY76" s="123">
        <f>'12 - SO12 - Přeložka dešť...'!J36</f>
        <v>0</v>
      </c>
      <c r="AZ76" s="123">
        <f>'12 - SO12 - Přeložka dešť...'!F33</f>
        <v>0</v>
      </c>
      <c r="BA76" s="123">
        <f>'12 - SO12 - Přeložka dešť...'!F34</f>
        <v>0</v>
      </c>
      <c r="BB76" s="123">
        <f>'12 - SO12 - Přeložka dešť...'!F35</f>
        <v>0</v>
      </c>
      <c r="BC76" s="123">
        <f>'12 - SO12 - Přeložka dešť...'!F36</f>
        <v>0</v>
      </c>
      <c r="BD76" s="125">
        <f>'12 - SO12 - Přeložka dešť...'!F37</f>
        <v>0</v>
      </c>
      <c r="BE76" s="7"/>
      <c r="BT76" s="126" t="s">
        <v>82</v>
      </c>
      <c r="BV76" s="126" t="s">
        <v>76</v>
      </c>
      <c r="BW76" s="126" t="s">
        <v>147</v>
      </c>
      <c r="BX76" s="126" t="s">
        <v>5</v>
      </c>
      <c r="CL76" s="126" t="s">
        <v>19</v>
      </c>
      <c r="CM76" s="126" t="s">
        <v>82</v>
      </c>
    </row>
    <row r="77" s="7" customFormat="1" ht="24.75" customHeight="1">
      <c r="A77" s="114" t="s">
        <v>78</v>
      </c>
      <c r="B77" s="115"/>
      <c r="C77" s="116"/>
      <c r="D77" s="117" t="s">
        <v>148</v>
      </c>
      <c r="E77" s="117"/>
      <c r="F77" s="117"/>
      <c r="G77" s="117"/>
      <c r="H77" s="117"/>
      <c r="I77" s="118"/>
      <c r="J77" s="117" t="s">
        <v>149</v>
      </c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7"/>
      <c r="AF77" s="117"/>
      <c r="AG77" s="119">
        <f>'13 - SO13 - Přeložka vodo...'!J30</f>
        <v>0</v>
      </c>
      <c r="AH77" s="118"/>
      <c r="AI77" s="118"/>
      <c r="AJ77" s="118"/>
      <c r="AK77" s="118"/>
      <c r="AL77" s="118"/>
      <c r="AM77" s="118"/>
      <c r="AN77" s="119">
        <f>SUM(AG77,AT77)</f>
        <v>0</v>
      </c>
      <c r="AO77" s="118"/>
      <c r="AP77" s="118"/>
      <c r="AQ77" s="120" t="s">
        <v>81</v>
      </c>
      <c r="AR77" s="121"/>
      <c r="AS77" s="122">
        <v>0</v>
      </c>
      <c r="AT77" s="123">
        <f>ROUND(SUM(AV77:AW77),2)</f>
        <v>0</v>
      </c>
      <c r="AU77" s="124">
        <f>'13 - SO13 - Přeložka vodo...'!P85</f>
        <v>0</v>
      </c>
      <c r="AV77" s="123">
        <f>'13 - SO13 - Přeložka vodo...'!J33</f>
        <v>0</v>
      </c>
      <c r="AW77" s="123">
        <f>'13 - SO13 - Přeložka vodo...'!J34</f>
        <v>0</v>
      </c>
      <c r="AX77" s="123">
        <f>'13 - SO13 - Přeložka vodo...'!J35</f>
        <v>0</v>
      </c>
      <c r="AY77" s="123">
        <f>'13 - SO13 - Přeložka vodo...'!J36</f>
        <v>0</v>
      </c>
      <c r="AZ77" s="123">
        <f>'13 - SO13 - Přeložka vodo...'!F33</f>
        <v>0</v>
      </c>
      <c r="BA77" s="123">
        <f>'13 - SO13 - Přeložka vodo...'!F34</f>
        <v>0</v>
      </c>
      <c r="BB77" s="123">
        <f>'13 - SO13 - Přeložka vodo...'!F35</f>
        <v>0</v>
      </c>
      <c r="BC77" s="123">
        <f>'13 - SO13 - Přeložka vodo...'!F36</f>
        <v>0</v>
      </c>
      <c r="BD77" s="125">
        <f>'13 - SO13 - Přeložka vodo...'!F37</f>
        <v>0</v>
      </c>
      <c r="BE77" s="7"/>
      <c r="BT77" s="126" t="s">
        <v>82</v>
      </c>
      <c r="BV77" s="126" t="s">
        <v>76</v>
      </c>
      <c r="BW77" s="126" t="s">
        <v>150</v>
      </c>
      <c r="BX77" s="126" t="s">
        <v>5</v>
      </c>
      <c r="CL77" s="126" t="s">
        <v>19</v>
      </c>
      <c r="CM77" s="126" t="s">
        <v>93</v>
      </c>
    </row>
    <row r="78" s="7" customFormat="1" ht="24.75" customHeight="1">
      <c r="A78" s="114" t="s">
        <v>78</v>
      </c>
      <c r="B78" s="115"/>
      <c r="C78" s="116"/>
      <c r="D78" s="117" t="s">
        <v>151</v>
      </c>
      <c r="E78" s="117"/>
      <c r="F78" s="117"/>
      <c r="G78" s="117"/>
      <c r="H78" s="117"/>
      <c r="I78" s="118"/>
      <c r="J78" s="117" t="s">
        <v>152</v>
      </c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9">
        <f>'14 - SO14 - Posílení dešť...'!J30</f>
        <v>0</v>
      </c>
      <c r="AH78" s="118"/>
      <c r="AI78" s="118"/>
      <c r="AJ78" s="118"/>
      <c r="AK78" s="118"/>
      <c r="AL78" s="118"/>
      <c r="AM78" s="118"/>
      <c r="AN78" s="119">
        <f>SUM(AG78,AT78)</f>
        <v>0</v>
      </c>
      <c r="AO78" s="118"/>
      <c r="AP78" s="118"/>
      <c r="AQ78" s="120" t="s">
        <v>81</v>
      </c>
      <c r="AR78" s="121"/>
      <c r="AS78" s="122">
        <v>0</v>
      </c>
      <c r="AT78" s="123">
        <f>ROUND(SUM(AV78:AW78),2)</f>
        <v>0</v>
      </c>
      <c r="AU78" s="124">
        <f>'14 - SO14 - Posílení dešť...'!P87</f>
        <v>0</v>
      </c>
      <c r="AV78" s="123">
        <f>'14 - SO14 - Posílení dešť...'!J33</f>
        <v>0</v>
      </c>
      <c r="AW78" s="123">
        <f>'14 - SO14 - Posílení dešť...'!J34</f>
        <v>0</v>
      </c>
      <c r="AX78" s="123">
        <f>'14 - SO14 - Posílení dešť...'!J35</f>
        <v>0</v>
      </c>
      <c r="AY78" s="123">
        <f>'14 - SO14 - Posílení dešť...'!J36</f>
        <v>0</v>
      </c>
      <c r="AZ78" s="123">
        <f>'14 - SO14 - Posílení dešť...'!F33</f>
        <v>0</v>
      </c>
      <c r="BA78" s="123">
        <f>'14 - SO14 - Posílení dešť...'!F34</f>
        <v>0</v>
      </c>
      <c r="BB78" s="123">
        <f>'14 - SO14 - Posílení dešť...'!F35</f>
        <v>0</v>
      </c>
      <c r="BC78" s="123">
        <f>'14 - SO14 - Posílení dešť...'!F36</f>
        <v>0</v>
      </c>
      <c r="BD78" s="125">
        <f>'14 - SO14 - Posílení dešť...'!F37</f>
        <v>0</v>
      </c>
      <c r="BE78" s="7"/>
      <c r="BT78" s="126" t="s">
        <v>82</v>
      </c>
      <c r="BV78" s="126" t="s">
        <v>76</v>
      </c>
      <c r="BW78" s="126" t="s">
        <v>153</v>
      </c>
      <c r="BX78" s="126" t="s">
        <v>5</v>
      </c>
      <c r="CL78" s="126" t="s">
        <v>19</v>
      </c>
      <c r="CM78" s="126" t="s">
        <v>93</v>
      </c>
    </row>
    <row r="79" s="7" customFormat="1" ht="16.5" customHeight="1">
      <c r="A79" s="114" t="s">
        <v>78</v>
      </c>
      <c r="B79" s="115"/>
      <c r="C79" s="116"/>
      <c r="D79" s="117" t="s">
        <v>7</v>
      </c>
      <c r="E79" s="117"/>
      <c r="F79" s="117"/>
      <c r="G79" s="117"/>
      <c r="H79" s="117"/>
      <c r="I79" s="118"/>
      <c r="J79" s="117" t="s">
        <v>154</v>
      </c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9">
        <f>'21 - SO21 - Přípojka spla...'!J30</f>
        <v>0</v>
      </c>
      <c r="AH79" s="118"/>
      <c r="AI79" s="118"/>
      <c r="AJ79" s="118"/>
      <c r="AK79" s="118"/>
      <c r="AL79" s="118"/>
      <c r="AM79" s="118"/>
      <c r="AN79" s="119">
        <f>SUM(AG79,AT79)</f>
        <v>0</v>
      </c>
      <c r="AO79" s="118"/>
      <c r="AP79" s="118"/>
      <c r="AQ79" s="120" t="s">
        <v>81</v>
      </c>
      <c r="AR79" s="121"/>
      <c r="AS79" s="122">
        <v>0</v>
      </c>
      <c r="AT79" s="123">
        <f>ROUND(SUM(AV79:AW79),2)</f>
        <v>0</v>
      </c>
      <c r="AU79" s="124">
        <f>'21 - SO21 - Přípojka spla...'!P87</f>
        <v>0</v>
      </c>
      <c r="AV79" s="123">
        <f>'21 - SO21 - Přípojka spla...'!J33</f>
        <v>0</v>
      </c>
      <c r="AW79" s="123">
        <f>'21 - SO21 - Přípojka spla...'!J34</f>
        <v>0</v>
      </c>
      <c r="AX79" s="123">
        <f>'21 - SO21 - Přípojka spla...'!J35</f>
        <v>0</v>
      </c>
      <c r="AY79" s="123">
        <f>'21 - SO21 - Přípojka spla...'!J36</f>
        <v>0</v>
      </c>
      <c r="AZ79" s="123">
        <f>'21 - SO21 - Přípojka spla...'!F33</f>
        <v>0</v>
      </c>
      <c r="BA79" s="123">
        <f>'21 - SO21 - Přípojka spla...'!F34</f>
        <v>0</v>
      </c>
      <c r="BB79" s="123">
        <f>'21 - SO21 - Přípojka spla...'!F35</f>
        <v>0</v>
      </c>
      <c r="BC79" s="123">
        <f>'21 - SO21 - Přípojka spla...'!F36</f>
        <v>0</v>
      </c>
      <c r="BD79" s="125">
        <f>'21 - SO21 - Přípojka spla...'!F37</f>
        <v>0</v>
      </c>
      <c r="BE79" s="7"/>
      <c r="BT79" s="126" t="s">
        <v>82</v>
      </c>
      <c r="BV79" s="126" t="s">
        <v>76</v>
      </c>
      <c r="BW79" s="126" t="s">
        <v>155</v>
      </c>
      <c r="BX79" s="126" t="s">
        <v>5</v>
      </c>
      <c r="CL79" s="126" t="s">
        <v>19</v>
      </c>
      <c r="CM79" s="126" t="s">
        <v>82</v>
      </c>
    </row>
    <row r="80" s="7" customFormat="1" ht="16.5" customHeight="1">
      <c r="A80" s="114" t="s">
        <v>78</v>
      </c>
      <c r="B80" s="115"/>
      <c r="C80" s="116"/>
      <c r="D80" s="117" t="s">
        <v>156</v>
      </c>
      <c r="E80" s="117"/>
      <c r="F80" s="117"/>
      <c r="G80" s="117"/>
      <c r="H80" s="117"/>
      <c r="I80" s="118"/>
      <c r="J80" s="117" t="s">
        <v>157</v>
      </c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9">
        <f>'22 -  SO22 -  Přípojka de...'!J30</f>
        <v>0</v>
      </c>
      <c r="AH80" s="118"/>
      <c r="AI80" s="118"/>
      <c r="AJ80" s="118"/>
      <c r="AK80" s="118"/>
      <c r="AL80" s="118"/>
      <c r="AM80" s="118"/>
      <c r="AN80" s="119">
        <f>SUM(AG80,AT80)</f>
        <v>0</v>
      </c>
      <c r="AO80" s="118"/>
      <c r="AP80" s="118"/>
      <c r="AQ80" s="120" t="s">
        <v>81</v>
      </c>
      <c r="AR80" s="121"/>
      <c r="AS80" s="122">
        <v>0</v>
      </c>
      <c r="AT80" s="123">
        <f>ROUND(SUM(AV80:AW80),2)</f>
        <v>0</v>
      </c>
      <c r="AU80" s="124">
        <f>'22 -  SO22 -  Přípojka de...'!P87</f>
        <v>0</v>
      </c>
      <c r="AV80" s="123">
        <f>'22 -  SO22 -  Přípojka de...'!J33</f>
        <v>0</v>
      </c>
      <c r="AW80" s="123">
        <f>'22 -  SO22 -  Přípojka de...'!J34</f>
        <v>0</v>
      </c>
      <c r="AX80" s="123">
        <f>'22 -  SO22 -  Přípojka de...'!J35</f>
        <v>0</v>
      </c>
      <c r="AY80" s="123">
        <f>'22 -  SO22 -  Přípojka de...'!J36</f>
        <v>0</v>
      </c>
      <c r="AZ80" s="123">
        <f>'22 -  SO22 -  Přípojka de...'!F33</f>
        <v>0</v>
      </c>
      <c r="BA80" s="123">
        <f>'22 -  SO22 -  Přípojka de...'!F34</f>
        <v>0</v>
      </c>
      <c r="BB80" s="123">
        <f>'22 -  SO22 -  Přípojka de...'!F35</f>
        <v>0</v>
      </c>
      <c r="BC80" s="123">
        <f>'22 -  SO22 -  Přípojka de...'!F36</f>
        <v>0</v>
      </c>
      <c r="BD80" s="125">
        <f>'22 -  SO22 -  Přípojka de...'!F37</f>
        <v>0</v>
      </c>
      <c r="BE80" s="7"/>
      <c r="BT80" s="126" t="s">
        <v>82</v>
      </c>
      <c r="BV80" s="126" t="s">
        <v>76</v>
      </c>
      <c r="BW80" s="126" t="s">
        <v>158</v>
      </c>
      <c r="BX80" s="126" t="s">
        <v>5</v>
      </c>
      <c r="CL80" s="126" t="s">
        <v>19</v>
      </c>
      <c r="CM80" s="126" t="s">
        <v>82</v>
      </c>
    </row>
    <row r="81" s="7" customFormat="1" ht="16.5" customHeight="1">
      <c r="A81" s="114" t="s">
        <v>78</v>
      </c>
      <c r="B81" s="115"/>
      <c r="C81" s="116"/>
      <c r="D81" s="117" t="s">
        <v>159</v>
      </c>
      <c r="E81" s="117"/>
      <c r="F81" s="117"/>
      <c r="G81" s="117"/>
      <c r="H81" s="117"/>
      <c r="I81" s="118"/>
      <c r="J81" s="117" t="s">
        <v>160</v>
      </c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9">
        <f>'23 - SO23 - Přípojka vodo...'!J30</f>
        <v>0</v>
      </c>
      <c r="AH81" s="118"/>
      <c r="AI81" s="118"/>
      <c r="AJ81" s="118"/>
      <c r="AK81" s="118"/>
      <c r="AL81" s="118"/>
      <c r="AM81" s="118"/>
      <c r="AN81" s="119">
        <f>SUM(AG81,AT81)</f>
        <v>0</v>
      </c>
      <c r="AO81" s="118"/>
      <c r="AP81" s="118"/>
      <c r="AQ81" s="120" t="s">
        <v>81</v>
      </c>
      <c r="AR81" s="121"/>
      <c r="AS81" s="122">
        <v>0</v>
      </c>
      <c r="AT81" s="123">
        <f>ROUND(SUM(AV81:AW81),2)</f>
        <v>0</v>
      </c>
      <c r="AU81" s="124">
        <f>'23 - SO23 - Přípojka vodo...'!P89</f>
        <v>0</v>
      </c>
      <c r="AV81" s="123">
        <f>'23 - SO23 - Přípojka vodo...'!J33</f>
        <v>0</v>
      </c>
      <c r="AW81" s="123">
        <f>'23 - SO23 - Přípojka vodo...'!J34</f>
        <v>0</v>
      </c>
      <c r="AX81" s="123">
        <f>'23 - SO23 - Přípojka vodo...'!J35</f>
        <v>0</v>
      </c>
      <c r="AY81" s="123">
        <f>'23 - SO23 - Přípojka vodo...'!J36</f>
        <v>0</v>
      </c>
      <c r="AZ81" s="123">
        <f>'23 - SO23 - Přípojka vodo...'!F33</f>
        <v>0</v>
      </c>
      <c r="BA81" s="123">
        <f>'23 - SO23 - Přípojka vodo...'!F34</f>
        <v>0</v>
      </c>
      <c r="BB81" s="123">
        <f>'23 - SO23 - Přípojka vodo...'!F35</f>
        <v>0</v>
      </c>
      <c r="BC81" s="123">
        <f>'23 - SO23 - Přípojka vodo...'!F36</f>
        <v>0</v>
      </c>
      <c r="BD81" s="125">
        <f>'23 - SO23 - Přípojka vodo...'!F37</f>
        <v>0</v>
      </c>
      <c r="BE81" s="7"/>
      <c r="BT81" s="126" t="s">
        <v>82</v>
      </c>
      <c r="BV81" s="126" t="s">
        <v>76</v>
      </c>
      <c r="BW81" s="126" t="s">
        <v>161</v>
      </c>
      <c r="BX81" s="126" t="s">
        <v>5</v>
      </c>
      <c r="CL81" s="126" t="s">
        <v>19</v>
      </c>
      <c r="CM81" s="126" t="s">
        <v>82</v>
      </c>
    </row>
    <row r="82" s="7" customFormat="1" ht="16.5" customHeight="1">
      <c r="A82" s="114" t="s">
        <v>78</v>
      </c>
      <c r="B82" s="115"/>
      <c r="C82" s="116"/>
      <c r="D82" s="117" t="s">
        <v>162</v>
      </c>
      <c r="E82" s="117"/>
      <c r="F82" s="117"/>
      <c r="G82" s="117"/>
      <c r="H82" s="117"/>
      <c r="I82" s="118"/>
      <c r="J82" s="117" t="s">
        <v>163</v>
      </c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9">
        <f>'24 - SO24 - Přípojka NN'!J30</f>
        <v>0</v>
      </c>
      <c r="AH82" s="118"/>
      <c r="AI82" s="118"/>
      <c r="AJ82" s="118"/>
      <c r="AK82" s="118"/>
      <c r="AL82" s="118"/>
      <c r="AM82" s="118"/>
      <c r="AN82" s="119">
        <f>SUM(AG82,AT82)</f>
        <v>0</v>
      </c>
      <c r="AO82" s="118"/>
      <c r="AP82" s="118"/>
      <c r="AQ82" s="120" t="s">
        <v>81</v>
      </c>
      <c r="AR82" s="121"/>
      <c r="AS82" s="122">
        <v>0</v>
      </c>
      <c r="AT82" s="123">
        <f>ROUND(SUM(AV82:AW82),2)</f>
        <v>0</v>
      </c>
      <c r="AU82" s="124">
        <f>'24 - SO24 - Přípojka NN'!P83</f>
        <v>0</v>
      </c>
      <c r="AV82" s="123">
        <f>'24 - SO24 - Přípojka NN'!J33</f>
        <v>0</v>
      </c>
      <c r="AW82" s="123">
        <f>'24 - SO24 - Přípojka NN'!J34</f>
        <v>0</v>
      </c>
      <c r="AX82" s="123">
        <f>'24 - SO24 - Přípojka NN'!J35</f>
        <v>0</v>
      </c>
      <c r="AY82" s="123">
        <f>'24 - SO24 - Přípojka NN'!J36</f>
        <v>0</v>
      </c>
      <c r="AZ82" s="123">
        <f>'24 - SO24 - Přípojka NN'!F33</f>
        <v>0</v>
      </c>
      <c r="BA82" s="123">
        <f>'24 - SO24 - Přípojka NN'!F34</f>
        <v>0</v>
      </c>
      <c r="BB82" s="123">
        <f>'24 - SO24 - Přípojka NN'!F35</f>
        <v>0</v>
      </c>
      <c r="BC82" s="123">
        <f>'24 - SO24 - Přípojka NN'!F36</f>
        <v>0</v>
      </c>
      <c r="BD82" s="125">
        <f>'24 - SO24 - Přípojka NN'!F37</f>
        <v>0</v>
      </c>
      <c r="BE82" s="7"/>
      <c r="BT82" s="126" t="s">
        <v>82</v>
      </c>
      <c r="BV82" s="126" t="s">
        <v>76</v>
      </c>
      <c r="BW82" s="126" t="s">
        <v>164</v>
      </c>
      <c r="BX82" s="126" t="s">
        <v>5</v>
      </c>
      <c r="CL82" s="126" t="s">
        <v>19</v>
      </c>
      <c r="CM82" s="126" t="s">
        <v>82</v>
      </c>
    </row>
    <row r="83" s="7" customFormat="1" ht="16.5" customHeight="1">
      <c r="A83" s="114" t="s">
        <v>78</v>
      </c>
      <c r="B83" s="115"/>
      <c r="C83" s="116"/>
      <c r="D83" s="117" t="s">
        <v>165</v>
      </c>
      <c r="E83" s="117"/>
      <c r="F83" s="117"/>
      <c r="G83" s="117"/>
      <c r="H83" s="117"/>
      <c r="I83" s="118"/>
      <c r="J83" s="117" t="s">
        <v>166</v>
      </c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7"/>
      <c r="AF83" s="117"/>
      <c r="AG83" s="119">
        <f>'25 - SO25 - Přípojka SLP ...'!J30</f>
        <v>0</v>
      </c>
      <c r="AH83" s="118"/>
      <c r="AI83" s="118"/>
      <c r="AJ83" s="118"/>
      <c r="AK83" s="118"/>
      <c r="AL83" s="118"/>
      <c r="AM83" s="118"/>
      <c r="AN83" s="119">
        <f>SUM(AG83,AT83)</f>
        <v>0</v>
      </c>
      <c r="AO83" s="118"/>
      <c r="AP83" s="118"/>
      <c r="AQ83" s="120" t="s">
        <v>81</v>
      </c>
      <c r="AR83" s="121"/>
      <c r="AS83" s="122">
        <v>0</v>
      </c>
      <c r="AT83" s="123">
        <f>ROUND(SUM(AV83:AW83),2)</f>
        <v>0</v>
      </c>
      <c r="AU83" s="124">
        <f>'25 - SO25 - Přípojka SLP ...'!P83</f>
        <v>0</v>
      </c>
      <c r="AV83" s="123">
        <f>'25 - SO25 - Přípojka SLP ...'!J33</f>
        <v>0</v>
      </c>
      <c r="AW83" s="123">
        <f>'25 - SO25 - Přípojka SLP ...'!J34</f>
        <v>0</v>
      </c>
      <c r="AX83" s="123">
        <f>'25 - SO25 - Přípojka SLP ...'!J35</f>
        <v>0</v>
      </c>
      <c r="AY83" s="123">
        <f>'25 - SO25 - Přípojka SLP ...'!J36</f>
        <v>0</v>
      </c>
      <c r="AZ83" s="123">
        <f>'25 - SO25 - Přípojka SLP ...'!F33</f>
        <v>0</v>
      </c>
      <c r="BA83" s="123">
        <f>'25 - SO25 - Přípojka SLP ...'!F34</f>
        <v>0</v>
      </c>
      <c r="BB83" s="123">
        <f>'25 - SO25 - Přípojka SLP ...'!F35</f>
        <v>0</v>
      </c>
      <c r="BC83" s="123">
        <f>'25 - SO25 - Přípojka SLP ...'!F36</f>
        <v>0</v>
      </c>
      <c r="BD83" s="125">
        <f>'25 - SO25 - Přípojka SLP ...'!F37</f>
        <v>0</v>
      </c>
      <c r="BE83" s="7"/>
      <c r="BT83" s="126" t="s">
        <v>82</v>
      </c>
      <c r="BV83" s="126" t="s">
        <v>76</v>
      </c>
      <c r="BW83" s="126" t="s">
        <v>167</v>
      </c>
      <c r="BX83" s="126" t="s">
        <v>5</v>
      </c>
      <c r="CL83" s="126" t="s">
        <v>19</v>
      </c>
      <c r="CM83" s="126" t="s">
        <v>82</v>
      </c>
    </row>
    <row r="84" s="7" customFormat="1" ht="16.5" customHeight="1">
      <c r="A84" s="114" t="s">
        <v>78</v>
      </c>
      <c r="B84" s="115"/>
      <c r="C84" s="116"/>
      <c r="D84" s="117" t="s">
        <v>168</v>
      </c>
      <c r="E84" s="117"/>
      <c r="F84" s="117"/>
      <c r="G84" s="117"/>
      <c r="H84" s="117"/>
      <c r="I84" s="118"/>
      <c r="J84" s="117" t="s">
        <v>169</v>
      </c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9">
        <f>'26 - SO26 - Přípojka SLP ...'!J30</f>
        <v>0</v>
      </c>
      <c r="AH84" s="118"/>
      <c r="AI84" s="118"/>
      <c r="AJ84" s="118"/>
      <c r="AK84" s="118"/>
      <c r="AL84" s="118"/>
      <c r="AM84" s="118"/>
      <c r="AN84" s="119">
        <f>SUM(AG84,AT84)</f>
        <v>0</v>
      </c>
      <c r="AO84" s="118"/>
      <c r="AP84" s="118"/>
      <c r="AQ84" s="120" t="s">
        <v>81</v>
      </c>
      <c r="AR84" s="121"/>
      <c r="AS84" s="122">
        <v>0</v>
      </c>
      <c r="AT84" s="123">
        <f>ROUND(SUM(AV84:AW84),2)</f>
        <v>0</v>
      </c>
      <c r="AU84" s="124">
        <f>'26 - SO26 - Přípojka SLP ...'!P83</f>
        <v>0</v>
      </c>
      <c r="AV84" s="123">
        <f>'26 - SO26 - Přípojka SLP ...'!J33</f>
        <v>0</v>
      </c>
      <c r="AW84" s="123">
        <f>'26 - SO26 - Přípojka SLP ...'!J34</f>
        <v>0</v>
      </c>
      <c r="AX84" s="123">
        <f>'26 - SO26 - Přípojka SLP ...'!J35</f>
        <v>0</v>
      </c>
      <c r="AY84" s="123">
        <f>'26 - SO26 - Přípojka SLP ...'!J36</f>
        <v>0</v>
      </c>
      <c r="AZ84" s="123">
        <f>'26 - SO26 - Přípojka SLP ...'!F33</f>
        <v>0</v>
      </c>
      <c r="BA84" s="123">
        <f>'26 - SO26 - Přípojka SLP ...'!F34</f>
        <v>0</v>
      </c>
      <c r="BB84" s="123">
        <f>'26 - SO26 - Přípojka SLP ...'!F35</f>
        <v>0</v>
      </c>
      <c r="BC84" s="123">
        <f>'26 - SO26 - Přípojka SLP ...'!F36</f>
        <v>0</v>
      </c>
      <c r="BD84" s="125">
        <f>'26 - SO26 - Přípojka SLP ...'!F37</f>
        <v>0</v>
      </c>
      <c r="BE84" s="7"/>
      <c r="BT84" s="126" t="s">
        <v>82</v>
      </c>
      <c r="BV84" s="126" t="s">
        <v>76</v>
      </c>
      <c r="BW84" s="126" t="s">
        <v>170</v>
      </c>
      <c r="BX84" s="126" t="s">
        <v>5</v>
      </c>
      <c r="CL84" s="126" t="s">
        <v>19</v>
      </c>
      <c r="CM84" s="126" t="s">
        <v>82</v>
      </c>
    </row>
    <row r="85" s="7" customFormat="1" ht="24.75" customHeight="1">
      <c r="A85" s="114" t="s">
        <v>78</v>
      </c>
      <c r="B85" s="115"/>
      <c r="C85" s="116"/>
      <c r="D85" s="117" t="s">
        <v>171</v>
      </c>
      <c r="E85" s="117"/>
      <c r="F85" s="117"/>
      <c r="G85" s="117"/>
      <c r="H85" s="117"/>
      <c r="I85" s="118"/>
      <c r="J85" s="117" t="s">
        <v>172</v>
      </c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9">
        <f>'27 - SO27 - Retenční nádr...'!J30</f>
        <v>0</v>
      </c>
      <c r="AH85" s="118"/>
      <c r="AI85" s="118"/>
      <c r="AJ85" s="118"/>
      <c r="AK85" s="118"/>
      <c r="AL85" s="118"/>
      <c r="AM85" s="118"/>
      <c r="AN85" s="119">
        <f>SUM(AG85,AT85)</f>
        <v>0</v>
      </c>
      <c r="AO85" s="118"/>
      <c r="AP85" s="118"/>
      <c r="AQ85" s="120" t="s">
        <v>81</v>
      </c>
      <c r="AR85" s="121"/>
      <c r="AS85" s="122">
        <v>0</v>
      </c>
      <c r="AT85" s="123">
        <f>ROUND(SUM(AV85:AW85),2)</f>
        <v>0</v>
      </c>
      <c r="AU85" s="124">
        <f>'27 - SO27 - Retenční nádr...'!P84</f>
        <v>0</v>
      </c>
      <c r="AV85" s="123">
        <f>'27 - SO27 - Retenční nádr...'!J33</f>
        <v>0</v>
      </c>
      <c r="AW85" s="123">
        <f>'27 - SO27 - Retenční nádr...'!J34</f>
        <v>0</v>
      </c>
      <c r="AX85" s="123">
        <f>'27 - SO27 - Retenční nádr...'!J35</f>
        <v>0</v>
      </c>
      <c r="AY85" s="123">
        <f>'27 - SO27 - Retenční nádr...'!J36</f>
        <v>0</v>
      </c>
      <c r="AZ85" s="123">
        <f>'27 - SO27 - Retenční nádr...'!F33</f>
        <v>0</v>
      </c>
      <c r="BA85" s="123">
        <f>'27 - SO27 - Retenční nádr...'!F34</f>
        <v>0</v>
      </c>
      <c r="BB85" s="123">
        <f>'27 - SO27 - Retenční nádr...'!F35</f>
        <v>0</v>
      </c>
      <c r="BC85" s="123">
        <f>'27 - SO27 - Retenční nádr...'!F36</f>
        <v>0</v>
      </c>
      <c r="BD85" s="125">
        <f>'27 - SO27 - Retenční nádr...'!F37</f>
        <v>0</v>
      </c>
      <c r="BE85" s="7"/>
      <c r="BT85" s="126" t="s">
        <v>82</v>
      </c>
      <c r="BV85" s="126" t="s">
        <v>76</v>
      </c>
      <c r="BW85" s="126" t="s">
        <v>173</v>
      </c>
      <c r="BX85" s="126" t="s">
        <v>5</v>
      </c>
      <c r="CL85" s="126" t="s">
        <v>19</v>
      </c>
      <c r="CM85" s="126" t="s">
        <v>82</v>
      </c>
    </row>
    <row r="86" s="7" customFormat="1" ht="24.75" customHeight="1">
      <c r="A86" s="114" t="s">
        <v>78</v>
      </c>
      <c r="B86" s="115"/>
      <c r="C86" s="116"/>
      <c r="D86" s="117" t="s">
        <v>174</v>
      </c>
      <c r="E86" s="117"/>
      <c r="F86" s="117"/>
      <c r="G86" s="117"/>
      <c r="H86" s="117"/>
      <c r="I86" s="118"/>
      <c r="J86" s="117" t="s">
        <v>175</v>
      </c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7"/>
      <c r="AG86" s="119">
        <f>'28 - SO28 - Retenční nádr...'!J30</f>
        <v>0</v>
      </c>
      <c r="AH86" s="118"/>
      <c r="AI86" s="118"/>
      <c r="AJ86" s="118"/>
      <c r="AK86" s="118"/>
      <c r="AL86" s="118"/>
      <c r="AM86" s="118"/>
      <c r="AN86" s="119">
        <f>SUM(AG86,AT86)</f>
        <v>0</v>
      </c>
      <c r="AO86" s="118"/>
      <c r="AP86" s="118"/>
      <c r="AQ86" s="120" t="s">
        <v>81</v>
      </c>
      <c r="AR86" s="121"/>
      <c r="AS86" s="122">
        <v>0</v>
      </c>
      <c r="AT86" s="123">
        <f>ROUND(SUM(AV86:AW86),2)</f>
        <v>0</v>
      </c>
      <c r="AU86" s="124">
        <f>'28 - SO28 - Retenční nádr...'!P84</f>
        <v>0</v>
      </c>
      <c r="AV86" s="123">
        <f>'28 - SO28 - Retenční nádr...'!J33</f>
        <v>0</v>
      </c>
      <c r="AW86" s="123">
        <f>'28 - SO28 - Retenční nádr...'!J34</f>
        <v>0</v>
      </c>
      <c r="AX86" s="123">
        <f>'28 - SO28 - Retenční nádr...'!J35</f>
        <v>0</v>
      </c>
      <c r="AY86" s="123">
        <f>'28 - SO28 - Retenční nádr...'!J36</f>
        <v>0</v>
      </c>
      <c r="AZ86" s="123">
        <f>'28 - SO28 - Retenční nádr...'!F33</f>
        <v>0</v>
      </c>
      <c r="BA86" s="123">
        <f>'28 - SO28 - Retenční nádr...'!F34</f>
        <v>0</v>
      </c>
      <c r="BB86" s="123">
        <f>'28 - SO28 - Retenční nádr...'!F35</f>
        <v>0</v>
      </c>
      <c r="BC86" s="123">
        <f>'28 - SO28 - Retenční nádr...'!F36</f>
        <v>0</v>
      </c>
      <c r="BD86" s="125">
        <f>'28 - SO28 - Retenční nádr...'!F37</f>
        <v>0</v>
      </c>
      <c r="BE86" s="7"/>
      <c r="BT86" s="126" t="s">
        <v>82</v>
      </c>
      <c r="BV86" s="126" t="s">
        <v>76</v>
      </c>
      <c r="BW86" s="126" t="s">
        <v>176</v>
      </c>
      <c r="BX86" s="126" t="s">
        <v>5</v>
      </c>
      <c r="CL86" s="126" t="s">
        <v>19</v>
      </c>
      <c r="CM86" s="126" t="s">
        <v>82</v>
      </c>
    </row>
    <row r="87" s="7" customFormat="1" ht="16.5" customHeight="1">
      <c r="A87" s="114" t="s">
        <v>78</v>
      </c>
      <c r="B87" s="115"/>
      <c r="C87" s="116"/>
      <c r="D87" s="117" t="s">
        <v>177</v>
      </c>
      <c r="E87" s="117"/>
      <c r="F87" s="117"/>
      <c r="G87" s="117"/>
      <c r="H87" s="117"/>
      <c r="I87" s="118"/>
      <c r="J87" s="117" t="s">
        <v>178</v>
      </c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7"/>
      <c r="AF87" s="117"/>
      <c r="AG87" s="119">
        <f>'31 - SO31 - Zpevněné plochy'!J30</f>
        <v>0</v>
      </c>
      <c r="AH87" s="118"/>
      <c r="AI87" s="118"/>
      <c r="AJ87" s="118"/>
      <c r="AK87" s="118"/>
      <c r="AL87" s="118"/>
      <c r="AM87" s="118"/>
      <c r="AN87" s="119">
        <f>SUM(AG87,AT87)</f>
        <v>0</v>
      </c>
      <c r="AO87" s="118"/>
      <c r="AP87" s="118"/>
      <c r="AQ87" s="120" t="s">
        <v>81</v>
      </c>
      <c r="AR87" s="121"/>
      <c r="AS87" s="122">
        <v>0</v>
      </c>
      <c r="AT87" s="123">
        <f>ROUND(SUM(AV87:AW87),2)</f>
        <v>0</v>
      </c>
      <c r="AU87" s="124">
        <f>'31 - SO31 - Zpevněné plochy'!P88</f>
        <v>0</v>
      </c>
      <c r="AV87" s="123">
        <f>'31 - SO31 - Zpevněné plochy'!J33</f>
        <v>0</v>
      </c>
      <c r="AW87" s="123">
        <f>'31 - SO31 - Zpevněné plochy'!J34</f>
        <v>0</v>
      </c>
      <c r="AX87" s="123">
        <f>'31 - SO31 - Zpevněné plochy'!J35</f>
        <v>0</v>
      </c>
      <c r="AY87" s="123">
        <f>'31 - SO31 - Zpevněné plochy'!J36</f>
        <v>0</v>
      </c>
      <c r="AZ87" s="123">
        <f>'31 - SO31 - Zpevněné plochy'!F33</f>
        <v>0</v>
      </c>
      <c r="BA87" s="123">
        <f>'31 - SO31 - Zpevněné plochy'!F34</f>
        <v>0</v>
      </c>
      <c r="BB87" s="123">
        <f>'31 - SO31 - Zpevněné plochy'!F35</f>
        <v>0</v>
      </c>
      <c r="BC87" s="123">
        <f>'31 - SO31 - Zpevněné plochy'!F36</f>
        <v>0</v>
      </c>
      <c r="BD87" s="125">
        <f>'31 - SO31 - Zpevněné plochy'!F37</f>
        <v>0</v>
      </c>
      <c r="BE87" s="7"/>
      <c r="BT87" s="126" t="s">
        <v>82</v>
      </c>
      <c r="BV87" s="126" t="s">
        <v>76</v>
      </c>
      <c r="BW87" s="126" t="s">
        <v>179</v>
      </c>
      <c r="BX87" s="126" t="s">
        <v>5</v>
      </c>
      <c r="CL87" s="126" t="s">
        <v>19</v>
      </c>
      <c r="CM87" s="126" t="s">
        <v>93</v>
      </c>
    </row>
    <row r="88" s="7" customFormat="1" ht="16.5" customHeight="1">
      <c r="A88" s="7"/>
      <c r="B88" s="115"/>
      <c r="C88" s="116"/>
      <c r="D88" s="117" t="s">
        <v>180</v>
      </c>
      <c r="E88" s="117"/>
      <c r="F88" s="117"/>
      <c r="G88" s="117"/>
      <c r="H88" s="117"/>
      <c r="I88" s="118"/>
      <c r="J88" s="117" t="s">
        <v>181</v>
      </c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7"/>
      <c r="AF88" s="117"/>
      <c r="AG88" s="127">
        <f>ROUND(SUM(AG89:AG91),2)</f>
        <v>0</v>
      </c>
      <c r="AH88" s="118"/>
      <c r="AI88" s="118"/>
      <c r="AJ88" s="118"/>
      <c r="AK88" s="118"/>
      <c r="AL88" s="118"/>
      <c r="AM88" s="118"/>
      <c r="AN88" s="119">
        <f>SUM(AG88,AT88)</f>
        <v>0</v>
      </c>
      <c r="AO88" s="118"/>
      <c r="AP88" s="118"/>
      <c r="AQ88" s="120" t="s">
        <v>81</v>
      </c>
      <c r="AR88" s="121"/>
      <c r="AS88" s="122">
        <f>ROUND(SUM(AS89:AS91),2)</f>
        <v>0</v>
      </c>
      <c r="AT88" s="123">
        <f>ROUND(SUM(AV88:AW88),2)</f>
        <v>0</v>
      </c>
      <c r="AU88" s="124">
        <f>ROUND(SUM(AU89:AU91),5)</f>
        <v>0</v>
      </c>
      <c r="AV88" s="123">
        <f>ROUND(AZ88*L29,2)</f>
        <v>0</v>
      </c>
      <c r="AW88" s="123">
        <f>ROUND(BA88*L30,2)</f>
        <v>0</v>
      </c>
      <c r="AX88" s="123">
        <f>ROUND(BB88*L29,2)</f>
        <v>0</v>
      </c>
      <c r="AY88" s="123">
        <f>ROUND(BC88*L30,2)</f>
        <v>0</v>
      </c>
      <c r="AZ88" s="123">
        <f>ROUND(SUM(AZ89:AZ91),2)</f>
        <v>0</v>
      </c>
      <c r="BA88" s="123">
        <f>ROUND(SUM(BA89:BA91),2)</f>
        <v>0</v>
      </c>
      <c r="BB88" s="123">
        <f>ROUND(SUM(BB89:BB91),2)</f>
        <v>0</v>
      </c>
      <c r="BC88" s="123">
        <f>ROUND(SUM(BC89:BC91),2)</f>
        <v>0</v>
      </c>
      <c r="BD88" s="125">
        <f>ROUND(SUM(BD89:BD91),2)</f>
        <v>0</v>
      </c>
      <c r="BE88" s="7"/>
      <c r="BS88" s="126" t="s">
        <v>73</v>
      </c>
      <c r="BT88" s="126" t="s">
        <v>82</v>
      </c>
      <c r="BU88" s="126" t="s">
        <v>75</v>
      </c>
      <c r="BV88" s="126" t="s">
        <v>76</v>
      </c>
      <c r="BW88" s="126" t="s">
        <v>182</v>
      </c>
      <c r="BX88" s="126" t="s">
        <v>5</v>
      </c>
      <c r="CL88" s="126" t="s">
        <v>19</v>
      </c>
      <c r="CM88" s="126" t="s">
        <v>93</v>
      </c>
    </row>
    <row r="89" s="4" customFormat="1" ht="16.5" customHeight="1">
      <c r="A89" s="114" t="s">
        <v>78</v>
      </c>
      <c r="B89" s="66"/>
      <c r="C89" s="128"/>
      <c r="D89" s="128"/>
      <c r="E89" s="129" t="s">
        <v>183</v>
      </c>
      <c r="F89" s="129"/>
      <c r="G89" s="129"/>
      <c r="H89" s="129"/>
      <c r="I89" s="129"/>
      <c r="J89" s="128"/>
      <c r="K89" s="129" t="s">
        <v>184</v>
      </c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  <c r="AA89" s="129"/>
      <c r="AB89" s="129"/>
      <c r="AC89" s="129"/>
      <c r="AD89" s="129"/>
      <c r="AE89" s="129"/>
      <c r="AF89" s="129"/>
      <c r="AG89" s="130">
        <f>'41.1 - SO41 - Vegetační ú...'!J32</f>
        <v>0</v>
      </c>
      <c r="AH89" s="128"/>
      <c r="AI89" s="128"/>
      <c r="AJ89" s="128"/>
      <c r="AK89" s="128"/>
      <c r="AL89" s="128"/>
      <c r="AM89" s="128"/>
      <c r="AN89" s="130">
        <f>SUM(AG89,AT89)</f>
        <v>0</v>
      </c>
      <c r="AO89" s="128"/>
      <c r="AP89" s="128"/>
      <c r="AQ89" s="131" t="s">
        <v>92</v>
      </c>
      <c r="AR89" s="68"/>
      <c r="AS89" s="132">
        <v>0</v>
      </c>
      <c r="AT89" s="133">
        <f>ROUND(SUM(AV89:AW89),2)</f>
        <v>0</v>
      </c>
      <c r="AU89" s="134">
        <f>'41.1 - SO41 - Vegetační ú...'!P90</f>
        <v>0</v>
      </c>
      <c r="AV89" s="133">
        <f>'41.1 - SO41 - Vegetační ú...'!J35</f>
        <v>0</v>
      </c>
      <c r="AW89" s="133">
        <f>'41.1 - SO41 - Vegetační ú...'!J36</f>
        <v>0</v>
      </c>
      <c r="AX89" s="133">
        <f>'41.1 - SO41 - Vegetační ú...'!J37</f>
        <v>0</v>
      </c>
      <c r="AY89" s="133">
        <f>'41.1 - SO41 - Vegetační ú...'!J38</f>
        <v>0</v>
      </c>
      <c r="AZ89" s="133">
        <f>'41.1 - SO41 - Vegetační ú...'!F35</f>
        <v>0</v>
      </c>
      <c r="BA89" s="133">
        <f>'41.1 - SO41 - Vegetační ú...'!F36</f>
        <v>0</v>
      </c>
      <c r="BB89" s="133">
        <f>'41.1 - SO41 - Vegetační ú...'!F37</f>
        <v>0</v>
      </c>
      <c r="BC89" s="133">
        <f>'41.1 - SO41 - Vegetační ú...'!F38</f>
        <v>0</v>
      </c>
      <c r="BD89" s="135">
        <f>'41.1 - SO41 - Vegetační ú...'!F39</f>
        <v>0</v>
      </c>
      <c r="BE89" s="4"/>
      <c r="BT89" s="136" t="s">
        <v>93</v>
      </c>
      <c r="BV89" s="136" t="s">
        <v>76</v>
      </c>
      <c r="BW89" s="136" t="s">
        <v>185</v>
      </c>
      <c r="BX89" s="136" t="s">
        <v>182</v>
      </c>
      <c r="CL89" s="136" t="s">
        <v>19</v>
      </c>
    </row>
    <row r="90" s="4" customFormat="1" ht="23.25" customHeight="1">
      <c r="A90" s="114" t="s">
        <v>78</v>
      </c>
      <c r="B90" s="66"/>
      <c r="C90" s="128"/>
      <c r="D90" s="128"/>
      <c r="E90" s="129" t="s">
        <v>186</v>
      </c>
      <c r="F90" s="129"/>
      <c r="G90" s="129"/>
      <c r="H90" s="129"/>
      <c r="I90" s="129"/>
      <c r="J90" s="128"/>
      <c r="K90" s="129" t="s">
        <v>187</v>
      </c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30">
        <f>'41.2 - SO41 - Vegetační ú...'!J32</f>
        <v>0</v>
      </c>
      <c r="AH90" s="128"/>
      <c r="AI90" s="128"/>
      <c r="AJ90" s="128"/>
      <c r="AK90" s="128"/>
      <c r="AL90" s="128"/>
      <c r="AM90" s="128"/>
      <c r="AN90" s="130">
        <f>SUM(AG90,AT90)</f>
        <v>0</v>
      </c>
      <c r="AO90" s="128"/>
      <c r="AP90" s="128"/>
      <c r="AQ90" s="131" t="s">
        <v>92</v>
      </c>
      <c r="AR90" s="68"/>
      <c r="AS90" s="132">
        <v>0</v>
      </c>
      <c r="AT90" s="133">
        <f>ROUND(SUM(AV90:AW90),2)</f>
        <v>0</v>
      </c>
      <c r="AU90" s="134">
        <f>'41.2 - SO41 - Vegetační ú...'!P89</f>
        <v>0</v>
      </c>
      <c r="AV90" s="133">
        <f>'41.2 - SO41 - Vegetační ú...'!J35</f>
        <v>0</v>
      </c>
      <c r="AW90" s="133">
        <f>'41.2 - SO41 - Vegetační ú...'!J36</f>
        <v>0</v>
      </c>
      <c r="AX90" s="133">
        <f>'41.2 - SO41 - Vegetační ú...'!J37</f>
        <v>0</v>
      </c>
      <c r="AY90" s="133">
        <f>'41.2 - SO41 - Vegetační ú...'!J38</f>
        <v>0</v>
      </c>
      <c r="AZ90" s="133">
        <f>'41.2 - SO41 - Vegetační ú...'!F35</f>
        <v>0</v>
      </c>
      <c r="BA90" s="133">
        <f>'41.2 - SO41 - Vegetační ú...'!F36</f>
        <v>0</v>
      </c>
      <c r="BB90" s="133">
        <f>'41.2 - SO41 - Vegetační ú...'!F37</f>
        <v>0</v>
      </c>
      <c r="BC90" s="133">
        <f>'41.2 - SO41 - Vegetační ú...'!F38</f>
        <v>0</v>
      </c>
      <c r="BD90" s="135">
        <f>'41.2 - SO41 - Vegetační ú...'!F39</f>
        <v>0</v>
      </c>
      <c r="BE90" s="4"/>
      <c r="BT90" s="136" t="s">
        <v>93</v>
      </c>
      <c r="BV90" s="136" t="s">
        <v>76</v>
      </c>
      <c r="BW90" s="136" t="s">
        <v>188</v>
      </c>
      <c r="BX90" s="136" t="s">
        <v>182</v>
      </c>
      <c r="CL90" s="136" t="s">
        <v>19</v>
      </c>
    </row>
    <row r="91" s="4" customFormat="1" ht="16.5" customHeight="1">
      <c r="A91" s="114" t="s">
        <v>78</v>
      </c>
      <c r="B91" s="66"/>
      <c r="C91" s="128"/>
      <c r="D91" s="128"/>
      <c r="E91" s="129" t="s">
        <v>189</v>
      </c>
      <c r="F91" s="129"/>
      <c r="G91" s="129"/>
      <c r="H91" s="129"/>
      <c r="I91" s="129"/>
      <c r="J91" s="128"/>
      <c r="K91" s="129" t="s">
        <v>190</v>
      </c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30">
        <f>'41.3 - SO41 - Střešní veg...'!J32</f>
        <v>0</v>
      </c>
      <c r="AH91" s="128"/>
      <c r="AI91" s="128"/>
      <c r="AJ91" s="128"/>
      <c r="AK91" s="128"/>
      <c r="AL91" s="128"/>
      <c r="AM91" s="128"/>
      <c r="AN91" s="130">
        <f>SUM(AG91,AT91)</f>
        <v>0</v>
      </c>
      <c r="AO91" s="128"/>
      <c r="AP91" s="128"/>
      <c r="AQ91" s="131" t="s">
        <v>92</v>
      </c>
      <c r="AR91" s="68"/>
      <c r="AS91" s="132">
        <v>0</v>
      </c>
      <c r="AT91" s="133">
        <f>ROUND(SUM(AV91:AW91),2)</f>
        <v>0</v>
      </c>
      <c r="AU91" s="134">
        <f>'41.3 - SO41 - Střešní veg...'!P88</f>
        <v>0</v>
      </c>
      <c r="AV91" s="133">
        <f>'41.3 - SO41 - Střešní veg...'!J35</f>
        <v>0</v>
      </c>
      <c r="AW91" s="133">
        <f>'41.3 - SO41 - Střešní veg...'!J36</f>
        <v>0</v>
      </c>
      <c r="AX91" s="133">
        <f>'41.3 - SO41 - Střešní veg...'!J37</f>
        <v>0</v>
      </c>
      <c r="AY91" s="133">
        <f>'41.3 - SO41 - Střešní veg...'!J38</f>
        <v>0</v>
      </c>
      <c r="AZ91" s="133">
        <f>'41.3 - SO41 - Střešní veg...'!F35</f>
        <v>0</v>
      </c>
      <c r="BA91" s="133">
        <f>'41.3 - SO41 - Střešní veg...'!F36</f>
        <v>0</v>
      </c>
      <c r="BB91" s="133">
        <f>'41.3 - SO41 - Střešní veg...'!F37</f>
        <v>0</v>
      </c>
      <c r="BC91" s="133">
        <f>'41.3 - SO41 - Střešní veg...'!F38</f>
        <v>0</v>
      </c>
      <c r="BD91" s="135">
        <f>'41.3 - SO41 - Střešní veg...'!F39</f>
        <v>0</v>
      </c>
      <c r="BE91" s="4"/>
      <c r="BT91" s="136" t="s">
        <v>93</v>
      </c>
      <c r="BV91" s="136" t="s">
        <v>76</v>
      </c>
      <c r="BW91" s="136" t="s">
        <v>191</v>
      </c>
      <c r="BX91" s="136" t="s">
        <v>182</v>
      </c>
      <c r="CL91" s="136" t="s">
        <v>19</v>
      </c>
    </row>
    <row r="92" s="7" customFormat="1" ht="16.5" customHeight="1">
      <c r="A92" s="114" t="s">
        <v>78</v>
      </c>
      <c r="B92" s="115"/>
      <c r="C92" s="116"/>
      <c r="D92" s="117" t="s">
        <v>192</v>
      </c>
      <c r="E92" s="117"/>
      <c r="F92" s="117"/>
      <c r="G92" s="117"/>
      <c r="H92" s="117"/>
      <c r="I92" s="118"/>
      <c r="J92" s="117" t="s">
        <v>193</v>
      </c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7"/>
      <c r="AF92" s="117"/>
      <c r="AG92" s="119">
        <f>'42 - SO42 - Mobiliář'!J30</f>
        <v>0</v>
      </c>
      <c r="AH92" s="118"/>
      <c r="AI92" s="118"/>
      <c r="AJ92" s="118"/>
      <c r="AK92" s="118"/>
      <c r="AL92" s="118"/>
      <c r="AM92" s="118"/>
      <c r="AN92" s="119">
        <f>SUM(AG92,AT92)</f>
        <v>0</v>
      </c>
      <c r="AO92" s="118"/>
      <c r="AP92" s="118"/>
      <c r="AQ92" s="120" t="s">
        <v>81</v>
      </c>
      <c r="AR92" s="121"/>
      <c r="AS92" s="122">
        <v>0</v>
      </c>
      <c r="AT92" s="123">
        <f>ROUND(SUM(AV92:AW92),2)</f>
        <v>0</v>
      </c>
      <c r="AU92" s="124">
        <f>'42 - SO42 - Mobiliář'!P84</f>
        <v>0</v>
      </c>
      <c r="AV92" s="123">
        <f>'42 - SO42 - Mobiliář'!J33</f>
        <v>0</v>
      </c>
      <c r="AW92" s="123">
        <f>'42 - SO42 - Mobiliář'!J34</f>
        <v>0</v>
      </c>
      <c r="AX92" s="123">
        <f>'42 - SO42 - Mobiliář'!J35</f>
        <v>0</v>
      </c>
      <c r="AY92" s="123">
        <f>'42 - SO42 - Mobiliář'!J36</f>
        <v>0</v>
      </c>
      <c r="AZ92" s="123">
        <f>'42 - SO42 - Mobiliář'!F33</f>
        <v>0</v>
      </c>
      <c r="BA92" s="123">
        <f>'42 - SO42 - Mobiliář'!F34</f>
        <v>0</v>
      </c>
      <c r="BB92" s="123">
        <f>'42 - SO42 - Mobiliář'!F35</f>
        <v>0</v>
      </c>
      <c r="BC92" s="123">
        <f>'42 - SO42 - Mobiliář'!F36</f>
        <v>0</v>
      </c>
      <c r="BD92" s="125">
        <f>'42 - SO42 - Mobiliář'!F37</f>
        <v>0</v>
      </c>
      <c r="BE92" s="7"/>
      <c r="BT92" s="126" t="s">
        <v>82</v>
      </c>
      <c r="BV92" s="126" t="s">
        <v>76</v>
      </c>
      <c r="BW92" s="126" t="s">
        <v>194</v>
      </c>
      <c r="BX92" s="126" t="s">
        <v>5</v>
      </c>
      <c r="CL92" s="126" t="s">
        <v>19</v>
      </c>
      <c r="CM92" s="126" t="s">
        <v>82</v>
      </c>
    </row>
    <row r="93" s="7" customFormat="1" ht="16.5" customHeight="1">
      <c r="A93" s="114" t="s">
        <v>78</v>
      </c>
      <c r="B93" s="115"/>
      <c r="C93" s="116"/>
      <c r="D93" s="117" t="s">
        <v>195</v>
      </c>
      <c r="E93" s="117"/>
      <c r="F93" s="117"/>
      <c r="G93" s="117"/>
      <c r="H93" s="117"/>
      <c r="I93" s="118"/>
      <c r="J93" s="117" t="s">
        <v>196</v>
      </c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7"/>
      <c r="AF93" s="117"/>
      <c r="AG93" s="119">
        <f>'45 - SO45 - Venkovní úpravy'!J30</f>
        <v>0</v>
      </c>
      <c r="AH93" s="118"/>
      <c r="AI93" s="118"/>
      <c r="AJ93" s="118"/>
      <c r="AK93" s="118"/>
      <c r="AL93" s="118"/>
      <c r="AM93" s="118"/>
      <c r="AN93" s="119">
        <f>SUM(AG93,AT93)</f>
        <v>0</v>
      </c>
      <c r="AO93" s="118"/>
      <c r="AP93" s="118"/>
      <c r="AQ93" s="120" t="s">
        <v>81</v>
      </c>
      <c r="AR93" s="121"/>
      <c r="AS93" s="138">
        <v>0</v>
      </c>
      <c r="AT93" s="139">
        <f>ROUND(SUM(AV93:AW93),2)</f>
        <v>0</v>
      </c>
      <c r="AU93" s="140">
        <f>'45 - SO45 - Venkovní úpravy'!P83</f>
        <v>0</v>
      </c>
      <c r="AV93" s="139">
        <f>'45 - SO45 - Venkovní úpravy'!J33</f>
        <v>0</v>
      </c>
      <c r="AW93" s="139">
        <f>'45 - SO45 - Venkovní úpravy'!J34</f>
        <v>0</v>
      </c>
      <c r="AX93" s="139">
        <f>'45 - SO45 - Venkovní úpravy'!J35</f>
        <v>0</v>
      </c>
      <c r="AY93" s="139">
        <f>'45 - SO45 - Venkovní úpravy'!J36</f>
        <v>0</v>
      </c>
      <c r="AZ93" s="139">
        <f>'45 - SO45 - Venkovní úpravy'!F33</f>
        <v>0</v>
      </c>
      <c r="BA93" s="139">
        <f>'45 - SO45 - Venkovní úpravy'!F34</f>
        <v>0</v>
      </c>
      <c r="BB93" s="139">
        <f>'45 - SO45 - Venkovní úpravy'!F35</f>
        <v>0</v>
      </c>
      <c r="BC93" s="139">
        <f>'45 - SO45 - Venkovní úpravy'!F36</f>
        <v>0</v>
      </c>
      <c r="BD93" s="141">
        <f>'45 - SO45 - Venkovní úpravy'!F37</f>
        <v>0</v>
      </c>
      <c r="BE93" s="7"/>
      <c r="BT93" s="126" t="s">
        <v>82</v>
      </c>
      <c r="BV93" s="126" t="s">
        <v>76</v>
      </c>
      <c r="BW93" s="126" t="s">
        <v>197</v>
      </c>
      <c r="BX93" s="126" t="s">
        <v>5</v>
      </c>
      <c r="CL93" s="126" t="s">
        <v>19</v>
      </c>
      <c r="CM93" s="126" t="s">
        <v>82</v>
      </c>
    </row>
    <row r="94" s="2" customFormat="1" ht="30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7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</row>
    <row r="95" s="2" customFormat="1" ht="6.96" customHeight="1">
      <c r="A95" s="41"/>
      <c r="B95" s="62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47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</row>
  </sheetData>
  <sheetProtection sheet="1" formatColumns="0" formatRows="0" objects="1" scenarios="1" spinCount="100000" saltValue="bh1C3DvIpoYsjRtk65xRtl67dXmhvwJWbP4P8roKb/zU1XZ9hF10RcalSg16xxraltdMIroUzCUSMCElmBrAIw==" hashValue="bE26VjKDWKeO66DiJiE5J6asEotw/3LpBZm3zZl/VpjjSJsXvKsFfBliJP1uVPpgUv/BxONASclc7Q5a1MxWWA==" algorithmName="SHA-512" password="CC35"/>
  <mergeCells count="19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87:AP87"/>
    <mergeCell ref="AG87:AM87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93:AP93"/>
    <mergeCell ref="AG93:AM93"/>
    <mergeCell ref="L45:AO45"/>
    <mergeCell ref="C52:G52"/>
    <mergeCell ref="I52:AF52"/>
    <mergeCell ref="D55:H55"/>
    <mergeCell ref="J55:AF55"/>
    <mergeCell ref="J56:AF56"/>
    <mergeCell ref="D56:H56"/>
    <mergeCell ref="J57:AF57"/>
    <mergeCell ref="D57:H57"/>
    <mergeCell ref="K58:AF58"/>
    <mergeCell ref="E58:I58"/>
    <mergeCell ref="K59:AF59"/>
    <mergeCell ref="E59:I59"/>
    <mergeCell ref="K60:AF60"/>
    <mergeCell ref="E60:I60"/>
    <mergeCell ref="K61:AF61"/>
    <mergeCell ref="E61:I61"/>
    <mergeCell ref="K62:AF62"/>
    <mergeCell ref="E62:I62"/>
    <mergeCell ref="L63:AF63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F64:J64"/>
    <mergeCell ref="L64:AF64"/>
    <mergeCell ref="K65:AF65"/>
    <mergeCell ref="E65:I65"/>
    <mergeCell ref="K66:AF66"/>
    <mergeCell ref="E66:I66"/>
    <mergeCell ref="K67:AF67"/>
    <mergeCell ref="E67:I67"/>
    <mergeCell ref="K68:AF68"/>
    <mergeCell ref="E68:I68"/>
    <mergeCell ref="J69:AF69"/>
    <mergeCell ref="D69:H69"/>
    <mergeCell ref="D70:H70"/>
    <mergeCell ref="J70:AF70"/>
    <mergeCell ref="J71:AF71"/>
    <mergeCell ref="D71:H71"/>
    <mergeCell ref="J72:AF72"/>
    <mergeCell ref="D72:H72"/>
    <mergeCell ref="J73:AF73"/>
    <mergeCell ref="D73:H73"/>
    <mergeCell ref="J74:AF74"/>
    <mergeCell ref="D74:H74"/>
    <mergeCell ref="D75:H75"/>
    <mergeCell ref="J75:AF75"/>
    <mergeCell ref="D76:H76"/>
    <mergeCell ref="J76:AF76"/>
    <mergeCell ref="J77:AF77"/>
    <mergeCell ref="D77:H77"/>
    <mergeCell ref="D78:H78"/>
    <mergeCell ref="J78:AF78"/>
    <mergeCell ref="J79:AF79"/>
    <mergeCell ref="D79:H79"/>
    <mergeCell ref="J80:AF80"/>
    <mergeCell ref="D80:H80"/>
    <mergeCell ref="D81:H81"/>
    <mergeCell ref="J81:AF81"/>
    <mergeCell ref="J82:AF82"/>
    <mergeCell ref="D82:H82"/>
    <mergeCell ref="D83:H83"/>
    <mergeCell ref="J83:AF83"/>
    <mergeCell ref="D84:H84"/>
    <mergeCell ref="J84:AF84"/>
    <mergeCell ref="D85:H85"/>
    <mergeCell ref="J85:AF85"/>
    <mergeCell ref="D86:H86"/>
    <mergeCell ref="J86:AF86"/>
    <mergeCell ref="D87:H87"/>
    <mergeCell ref="J87:AF87"/>
    <mergeCell ref="D88:H88"/>
    <mergeCell ref="J88:AF88"/>
    <mergeCell ref="E89:I89"/>
    <mergeCell ref="K89:AF89"/>
    <mergeCell ref="E90:I90"/>
    <mergeCell ref="K90:AF90"/>
    <mergeCell ref="E91:I91"/>
    <mergeCell ref="K91:AF91"/>
    <mergeCell ref="D92:H92"/>
    <mergeCell ref="J92:AF92"/>
    <mergeCell ref="D93:H93"/>
    <mergeCell ref="J93:AF93"/>
  </mergeCells>
  <hyperlinks>
    <hyperlink ref="A55" location="'00 - Vedlejší rozpočtové ...'!C2" display="/"/>
    <hyperlink ref="A56" location="'01 - SO01 - Příprava území'!C2" display="/"/>
    <hyperlink ref="A58" location="'02.01 - SO02 - DPS - stav...'!C2" display="/"/>
    <hyperlink ref="A59" location="'02.02 - Zvláštní zakládání'!C2" display="/"/>
    <hyperlink ref="A60" location="'02.03 - Zdravotně technic...'!C2" display="/"/>
    <hyperlink ref="A61" location="'02.04 - Vytápění'!C2" display="/"/>
    <hyperlink ref="A63" location="'205.1 - Slaboproud'!C2" display="/"/>
    <hyperlink ref="A64" location="'205.2 - System  sestra-pa...'!C2" display="/"/>
    <hyperlink ref="A65" location="'02.06 - EPS'!C2" display="/"/>
    <hyperlink ref="A66" location="'02.07 - Silnoproud'!C2" display="/"/>
    <hyperlink ref="A67" location="'02.08 - VZT'!C2" display="/"/>
    <hyperlink ref="A68" location="'02.09 - MaR'!C2" display="/"/>
    <hyperlink ref="A69" location="'03 - SO03 - Opěrné stěny'!C2" display="/"/>
    <hyperlink ref="A70" location="'04 - SO04 - Přístřešek na...'!C2" display="/"/>
    <hyperlink ref="A71" location="'05 - SO05 - Altán'!C2" display="/"/>
    <hyperlink ref="A72" location="'06 - SO06 - Splašková kan...'!C2" display="/"/>
    <hyperlink ref="A73" location="'07 - SO07 - Dešťová kanal...'!C2" display="/"/>
    <hyperlink ref="A74" location="'08 - SO08 - Dešťová kanal...'!C2" display="/"/>
    <hyperlink ref="A75" location="'11 - SO11 - Přeložka VO a...'!C2" display="/"/>
    <hyperlink ref="A76" location="'12 - SO12 - Přeložka dešť...'!C2" display="/"/>
    <hyperlink ref="A77" location="'13 - SO13 - Přeložka vodo...'!C2" display="/"/>
    <hyperlink ref="A78" location="'14 - SO14 - Posílení dešť...'!C2" display="/"/>
    <hyperlink ref="A79" location="'21 - SO21 - Přípojka spla...'!C2" display="/"/>
    <hyperlink ref="A80" location="'22 -  SO22 -  Přípojka de...'!C2" display="/"/>
    <hyperlink ref="A81" location="'23 - SO23 - Přípojka vodo...'!C2" display="/"/>
    <hyperlink ref="A82" location="'24 - SO24 - Přípojka NN'!C2" display="/"/>
    <hyperlink ref="A83" location="'25 - SO25 - Přípojka SLP ...'!C2" display="/"/>
    <hyperlink ref="A84" location="'26 - SO26 - Přípojka SLP ...'!C2" display="/"/>
    <hyperlink ref="A85" location="'27 - SO27 - Retenční nádr...'!C2" display="/"/>
    <hyperlink ref="A86" location="'28 - SO28 - Retenční nádr...'!C2" display="/"/>
    <hyperlink ref="A87" location="'31 - SO31 - Zpevněné plochy'!C2" display="/"/>
    <hyperlink ref="A89" location="'41.1 - SO41 - Vegetační ú...'!C2" display="/"/>
    <hyperlink ref="A90" location="'41.2 - SO41 - Vegetační ú...'!C2" display="/"/>
    <hyperlink ref="A91" location="'41.3 - SO41 - Střešní veg...'!C2" display="/"/>
    <hyperlink ref="A92" location="'42 - SO42 - Mobiliář'!C2" display="/"/>
    <hyperlink ref="A93" location="'45 - SO45 - Venkovní úprav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ROUND((SUM(BE83:BE103)),  2)</f>
        <v>0</v>
      </c>
      <c r="G33" s="41"/>
      <c r="H33" s="41"/>
      <c r="I33" s="161">
        <v>0.20999999999999999</v>
      </c>
      <c r="J33" s="160">
        <f>ROUND(((SUM(BE83:BE103))*I33),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ROUND((SUM(BF83:BF103)),  2)</f>
        <v>0</v>
      </c>
      <c r="G34" s="41"/>
      <c r="H34" s="41"/>
      <c r="I34" s="161">
        <v>0.12</v>
      </c>
      <c r="J34" s="160">
        <f>ROUND(((SUM(BF83:BF103))*I34),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00 -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205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206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207</v>
      </c>
      <c r="E62" s="186"/>
      <c r="F62" s="186"/>
      <c r="G62" s="186"/>
      <c r="H62" s="186"/>
      <c r="I62" s="186"/>
      <c r="J62" s="187">
        <f>J94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208</v>
      </c>
      <c r="E63" s="186"/>
      <c r="F63" s="186"/>
      <c r="G63" s="186"/>
      <c r="H63" s="186"/>
      <c r="I63" s="186"/>
      <c r="J63" s="187">
        <f>J99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00 -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222</v>
      </c>
      <c r="F84" s="203" t="s">
        <v>80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P85+P94+P99</f>
        <v>0</v>
      </c>
      <c r="Q84" s="208"/>
      <c r="R84" s="209">
        <f>R85+R94+R99</f>
        <v>0</v>
      </c>
      <c r="S84" s="208"/>
      <c r="T84" s="210">
        <f>T85+T94+T99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223</v>
      </c>
      <c r="AT84" s="212" t="s">
        <v>73</v>
      </c>
      <c r="AU84" s="212" t="s">
        <v>74</v>
      </c>
      <c r="AY84" s="211" t="s">
        <v>224</v>
      </c>
      <c r="BK84" s="213">
        <f>BK85+BK94+BK99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225</v>
      </c>
      <c r="F85" s="214" t="s">
        <v>226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SUM(P86:P93)</f>
        <v>0</v>
      </c>
      <c r="Q85" s="208"/>
      <c r="R85" s="209">
        <f>SUM(R86:R93)</f>
        <v>0</v>
      </c>
      <c r="S85" s="208"/>
      <c r="T85" s="210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223</v>
      </c>
      <c r="AT85" s="212" t="s">
        <v>73</v>
      </c>
      <c r="AU85" s="212" t="s">
        <v>82</v>
      </c>
      <c r="AY85" s="211" t="s">
        <v>224</v>
      </c>
      <c r="BK85" s="213">
        <f>SUM(BK86:BK93)</f>
        <v>0</v>
      </c>
    </row>
    <row r="86" s="2" customFormat="1" ht="16.5" customHeight="1">
      <c r="A86" s="41"/>
      <c r="B86" s="42"/>
      <c r="C86" s="216" t="s">
        <v>82</v>
      </c>
      <c r="D86" s="216" t="s">
        <v>227</v>
      </c>
      <c r="E86" s="217" t="s">
        <v>228</v>
      </c>
      <c r="F86" s="218" t="s">
        <v>229</v>
      </c>
      <c r="G86" s="219" t="s">
        <v>230</v>
      </c>
      <c r="H86" s="220">
        <v>1</v>
      </c>
      <c r="I86" s="221"/>
      <c r="J86" s="222">
        <f>ROUND(I86*H86,2)</f>
        <v>0</v>
      </c>
      <c r="K86" s="218" t="s">
        <v>19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232</v>
      </c>
    </row>
    <row r="87" s="2" customFormat="1" ht="16.5" customHeight="1">
      <c r="A87" s="41"/>
      <c r="B87" s="42"/>
      <c r="C87" s="216" t="s">
        <v>93</v>
      </c>
      <c r="D87" s="216" t="s">
        <v>227</v>
      </c>
      <c r="E87" s="217" t="s">
        <v>233</v>
      </c>
      <c r="F87" s="218" t="s">
        <v>234</v>
      </c>
      <c r="G87" s="219" t="s">
        <v>230</v>
      </c>
      <c r="H87" s="220">
        <v>1</v>
      </c>
      <c r="I87" s="221"/>
      <c r="J87" s="222">
        <f>ROUND(I87*H87,2)</f>
        <v>0</v>
      </c>
      <c r="K87" s="218" t="s">
        <v>19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235</v>
      </c>
    </row>
    <row r="88" s="2" customFormat="1" ht="16.5" customHeight="1">
      <c r="A88" s="41"/>
      <c r="B88" s="42"/>
      <c r="C88" s="216" t="s">
        <v>108</v>
      </c>
      <c r="D88" s="216" t="s">
        <v>227</v>
      </c>
      <c r="E88" s="217" t="s">
        <v>236</v>
      </c>
      <c r="F88" s="218" t="s">
        <v>237</v>
      </c>
      <c r="G88" s="219" t="s">
        <v>230</v>
      </c>
      <c r="H88" s="220">
        <v>1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46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93</v>
      </c>
      <c r="BK88" s="228">
        <f>ROUND(I88*H88,2)</f>
        <v>0</v>
      </c>
      <c r="BL88" s="20" t="s">
        <v>231</v>
      </c>
      <c r="BM88" s="227" t="s">
        <v>238</v>
      </c>
    </row>
    <row r="89" s="2" customFormat="1" ht="16.5" customHeight="1">
      <c r="A89" s="41"/>
      <c r="B89" s="42"/>
      <c r="C89" s="216" t="s">
        <v>231</v>
      </c>
      <c r="D89" s="216" t="s">
        <v>227</v>
      </c>
      <c r="E89" s="217" t="s">
        <v>239</v>
      </c>
      <c r="F89" s="218" t="s">
        <v>240</v>
      </c>
      <c r="G89" s="219" t="s">
        <v>241</v>
      </c>
      <c r="H89" s="220">
        <v>1</v>
      </c>
      <c r="I89" s="221"/>
      <c r="J89" s="222">
        <f>ROUND(I89*H89,2)</f>
        <v>0</v>
      </c>
      <c r="K89" s="218" t="s">
        <v>19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242</v>
      </c>
    </row>
    <row r="90" s="2" customFormat="1" ht="44.25" customHeight="1">
      <c r="A90" s="41"/>
      <c r="B90" s="42"/>
      <c r="C90" s="216" t="s">
        <v>223</v>
      </c>
      <c r="D90" s="216" t="s">
        <v>227</v>
      </c>
      <c r="E90" s="217" t="s">
        <v>243</v>
      </c>
      <c r="F90" s="218" t="s">
        <v>244</v>
      </c>
      <c r="G90" s="219" t="s">
        <v>241</v>
      </c>
      <c r="H90" s="220">
        <v>1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245</v>
      </c>
    </row>
    <row r="91" s="2" customFormat="1" ht="16.5" customHeight="1">
      <c r="A91" s="41"/>
      <c r="B91" s="42"/>
      <c r="C91" s="216" t="s">
        <v>246</v>
      </c>
      <c r="D91" s="216" t="s">
        <v>227</v>
      </c>
      <c r="E91" s="217" t="s">
        <v>247</v>
      </c>
      <c r="F91" s="218" t="s">
        <v>248</v>
      </c>
      <c r="G91" s="219" t="s">
        <v>241</v>
      </c>
      <c r="H91" s="220">
        <v>1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249</v>
      </c>
    </row>
    <row r="92" s="2" customFormat="1" ht="24.15" customHeight="1">
      <c r="A92" s="41"/>
      <c r="B92" s="42"/>
      <c r="C92" s="216" t="s">
        <v>250</v>
      </c>
      <c r="D92" s="216" t="s">
        <v>227</v>
      </c>
      <c r="E92" s="217" t="s">
        <v>251</v>
      </c>
      <c r="F92" s="218" t="s">
        <v>252</v>
      </c>
      <c r="G92" s="219" t="s">
        <v>241</v>
      </c>
      <c r="H92" s="220">
        <v>1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253</v>
      </c>
    </row>
    <row r="93" s="2" customFormat="1" ht="37.8" customHeight="1">
      <c r="A93" s="41"/>
      <c r="B93" s="42"/>
      <c r="C93" s="216" t="s">
        <v>254</v>
      </c>
      <c r="D93" s="216" t="s">
        <v>227</v>
      </c>
      <c r="E93" s="217" t="s">
        <v>255</v>
      </c>
      <c r="F93" s="218" t="s">
        <v>256</v>
      </c>
      <c r="G93" s="219" t="s">
        <v>241</v>
      </c>
      <c r="H93" s="220">
        <v>1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257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258</v>
      </c>
      <c r="F94" s="214" t="s">
        <v>259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223</v>
      </c>
      <c r="AT94" s="212" t="s">
        <v>73</v>
      </c>
      <c r="AU94" s="212" t="s">
        <v>82</v>
      </c>
      <c r="AY94" s="211" t="s">
        <v>224</v>
      </c>
      <c r="BK94" s="213">
        <f>SUM(BK95:BK98)</f>
        <v>0</v>
      </c>
    </row>
    <row r="95" s="2" customFormat="1" ht="16.5" customHeight="1">
      <c r="A95" s="41"/>
      <c r="B95" s="42"/>
      <c r="C95" s="216" t="s">
        <v>260</v>
      </c>
      <c r="D95" s="216" t="s">
        <v>227</v>
      </c>
      <c r="E95" s="217" t="s">
        <v>261</v>
      </c>
      <c r="F95" s="218" t="s">
        <v>259</v>
      </c>
      <c r="G95" s="219" t="s">
        <v>230</v>
      </c>
      <c r="H95" s="220">
        <v>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262</v>
      </c>
    </row>
    <row r="96" s="2" customFormat="1" ht="16.5" customHeight="1">
      <c r="A96" s="41"/>
      <c r="B96" s="42"/>
      <c r="C96" s="216" t="s">
        <v>263</v>
      </c>
      <c r="D96" s="216" t="s">
        <v>227</v>
      </c>
      <c r="E96" s="217" t="s">
        <v>264</v>
      </c>
      <c r="F96" s="218" t="s">
        <v>265</v>
      </c>
      <c r="G96" s="219" t="s">
        <v>266</v>
      </c>
      <c r="H96" s="220">
        <v>750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267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269</v>
      </c>
      <c r="G97" s="230"/>
      <c r="H97" s="234">
        <v>750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16.5" customHeight="1">
      <c r="A98" s="41"/>
      <c r="B98" s="42"/>
      <c r="C98" s="216" t="s">
        <v>143</v>
      </c>
      <c r="D98" s="216" t="s">
        <v>227</v>
      </c>
      <c r="E98" s="217" t="s">
        <v>270</v>
      </c>
      <c r="F98" s="218" t="s">
        <v>271</v>
      </c>
      <c r="G98" s="219" t="s">
        <v>230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272</v>
      </c>
    </row>
    <row r="99" s="12" customFormat="1" ht="22.8" customHeight="1">
      <c r="A99" s="12"/>
      <c r="B99" s="200"/>
      <c r="C99" s="201"/>
      <c r="D99" s="202" t="s">
        <v>73</v>
      </c>
      <c r="E99" s="214" t="s">
        <v>273</v>
      </c>
      <c r="F99" s="214" t="s">
        <v>274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SUM(P100:P103)</f>
        <v>0</v>
      </c>
      <c r="Q99" s="208"/>
      <c r="R99" s="209">
        <f>SUM(R100:R103)</f>
        <v>0</v>
      </c>
      <c r="S99" s="208"/>
      <c r="T99" s="21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223</v>
      </c>
      <c r="AT99" s="212" t="s">
        <v>73</v>
      </c>
      <c r="AU99" s="212" t="s">
        <v>82</v>
      </c>
      <c r="AY99" s="211" t="s">
        <v>224</v>
      </c>
      <c r="BK99" s="213">
        <f>SUM(BK100:BK103)</f>
        <v>0</v>
      </c>
    </row>
    <row r="100" s="2" customFormat="1" ht="16.5" customHeight="1">
      <c r="A100" s="41"/>
      <c r="B100" s="42"/>
      <c r="C100" s="216" t="s">
        <v>8</v>
      </c>
      <c r="D100" s="216" t="s">
        <v>227</v>
      </c>
      <c r="E100" s="217" t="s">
        <v>275</v>
      </c>
      <c r="F100" s="218" t="s">
        <v>276</v>
      </c>
      <c r="G100" s="219" t="s">
        <v>241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277</v>
      </c>
    </row>
    <row r="101" s="2" customFormat="1" ht="16.5" customHeight="1">
      <c r="A101" s="41"/>
      <c r="B101" s="42"/>
      <c r="C101" s="216" t="s">
        <v>148</v>
      </c>
      <c r="D101" s="216" t="s">
        <v>227</v>
      </c>
      <c r="E101" s="217" t="s">
        <v>278</v>
      </c>
      <c r="F101" s="218" t="s">
        <v>279</v>
      </c>
      <c r="G101" s="219" t="s">
        <v>241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280</v>
      </c>
    </row>
    <row r="102" s="2" customFormat="1" ht="33" customHeight="1">
      <c r="A102" s="41"/>
      <c r="B102" s="42"/>
      <c r="C102" s="216" t="s">
        <v>151</v>
      </c>
      <c r="D102" s="216" t="s">
        <v>227</v>
      </c>
      <c r="E102" s="217" t="s">
        <v>281</v>
      </c>
      <c r="F102" s="218" t="s">
        <v>282</v>
      </c>
      <c r="G102" s="219" t="s">
        <v>241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283</v>
      </c>
    </row>
    <row r="103" s="2" customFormat="1" ht="16.5" customHeight="1">
      <c r="A103" s="41"/>
      <c r="B103" s="42"/>
      <c r="C103" s="216" t="s">
        <v>284</v>
      </c>
      <c r="D103" s="216" t="s">
        <v>227</v>
      </c>
      <c r="E103" s="217" t="s">
        <v>285</v>
      </c>
      <c r="F103" s="218" t="s">
        <v>286</v>
      </c>
      <c r="G103" s="219" t="s">
        <v>241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41" t="s">
        <v>19</v>
      </c>
      <c r="N103" s="242" t="s">
        <v>46</v>
      </c>
      <c r="O103" s="243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287</v>
      </c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47"/>
      <c r="M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</sheetData>
  <sheetProtection sheet="1" autoFilter="0" formatColumns="0" formatRows="0" objects="1" scenarios="1" spinCount="100000" saltValue="eRN9EQWjEDemk72HsZvKrgzVGY9MQqKfLJ+ibCei2W5FpMYmhjCDzw7eVQtUGPnbjrkWe7o098cMbRf1L3ELsg==" hashValue="QsSsOmELiKAmyuX6safdqFN0uvGWxYfUTHvGFZw5XD/VR0ZURfyW8y78Ansj06AxrwPbr5/LXJi5/54tPSqsvw==" algorithmName="SHA-512" password="CC35"/>
  <autoFilter ref="C82:K10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288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ROUND((SUM(BE81:BE162)),  2)</f>
        <v>0</v>
      </c>
      <c r="G33" s="41"/>
      <c r="H33" s="41"/>
      <c r="I33" s="161">
        <v>0.20999999999999999</v>
      </c>
      <c r="J33" s="160">
        <f>ROUND(((SUM(BE81:BE162))*I33),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ROUND((SUM(BF81:BF162)),  2)</f>
        <v>0</v>
      </c>
      <c r="G34" s="41"/>
      <c r="H34" s="41"/>
      <c r="I34" s="161">
        <v>0.12</v>
      </c>
      <c r="J34" s="160">
        <f>ROUND(((SUM(BF81:BF162))*I34),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ROUND((SUM(BG81:BG162)),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ROUND((SUM(BH81:BH162)),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ROUND((SUM(BI81:BI162)),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SO01 - Příprava území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209</v>
      </c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73" t="str">
        <f>E7</f>
        <v>Dům s pečovatelskou službou, Brno-Bystrc</v>
      </c>
      <c r="F71" s="35"/>
      <c r="G71" s="35"/>
      <c r="H71" s="35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199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01 - SO01 - Příprava území</v>
      </c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5. 4. 2024</v>
      </c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>Statutární město Brno,Dominikánské nám.196/1, Brno</v>
      </c>
      <c r="G77" s="43"/>
      <c r="H77" s="43"/>
      <c r="I77" s="35" t="s">
        <v>31</v>
      </c>
      <c r="J77" s="39" t="str">
        <f>E21</f>
        <v>P.P.Architects s.r.o.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5.65" customHeight="1">
      <c r="A78" s="41"/>
      <c r="B78" s="42"/>
      <c r="C78" s="35" t="s">
        <v>29</v>
      </c>
      <c r="D78" s="43"/>
      <c r="E78" s="43"/>
      <c r="F78" s="30" t="str">
        <f>IF(E18="","",E18)</f>
        <v>Vyplň údaj</v>
      </c>
      <c r="G78" s="43"/>
      <c r="H78" s="43"/>
      <c r="I78" s="35" t="s">
        <v>35</v>
      </c>
      <c r="J78" s="39" t="str">
        <f>E24</f>
        <v>CKN Invest, spol. s r.o.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9"/>
      <c r="B80" s="190"/>
      <c r="C80" s="191" t="s">
        <v>210</v>
      </c>
      <c r="D80" s="192" t="s">
        <v>59</v>
      </c>
      <c r="E80" s="192" t="s">
        <v>55</v>
      </c>
      <c r="F80" s="192" t="s">
        <v>56</v>
      </c>
      <c r="G80" s="192" t="s">
        <v>211</v>
      </c>
      <c r="H80" s="192" t="s">
        <v>212</v>
      </c>
      <c r="I80" s="192" t="s">
        <v>213</v>
      </c>
      <c r="J80" s="192" t="s">
        <v>203</v>
      </c>
      <c r="K80" s="193" t="s">
        <v>214</v>
      </c>
      <c r="L80" s="194"/>
      <c r="M80" s="95" t="s">
        <v>19</v>
      </c>
      <c r="N80" s="96" t="s">
        <v>44</v>
      </c>
      <c r="O80" s="96" t="s">
        <v>215</v>
      </c>
      <c r="P80" s="96" t="s">
        <v>216</v>
      </c>
      <c r="Q80" s="96" t="s">
        <v>217</v>
      </c>
      <c r="R80" s="96" t="s">
        <v>218</v>
      </c>
      <c r="S80" s="96" t="s">
        <v>219</v>
      </c>
      <c r="T80" s="97" t="s">
        <v>220</v>
      </c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</row>
    <row r="81" s="2" customFormat="1" ht="22.8" customHeight="1">
      <c r="A81" s="41"/>
      <c r="B81" s="42"/>
      <c r="C81" s="102" t="s">
        <v>221</v>
      </c>
      <c r="D81" s="43"/>
      <c r="E81" s="43"/>
      <c r="F81" s="43"/>
      <c r="G81" s="43"/>
      <c r="H81" s="43"/>
      <c r="I81" s="43"/>
      <c r="J81" s="195">
        <f>BK81</f>
        <v>0</v>
      </c>
      <c r="K81" s="43"/>
      <c r="L81" s="47"/>
      <c r="M81" s="98"/>
      <c r="N81" s="196"/>
      <c r="O81" s="99"/>
      <c r="P81" s="197">
        <f>P82</f>
        <v>0</v>
      </c>
      <c r="Q81" s="99"/>
      <c r="R81" s="197">
        <f>R82</f>
        <v>0</v>
      </c>
      <c r="S81" s="99"/>
      <c r="T81" s="198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204</v>
      </c>
      <c r="BK81" s="199">
        <f>BK82</f>
        <v>0</v>
      </c>
    </row>
    <row r="82" s="12" customFormat="1" ht="25.92" customHeight="1">
      <c r="A82" s="12"/>
      <c r="B82" s="200"/>
      <c r="C82" s="201"/>
      <c r="D82" s="202" t="s">
        <v>73</v>
      </c>
      <c r="E82" s="203" t="s">
        <v>291</v>
      </c>
      <c r="F82" s="203" t="s">
        <v>292</v>
      </c>
      <c r="G82" s="201"/>
      <c r="H82" s="201"/>
      <c r="I82" s="204"/>
      <c r="J82" s="205">
        <f>BK82</f>
        <v>0</v>
      </c>
      <c r="K82" s="201"/>
      <c r="L82" s="206"/>
      <c r="M82" s="207"/>
      <c r="N82" s="208"/>
      <c r="O82" s="208"/>
      <c r="P82" s="209">
        <f>P83</f>
        <v>0</v>
      </c>
      <c r="Q82" s="208"/>
      <c r="R82" s="209">
        <f>R83</f>
        <v>0</v>
      </c>
      <c r="S82" s="208"/>
      <c r="T82" s="210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1" t="s">
        <v>82</v>
      </c>
      <c r="AT82" s="212" t="s">
        <v>73</v>
      </c>
      <c r="AU82" s="212" t="s">
        <v>74</v>
      </c>
      <c r="AY82" s="211" t="s">
        <v>224</v>
      </c>
      <c r="BK82" s="213">
        <f>BK83</f>
        <v>0</v>
      </c>
    </row>
    <row r="83" s="12" customFormat="1" ht="22.8" customHeight="1">
      <c r="A83" s="12"/>
      <c r="B83" s="200"/>
      <c r="C83" s="201"/>
      <c r="D83" s="202" t="s">
        <v>73</v>
      </c>
      <c r="E83" s="214" t="s">
        <v>82</v>
      </c>
      <c r="F83" s="214" t="s">
        <v>293</v>
      </c>
      <c r="G83" s="201"/>
      <c r="H83" s="201"/>
      <c r="I83" s="204"/>
      <c r="J83" s="215">
        <f>BK83</f>
        <v>0</v>
      </c>
      <c r="K83" s="201"/>
      <c r="L83" s="206"/>
      <c r="M83" s="207"/>
      <c r="N83" s="208"/>
      <c r="O83" s="208"/>
      <c r="P83" s="209">
        <f>SUM(P84:P162)</f>
        <v>0</v>
      </c>
      <c r="Q83" s="208"/>
      <c r="R83" s="209">
        <f>SUM(R84:R162)</f>
        <v>0</v>
      </c>
      <c r="S83" s="208"/>
      <c r="T83" s="210">
        <f>SUM(T84:T162)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1" t="s">
        <v>82</v>
      </c>
      <c r="AT83" s="212" t="s">
        <v>73</v>
      </c>
      <c r="AU83" s="212" t="s">
        <v>82</v>
      </c>
      <c r="AY83" s="211" t="s">
        <v>224</v>
      </c>
      <c r="BK83" s="213">
        <f>SUM(BK84:BK162)</f>
        <v>0</v>
      </c>
    </row>
    <row r="84" s="2" customFormat="1" ht="16.5" customHeight="1">
      <c r="A84" s="41"/>
      <c r="B84" s="42"/>
      <c r="C84" s="216" t="s">
        <v>82</v>
      </c>
      <c r="D84" s="216" t="s">
        <v>227</v>
      </c>
      <c r="E84" s="217" t="s">
        <v>294</v>
      </c>
      <c r="F84" s="218" t="s">
        <v>295</v>
      </c>
      <c r="G84" s="219" t="s">
        <v>19</v>
      </c>
      <c r="H84" s="220">
        <v>0</v>
      </c>
      <c r="I84" s="221"/>
      <c r="J84" s="222">
        <f>ROUND(I84*H84,2)</f>
        <v>0</v>
      </c>
      <c r="K84" s="218" t="s">
        <v>19</v>
      </c>
      <c r="L84" s="47"/>
      <c r="M84" s="223" t="s">
        <v>19</v>
      </c>
      <c r="N84" s="224" t="s">
        <v>46</v>
      </c>
      <c r="O84" s="87"/>
      <c r="P84" s="225">
        <f>O84*H84</f>
        <v>0</v>
      </c>
      <c r="Q84" s="225">
        <v>0</v>
      </c>
      <c r="R84" s="225">
        <f>Q84*H84</f>
        <v>0</v>
      </c>
      <c r="S84" s="225">
        <v>0</v>
      </c>
      <c r="T84" s="226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7" t="s">
        <v>231</v>
      </c>
      <c r="AT84" s="227" t="s">
        <v>227</v>
      </c>
      <c r="AU84" s="227" t="s">
        <v>93</v>
      </c>
      <c r="AY84" s="20" t="s">
        <v>224</v>
      </c>
      <c r="BE84" s="228">
        <f>IF(N84="základní",J84,0)</f>
        <v>0</v>
      </c>
      <c r="BF84" s="228">
        <f>IF(N84="snížená",J84,0)</f>
        <v>0</v>
      </c>
      <c r="BG84" s="228">
        <f>IF(N84="zákl. přenesená",J84,0)</f>
        <v>0</v>
      </c>
      <c r="BH84" s="228">
        <f>IF(N84="sníž. přenesená",J84,0)</f>
        <v>0</v>
      </c>
      <c r="BI84" s="228">
        <f>IF(N84="nulová",J84,0)</f>
        <v>0</v>
      </c>
      <c r="BJ84" s="20" t="s">
        <v>93</v>
      </c>
      <c r="BK84" s="228">
        <f>ROUND(I84*H84,2)</f>
        <v>0</v>
      </c>
      <c r="BL84" s="20" t="s">
        <v>231</v>
      </c>
      <c r="BM84" s="227" t="s">
        <v>296</v>
      </c>
    </row>
    <row r="85" s="14" customFormat="1">
      <c r="A85" s="14"/>
      <c r="B85" s="246"/>
      <c r="C85" s="247"/>
      <c r="D85" s="231" t="s">
        <v>268</v>
      </c>
      <c r="E85" s="248" t="s">
        <v>19</v>
      </c>
      <c r="F85" s="249" t="s">
        <v>297</v>
      </c>
      <c r="G85" s="247"/>
      <c r="H85" s="248" t="s">
        <v>19</v>
      </c>
      <c r="I85" s="250"/>
      <c r="J85" s="247"/>
      <c r="K85" s="247"/>
      <c r="L85" s="251"/>
      <c r="M85" s="252"/>
      <c r="N85" s="253"/>
      <c r="O85" s="253"/>
      <c r="P85" s="253"/>
      <c r="Q85" s="253"/>
      <c r="R85" s="253"/>
      <c r="S85" s="253"/>
      <c r="T85" s="25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T85" s="255" t="s">
        <v>268</v>
      </c>
      <c r="AU85" s="255" t="s">
        <v>93</v>
      </c>
      <c r="AV85" s="14" t="s">
        <v>82</v>
      </c>
      <c r="AW85" s="14" t="s">
        <v>34</v>
      </c>
      <c r="AX85" s="14" t="s">
        <v>74</v>
      </c>
      <c r="AY85" s="255" t="s">
        <v>224</v>
      </c>
    </row>
    <row r="86" s="13" customFormat="1">
      <c r="A86" s="13"/>
      <c r="B86" s="229"/>
      <c r="C86" s="230"/>
      <c r="D86" s="231" t="s">
        <v>268</v>
      </c>
      <c r="E86" s="232" t="s">
        <v>19</v>
      </c>
      <c r="F86" s="233" t="s">
        <v>298</v>
      </c>
      <c r="G86" s="230"/>
      <c r="H86" s="234">
        <v>1989.1859999999999</v>
      </c>
      <c r="I86" s="235"/>
      <c r="J86" s="230"/>
      <c r="K86" s="230"/>
      <c r="L86" s="236"/>
      <c r="M86" s="237"/>
      <c r="N86" s="238"/>
      <c r="O86" s="238"/>
      <c r="P86" s="238"/>
      <c r="Q86" s="238"/>
      <c r="R86" s="238"/>
      <c r="S86" s="238"/>
      <c r="T86" s="239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0" t="s">
        <v>268</v>
      </c>
      <c r="AU86" s="240" t="s">
        <v>93</v>
      </c>
      <c r="AV86" s="13" t="s">
        <v>93</v>
      </c>
      <c r="AW86" s="13" t="s">
        <v>34</v>
      </c>
      <c r="AX86" s="13" t="s">
        <v>74</v>
      </c>
      <c r="AY86" s="240" t="s">
        <v>224</v>
      </c>
    </row>
    <row r="87" s="13" customFormat="1">
      <c r="A87" s="13"/>
      <c r="B87" s="229"/>
      <c r="C87" s="230"/>
      <c r="D87" s="231" t="s">
        <v>268</v>
      </c>
      <c r="E87" s="232" t="s">
        <v>19</v>
      </c>
      <c r="F87" s="233" t="s">
        <v>299</v>
      </c>
      <c r="G87" s="230"/>
      <c r="H87" s="234">
        <v>104.36</v>
      </c>
      <c r="I87" s="235"/>
      <c r="J87" s="230"/>
      <c r="K87" s="230"/>
      <c r="L87" s="236"/>
      <c r="M87" s="237"/>
      <c r="N87" s="238"/>
      <c r="O87" s="238"/>
      <c r="P87" s="238"/>
      <c r="Q87" s="238"/>
      <c r="R87" s="238"/>
      <c r="S87" s="238"/>
      <c r="T87" s="23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0" t="s">
        <v>268</v>
      </c>
      <c r="AU87" s="240" t="s">
        <v>93</v>
      </c>
      <c r="AV87" s="13" t="s">
        <v>93</v>
      </c>
      <c r="AW87" s="13" t="s">
        <v>34</v>
      </c>
      <c r="AX87" s="13" t="s">
        <v>74</v>
      </c>
      <c r="AY87" s="240" t="s">
        <v>224</v>
      </c>
    </row>
    <row r="88" s="15" customFormat="1">
      <c r="A88" s="15"/>
      <c r="B88" s="256"/>
      <c r="C88" s="257"/>
      <c r="D88" s="231" t="s">
        <v>268</v>
      </c>
      <c r="E88" s="258" t="s">
        <v>19</v>
      </c>
      <c r="F88" s="259" t="s">
        <v>300</v>
      </c>
      <c r="G88" s="257"/>
      <c r="H88" s="260">
        <v>2093.5459999999998</v>
      </c>
      <c r="I88" s="261"/>
      <c r="J88" s="257"/>
      <c r="K88" s="257"/>
      <c r="L88" s="262"/>
      <c r="M88" s="263"/>
      <c r="N88" s="264"/>
      <c r="O88" s="264"/>
      <c r="P88" s="264"/>
      <c r="Q88" s="264"/>
      <c r="R88" s="264"/>
      <c r="S88" s="264"/>
      <c r="T88" s="26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66" t="s">
        <v>268</v>
      </c>
      <c r="AU88" s="266" t="s">
        <v>93</v>
      </c>
      <c r="AV88" s="15" t="s">
        <v>108</v>
      </c>
      <c r="AW88" s="15" t="s">
        <v>34</v>
      </c>
      <c r="AX88" s="15" t="s">
        <v>74</v>
      </c>
      <c r="AY88" s="266" t="s">
        <v>224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301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302</v>
      </c>
      <c r="G90" s="230"/>
      <c r="H90" s="234">
        <v>1733.1369999999999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303</v>
      </c>
      <c r="G91" s="230"/>
      <c r="H91" s="234">
        <v>96.753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5" customFormat="1">
      <c r="A92" s="15"/>
      <c r="B92" s="256"/>
      <c r="C92" s="257"/>
      <c r="D92" s="231" t="s">
        <v>268</v>
      </c>
      <c r="E92" s="258" t="s">
        <v>19</v>
      </c>
      <c r="F92" s="259" t="s">
        <v>300</v>
      </c>
      <c r="G92" s="257"/>
      <c r="H92" s="260">
        <v>1829.8900000000001</v>
      </c>
      <c r="I92" s="261"/>
      <c r="J92" s="257"/>
      <c r="K92" s="257"/>
      <c r="L92" s="262"/>
      <c r="M92" s="263"/>
      <c r="N92" s="264"/>
      <c r="O92" s="264"/>
      <c r="P92" s="264"/>
      <c r="Q92" s="264"/>
      <c r="R92" s="264"/>
      <c r="S92" s="264"/>
      <c r="T92" s="26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66" t="s">
        <v>268</v>
      </c>
      <c r="AU92" s="266" t="s">
        <v>93</v>
      </c>
      <c r="AV92" s="15" t="s">
        <v>108</v>
      </c>
      <c r="AW92" s="15" t="s">
        <v>34</v>
      </c>
      <c r="AX92" s="15" t="s">
        <v>74</v>
      </c>
      <c r="AY92" s="266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304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305</v>
      </c>
      <c r="G94" s="230"/>
      <c r="H94" s="234">
        <v>1547.7529999999999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5" customFormat="1">
      <c r="A95" s="15"/>
      <c r="B95" s="256"/>
      <c r="C95" s="257"/>
      <c r="D95" s="231" t="s">
        <v>268</v>
      </c>
      <c r="E95" s="258" t="s">
        <v>19</v>
      </c>
      <c r="F95" s="259" t="s">
        <v>300</v>
      </c>
      <c r="G95" s="257"/>
      <c r="H95" s="260">
        <v>1547.7529999999999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66" t="s">
        <v>268</v>
      </c>
      <c r="AU95" s="266" t="s">
        <v>93</v>
      </c>
      <c r="AV95" s="15" t="s">
        <v>108</v>
      </c>
      <c r="AW95" s="15" t="s">
        <v>34</v>
      </c>
      <c r="AX95" s="15" t="s">
        <v>74</v>
      </c>
      <c r="AY95" s="266" t="s">
        <v>224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306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307</v>
      </c>
      <c r="G97" s="230"/>
      <c r="H97" s="234">
        <v>1447.953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5" customFormat="1">
      <c r="A98" s="15"/>
      <c r="B98" s="256"/>
      <c r="C98" s="257"/>
      <c r="D98" s="231" t="s">
        <v>268</v>
      </c>
      <c r="E98" s="258" t="s">
        <v>19</v>
      </c>
      <c r="F98" s="259" t="s">
        <v>300</v>
      </c>
      <c r="G98" s="257"/>
      <c r="H98" s="260">
        <v>1447.953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268</v>
      </c>
      <c r="AU98" s="266" t="s">
        <v>93</v>
      </c>
      <c r="AV98" s="15" t="s">
        <v>108</v>
      </c>
      <c r="AW98" s="15" t="s">
        <v>34</v>
      </c>
      <c r="AX98" s="15" t="s">
        <v>74</v>
      </c>
      <c r="AY98" s="266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308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309</v>
      </c>
      <c r="G100" s="230"/>
      <c r="H100" s="234">
        <v>1327.9749999999999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5" customFormat="1">
      <c r="A101" s="15"/>
      <c r="B101" s="256"/>
      <c r="C101" s="257"/>
      <c r="D101" s="231" t="s">
        <v>268</v>
      </c>
      <c r="E101" s="258" t="s">
        <v>19</v>
      </c>
      <c r="F101" s="259" t="s">
        <v>300</v>
      </c>
      <c r="G101" s="257"/>
      <c r="H101" s="260">
        <v>1327.9749999999999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268</v>
      </c>
      <c r="AU101" s="266" t="s">
        <v>93</v>
      </c>
      <c r="AV101" s="15" t="s">
        <v>108</v>
      </c>
      <c r="AW101" s="15" t="s">
        <v>34</v>
      </c>
      <c r="AX101" s="15" t="s">
        <v>74</v>
      </c>
      <c r="AY101" s="266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74</v>
      </c>
      <c r="G102" s="230"/>
      <c r="H102" s="234">
        <v>0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5" customFormat="1">
      <c r="A103" s="15"/>
      <c r="B103" s="256"/>
      <c r="C103" s="257"/>
      <c r="D103" s="231" t="s">
        <v>268</v>
      </c>
      <c r="E103" s="258" t="s">
        <v>19</v>
      </c>
      <c r="F103" s="259" t="s">
        <v>300</v>
      </c>
      <c r="G103" s="257"/>
      <c r="H103" s="260">
        <v>0</v>
      </c>
      <c r="I103" s="261"/>
      <c r="J103" s="257"/>
      <c r="K103" s="257"/>
      <c r="L103" s="262"/>
      <c r="M103" s="263"/>
      <c r="N103" s="264"/>
      <c r="O103" s="264"/>
      <c r="P103" s="264"/>
      <c r="Q103" s="264"/>
      <c r="R103" s="264"/>
      <c r="S103" s="264"/>
      <c r="T103" s="26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6" t="s">
        <v>268</v>
      </c>
      <c r="AU103" s="266" t="s">
        <v>93</v>
      </c>
      <c r="AV103" s="15" t="s">
        <v>108</v>
      </c>
      <c r="AW103" s="15" t="s">
        <v>34</v>
      </c>
      <c r="AX103" s="15" t="s">
        <v>82</v>
      </c>
      <c r="AY103" s="266" t="s">
        <v>224</v>
      </c>
    </row>
    <row r="104" s="2" customFormat="1" ht="44.25" customHeight="1">
      <c r="A104" s="41"/>
      <c r="B104" s="42"/>
      <c r="C104" s="216" t="s">
        <v>93</v>
      </c>
      <c r="D104" s="216" t="s">
        <v>227</v>
      </c>
      <c r="E104" s="217" t="s">
        <v>310</v>
      </c>
      <c r="F104" s="218" t="s">
        <v>311</v>
      </c>
      <c r="G104" s="219" t="s">
        <v>266</v>
      </c>
      <c r="H104" s="220">
        <v>80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313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315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108</v>
      </c>
      <c r="D106" s="216" t="s">
        <v>227</v>
      </c>
      <c r="E106" s="217" t="s">
        <v>316</v>
      </c>
      <c r="F106" s="218" t="s">
        <v>317</v>
      </c>
      <c r="G106" s="219" t="s">
        <v>266</v>
      </c>
      <c r="H106" s="220">
        <v>2600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318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319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320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321</v>
      </c>
      <c r="G109" s="230"/>
      <c r="H109" s="234">
        <v>2600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44.25" customHeight="1">
      <c r="A110" s="41"/>
      <c r="B110" s="42"/>
      <c r="C110" s="216" t="s">
        <v>231</v>
      </c>
      <c r="D110" s="216" t="s">
        <v>227</v>
      </c>
      <c r="E110" s="217" t="s">
        <v>322</v>
      </c>
      <c r="F110" s="218" t="s">
        <v>323</v>
      </c>
      <c r="G110" s="219" t="s">
        <v>324</v>
      </c>
      <c r="H110" s="220">
        <v>9109.9590000000007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325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326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327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328</v>
      </c>
      <c r="G113" s="230"/>
      <c r="H113" s="234">
        <v>4588.6120000000001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329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330</v>
      </c>
      <c r="G115" s="230"/>
      <c r="H115" s="234">
        <v>1097.7339999999999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331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332</v>
      </c>
      <c r="G117" s="230"/>
      <c r="H117" s="234">
        <v>2995.7060000000001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333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334</v>
      </c>
      <c r="G119" s="230"/>
      <c r="H119" s="234">
        <v>199.196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4" customFormat="1">
      <c r="A120" s="14"/>
      <c r="B120" s="246"/>
      <c r="C120" s="247"/>
      <c r="D120" s="231" t="s">
        <v>268</v>
      </c>
      <c r="E120" s="248" t="s">
        <v>19</v>
      </c>
      <c r="F120" s="249" t="s">
        <v>335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268</v>
      </c>
      <c r="AU120" s="255" t="s">
        <v>93</v>
      </c>
      <c r="AV120" s="14" t="s">
        <v>82</v>
      </c>
      <c r="AW120" s="14" t="s">
        <v>34</v>
      </c>
      <c r="AX120" s="14" t="s">
        <v>74</v>
      </c>
      <c r="AY120" s="255" t="s">
        <v>224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336</v>
      </c>
      <c r="G121" s="230"/>
      <c r="H121" s="234">
        <v>4.8150000000000004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74</v>
      </c>
      <c r="AY121" s="240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337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338</v>
      </c>
      <c r="G123" s="230"/>
      <c r="H123" s="234">
        <v>14.029999999999999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339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340</v>
      </c>
      <c r="G125" s="230"/>
      <c r="H125" s="234">
        <v>87.902000000000001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341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342</v>
      </c>
      <c r="G127" s="230"/>
      <c r="H127" s="234">
        <v>4.0209999999999999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343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344</v>
      </c>
      <c r="G129" s="230"/>
      <c r="H129" s="234">
        <v>41.790999999999997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4" customFormat="1">
      <c r="A130" s="14"/>
      <c r="B130" s="246"/>
      <c r="C130" s="247"/>
      <c r="D130" s="231" t="s">
        <v>268</v>
      </c>
      <c r="E130" s="248" t="s">
        <v>19</v>
      </c>
      <c r="F130" s="249" t="s">
        <v>345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268</v>
      </c>
      <c r="AU130" s="255" t="s">
        <v>93</v>
      </c>
      <c r="AV130" s="14" t="s">
        <v>82</v>
      </c>
      <c r="AW130" s="14" t="s">
        <v>34</v>
      </c>
      <c r="AX130" s="14" t="s">
        <v>74</v>
      </c>
      <c r="AY130" s="255" t="s">
        <v>224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346</v>
      </c>
      <c r="G131" s="230"/>
      <c r="H131" s="234">
        <v>3.7400000000000002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4" customFormat="1">
      <c r="A132" s="14"/>
      <c r="B132" s="246"/>
      <c r="C132" s="247"/>
      <c r="D132" s="231" t="s">
        <v>268</v>
      </c>
      <c r="E132" s="248" t="s">
        <v>19</v>
      </c>
      <c r="F132" s="249" t="s">
        <v>347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268</v>
      </c>
      <c r="AU132" s="255" t="s">
        <v>93</v>
      </c>
      <c r="AV132" s="14" t="s">
        <v>82</v>
      </c>
      <c r="AW132" s="14" t="s">
        <v>34</v>
      </c>
      <c r="AX132" s="14" t="s">
        <v>74</v>
      </c>
      <c r="AY132" s="255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348</v>
      </c>
      <c r="G133" s="230"/>
      <c r="H133" s="234">
        <v>66.674000000000007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349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350</v>
      </c>
      <c r="G135" s="230"/>
      <c r="H135" s="234">
        <v>5.7380000000000004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9109.9590000000007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33" customHeight="1">
      <c r="A137" s="41"/>
      <c r="B137" s="42"/>
      <c r="C137" s="216" t="s">
        <v>223</v>
      </c>
      <c r="D137" s="216" t="s">
        <v>227</v>
      </c>
      <c r="E137" s="217" t="s">
        <v>352</v>
      </c>
      <c r="F137" s="218" t="s">
        <v>353</v>
      </c>
      <c r="G137" s="219" t="s">
        <v>266</v>
      </c>
      <c r="H137" s="220">
        <v>80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354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355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33" customHeight="1">
      <c r="A139" s="41"/>
      <c r="B139" s="42"/>
      <c r="C139" s="216" t="s">
        <v>246</v>
      </c>
      <c r="D139" s="216" t="s">
        <v>227</v>
      </c>
      <c r="E139" s="217" t="s">
        <v>356</v>
      </c>
      <c r="F139" s="218" t="s">
        <v>357</v>
      </c>
      <c r="G139" s="219" t="s">
        <v>266</v>
      </c>
      <c r="H139" s="220">
        <v>160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358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359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360</v>
      </c>
      <c r="G141" s="230"/>
      <c r="H141" s="234">
        <v>160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62.7" customHeight="1">
      <c r="A142" s="41"/>
      <c r="B142" s="42"/>
      <c r="C142" s="216" t="s">
        <v>250</v>
      </c>
      <c r="D142" s="216" t="s">
        <v>227</v>
      </c>
      <c r="E142" s="217" t="s">
        <v>361</v>
      </c>
      <c r="F142" s="218" t="s">
        <v>362</v>
      </c>
      <c r="G142" s="219" t="s">
        <v>324</v>
      </c>
      <c r="H142" s="220">
        <v>9369.9590000000007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363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364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365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366</v>
      </c>
      <c r="G145" s="230"/>
      <c r="H145" s="234">
        <v>260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367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368</v>
      </c>
      <c r="G147" s="230"/>
      <c r="H147" s="234">
        <v>9109.9590000000007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6" customFormat="1">
      <c r="A148" s="16"/>
      <c r="B148" s="272"/>
      <c r="C148" s="273"/>
      <c r="D148" s="231" t="s">
        <v>268</v>
      </c>
      <c r="E148" s="274" t="s">
        <v>19</v>
      </c>
      <c r="F148" s="275" t="s">
        <v>351</v>
      </c>
      <c r="G148" s="273"/>
      <c r="H148" s="276">
        <v>9369.9590000000007</v>
      </c>
      <c r="I148" s="277"/>
      <c r="J148" s="273"/>
      <c r="K148" s="273"/>
      <c r="L148" s="278"/>
      <c r="M148" s="279"/>
      <c r="N148" s="280"/>
      <c r="O148" s="280"/>
      <c r="P148" s="280"/>
      <c r="Q148" s="280"/>
      <c r="R148" s="280"/>
      <c r="S148" s="280"/>
      <c r="T148" s="281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282" t="s">
        <v>268</v>
      </c>
      <c r="AU148" s="282" t="s">
        <v>93</v>
      </c>
      <c r="AV148" s="16" t="s">
        <v>231</v>
      </c>
      <c r="AW148" s="16" t="s">
        <v>34</v>
      </c>
      <c r="AX148" s="16" t="s">
        <v>82</v>
      </c>
      <c r="AY148" s="282" t="s">
        <v>224</v>
      </c>
    </row>
    <row r="149" s="2" customFormat="1" ht="44.25" customHeight="1">
      <c r="A149" s="41"/>
      <c r="B149" s="42"/>
      <c r="C149" s="216" t="s">
        <v>254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12911.035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372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374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375</v>
      </c>
      <c r="G152" s="230"/>
      <c r="H152" s="234">
        <v>12910.235000000001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74</v>
      </c>
      <c r="AY152" s="240" t="s">
        <v>224</v>
      </c>
    </row>
    <row r="153" s="14" customFormat="1">
      <c r="A153" s="14"/>
      <c r="B153" s="246"/>
      <c r="C153" s="247"/>
      <c r="D153" s="231" t="s">
        <v>268</v>
      </c>
      <c r="E153" s="248" t="s">
        <v>19</v>
      </c>
      <c r="F153" s="249" t="s">
        <v>376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268</v>
      </c>
      <c r="AU153" s="255" t="s">
        <v>93</v>
      </c>
      <c r="AV153" s="14" t="s">
        <v>82</v>
      </c>
      <c r="AW153" s="14" t="s">
        <v>34</v>
      </c>
      <c r="AX153" s="14" t="s">
        <v>74</v>
      </c>
      <c r="AY153" s="255" t="s">
        <v>224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377</v>
      </c>
      <c r="G154" s="230"/>
      <c r="H154" s="234">
        <v>0.80000000000000004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74</v>
      </c>
      <c r="AY154" s="240" t="s">
        <v>224</v>
      </c>
    </row>
    <row r="155" s="16" customFormat="1">
      <c r="A155" s="16"/>
      <c r="B155" s="272"/>
      <c r="C155" s="273"/>
      <c r="D155" s="231" t="s">
        <v>268</v>
      </c>
      <c r="E155" s="274" t="s">
        <v>19</v>
      </c>
      <c r="F155" s="275" t="s">
        <v>351</v>
      </c>
      <c r="G155" s="273"/>
      <c r="H155" s="276">
        <v>12911.035</v>
      </c>
      <c r="I155" s="277"/>
      <c r="J155" s="273"/>
      <c r="K155" s="273"/>
      <c r="L155" s="278"/>
      <c r="M155" s="279"/>
      <c r="N155" s="280"/>
      <c r="O155" s="280"/>
      <c r="P155" s="280"/>
      <c r="Q155" s="280"/>
      <c r="R155" s="280"/>
      <c r="S155" s="280"/>
      <c r="T155" s="281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82" t="s">
        <v>268</v>
      </c>
      <c r="AU155" s="282" t="s">
        <v>93</v>
      </c>
      <c r="AV155" s="16" t="s">
        <v>231</v>
      </c>
      <c r="AW155" s="16" t="s">
        <v>34</v>
      </c>
      <c r="AX155" s="16" t="s">
        <v>82</v>
      </c>
      <c r="AY155" s="282" t="s">
        <v>224</v>
      </c>
    </row>
    <row r="156" s="2" customFormat="1" ht="37.8" customHeight="1">
      <c r="A156" s="41"/>
      <c r="B156" s="42"/>
      <c r="C156" s="216" t="s">
        <v>260</v>
      </c>
      <c r="D156" s="216" t="s">
        <v>227</v>
      </c>
      <c r="E156" s="217" t="s">
        <v>378</v>
      </c>
      <c r="F156" s="218" t="s">
        <v>379</v>
      </c>
      <c r="G156" s="219" t="s">
        <v>324</v>
      </c>
      <c r="H156" s="220">
        <v>2197.6060000000002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380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381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4" customFormat="1">
      <c r="A158" s="14"/>
      <c r="B158" s="246"/>
      <c r="C158" s="247"/>
      <c r="D158" s="231" t="s">
        <v>268</v>
      </c>
      <c r="E158" s="248" t="s">
        <v>19</v>
      </c>
      <c r="F158" s="249" t="s">
        <v>382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268</v>
      </c>
      <c r="AU158" s="255" t="s">
        <v>93</v>
      </c>
      <c r="AV158" s="14" t="s">
        <v>82</v>
      </c>
      <c r="AW158" s="14" t="s">
        <v>34</v>
      </c>
      <c r="AX158" s="14" t="s">
        <v>74</v>
      </c>
      <c r="AY158" s="255" t="s">
        <v>224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383</v>
      </c>
      <c r="G159" s="230"/>
      <c r="H159" s="234">
        <v>1937.606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74</v>
      </c>
      <c r="AY159" s="240" t="s">
        <v>224</v>
      </c>
    </row>
    <row r="160" s="14" customFormat="1">
      <c r="A160" s="14"/>
      <c r="B160" s="246"/>
      <c r="C160" s="247"/>
      <c r="D160" s="231" t="s">
        <v>268</v>
      </c>
      <c r="E160" s="248" t="s">
        <v>19</v>
      </c>
      <c r="F160" s="249" t="s">
        <v>365</v>
      </c>
      <c r="G160" s="247"/>
      <c r="H160" s="248" t="s">
        <v>19</v>
      </c>
      <c r="I160" s="250"/>
      <c r="J160" s="247"/>
      <c r="K160" s="247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268</v>
      </c>
      <c r="AU160" s="255" t="s">
        <v>93</v>
      </c>
      <c r="AV160" s="14" t="s">
        <v>82</v>
      </c>
      <c r="AW160" s="14" t="s">
        <v>34</v>
      </c>
      <c r="AX160" s="14" t="s">
        <v>74</v>
      </c>
      <c r="AY160" s="255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366</v>
      </c>
      <c r="G161" s="230"/>
      <c r="H161" s="234">
        <v>260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6" customFormat="1">
      <c r="A162" s="16"/>
      <c r="B162" s="272"/>
      <c r="C162" s="273"/>
      <c r="D162" s="231" t="s">
        <v>268</v>
      </c>
      <c r="E162" s="274" t="s">
        <v>19</v>
      </c>
      <c r="F162" s="275" t="s">
        <v>351</v>
      </c>
      <c r="G162" s="273"/>
      <c r="H162" s="276">
        <v>2197.6059999999998</v>
      </c>
      <c r="I162" s="277"/>
      <c r="J162" s="273"/>
      <c r="K162" s="273"/>
      <c r="L162" s="278"/>
      <c r="M162" s="283"/>
      <c r="N162" s="284"/>
      <c r="O162" s="284"/>
      <c r="P162" s="284"/>
      <c r="Q162" s="284"/>
      <c r="R162" s="284"/>
      <c r="S162" s="284"/>
      <c r="T162" s="285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2" t="s">
        <v>268</v>
      </c>
      <c r="AU162" s="282" t="s">
        <v>93</v>
      </c>
      <c r="AV162" s="16" t="s">
        <v>231</v>
      </c>
      <c r="AW162" s="16" t="s">
        <v>34</v>
      </c>
      <c r="AX162" s="16" t="s">
        <v>82</v>
      </c>
      <c r="AY162" s="282" t="s">
        <v>224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vjUf8MjglCV4yyMpDMRGdxKnPeDBNf6VN3tnKJXjQQFd7+Q15/EhkO24uJ6/Vjwk3PHkwdPpcpMwJbzPuQQZPw==" hashValue="77At6Q/LegRhC/RhhqpJvdqyItK8uOpfHQhUpTUIu/nXOhdWmHqr8bbBywtUwNKQst90gdbMYjqX4lTHUlKxcQ==" algorithmName="SHA-512" password="CC35"/>
  <autoFilter ref="C80:K16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105" r:id="rId1" display="https://podminky.urs.cz/item/CS_URS_2024_01/111211101"/>
    <hyperlink ref="F107" r:id="rId2" display="https://podminky.urs.cz/item/CS_URS_2024_01/121151123"/>
    <hyperlink ref="F111" r:id="rId3" display="https://podminky.urs.cz/item/CS_URS_2024_01/131251107"/>
    <hyperlink ref="F138" r:id="rId4" display="https://podminky.urs.cz/item/CS_URS_2024_01/162301501"/>
    <hyperlink ref="F140" r:id="rId5" display="https://podminky.urs.cz/item/CS_URS_2024_01/162301981"/>
    <hyperlink ref="F143" r:id="rId6" display="https://podminky.urs.cz/item/CS_URS_2024_01/162751114"/>
    <hyperlink ref="F150" r:id="rId7" display="https://podminky.urs.cz/item/CS_URS_2024_01/171201231"/>
    <hyperlink ref="F157" r:id="rId8" display="https://podminky.urs.cz/item/CS_URS_2024_01/17125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386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ROUND(J133,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ROUND((SUM(BE133:BE4667)),  2)</f>
        <v>0</v>
      </c>
      <c r="G35" s="41"/>
      <c r="H35" s="41"/>
      <c r="I35" s="161">
        <v>0.20999999999999999</v>
      </c>
      <c r="J35" s="160">
        <f>ROUND(((SUM(BE133:BE4667))*I35),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ROUND((SUM(BF133:BF4667)),  2)</f>
        <v>0</v>
      </c>
      <c r="G36" s="41"/>
      <c r="H36" s="41"/>
      <c r="I36" s="161">
        <v>0.12</v>
      </c>
      <c r="J36" s="160">
        <f>ROUND(((SUM(BF133:BF4667))*I36),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ROUND((SUM(BG133:BG4667)),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ROUND((SUM(BH133:BH4667)),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ROUND((SUM(BI133:BI4667)),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02.01 - SO02 - DPS - stavební část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J133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J134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J135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387</v>
      </c>
      <c r="E66" s="186"/>
      <c r="F66" s="186"/>
      <c r="G66" s="186"/>
      <c r="H66" s="186"/>
      <c r="I66" s="186"/>
      <c r="J66" s="187">
        <f>J172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388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389</v>
      </c>
      <c r="E68" s="186"/>
      <c r="F68" s="186"/>
      <c r="G68" s="186"/>
      <c r="H68" s="186"/>
      <c r="I68" s="186"/>
      <c r="J68" s="187">
        <f>J253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390</v>
      </c>
      <c r="E69" s="186"/>
      <c r="F69" s="186"/>
      <c r="G69" s="186"/>
      <c r="H69" s="186"/>
      <c r="I69" s="186"/>
      <c r="J69" s="187">
        <f>J313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391</v>
      </c>
      <c r="E70" s="186"/>
      <c r="F70" s="186"/>
      <c r="G70" s="186"/>
      <c r="H70" s="186"/>
      <c r="I70" s="186"/>
      <c r="J70" s="187">
        <f>J744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392</v>
      </c>
      <c r="E71" s="186"/>
      <c r="F71" s="186"/>
      <c r="G71" s="186"/>
      <c r="H71" s="186"/>
      <c r="I71" s="186"/>
      <c r="J71" s="187">
        <f>J1116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393</v>
      </c>
      <c r="E72" s="186"/>
      <c r="F72" s="186"/>
      <c r="G72" s="186"/>
      <c r="H72" s="186"/>
      <c r="I72" s="186"/>
      <c r="J72" s="187">
        <f>J1142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394</v>
      </c>
      <c r="E73" s="186"/>
      <c r="F73" s="186"/>
      <c r="G73" s="186"/>
      <c r="H73" s="186"/>
      <c r="I73" s="186"/>
      <c r="J73" s="187">
        <f>J1143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395</v>
      </c>
      <c r="E74" s="186"/>
      <c r="F74" s="186"/>
      <c r="G74" s="186"/>
      <c r="H74" s="186"/>
      <c r="I74" s="186"/>
      <c r="J74" s="187">
        <f>J1151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396</v>
      </c>
      <c r="E75" s="186"/>
      <c r="F75" s="186"/>
      <c r="G75" s="186"/>
      <c r="H75" s="186"/>
      <c r="I75" s="186"/>
      <c r="J75" s="187">
        <f>J1164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397</v>
      </c>
      <c r="E76" s="186"/>
      <c r="F76" s="186"/>
      <c r="G76" s="186"/>
      <c r="H76" s="186"/>
      <c r="I76" s="186"/>
      <c r="J76" s="187">
        <f>J1178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398</v>
      </c>
      <c r="E77" s="186"/>
      <c r="F77" s="186"/>
      <c r="G77" s="186"/>
      <c r="H77" s="186"/>
      <c r="I77" s="186"/>
      <c r="J77" s="187">
        <f>J1188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399</v>
      </c>
      <c r="E78" s="186"/>
      <c r="F78" s="186"/>
      <c r="G78" s="186"/>
      <c r="H78" s="186"/>
      <c r="I78" s="186"/>
      <c r="J78" s="187">
        <f>J1206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400</v>
      </c>
      <c r="E79" s="186"/>
      <c r="F79" s="186"/>
      <c r="G79" s="186"/>
      <c r="H79" s="186"/>
      <c r="I79" s="186"/>
      <c r="J79" s="187">
        <f>J1213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401</v>
      </c>
      <c r="E80" s="186"/>
      <c r="F80" s="186"/>
      <c r="G80" s="186"/>
      <c r="H80" s="186"/>
      <c r="I80" s="186"/>
      <c r="J80" s="187">
        <f>J1221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402</v>
      </c>
      <c r="E81" s="186"/>
      <c r="F81" s="186"/>
      <c r="G81" s="186"/>
      <c r="H81" s="186"/>
      <c r="I81" s="186"/>
      <c r="J81" s="187">
        <f>J1453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403</v>
      </c>
      <c r="E82" s="186"/>
      <c r="F82" s="186"/>
      <c r="G82" s="186"/>
      <c r="H82" s="186"/>
      <c r="I82" s="186"/>
      <c r="J82" s="187">
        <f>J1797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404</v>
      </c>
      <c r="E83" s="186"/>
      <c r="F83" s="186"/>
      <c r="G83" s="186"/>
      <c r="H83" s="186"/>
      <c r="I83" s="186"/>
      <c r="J83" s="187">
        <f>J1919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405</v>
      </c>
      <c r="E84" s="186"/>
      <c r="F84" s="186"/>
      <c r="G84" s="186"/>
      <c r="H84" s="186"/>
      <c r="I84" s="186"/>
      <c r="J84" s="187">
        <f>J1952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406</v>
      </c>
      <c r="E85" s="186"/>
      <c r="F85" s="186"/>
      <c r="G85" s="186"/>
      <c r="H85" s="186"/>
      <c r="I85" s="186"/>
      <c r="J85" s="187">
        <f>J2153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407</v>
      </c>
      <c r="E86" s="186"/>
      <c r="F86" s="186"/>
      <c r="G86" s="186"/>
      <c r="H86" s="186"/>
      <c r="I86" s="186"/>
      <c r="J86" s="187">
        <f>J2249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408</v>
      </c>
      <c r="E87" s="186"/>
      <c r="F87" s="186"/>
      <c r="G87" s="186"/>
      <c r="H87" s="186"/>
      <c r="I87" s="186"/>
      <c r="J87" s="187">
        <f>J2451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78"/>
      <c r="C88" s="179"/>
      <c r="D88" s="180" t="s">
        <v>409</v>
      </c>
      <c r="E88" s="181"/>
      <c r="F88" s="181"/>
      <c r="G88" s="181"/>
      <c r="H88" s="181"/>
      <c r="I88" s="181"/>
      <c r="J88" s="182">
        <f>J2454</f>
        <v>0</v>
      </c>
      <c r="K88" s="179"/>
      <c r="L88" s="18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84"/>
      <c r="C89" s="128"/>
      <c r="D89" s="185" t="s">
        <v>410</v>
      </c>
      <c r="E89" s="186"/>
      <c r="F89" s="186"/>
      <c r="G89" s="186"/>
      <c r="H89" s="186"/>
      <c r="I89" s="186"/>
      <c r="J89" s="187">
        <f>J2455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411</v>
      </c>
      <c r="E90" s="186"/>
      <c r="F90" s="186"/>
      <c r="G90" s="186"/>
      <c r="H90" s="186"/>
      <c r="I90" s="186"/>
      <c r="J90" s="187">
        <f>J2623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412</v>
      </c>
      <c r="E91" s="186"/>
      <c r="F91" s="186"/>
      <c r="G91" s="186"/>
      <c r="H91" s="186"/>
      <c r="I91" s="186"/>
      <c r="J91" s="187">
        <f>J2952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413</v>
      </c>
      <c r="E92" s="186"/>
      <c r="F92" s="186"/>
      <c r="G92" s="186"/>
      <c r="H92" s="186"/>
      <c r="I92" s="186"/>
      <c r="J92" s="187">
        <f>J3190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414</v>
      </c>
      <c r="E93" s="186"/>
      <c r="F93" s="186"/>
      <c r="G93" s="186"/>
      <c r="H93" s="186"/>
      <c r="I93" s="186"/>
      <c r="J93" s="187">
        <f>J3199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415</v>
      </c>
      <c r="E94" s="186"/>
      <c r="F94" s="186"/>
      <c r="G94" s="186"/>
      <c r="H94" s="186"/>
      <c r="I94" s="186"/>
      <c r="J94" s="187">
        <f>J3230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416</v>
      </c>
      <c r="E95" s="186"/>
      <c r="F95" s="186"/>
      <c r="G95" s="186"/>
      <c r="H95" s="186"/>
      <c r="I95" s="186"/>
      <c r="J95" s="187">
        <f>J3434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417</v>
      </c>
      <c r="E96" s="186"/>
      <c r="F96" s="186"/>
      <c r="G96" s="186"/>
      <c r="H96" s="186"/>
      <c r="I96" s="186"/>
      <c r="J96" s="187">
        <f>J3521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418</v>
      </c>
      <c r="E97" s="186"/>
      <c r="F97" s="186"/>
      <c r="G97" s="186"/>
      <c r="H97" s="186"/>
      <c r="I97" s="186"/>
      <c r="J97" s="187">
        <f>J3655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419</v>
      </c>
      <c r="E98" s="186"/>
      <c r="F98" s="186"/>
      <c r="G98" s="186"/>
      <c r="H98" s="186"/>
      <c r="I98" s="186"/>
      <c r="J98" s="187">
        <f>J3723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420</v>
      </c>
      <c r="E99" s="186"/>
      <c r="F99" s="186"/>
      <c r="G99" s="186"/>
      <c r="H99" s="186"/>
      <c r="I99" s="186"/>
      <c r="J99" s="187">
        <f>J3768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421</v>
      </c>
      <c r="E100" s="186"/>
      <c r="F100" s="186"/>
      <c r="G100" s="186"/>
      <c r="H100" s="186"/>
      <c r="I100" s="186"/>
      <c r="J100" s="187">
        <f>J3809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28"/>
      <c r="D101" s="185" t="s">
        <v>422</v>
      </c>
      <c r="E101" s="186"/>
      <c r="F101" s="186"/>
      <c r="G101" s="186"/>
      <c r="H101" s="186"/>
      <c r="I101" s="186"/>
      <c r="J101" s="187">
        <f>J3850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28"/>
      <c r="D102" s="185" t="s">
        <v>423</v>
      </c>
      <c r="E102" s="186"/>
      <c r="F102" s="186"/>
      <c r="G102" s="186"/>
      <c r="H102" s="186"/>
      <c r="I102" s="186"/>
      <c r="J102" s="187">
        <f>J3852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28"/>
      <c r="D103" s="185" t="s">
        <v>424</v>
      </c>
      <c r="E103" s="186"/>
      <c r="F103" s="186"/>
      <c r="G103" s="186"/>
      <c r="H103" s="186"/>
      <c r="I103" s="186"/>
      <c r="J103" s="187">
        <f>J3909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425</v>
      </c>
      <c r="E104" s="186"/>
      <c r="F104" s="186"/>
      <c r="G104" s="186"/>
      <c r="H104" s="186"/>
      <c r="I104" s="186"/>
      <c r="J104" s="187">
        <f>J4034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4"/>
      <c r="C105" s="128"/>
      <c r="D105" s="185" t="s">
        <v>426</v>
      </c>
      <c r="E105" s="186"/>
      <c r="F105" s="186"/>
      <c r="G105" s="186"/>
      <c r="H105" s="186"/>
      <c r="I105" s="186"/>
      <c r="J105" s="187">
        <f>J4084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4"/>
      <c r="C106" s="128"/>
      <c r="D106" s="185" t="s">
        <v>427</v>
      </c>
      <c r="E106" s="186"/>
      <c r="F106" s="186"/>
      <c r="G106" s="186"/>
      <c r="H106" s="186"/>
      <c r="I106" s="186"/>
      <c r="J106" s="187">
        <f>J4445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4"/>
      <c r="C107" s="128"/>
      <c r="D107" s="185" t="s">
        <v>428</v>
      </c>
      <c r="E107" s="186"/>
      <c r="F107" s="186"/>
      <c r="G107" s="186"/>
      <c r="H107" s="186"/>
      <c r="I107" s="186"/>
      <c r="J107" s="187">
        <f>J4454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8"/>
      <c r="C108" s="179"/>
      <c r="D108" s="180" t="s">
        <v>429</v>
      </c>
      <c r="E108" s="181"/>
      <c r="F108" s="181"/>
      <c r="G108" s="181"/>
      <c r="H108" s="181"/>
      <c r="I108" s="181"/>
      <c r="J108" s="182">
        <f>J4468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84"/>
      <c r="C109" s="128"/>
      <c r="D109" s="185" t="s">
        <v>430</v>
      </c>
      <c r="E109" s="186"/>
      <c r="F109" s="186"/>
      <c r="G109" s="186"/>
      <c r="H109" s="186"/>
      <c r="I109" s="186"/>
      <c r="J109" s="187">
        <f>J4469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4"/>
      <c r="C110" s="128"/>
      <c r="D110" s="185" t="s">
        <v>431</v>
      </c>
      <c r="E110" s="186"/>
      <c r="F110" s="186"/>
      <c r="G110" s="186"/>
      <c r="H110" s="186"/>
      <c r="I110" s="186"/>
      <c r="J110" s="187">
        <f>J4473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8"/>
      <c r="C111" s="179"/>
      <c r="D111" s="180" t="s">
        <v>432</v>
      </c>
      <c r="E111" s="181"/>
      <c r="F111" s="181"/>
      <c r="G111" s="181"/>
      <c r="H111" s="181"/>
      <c r="I111" s="181"/>
      <c r="J111" s="182">
        <f>J4493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148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7" s="2" customFormat="1" ht="6.96" customHeight="1">
      <c r="A117" s="41"/>
      <c r="B117" s="64"/>
      <c r="C117" s="65"/>
      <c r="D117" s="65"/>
      <c r="E117" s="65"/>
      <c r="F117" s="65"/>
      <c r="G117" s="65"/>
      <c r="H117" s="65"/>
      <c r="I117" s="65"/>
      <c r="J117" s="65"/>
      <c r="K117" s="65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4.96" customHeight="1">
      <c r="A118" s="41"/>
      <c r="B118" s="42"/>
      <c r="C118" s="26" t="s">
        <v>209</v>
      </c>
      <c r="D118" s="43"/>
      <c r="E118" s="43"/>
      <c r="F118" s="43"/>
      <c r="G118" s="43"/>
      <c r="H118" s="43"/>
      <c r="I118" s="43"/>
      <c r="J118" s="43"/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5" t="s">
        <v>16</v>
      </c>
      <c r="D120" s="43"/>
      <c r="E120" s="43"/>
      <c r="F120" s="43"/>
      <c r="G120" s="43"/>
      <c r="H120" s="43"/>
      <c r="I120" s="43"/>
      <c r="J120" s="43"/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6.5" customHeight="1">
      <c r="A121" s="41"/>
      <c r="B121" s="42"/>
      <c r="C121" s="43"/>
      <c r="D121" s="43"/>
      <c r="E121" s="173" t="str">
        <f>E7</f>
        <v>Dům s pečovatelskou službou, Brno-Bystrc</v>
      </c>
      <c r="F121" s="35"/>
      <c r="G121" s="35"/>
      <c r="H121" s="35"/>
      <c r="I121" s="43"/>
      <c r="J121" s="43"/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" customFormat="1" ht="12" customHeight="1">
      <c r="B122" s="24"/>
      <c r="C122" s="35" t="s">
        <v>199</v>
      </c>
      <c r="D122" s="25"/>
      <c r="E122" s="25"/>
      <c r="F122" s="25"/>
      <c r="G122" s="25"/>
      <c r="H122" s="25"/>
      <c r="I122" s="25"/>
      <c r="J122" s="25"/>
      <c r="K122" s="25"/>
      <c r="L122" s="23"/>
    </row>
    <row r="123" s="2" customFormat="1" ht="16.5" customHeight="1">
      <c r="A123" s="41"/>
      <c r="B123" s="42"/>
      <c r="C123" s="43"/>
      <c r="D123" s="43"/>
      <c r="E123" s="173" t="s">
        <v>384</v>
      </c>
      <c r="F123" s="43"/>
      <c r="G123" s="43"/>
      <c r="H123" s="43"/>
      <c r="I123" s="43"/>
      <c r="J123" s="43"/>
      <c r="K123" s="43"/>
      <c r="L123" s="148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5" t="s">
        <v>385</v>
      </c>
      <c r="D124" s="43"/>
      <c r="E124" s="43"/>
      <c r="F124" s="43"/>
      <c r="G124" s="43"/>
      <c r="H124" s="43"/>
      <c r="I124" s="43"/>
      <c r="J124" s="43"/>
      <c r="K124" s="43"/>
      <c r="L124" s="148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2" t="str">
        <f>E11</f>
        <v>02.01 - SO02 - DPS - stavební část</v>
      </c>
      <c r="F125" s="43"/>
      <c r="G125" s="43"/>
      <c r="H125" s="43"/>
      <c r="I125" s="43"/>
      <c r="J125" s="43"/>
      <c r="K125" s="43"/>
      <c r="L125" s="148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8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21</v>
      </c>
      <c r="D127" s="43"/>
      <c r="E127" s="43"/>
      <c r="F127" s="30" t="str">
        <f>F14</f>
        <v xml:space="preserve"> </v>
      </c>
      <c r="G127" s="43"/>
      <c r="H127" s="43"/>
      <c r="I127" s="35" t="s">
        <v>23</v>
      </c>
      <c r="J127" s="75" t="str">
        <f>IF(J14="","",J14)</f>
        <v>5. 4. 2024</v>
      </c>
      <c r="K127" s="43"/>
      <c r="L127" s="148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148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5" t="s">
        <v>25</v>
      </c>
      <c r="D129" s="43"/>
      <c r="E129" s="43"/>
      <c r="F129" s="30" t="str">
        <f>E17</f>
        <v>Statutární město Brno,Dominikánské nám.196/1, Brno</v>
      </c>
      <c r="G129" s="43"/>
      <c r="H129" s="43"/>
      <c r="I129" s="35" t="s">
        <v>31</v>
      </c>
      <c r="J129" s="39" t="str">
        <f>E23</f>
        <v>P.P.Architects s.r.o.</v>
      </c>
      <c r="K129" s="43"/>
      <c r="L129" s="148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5" t="s">
        <v>29</v>
      </c>
      <c r="D130" s="43"/>
      <c r="E130" s="43"/>
      <c r="F130" s="30" t="str">
        <f>IF(E20="","",E20)</f>
        <v>Vyplň údaj</v>
      </c>
      <c r="G130" s="43"/>
      <c r="H130" s="43"/>
      <c r="I130" s="35" t="s">
        <v>35</v>
      </c>
      <c r="J130" s="39" t="str">
        <f>E26</f>
        <v>CKN Invest, spol. s r.o.</v>
      </c>
      <c r="K130" s="43"/>
      <c r="L130" s="148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148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189"/>
      <c r="B132" s="190"/>
      <c r="C132" s="191" t="s">
        <v>210</v>
      </c>
      <c r="D132" s="192" t="s">
        <v>59</v>
      </c>
      <c r="E132" s="192" t="s">
        <v>55</v>
      </c>
      <c r="F132" s="192" t="s">
        <v>56</v>
      </c>
      <c r="G132" s="192" t="s">
        <v>211</v>
      </c>
      <c r="H132" s="192" t="s">
        <v>212</v>
      </c>
      <c r="I132" s="192" t="s">
        <v>213</v>
      </c>
      <c r="J132" s="192" t="s">
        <v>203</v>
      </c>
      <c r="K132" s="193" t="s">
        <v>214</v>
      </c>
      <c r="L132" s="194"/>
      <c r="M132" s="95" t="s">
        <v>19</v>
      </c>
      <c r="N132" s="96" t="s">
        <v>44</v>
      </c>
      <c r="O132" s="96" t="s">
        <v>215</v>
      </c>
      <c r="P132" s="96" t="s">
        <v>216</v>
      </c>
      <c r="Q132" s="96" t="s">
        <v>217</v>
      </c>
      <c r="R132" s="96" t="s">
        <v>218</v>
      </c>
      <c r="S132" s="96" t="s">
        <v>219</v>
      </c>
      <c r="T132" s="97" t="s">
        <v>220</v>
      </c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</row>
    <row r="133" s="2" customFormat="1" ht="22.8" customHeight="1">
      <c r="A133" s="41"/>
      <c r="B133" s="42"/>
      <c r="C133" s="102" t="s">
        <v>221</v>
      </c>
      <c r="D133" s="43"/>
      <c r="E133" s="43"/>
      <c r="F133" s="43"/>
      <c r="G133" s="43"/>
      <c r="H133" s="43"/>
      <c r="I133" s="43"/>
      <c r="J133" s="195">
        <f>BK133</f>
        <v>0</v>
      </c>
      <c r="K133" s="43"/>
      <c r="L133" s="47"/>
      <c r="M133" s="98"/>
      <c r="N133" s="196"/>
      <c r="O133" s="99"/>
      <c r="P133" s="197">
        <f>P134+P2454+P4468+P4493</f>
        <v>0</v>
      </c>
      <c r="Q133" s="99"/>
      <c r="R133" s="197">
        <f>R134+R2454+R4468+R4493</f>
        <v>11140.129637410002</v>
      </c>
      <c r="S133" s="99"/>
      <c r="T133" s="198">
        <f>T134+T2454+T4468+T4493</f>
        <v>0.14933417000000002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73</v>
      </c>
      <c r="AU133" s="20" t="s">
        <v>204</v>
      </c>
      <c r="BK133" s="199">
        <f>BK134+BK2454+BK4468+BK4493</f>
        <v>0</v>
      </c>
    </row>
    <row r="134" s="12" customFormat="1" ht="25.92" customHeight="1">
      <c r="A134" s="12"/>
      <c r="B134" s="200"/>
      <c r="C134" s="201"/>
      <c r="D134" s="202" t="s">
        <v>73</v>
      </c>
      <c r="E134" s="203" t="s">
        <v>291</v>
      </c>
      <c r="F134" s="203" t="s">
        <v>292</v>
      </c>
      <c r="G134" s="201"/>
      <c r="H134" s="201"/>
      <c r="I134" s="204"/>
      <c r="J134" s="205">
        <f>BK134</f>
        <v>0</v>
      </c>
      <c r="K134" s="201"/>
      <c r="L134" s="206"/>
      <c r="M134" s="207"/>
      <c r="N134" s="208"/>
      <c r="O134" s="208"/>
      <c r="P134" s="209">
        <f>P135+P172+P175+P253+P313+P744+P1116+P1142+P1143+P1151+P1164+P1178+P1188+P1206+P1213+P1221+P1453+P1797+P1919+P1952+P2153+P2249+P2451</f>
        <v>0</v>
      </c>
      <c r="Q134" s="208"/>
      <c r="R134" s="209">
        <f>R135+R172+R175+R253+R313+R744+R1116+R1142+R1143+R1151+R1164+R1178+R1188+R1206+R1213+R1221+R1453+R1797+R1919+R1952+R2153+R2249+R2451</f>
        <v>10776.507599440001</v>
      </c>
      <c r="S134" s="208"/>
      <c r="T134" s="210">
        <f>T135+T172+T175+T253+T313+T744+T1116+T1142+T1143+T1151+T1164+T1178+T1188+T1206+T1213+T1221+T1453+T1797+T1919+T1952+T2153+T2249+T2451</f>
        <v>0.14933417000000002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1" t="s">
        <v>82</v>
      </c>
      <c r="AT134" s="212" t="s">
        <v>73</v>
      </c>
      <c r="AU134" s="212" t="s">
        <v>74</v>
      </c>
      <c r="AY134" s="211" t="s">
        <v>224</v>
      </c>
      <c r="BK134" s="213">
        <f>BK135+BK172+BK175+BK253+BK313+BK744+BK1116+BK1142+BK1143+BK1151+BK1164+BK1178+BK1188+BK1206+BK1213+BK1221+BK1453+BK1797+BK1919+BK1952+BK2153+BK2249+BK2451</f>
        <v>0</v>
      </c>
    </row>
    <row r="135" s="12" customFormat="1" ht="22.8" customHeight="1">
      <c r="A135" s="12"/>
      <c r="B135" s="200"/>
      <c r="C135" s="201"/>
      <c r="D135" s="202" t="s">
        <v>73</v>
      </c>
      <c r="E135" s="214" t="s">
        <v>82</v>
      </c>
      <c r="F135" s="214" t="s">
        <v>293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SUM(P136:P171)</f>
        <v>0</v>
      </c>
      <c r="Q135" s="208"/>
      <c r="R135" s="209">
        <f>SUM(R136:R171)</f>
        <v>0</v>
      </c>
      <c r="S135" s="208"/>
      <c r="T135" s="210">
        <f>SUM(T136:T171)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82</v>
      </c>
      <c r="AT135" s="212" t="s">
        <v>73</v>
      </c>
      <c r="AU135" s="212" t="s">
        <v>82</v>
      </c>
      <c r="AY135" s="211" t="s">
        <v>224</v>
      </c>
      <c r="BK135" s="213">
        <f>SUM(BK136:BK171)</f>
        <v>0</v>
      </c>
    </row>
    <row r="136" s="2" customFormat="1" ht="44.25" customHeight="1">
      <c r="A136" s="41"/>
      <c r="B136" s="42"/>
      <c r="C136" s="216" t="s">
        <v>82</v>
      </c>
      <c r="D136" s="216" t="s">
        <v>227</v>
      </c>
      <c r="E136" s="217" t="s">
        <v>433</v>
      </c>
      <c r="F136" s="218" t="s">
        <v>434</v>
      </c>
      <c r="G136" s="219" t="s">
        <v>324</v>
      </c>
      <c r="H136" s="220">
        <v>11.85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435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436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4" customFormat="1">
      <c r="A138" s="14"/>
      <c r="B138" s="246"/>
      <c r="C138" s="247"/>
      <c r="D138" s="231" t="s">
        <v>268</v>
      </c>
      <c r="E138" s="248" t="s">
        <v>19</v>
      </c>
      <c r="F138" s="249" t="s">
        <v>437</v>
      </c>
      <c r="G138" s="247"/>
      <c r="H138" s="248" t="s">
        <v>19</v>
      </c>
      <c r="I138" s="250"/>
      <c r="J138" s="247"/>
      <c r="K138" s="247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268</v>
      </c>
      <c r="AU138" s="255" t="s">
        <v>93</v>
      </c>
      <c r="AV138" s="14" t="s">
        <v>82</v>
      </c>
      <c r="AW138" s="14" t="s">
        <v>34</v>
      </c>
      <c r="AX138" s="14" t="s">
        <v>74</v>
      </c>
      <c r="AY138" s="255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438</v>
      </c>
      <c r="G139" s="230"/>
      <c r="H139" s="234">
        <v>11.85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2" customFormat="1" ht="62.7" customHeight="1">
      <c r="A140" s="41"/>
      <c r="B140" s="42"/>
      <c r="C140" s="216" t="s">
        <v>93</v>
      </c>
      <c r="D140" s="216" t="s">
        <v>227</v>
      </c>
      <c r="E140" s="217" t="s">
        <v>361</v>
      </c>
      <c r="F140" s="218" t="s">
        <v>362</v>
      </c>
      <c r="G140" s="219" t="s">
        <v>324</v>
      </c>
      <c r="H140" s="220">
        <v>11.85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439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364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367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440</v>
      </c>
      <c r="G143" s="230"/>
      <c r="H143" s="234">
        <v>11.85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11.85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44.25" customHeight="1">
      <c r="A145" s="41"/>
      <c r="B145" s="42"/>
      <c r="C145" s="216" t="s">
        <v>108</v>
      </c>
      <c r="D145" s="216" t="s">
        <v>227</v>
      </c>
      <c r="E145" s="217" t="s">
        <v>441</v>
      </c>
      <c r="F145" s="218" t="s">
        <v>442</v>
      </c>
      <c r="G145" s="219" t="s">
        <v>324</v>
      </c>
      <c r="H145" s="220">
        <v>1937.606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443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444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4" customFormat="1">
      <c r="A147" s="14"/>
      <c r="B147" s="246"/>
      <c r="C147" s="247"/>
      <c r="D147" s="231" t="s">
        <v>268</v>
      </c>
      <c r="E147" s="248" t="s">
        <v>19</v>
      </c>
      <c r="F147" s="249" t="s">
        <v>445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268</v>
      </c>
      <c r="AU147" s="255" t="s">
        <v>93</v>
      </c>
      <c r="AV147" s="14" t="s">
        <v>82</v>
      </c>
      <c r="AW147" s="14" t="s">
        <v>34</v>
      </c>
      <c r="AX147" s="14" t="s">
        <v>74</v>
      </c>
      <c r="AY147" s="255" t="s">
        <v>224</v>
      </c>
    </row>
    <row r="148" s="13" customFormat="1">
      <c r="A148" s="13"/>
      <c r="B148" s="229"/>
      <c r="C148" s="230"/>
      <c r="D148" s="231" t="s">
        <v>268</v>
      </c>
      <c r="E148" s="232" t="s">
        <v>19</v>
      </c>
      <c r="F148" s="233" t="s">
        <v>383</v>
      </c>
      <c r="G148" s="230"/>
      <c r="H148" s="234">
        <v>1937.606</v>
      </c>
      <c r="I148" s="235"/>
      <c r="J148" s="230"/>
      <c r="K148" s="230"/>
      <c r="L148" s="236"/>
      <c r="M148" s="237"/>
      <c r="N148" s="238"/>
      <c r="O148" s="238"/>
      <c r="P148" s="238"/>
      <c r="Q148" s="238"/>
      <c r="R148" s="238"/>
      <c r="S148" s="238"/>
      <c r="T148" s="23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0" t="s">
        <v>268</v>
      </c>
      <c r="AU148" s="240" t="s">
        <v>93</v>
      </c>
      <c r="AV148" s="13" t="s">
        <v>93</v>
      </c>
      <c r="AW148" s="13" t="s">
        <v>34</v>
      </c>
      <c r="AX148" s="13" t="s">
        <v>82</v>
      </c>
      <c r="AY148" s="240" t="s">
        <v>224</v>
      </c>
    </row>
    <row r="149" s="2" customFormat="1" ht="44.25" customHeight="1">
      <c r="A149" s="41"/>
      <c r="B149" s="42"/>
      <c r="C149" s="216" t="s">
        <v>231</v>
      </c>
      <c r="D149" s="216" t="s">
        <v>227</v>
      </c>
      <c r="E149" s="217" t="s">
        <v>369</v>
      </c>
      <c r="F149" s="218" t="s">
        <v>370</v>
      </c>
      <c r="G149" s="219" t="s">
        <v>371</v>
      </c>
      <c r="H149" s="220">
        <v>21.329999999999998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446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373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447</v>
      </c>
      <c r="G151" s="230"/>
      <c r="H151" s="234">
        <v>21.329999999999998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44.25" customHeight="1">
      <c r="A152" s="41"/>
      <c r="B152" s="42"/>
      <c r="C152" s="216" t="s">
        <v>223</v>
      </c>
      <c r="D152" s="216" t="s">
        <v>227</v>
      </c>
      <c r="E152" s="217" t="s">
        <v>448</v>
      </c>
      <c r="F152" s="218" t="s">
        <v>449</v>
      </c>
      <c r="G152" s="219" t="s">
        <v>324</v>
      </c>
      <c r="H152" s="220">
        <v>1937.606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450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451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452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4" customFormat="1">
      <c r="A155" s="14"/>
      <c r="B155" s="246"/>
      <c r="C155" s="247"/>
      <c r="D155" s="231" t="s">
        <v>268</v>
      </c>
      <c r="E155" s="248" t="s">
        <v>19</v>
      </c>
      <c r="F155" s="249" t="s">
        <v>453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268</v>
      </c>
      <c r="AU155" s="255" t="s">
        <v>93</v>
      </c>
      <c r="AV155" s="14" t="s">
        <v>82</v>
      </c>
      <c r="AW155" s="14" t="s">
        <v>34</v>
      </c>
      <c r="AX155" s="14" t="s">
        <v>74</v>
      </c>
      <c r="AY155" s="255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454</v>
      </c>
      <c r="G156" s="230"/>
      <c r="H156" s="234">
        <v>147.059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4" customFormat="1">
      <c r="A157" s="14"/>
      <c r="B157" s="246"/>
      <c r="C157" s="247"/>
      <c r="D157" s="231" t="s">
        <v>268</v>
      </c>
      <c r="E157" s="248" t="s">
        <v>19</v>
      </c>
      <c r="F157" s="249" t="s">
        <v>455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268</v>
      </c>
      <c r="AU157" s="255" t="s">
        <v>93</v>
      </c>
      <c r="AV157" s="14" t="s">
        <v>82</v>
      </c>
      <c r="AW157" s="14" t="s">
        <v>34</v>
      </c>
      <c r="AX157" s="14" t="s">
        <v>74</v>
      </c>
      <c r="AY157" s="255" t="s">
        <v>224</v>
      </c>
    </row>
    <row r="158" s="13" customFormat="1">
      <c r="A158" s="13"/>
      <c r="B158" s="229"/>
      <c r="C158" s="230"/>
      <c r="D158" s="231" t="s">
        <v>268</v>
      </c>
      <c r="E158" s="232" t="s">
        <v>19</v>
      </c>
      <c r="F158" s="233" t="s">
        <v>456</v>
      </c>
      <c r="G158" s="230"/>
      <c r="H158" s="234">
        <v>764.47199999999998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34</v>
      </c>
      <c r="AX158" s="13" t="s">
        <v>74</v>
      </c>
      <c r="AY158" s="240" t="s">
        <v>224</v>
      </c>
    </row>
    <row r="159" s="14" customFormat="1">
      <c r="A159" s="14"/>
      <c r="B159" s="246"/>
      <c r="C159" s="247"/>
      <c r="D159" s="231" t="s">
        <v>268</v>
      </c>
      <c r="E159" s="248" t="s">
        <v>19</v>
      </c>
      <c r="F159" s="249" t="s">
        <v>457</v>
      </c>
      <c r="G159" s="247"/>
      <c r="H159" s="248" t="s">
        <v>19</v>
      </c>
      <c r="I159" s="250"/>
      <c r="J159" s="247"/>
      <c r="K159" s="247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268</v>
      </c>
      <c r="AU159" s="255" t="s">
        <v>93</v>
      </c>
      <c r="AV159" s="14" t="s">
        <v>82</v>
      </c>
      <c r="AW159" s="14" t="s">
        <v>34</v>
      </c>
      <c r="AX159" s="14" t="s">
        <v>74</v>
      </c>
      <c r="AY159" s="255" t="s">
        <v>224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458</v>
      </c>
      <c r="G160" s="230"/>
      <c r="H160" s="234">
        <v>178.875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459</v>
      </c>
      <c r="G161" s="230"/>
      <c r="H161" s="234">
        <v>623.96699999999998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4" customFormat="1">
      <c r="A162" s="14"/>
      <c r="B162" s="246"/>
      <c r="C162" s="247"/>
      <c r="D162" s="231" t="s">
        <v>268</v>
      </c>
      <c r="E162" s="248" t="s">
        <v>19</v>
      </c>
      <c r="F162" s="249" t="s">
        <v>460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268</v>
      </c>
      <c r="AU162" s="255" t="s">
        <v>93</v>
      </c>
      <c r="AV162" s="14" t="s">
        <v>82</v>
      </c>
      <c r="AW162" s="14" t="s">
        <v>34</v>
      </c>
      <c r="AX162" s="14" t="s">
        <v>74</v>
      </c>
      <c r="AY162" s="255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461</v>
      </c>
      <c r="G163" s="230"/>
      <c r="H163" s="234">
        <v>60.597999999999999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462</v>
      </c>
      <c r="G164" s="230"/>
      <c r="H164" s="234">
        <v>107.759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463</v>
      </c>
      <c r="G165" s="230"/>
      <c r="H165" s="234">
        <v>8.9570000000000007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464</v>
      </c>
      <c r="G166" s="230"/>
      <c r="H166" s="234">
        <v>36.439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74</v>
      </c>
      <c r="AY166" s="240" t="s">
        <v>224</v>
      </c>
    </row>
    <row r="167" s="15" customFormat="1">
      <c r="A167" s="15"/>
      <c r="B167" s="256"/>
      <c r="C167" s="257"/>
      <c r="D167" s="231" t="s">
        <v>268</v>
      </c>
      <c r="E167" s="258" t="s">
        <v>19</v>
      </c>
      <c r="F167" s="259" t="s">
        <v>300</v>
      </c>
      <c r="G167" s="257"/>
      <c r="H167" s="260">
        <v>1928.126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268</v>
      </c>
      <c r="AU167" s="266" t="s">
        <v>93</v>
      </c>
      <c r="AV167" s="15" t="s">
        <v>108</v>
      </c>
      <c r="AW167" s="15" t="s">
        <v>34</v>
      </c>
      <c r="AX167" s="15" t="s">
        <v>74</v>
      </c>
      <c r="AY167" s="266" t="s">
        <v>224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465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466</v>
      </c>
      <c r="G169" s="230"/>
      <c r="H169" s="234">
        <v>9.4800000000000004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5" customFormat="1">
      <c r="A170" s="15"/>
      <c r="B170" s="256"/>
      <c r="C170" s="257"/>
      <c r="D170" s="231" t="s">
        <v>268</v>
      </c>
      <c r="E170" s="258" t="s">
        <v>19</v>
      </c>
      <c r="F170" s="259" t="s">
        <v>300</v>
      </c>
      <c r="G170" s="257"/>
      <c r="H170" s="260">
        <v>9.4800000000000004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268</v>
      </c>
      <c r="AU170" s="266" t="s">
        <v>93</v>
      </c>
      <c r="AV170" s="15" t="s">
        <v>108</v>
      </c>
      <c r="AW170" s="15" t="s">
        <v>34</v>
      </c>
      <c r="AX170" s="15" t="s">
        <v>74</v>
      </c>
      <c r="AY170" s="266" t="s">
        <v>224</v>
      </c>
    </row>
    <row r="171" s="16" customFormat="1">
      <c r="A171" s="16"/>
      <c r="B171" s="272"/>
      <c r="C171" s="273"/>
      <c r="D171" s="231" t="s">
        <v>268</v>
      </c>
      <c r="E171" s="274" t="s">
        <v>19</v>
      </c>
      <c r="F171" s="275" t="s">
        <v>351</v>
      </c>
      <c r="G171" s="273"/>
      <c r="H171" s="276">
        <v>1937.606</v>
      </c>
      <c r="I171" s="277"/>
      <c r="J171" s="273"/>
      <c r="K171" s="273"/>
      <c r="L171" s="278"/>
      <c r="M171" s="279"/>
      <c r="N171" s="280"/>
      <c r="O171" s="280"/>
      <c r="P171" s="280"/>
      <c r="Q171" s="280"/>
      <c r="R171" s="280"/>
      <c r="S171" s="280"/>
      <c r="T171" s="281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T171" s="282" t="s">
        <v>268</v>
      </c>
      <c r="AU171" s="282" t="s">
        <v>93</v>
      </c>
      <c r="AV171" s="16" t="s">
        <v>231</v>
      </c>
      <c r="AW171" s="16" t="s">
        <v>34</v>
      </c>
      <c r="AX171" s="16" t="s">
        <v>82</v>
      </c>
      <c r="AY171" s="282" t="s">
        <v>224</v>
      </c>
    </row>
    <row r="172" s="12" customFormat="1" ht="22.8" customHeight="1">
      <c r="A172" s="12"/>
      <c r="B172" s="200"/>
      <c r="C172" s="201"/>
      <c r="D172" s="202" t="s">
        <v>73</v>
      </c>
      <c r="E172" s="214" t="s">
        <v>467</v>
      </c>
      <c r="F172" s="214" t="s">
        <v>468</v>
      </c>
      <c r="G172" s="201"/>
      <c r="H172" s="201"/>
      <c r="I172" s="204"/>
      <c r="J172" s="215">
        <f>BK172</f>
        <v>0</v>
      </c>
      <c r="K172" s="201"/>
      <c r="L172" s="206"/>
      <c r="M172" s="207"/>
      <c r="N172" s="208"/>
      <c r="O172" s="208"/>
      <c r="P172" s="209">
        <f>SUM(P173:P174)</f>
        <v>0</v>
      </c>
      <c r="Q172" s="208"/>
      <c r="R172" s="209">
        <f>SUM(R173:R174)</f>
        <v>0</v>
      </c>
      <c r="S172" s="208"/>
      <c r="T172" s="21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1" t="s">
        <v>82</v>
      </c>
      <c r="AT172" s="212" t="s">
        <v>73</v>
      </c>
      <c r="AU172" s="212" t="s">
        <v>82</v>
      </c>
      <c r="AY172" s="211" t="s">
        <v>224</v>
      </c>
      <c r="BK172" s="213">
        <f>SUM(BK173:BK174)</f>
        <v>0</v>
      </c>
    </row>
    <row r="173" s="2" customFormat="1" ht="24.15" customHeight="1">
      <c r="A173" s="41"/>
      <c r="B173" s="42"/>
      <c r="C173" s="216" t="s">
        <v>246</v>
      </c>
      <c r="D173" s="216" t="s">
        <v>227</v>
      </c>
      <c r="E173" s="217" t="s">
        <v>469</v>
      </c>
      <c r="F173" s="218" t="s">
        <v>470</v>
      </c>
      <c r="G173" s="219" t="s">
        <v>471</v>
      </c>
      <c r="H173" s="220">
        <v>89.313000000000002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472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473</v>
      </c>
      <c r="G174" s="230"/>
      <c r="H174" s="234">
        <v>89.313000000000002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93</v>
      </c>
      <c r="F175" s="214" t="s">
        <v>474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SUM(P176:P252)</f>
        <v>0</v>
      </c>
      <c r="Q175" s="208"/>
      <c r="R175" s="209">
        <f>SUM(R176:R252)</f>
        <v>1322.06707106</v>
      </c>
      <c r="S175" s="208"/>
      <c r="T175" s="210">
        <f>SUM(T176:T252)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SUM(BK176:BK252)</f>
        <v>0</v>
      </c>
    </row>
    <row r="176" s="2" customFormat="1" ht="37.8" customHeight="1">
      <c r="A176" s="41"/>
      <c r="B176" s="42"/>
      <c r="C176" s="216" t="s">
        <v>250</v>
      </c>
      <c r="D176" s="216" t="s">
        <v>227</v>
      </c>
      <c r="E176" s="217" t="s">
        <v>475</v>
      </c>
      <c r="F176" s="218" t="s">
        <v>476</v>
      </c>
      <c r="G176" s="219" t="s">
        <v>324</v>
      </c>
      <c r="H176" s="220">
        <v>0.5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2.1600000000000001</v>
      </c>
      <c r="R176" s="225">
        <f>Q176*H176</f>
        <v>1.0800000000000001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477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478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4" customFormat="1">
      <c r="A178" s="14"/>
      <c r="B178" s="246"/>
      <c r="C178" s="247"/>
      <c r="D178" s="231" t="s">
        <v>268</v>
      </c>
      <c r="E178" s="248" t="s">
        <v>19</v>
      </c>
      <c r="F178" s="249" t="s">
        <v>479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268</v>
      </c>
      <c r="AU178" s="255" t="s">
        <v>93</v>
      </c>
      <c r="AV178" s="14" t="s">
        <v>82</v>
      </c>
      <c r="AW178" s="14" t="s">
        <v>34</v>
      </c>
      <c r="AX178" s="14" t="s">
        <v>74</v>
      </c>
      <c r="AY178" s="255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480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481</v>
      </c>
      <c r="G180" s="230"/>
      <c r="H180" s="234">
        <v>0.5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24.15" customHeight="1">
      <c r="A181" s="41"/>
      <c r="B181" s="42"/>
      <c r="C181" s="216" t="s">
        <v>254</v>
      </c>
      <c r="D181" s="216" t="s">
        <v>227</v>
      </c>
      <c r="E181" s="217" t="s">
        <v>482</v>
      </c>
      <c r="F181" s="218" t="s">
        <v>483</v>
      </c>
      <c r="G181" s="219" t="s">
        <v>324</v>
      </c>
      <c r="H181" s="220">
        <v>127.964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2.3010199999999998</v>
      </c>
      <c r="R181" s="225">
        <f>Q181*H181</f>
        <v>294.44772327999999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484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485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14" customFormat="1">
      <c r="A183" s="14"/>
      <c r="B183" s="246"/>
      <c r="C183" s="247"/>
      <c r="D183" s="231" t="s">
        <v>268</v>
      </c>
      <c r="E183" s="248" t="s">
        <v>19</v>
      </c>
      <c r="F183" s="249" t="s">
        <v>486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268</v>
      </c>
      <c r="AU183" s="255" t="s">
        <v>93</v>
      </c>
      <c r="AV183" s="14" t="s">
        <v>82</v>
      </c>
      <c r="AW183" s="14" t="s">
        <v>34</v>
      </c>
      <c r="AX183" s="14" t="s">
        <v>74</v>
      </c>
      <c r="AY183" s="255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487</v>
      </c>
      <c r="G184" s="230"/>
      <c r="H184" s="234">
        <v>118.959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488</v>
      </c>
      <c r="G185" s="230"/>
      <c r="H185" s="234">
        <v>6.0750000000000002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489</v>
      </c>
      <c r="G186" s="230"/>
      <c r="H186" s="234">
        <v>2.73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5" customFormat="1">
      <c r="A187" s="15"/>
      <c r="B187" s="256"/>
      <c r="C187" s="257"/>
      <c r="D187" s="231" t="s">
        <v>268</v>
      </c>
      <c r="E187" s="258" t="s">
        <v>19</v>
      </c>
      <c r="F187" s="259" t="s">
        <v>300</v>
      </c>
      <c r="G187" s="257"/>
      <c r="H187" s="260">
        <v>127.764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268</v>
      </c>
      <c r="AU187" s="266" t="s">
        <v>93</v>
      </c>
      <c r="AV187" s="15" t="s">
        <v>108</v>
      </c>
      <c r="AW187" s="15" t="s">
        <v>34</v>
      </c>
      <c r="AX187" s="15" t="s">
        <v>74</v>
      </c>
      <c r="AY187" s="266" t="s">
        <v>224</v>
      </c>
    </row>
    <row r="188" s="14" customFormat="1">
      <c r="A188" s="14"/>
      <c r="B188" s="246"/>
      <c r="C188" s="247"/>
      <c r="D188" s="231" t="s">
        <v>268</v>
      </c>
      <c r="E188" s="248" t="s">
        <v>19</v>
      </c>
      <c r="F188" s="249" t="s">
        <v>480</v>
      </c>
      <c r="G188" s="247"/>
      <c r="H188" s="248" t="s">
        <v>19</v>
      </c>
      <c r="I188" s="250"/>
      <c r="J188" s="247"/>
      <c r="K188" s="247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268</v>
      </c>
      <c r="AU188" s="255" t="s">
        <v>93</v>
      </c>
      <c r="AV188" s="14" t="s">
        <v>82</v>
      </c>
      <c r="AW188" s="14" t="s">
        <v>34</v>
      </c>
      <c r="AX188" s="14" t="s">
        <v>74</v>
      </c>
      <c r="AY188" s="255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490</v>
      </c>
      <c r="G189" s="230"/>
      <c r="H189" s="234">
        <v>0.20000000000000001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5" customFormat="1">
      <c r="A190" s="15"/>
      <c r="B190" s="256"/>
      <c r="C190" s="257"/>
      <c r="D190" s="231" t="s">
        <v>268</v>
      </c>
      <c r="E190" s="258" t="s">
        <v>19</v>
      </c>
      <c r="F190" s="259" t="s">
        <v>300</v>
      </c>
      <c r="G190" s="257"/>
      <c r="H190" s="260">
        <v>0.20000000000000001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268</v>
      </c>
      <c r="AU190" s="266" t="s">
        <v>93</v>
      </c>
      <c r="AV190" s="15" t="s">
        <v>108</v>
      </c>
      <c r="AW190" s="15" t="s">
        <v>34</v>
      </c>
      <c r="AX190" s="15" t="s">
        <v>74</v>
      </c>
      <c r="AY190" s="266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127.964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260</v>
      </c>
      <c r="D192" s="216" t="s">
        <v>227</v>
      </c>
      <c r="E192" s="217" t="s">
        <v>491</v>
      </c>
      <c r="F192" s="218" t="s">
        <v>492</v>
      </c>
      <c r="G192" s="219" t="s">
        <v>324</v>
      </c>
      <c r="H192" s="220">
        <v>376.608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2.5236100000000001</v>
      </c>
      <c r="R192" s="225">
        <f>Q192*H192</f>
        <v>950.41171488000009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493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494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495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4" customFormat="1">
      <c r="A195" s="14"/>
      <c r="B195" s="246"/>
      <c r="C195" s="247"/>
      <c r="D195" s="231" t="s">
        <v>268</v>
      </c>
      <c r="E195" s="248" t="s">
        <v>19</v>
      </c>
      <c r="F195" s="249" t="s">
        <v>496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268</v>
      </c>
      <c r="AU195" s="255" t="s">
        <v>93</v>
      </c>
      <c r="AV195" s="14" t="s">
        <v>82</v>
      </c>
      <c r="AW195" s="14" t="s">
        <v>34</v>
      </c>
      <c r="AX195" s="14" t="s">
        <v>74</v>
      </c>
      <c r="AY195" s="255" t="s">
        <v>224</v>
      </c>
    </row>
    <row r="196" s="13" customFormat="1">
      <c r="A196" s="13"/>
      <c r="B196" s="229"/>
      <c r="C196" s="230"/>
      <c r="D196" s="231" t="s">
        <v>268</v>
      </c>
      <c r="E196" s="232" t="s">
        <v>19</v>
      </c>
      <c r="F196" s="233" t="s">
        <v>497</v>
      </c>
      <c r="G196" s="230"/>
      <c r="H196" s="234">
        <v>355.19400000000002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268</v>
      </c>
      <c r="AU196" s="240" t="s">
        <v>93</v>
      </c>
      <c r="AV196" s="13" t="s">
        <v>93</v>
      </c>
      <c r="AW196" s="13" t="s">
        <v>34</v>
      </c>
      <c r="AX196" s="13" t="s">
        <v>74</v>
      </c>
      <c r="AY196" s="240" t="s">
        <v>224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498</v>
      </c>
      <c r="G197" s="230"/>
      <c r="H197" s="234">
        <v>14.664999999999999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499</v>
      </c>
      <c r="G198" s="230"/>
      <c r="H198" s="234">
        <v>6.7489999999999997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376.608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16.5" customHeight="1">
      <c r="A200" s="41"/>
      <c r="B200" s="42"/>
      <c r="C200" s="216" t="s">
        <v>263</v>
      </c>
      <c r="D200" s="216" t="s">
        <v>227</v>
      </c>
      <c r="E200" s="217" t="s">
        <v>500</v>
      </c>
      <c r="F200" s="218" t="s">
        <v>501</v>
      </c>
      <c r="G200" s="219" t="s">
        <v>266</v>
      </c>
      <c r="H200" s="220">
        <v>104.396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0.0029399999999999999</v>
      </c>
      <c r="R200" s="225">
        <f>Q200*H200</f>
        <v>0.30692424000000001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502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503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4" customFormat="1">
      <c r="A202" s="14"/>
      <c r="B202" s="246"/>
      <c r="C202" s="247"/>
      <c r="D202" s="231" t="s">
        <v>268</v>
      </c>
      <c r="E202" s="248" t="s">
        <v>19</v>
      </c>
      <c r="F202" s="249" t="s">
        <v>486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268</v>
      </c>
      <c r="AU202" s="255" t="s">
        <v>93</v>
      </c>
      <c r="AV202" s="14" t="s">
        <v>82</v>
      </c>
      <c r="AW202" s="14" t="s">
        <v>34</v>
      </c>
      <c r="AX202" s="14" t="s">
        <v>74</v>
      </c>
      <c r="AY202" s="255" t="s">
        <v>224</v>
      </c>
    </row>
    <row r="203" s="13" customFormat="1">
      <c r="A203" s="13"/>
      <c r="B203" s="229"/>
      <c r="C203" s="230"/>
      <c r="D203" s="231" t="s">
        <v>268</v>
      </c>
      <c r="E203" s="232" t="s">
        <v>19</v>
      </c>
      <c r="F203" s="233" t="s">
        <v>504</v>
      </c>
      <c r="G203" s="230"/>
      <c r="H203" s="234">
        <v>24.673999999999999</v>
      </c>
      <c r="I203" s="235"/>
      <c r="J203" s="230"/>
      <c r="K203" s="230"/>
      <c r="L203" s="236"/>
      <c r="M203" s="237"/>
      <c r="N203" s="238"/>
      <c r="O203" s="238"/>
      <c r="P203" s="238"/>
      <c r="Q203" s="238"/>
      <c r="R203" s="238"/>
      <c r="S203" s="238"/>
      <c r="T203" s="23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0" t="s">
        <v>268</v>
      </c>
      <c r="AU203" s="240" t="s">
        <v>93</v>
      </c>
      <c r="AV203" s="13" t="s">
        <v>93</v>
      </c>
      <c r="AW203" s="13" t="s">
        <v>34</v>
      </c>
      <c r="AX203" s="13" t="s">
        <v>74</v>
      </c>
      <c r="AY203" s="240" t="s">
        <v>224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505</v>
      </c>
      <c r="G204" s="230"/>
      <c r="H204" s="234">
        <v>2.2440000000000002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74</v>
      </c>
      <c r="AY204" s="240" t="s">
        <v>224</v>
      </c>
    </row>
    <row r="205" s="15" customFormat="1">
      <c r="A205" s="15"/>
      <c r="B205" s="256"/>
      <c r="C205" s="257"/>
      <c r="D205" s="231" t="s">
        <v>268</v>
      </c>
      <c r="E205" s="258" t="s">
        <v>19</v>
      </c>
      <c r="F205" s="259" t="s">
        <v>300</v>
      </c>
      <c r="G205" s="257"/>
      <c r="H205" s="260">
        <v>26.917999999999999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268</v>
      </c>
      <c r="AU205" s="266" t="s">
        <v>93</v>
      </c>
      <c r="AV205" s="15" t="s">
        <v>108</v>
      </c>
      <c r="AW205" s="15" t="s">
        <v>34</v>
      </c>
      <c r="AX205" s="15" t="s">
        <v>74</v>
      </c>
      <c r="AY205" s="266" t="s">
        <v>224</v>
      </c>
    </row>
    <row r="206" s="14" customFormat="1">
      <c r="A206" s="14"/>
      <c r="B206" s="246"/>
      <c r="C206" s="247"/>
      <c r="D206" s="231" t="s">
        <v>268</v>
      </c>
      <c r="E206" s="248" t="s">
        <v>19</v>
      </c>
      <c r="F206" s="249" t="s">
        <v>506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268</v>
      </c>
      <c r="AU206" s="255" t="s">
        <v>93</v>
      </c>
      <c r="AV206" s="14" t="s">
        <v>82</v>
      </c>
      <c r="AW206" s="14" t="s">
        <v>34</v>
      </c>
      <c r="AX206" s="14" t="s">
        <v>74</v>
      </c>
      <c r="AY206" s="255" t="s">
        <v>224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507</v>
      </c>
      <c r="G207" s="230"/>
      <c r="H207" s="234">
        <v>70.668000000000006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508</v>
      </c>
      <c r="G208" s="230"/>
      <c r="H208" s="234">
        <v>6.21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5" customFormat="1">
      <c r="A209" s="15"/>
      <c r="B209" s="256"/>
      <c r="C209" s="257"/>
      <c r="D209" s="231" t="s">
        <v>268</v>
      </c>
      <c r="E209" s="258" t="s">
        <v>19</v>
      </c>
      <c r="F209" s="259" t="s">
        <v>300</v>
      </c>
      <c r="G209" s="257"/>
      <c r="H209" s="260">
        <v>76.878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268</v>
      </c>
      <c r="AU209" s="266" t="s">
        <v>93</v>
      </c>
      <c r="AV209" s="15" t="s">
        <v>108</v>
      </c>
      <c r="AW209" s="15" t="s">
        <v>34</v>
      </c>
      <c r="AX209" s="15" t="s">
        <v>74</v>
      </c>
      <c r="AY209" s="266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480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509</v>
      </c>
      <c r="G211" s="230"/>
      <c r="H211" s="234">
        <v>0.59999999999999998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104.396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16.5" customHeight="1">
      <c r="A213" s="41"/>
      <c r="B213" s="42"/>
      <c r="C213" s="216" t="s">
        <v>143</v>
      </c>
      <c r="D213" s="216" t="s">
        <v>227</v>
      </c>
      <c r="E213" s="217" t="s">
        <v>510</v>
      </c>
      <c r="F213" s="218" t="s">
        <v>511</v>
      </c>
      <c r="G213" s="219" t="s">
        <v>266</v>
      </c>
      <c r="H213" s="220">
        <v>104.396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512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513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4.15" customHeight="1">
      <c r="A215" s="41"/>
      <c r="B215" s="42"/>
      <c r="C215" s="216" t="s">
        <v>8</v>
      </c>
      <c r="D215" s="216" t="s">
        <v>227</v>
      </c>
      <c r="E215" s="217" t="s">
        <v>514</v>
      </c>
      <c r="F215" s="218" t="s">
        <v>515</v>
      </c>
      <c r="G215" s="219" t="s">
        <v>371</v>
      </c>
      <c r="H215" s="220">
        <v>9.0210000000000008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1.0606199999999999</v>
      </c>
      <c r="R215" s="225">
        <f>Q215*H215</f>
        <v>9.5678530199999994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516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517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518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519</v>
      </c>
      <c r="G218" s="230"/>
      <c r="H218" s="234">
        <v>9.0210000000000008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82</v>
      </c>
      <c r="AY218" s="240" t="s">
        <v>224</v>
      </c>
    </row>
    <row r="219" s="2" customFormat="1" ht="24.15" customHeight="1">
      <c r="A219" s="41"/>
      <c r="B219" s="42"/>
      <c r="C219" s="216" t="s">
        <v>148</v>
      </c>
      <c r="D219" s="216" t="s">
        <v>227</v>
      </c>
      <c r="E219" s="217" t="s">
        <v>520</v>
      </c>
      <c r="F219" s="218" t="s">
        <v>521</v>
      </c>
      <c r="G219" s="219" t="s">
        <v>371</v>
      </c>
      <c r="H219" s="220">
        <v>25.332000000000001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1.06277</v>
      </c>
      <c r="R219" s="225">
        <f>Q219*H219</f>
        <v>26.922089639999999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522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523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518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3" customFormat="1">
      <c r="A222" s="13"/>
      <c r="B222" s="229"/>
      <c r="C222" s="230"/>
      <c r="D222" s="231" t="s">
        <v>268</v>
      </c>
      <c r="E222" s="232" t="s">
        <v>19</v>
      </c>
      <c r="F222" s="233" t="s">
        <v>524</v>
      </c>
      <c r="G222" s="230"/>
      <c r="H222" s="234">
        <v>25.324000000000002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268</v>
      </c>
      <c r="AU222" s="240" t="s">
        <v>93</v>
      </c>
      <c r="AV222" s="13" t="s">
        <v>93</v>
      </c>
      <c r="AW222" s="13" t="s">
        <v>34</v>
      </c>
      <c r="AX222" s="13" t="s">
        <v>74</v>
      </c>
      <c r="AY222" s="240" t="s">
        <v>224</v>
      </c>
    </row>
    <row r="223" s="14" customFormat="1">
      <c r="A223" s="14"/>
      <c r="B223" s="246"/>
      <c r="C223" s="247"/>
      <c r="D223" s="231" t="s">
        <v>268</v>
      </c>
      <c r="E223" s="248" t="s">
        <v>19</v>
      </c>
      <c r="F223" s="249" t="s">
        <v>480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268</v>
      </c>
      <c r="AU223" s="255" t="s">
        <v>93</v>
      </c>
      <c r="AV223" s="14" t="s">
        <v>82</v>
      </c>
      <c r="AW223" s="14" t="s">
        <v>34</v>
      </c>
      <c r="AX223" s="14" t="s">
        <v>74</v>
      </c>
      <c r="AY223" s="255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525</v>
      </c>
      <c r="G224" s="230"/>
      <c r="H224" s="234">
        <v>0.0080000000000000002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25.332000000000001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151</v>
      </c>
      <c r="D226" s="216" t="s">
        <v>227</v>
      </c>
      <c r="E226" s="217" t="s">
        <v>526</v>
      </c>
      <c r="F226" s="218" t="s">
        <v>527</v>
      </c>
      <c r="G226" s="219" t="s">
        <v>324</v>
      </c>
      <c r="H226" s="220">
        <v>15.464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2.5234999999999999</v>
      </c>
      <c r="R226" s="225">
        <f>Q226*H226</f>
        <v>39.023403999999999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528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529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4" customFormat="1">
      <c r="A228" s="14"/>
      <c r="B228" s="246"/>
      <c r="C228" s="247"/>
      <c r="D228" s="231" t="s">
        <v>268</v>
      </c>
      <c r="E228" s="248" t="s">
        <v>19</v>
      </c>
      <c r="F228" s="249" t="s">
        <v>495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268</v>
      </c>
      <c r="AU228" s="255" t="s">
        <v>93</v>
      </c>
      <c r="AV228" s="14" t="s">
        <v>82</v>
      </c>
      <c r="AW228" s="14" t="s">
        <v>34</v>
      </c>
      <c r="AX228" s="14" t="s">
        <v>74</v>
      </c>
      <c r="AY228" s="255" t="s">
        <v>224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530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531</v>
      </c>
      <c r="G230" s="230"/>
      <c r="H230" s="234">
        <v>8.7940000000000005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74</v>
      </c>
      <c r="AY230" s="240" t="s">
        <v>224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532</v>
      </c>
      <c r="G231" s="230"/>
      <c r="H231" s="234">
        <v>4.5279999999999996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74</v>
      </c>
      <c r="AY231" s="240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533</v>
      </c>
      <c r="G232" s="230"/>
      <c r="H232" s="234">
        <v>0.042000000000000003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74</v>
      </c>
      <c r="AY232" s="240" t="s">
        <v>224</v>
      </c>
    </row>
    <row r="233" s="14" customFormat="1">
      <c r="A233" s="14"/>
      <c r="B233" s="246"/>
      <c r="C233" s="247"/>
      <c r="D233" s="231" t="s">
        <v>268</v>
      </c>
      <c r="E233" s="248" t="s">
        <v>19</v>
      </c>
      <c r="F233" s="249" t="s">
        <v>534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268</v>
      </c>
      <c r="AU233" s="255" t="s">
        <v>93</v>
      </c>
      <c r="AV233" s="14" t="s">
        <v>82</v>
      </c>
      <c r="AW233" s="14" t="s">
        <v>34</v>
      </c>
      <c r="AX233" s="14" t="s">
        <v>74</v>
      </c>
      <c r="AY233" s="255" t="s">
        <v>224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535</v>
      </c>
      <c r="G234" s="230"/>
      <c r="H234" s="234">
        <v>2.1000000000000001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74</v>
      </c>
      <c r="AY234" s="240" t="s">
        <v>224</v>
      </c>
    </row>
    <row r="235" s="16" customFormat="1">
      <c r="A235" s="16"/>
      <c r="B235" s="272"/>
      <c r="C235" s="273"/>
      <c r="D235" s="231" t="s">
        <v>268</v>
      </c>
      <c r="E235" s="274" t="s">
        <v>19</v>
      </c>
      <c r="F235" s="275" t="s">
        <v>351</v>
      </c>
      <c r="G235" s="273"/>
      <c r="H235" s="276">
        <v>15.464</v>
      </c>
      <c r="I235" s="277"/>
      <c r="J235" s="273"/>
      <c r="K235" s="273"/>
      <c r="L235" s="278"/>
      <c r="M235" s="279"/>
      <c r="N235" s="280"/>
      <c r="O235" s="280"/>
      <c r="P235" s="280"/>
      <c r="Q235" s="280"/>
      <c r="R235" s="280"/>
      <c r="S235" s="280"/>
      <c r="T235" s="281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T235" s="282" t="s">
        <v>268</v>
      </c>
      <c r="AU235" s="282" t="s">
        <v>93</v>
      </c>
      <c r="AV235" s="16" t="s">
        <v>231</v>
      </c>
      <c r="AW235" s="16" t="s">
        <v>34</v>
      </c>
      <c r="AX235" s="16" t="s">
        <v>82</v>
      </c>
      <c r="AY235" s="282" t="s">
        <v>224</v>
      </c>
    </row>
    <row r="236" s="2" customFormat="1" ht="24.15" customHeight="1">
      <c r="A236" s="41"/>
      <c r="B236" s="42"/>
      <c r="C236" s="216" t="s">
        <v>284</v>
      </c>
      <c r="D236" s="216" t="s">
        <v>227</v>
      </c>
      <c r="E236" s="217" t="s">
        <v>536</v>
      </c>
      <c r="F236" s="218" t="s">
        <v>537</v>
      </c>
      <c r="G236" s="219" t="s">
        <v>266</v>
      </c>
      <c r="H236" s="220">
        <v>111.768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0.0027499999999999998</v>
      </c>
      <c r="R236" s="225">
        <f>Q236*H236</f>
        <v>0.30736199999999997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538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539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14" customFormat="1">
      <c r="A238" s="14"/>
      <c r="B238" s="246"/>
      <c r="C238" s="247"/>
      <c r="D238" s="231" t="s">
        <v>268</v>
      </c>
      <c r="E238" s="248" t="s">
        <v>19</v>
      </c>
      <c r="F238" s="249" t="s">
        <v>530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268</v>
      </c>
      <c r="AU238" s="255" t="s">
        <v>93</v>
      </c>
      <c r="AV238" s="14" t="s">
        <v>82</v>
      </c>
      <c r="AW238" s="14" t="s">
        <v>34</v>
      </c>
      <c r="AX238" s="14" t="s">
        <v>74</v>
      </c>
      <c r="AY238" s="255" t="s">
        <v>224</v>
      </c>
    </row>
    <row r="239" s="13" customFormat="1">
      <c r="A239" s="13"/>
      <c r="B239" s="229"/>
      <c r="C239" s="230"/>
      <c r="D239" s="231" t="s">
        <v>268</v>
      </c>
      <c r="E239" s="232" t="s">
        <v>19</v>
      </c>
      <c r="F239" s="233" t="s">
        <v>540</v>
      </c>
      <c r="G239" s="230"/>
      <c r="H239" s="234">
        <v>58.624000000000002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268</v>
      </c>
      <c r="AU239" s="240" t="s">
        <v>93</v>
      </c>
      <c r="AV239" s="13" t="s">
        <v>93</v>
      </c>
      <c r="AW239" s="13" t="s">
        <v>34</v>
      </c>
      <c r="AX239" s="13" t="s">
        <v>74</v>
      </c>
      <c r="AY239" s="240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541</v>
      </c>
      <c r="G240" s="230"/>
      <c r="H240" s="234">
        <v>30.184000000000001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74</v>
      </c>
      <c r="AY240" s="240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542</v>
      </c>
      <c r="G241" s="230"/>
      <c r="H241" s="234">
        <v>0.28000000000000003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4" customFormat="1">
      <c r="A242" s="14"/>
      <c r="B242" s="246"/>
      <c r="C242" s="247"/>
      <c r="D242" s="231" t="s">
        <v>268</v>
      </c>
      <c r="E242" s="248" t="s">
        <v>19</v>
      </c>
      <c r="F242" s="249" t="s">
        <v>534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268</v>
      </c>
      <c r="AU242" s="255" t="s">
        <v>93</v>
      </c>
      <c r="AV242" s="14" t="s">
        <v>82</v>
      </c>
      <c r="AW242" s="14" t="s">
        <v>34</v>
      </c>
      <c r="AX242" s="14" t="s">
        <v>74</v>
      </c>
      <c r="AY242" s="255" t="s">
        <v>224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543</v>
      </c>
      <c r="G243" s="230"/>
      <c r="H243" s="234">
        <v>22.68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74</v>
      </c>
      <c r="AY243" s="240" t="s">
        <v>224</v>
      </c>
    </row>
    <row r="244" s="16" customFormat="1">
      <c r="A244" s="16"/>
      <c r="B244" s="272"/>
      <c r="C244" s="273"/>
      <c r="D244" s="231" t="s">
        <v>268</v>
      </c>
      <c r="E244" s="274" t="s">
        <v>19</v>
      </c>
      <c r="F244" s="275" t="s">
        <v>351</v>
      </c>
      <c r="G244" s="273"/>
      <c r="H244" s="276">
        <v>111.768</v>
      </c>
      <c r="I244" s="277"/>
      <c r="J244" s="273"/>
      <c r="K244" s="273"/>
      <c r="L244" s="278"/>
      <c r="M244" s="279"/>
      <c r="N244" s="280"/>
      <c r="O244" s="280"/>
      <c r="P244" s="280"/>
      <c r="Q244" s="280"/>
      <c r="R244" s="280"/>
      <c r="S244" s="280"/>
      <c r="T244" s="281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2" t="s">
        <v>268</v>
      </c>
      <c r="AU244" s="282" t="s">
        <v>93</v>
      </c>
      <c r="AV244" s="16" t="s">
        <v>231</v>
      </c>
      <c r="AW244" s="16" t="s">
        <v>34</v>
      </c>
      <c r="AX244" s="16" t="s">
        <v>82</v>
      </c>
      <c r="AY244" s="282" t="s">
        <v>224</v>
      </c>
    </row>
    <row r="245" s="2" customFormat="1" ht="24.15" customHeight="1">
      <c r="A245" s="41"/>
      <c r="B245" s="42"/>
      <c r="C245" s="216" t="s">
        <v>544</v>
      </c>
      <c r="D245" s="216" t="s">
        <v>227</v>
      </c>
      <c r="E245" s="217" t="s">
        <v>545</v>
      </c>
      <c r="F245" s="218" t="s">
        <v>546</v>
      </c>
      <c r="G245" s="219" t="s">
        <v>266</v>
      </c>
      <c r="H245" s="220">
        <v>111.768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547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548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16" t="s">
        <v>549</v>
      </c>
      <c r="D247" s="216" t="s">
        <v>227</v>
      </c>
      <c r="E247" s="217" t="s">
        <v>550</v>
      </c>
      <c r="F247" s="218" t="s">
        <v>551</v>
      </c>
      <c r="G247" s="219" t="s">
        <v>324</v>
      </c>
      <c r="H247" s="220">
        <v>571.45600000000002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552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553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554</v>
      </c>
      <c r="G249" s="230"/>
      <c r="H249" s="234">
        <v>392.072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4" customFormat="1">
      <c r="A250" s="14"/>
      <c r="B250" s="246"/>
      <c r="C250" s="247"/>
      <c r="D250" s="231" t="s">
        <v>268</v>
      </c>
      <c r="E250" s="248" t="s">
        <v>19</v>
      </c>
      <c r="F250" s="249" t="s">
        <v>555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268</v>
      </c>
      <c r="AU250" s="255" t="s">
        <v>93</v>
      </c>
      <c r="AV250" s="14" t="s">
        <v>82</v>
      </c>
      <c r="AW250" s="14" t="s">
        <v>34</v>
      </c>
      <c r="AX250" s="14" t="s">
        <v>74</v>
      </c>
      <c r="AY250" s="255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556</v>
      </c>
      <c r="G251" s="230"/>
      <c r="H251" s="234">
        <v>179.38399999999999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6" customFormat="1">
      <c r="A252" s="16"/>
      <c r="B252" s="272"/>
      <c r="C252" s="273"/>
      <c r="D252" s="231" t="s">
        <v>268</v>
      </c>
      <c r="E252" s="274" t="s">
        <v>19</v>
      </c>
      <c r="F252" s="275" t="s">
        <v>351</v>
      </c>
      <c r="G252" s="273"/>
      <c r="H252" s="276">
        <v>571.45600000000002</v>
      </c>
      <c r="I252" s="277"/>
      <c r="J252" s="273"/>
      <c r="K252" s="273"/>
      <c r="L252" s="278"/>
      <c r="M252" s="279"/>
      <c r="N252" s="280"/>
      <c r="O252" s="280"/>
      <c r="P252" s="280"/>
      <c r="Q252" s="280"/>
      <c r="R252" s="280"/>
      <c r="S252" s="280"/>
      <c r="T252" s="281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82" t="s">
        <v>268</v>
      </c>
      <c r="AU252" s="282" t="s">
        <v>93</v>
      </c>
      <c r="AV252" s="16" t="s">
        <v>231</v>
      </c>
      <c r="AW252" s="16" t="s">
        <v>34</v>
      </c>
      <c r="AX252" s="16" t="s">
        <v>82</v>
      </c>
      <c r="AY252" s="282" t="s">
        <v>224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557</v>
      </c>
      <c r="F253" s="214" t="s">
        <v>558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SUM(P254:P312)</f>
        <v>0</v>
      </c>
      <c r="Q253" s="208"/>
      <c r="R253" s="209">
        <f>SUM(R254:R312)</f>
        <v>29.441858199999995</v>
      </c>
      <c r="S253" s="208"/>
      <c r="T253" s="210">
        <f>SUM(T254:T312)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SUM(BK254:BK312)</f>
        <v>0</v>
      </c>
    </row>
    <row r="254" s="2" customFormat="1" ht="44.25" customHeight="1">
      <c r="A254" s="41"/>
      <c r="B254" s="42"/>
      <c r="C254" s="216" t="s">
        <v>559</v>
      </c>
      <c r="D254" s="216" t="s">
        <v>227</v>
      </c>
      <c r="E254" s="217" t="s">
        <v>560</v>
      </c>
      <c r="F254" s="218" t="s">
        <v>561</v>
      </c>
      <c r="G254" s="219" t="s">
        <v>324</v>
      </c>
      <c r="H254" s="220">
        <v>16.888000000000002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562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563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564</v>
      </c>
      <c r="G256" s="230"/>
      <c r="H256" s="234">
        <v>16.888000000000002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2" customFormat="1" ht="37.8" customHeight="1">
      <c r="A257" s="41"/>
      <c r="B257" s="42"/>
      <c r="C257" s="216" t="s">
        <v>565</v>
      </c>
      <c r="D257" s="216" t="s">
        <v>227</v>
      </c>
      <c r="E257" s="217" t="s">
        <v>566</v>
      </c>
      <c r="F257" s="218" t="s">
        <v>567</v>
      </c>
      <c r="G257" s="219" t="s">
        <v>266</v>
      </c>
      <c r="H257" s="220">
        <v>231.59999999999999</v>
      </c>
      <c r="I257" s="221"/>
      <c r="J257" s="222">
        <f>ROUND(I257*H257,2)</f>
        <v>0</v>
      </c>
      <c r="K257" s="218" t="s">
        <v>312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0.00017000000000000001</v>
      </c>
      <c r="R257" s="225">
        <f>Q257*H257</f>
        <v>0.039372000000000004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568</v>
      </c>
    </row>
    <row r="258" s="2" customFormat="1">
      <c r="A258" s="41"/>
      <c r="B258" s="42"/>
      <c r="C258" s="43"/>
      <c r="D258" s="267" t="s">
        <v>314</v>
      </c>
      <c r="E258" s="43"/>
      <c r="F258" s="268" t="s">
        <v>569</v>
      </c>
      <c r="G258" s="43"/>
      <c r="H258" s="43"/>
      <c r="I258" s="269"/>
      <c r="J258" s="43"/>
      <c r="K258" s="43"/>
      <c r="L258" s="47"/>
      <c r="M258" s="270"/>
      <c r="N258" s="271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314</v>
      </c>
      <c r="AU258" s="20" t="s">
        <v>93</v>
      </c>
    </row>
    <row r="259" s="13" customFormat="1">
      <c r="A259" s="13"/>
      <c r="B259" s="229"/>
      <c r="C259" s="230"/>
      <c r="D259" s="231" t="s">
        <v>268</v>
      </c>
      <c r="E259" s="232" t="s">
        <v>19</v>
      </c>
      <c r="F259" s="233" t="s">
        <v>570</v>
      </c>
      <c r="G259" s="230"/>
      <c r="H259" s="234">
        <v>231.59999999999999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268</v>
      </c>
      <c r="AU259" s="240" t="s">
        <v>93</v>
      </c>
      <c r="AV259" s="13" t="s">
        <v>93</v>
      </c>
      <c r="AW259" s="13" t="s">
        <v>34</v>
      </c>
      <c r="AX259" s="13" t="s">
        <v>82</v>
      </c>
      <c r="AY259" s="240" t="s">
        <v>224</v>
      </c>
    </row>
    <row r="260" s="2" customFormat="1" ht="24.15" customHeight="1">
      <c r="A260" s="41"/>
      <c r="B260" s="42"/>
      <c r="C260" s="286" t="s">
        <v>571</v>
      </c>
      <c r="D260" s="286" t="s">
        <v>572</v>
      </c>
      <c r="E260" s="287" t="s">
        <v>573</v>
      </c>
      <c r="F260" s="288" t="s">
        <v>574</v>
      </c>
      <c r="G260" s="289" t="s">
        <v>266</v>
      </c>
      <c r="H260" s="290">
        <v>273.28800000000001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0.00020000000000000001</v>
      </c>
      <c r="R260" s="225">
        <f>Q260*H260</f>
        <v>0.054657600000000008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575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576</v>
      </c>
      <c r="G261" s="230"/>
      <c r="H261" s="234">
        <v>273.28800000000001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16.5" customHeight="1">
      <c r="A262" s="41"/>
      <c r="B262" s="42"/>
      <c r="C262" s="216" t="s">
        <v>7</v>
      </c>
      <c r="D262" s="216" t="s">
        <v>227</v>
      </c>
      <c r="E262" s="217" t="s">
        <v>577</v>
      </c>
      <c r="F262" s="218" t="s">
        <v>578</v>
      </c>
      <c r="G262" s="219" t="s">
        <v>324</v>
      </c>
      <c r="H262" s="220">
        <v>12.43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2.3010199999999998</v>
      </c>
      <c r="R262" s="225">
        <f>Q262*H262</f>
        <v>28.601678599999996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579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580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4" customFormat="1">
      <c r="A264" s="14"/>
      <c r="B264" s="246"/>
      <c r="C264" s="247"/>
      <c r="D264" s="231" t="s">
        <v>268</v>
      </c>
      <c r="E264" s="248" t="s">
        <v>19</v>
      </c>
      <c r="F264" s="249" t="s">
        <v>581</v>
      </c>
      <c r="G264" s="247"/>
      <c r="H264" s="248" t="s">
        <v>19</v>
      </c>
      <c r="I264" s="250"/>
      <c r="J264" s="247"/>
      <c r="K264" s="247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268</v>
      </c>
      <c r="AU264" s="255" t="s">
        <v>93</v>
      </c>
      <c r="AV264" s="14" t="s">
        <v>82</v>
      </c>
      <c r="AW264" s="14" t="s">
        <v>34</v>
      </c>
      <c r="AX264" s="14" t="s">
        <v>74</v>
      </c>
      <c r="AY264" s="255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582</v>
      </c>
      <c r="G265" s="230"/>
      <c r="H265" s="234">
        <v>12.063000000000001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4" customFormat="1">
      <c r="A266" s="14"/>
      <c r="B266" s="246"/>
      <c r="C266" s="247"/>
      <c r="D266" s="231" t="s">
        <v>268</v>
      </c>
      <c r="E266" s="248" t="s">
        <v>19</v>
      </c>
      <c r="F266" s="249" t="s">
        <v>583</v>
      </c>
      <c r="G266" s="247"/>
      <c r="H266" s="248" t="s">
        <v>19</v>
      </c>
      <c r="I266" s="250"/>
      <c r="J266" s="247"/>
      <c r="K266" s="247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268</v>
      </c>
      <c r="AU266" s="255" t="s">
        <v>93</v>
      </c>
      <c r="AV266" s="14" t="s">
        <v>82</v>
      </c>
      <c r="AW266" s="14" t="s">
        <v>34</v>
      </c>
      <c r="AX266" s="14" t="s">
        <v>74</v>
      </c>
      <c r="AY266" s="255" t="s">
        <v>224</v>
      </c>
    </row>
    <row r="267" s="13" customFormat="1">
      <c r="A267" s="13"/>
      <c r="B267" s="229"/>
      <c r="C267" s="230"/>
      <c r="D267" s="231" t="s">
        <v>268</v>
      </c>
      <c r="E267" s="232" t="s">
        <v>19</v>
      </c>
      <c r="F267" s="233" t="s">
        <v>584</v>
      </c>
      <c r="G267" s="230"/>
      <c r="H267" s="234">
        <v>0.36699999999999999</v>
      </c>
      <c r="I267" s="235"/>
      <c r="J267" s="230"/>
      <c r="K267" s="230"/>
      <c r="L267" s="236"/>
      <c r="M267" s="237"/>
      <c r="N267" s="238"/>
      <c r="O267" s="238"/>
      <c r="P267" s="238"/>
      <c r="Q267" s="238"/>
      <c r="R267" s="238"/>
      <c r="S267" s="238"/>
      <c r="T267" s="239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0" t="s">
        <v>268</v>
      </c>
      <c r="AU267" s="240" t="s">
        <v>93</v>
      </c>
      <c r="AV267" s="13" t="s">
        <v>93</v>
      </c>
      <c r="AW267" s="13" t="s">
        <v>34</v>
      </c>
      <c r="AX267" s="13" t="s">
        <v>74</v>
      </c>
      <c r="AY267" s="240" t="s">
        <v>224</v>
      </c>
    </row>
    <row r="268" s="16" customFormat="1">
      <c r="A268" s="16"/>
      <c r="B268" s="272"/>
      <c r="C268" s="273"/>
      <c r="D268" s="231" t="s">
        <v>268</v>
      </c>
      <c r="E268" s="274" t="s">
        <v>19</v>
      </c>
      <c r="F268" s="275" t="s">
        <v>351</v>
      </c>
      <c r="G268" s="273"/>
      <c r="H268" s="276">
        <v>12.43</v>
      </c>
      <c r="I268" s="277"/>
      <c r="J268" s="273"/>
      <c r="K268" s="273"/>
      <c r="L268" s="278"/>
      <c r="M268" s="279"/>
      <c r="N268" s="280"/>
      <c r="O268" s="280"/>
      <c r="P268" s="280"/>
      <c r="Q268" s="280"/>
      <c r="R268" s="280"/>
      <c r="S268" s="280"/>
      <c r="T268" s="281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82" t="s">
        <v>268</v>
      </c>
      <c r="AU268" s="282" t="s">
        <v>93</v>
      </c>
      <c r="AV268" s="16" t="s">
        <v>231</v>
      </c>
      <c r="AW268" s="16" t="s">
        <v>34</v>
      </c>
      <c r="AX268" s="16" t="s">
        <v>82</v>
      </c>
      <c r="AY268" s="282" t="s">
        <v>224</v>
      </c>
    </row>
    <row r="269" s="2" customFormat="1" ht="24.15" customHeight="1">
      <c r="A269" s="41"/>
      <c r="B269" s="42"/>
      <c r="C269" s="216" t="s">
        <v>156</v>
      </c>
      <c r="D269" s="216" t="s">
        <v>227</v>
      </c>
      <c r="E269" s="217" t="s">
        <v>585</v>
      </c>
      <c r="F269" s="218" t="s">
        <v>586</v>
      </c>
      <c r="G269" s="219" t="s">
        <v>471</v>
      </c>
      <c r="H269" s="220">
        <v>193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0.00048999999999999998</v>
      </c>
      <c r="R269" s="225">
        <f>Q269*H269</f>
        <v>0.094570000000000001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587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588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14" customFormat="1">
      <c r="A271" s="14"/>
      <c r="B271" s="246"/>
      <c r="C271" s="247"/>
      <c r="D271" s="231" t="s">
        <v>268</v>
      </c>
      <c r="E271" s="248" t="s">
        <v>19</v>
      </c>
      <c r="F271" s="249" t="s">
        <v>589</v>
      </c>
      <c r="G271" s="247"/>
      <c r="H271" s="248" t="s">
        <v>19</v>
      </c>
      <c r="I271" s="250"/>
      <c r="J271" s="247"/>
      <c r="K271" s="247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268</v>
      </c>
      <c r="AU271" s="255" t="s">
        <v>93</v>
      </c>
      <c r="AV271" s="14" t="s">
        <v>82</v>
      </c>
      <c r="AW271" s="14" t="s">
        <v>34</v>
      </c>
      <c r="AX271" s="14" t="s">
        <v>74</v>
      </c>
      <c r="AY271" s="255" t="s">
        <v>224</v>
      </c>
    </row>
    <row r="272" s="13" customFormat="1">
      <c r="A272" s="13"/>
      <c r="B272" s="229"/>
      <c r="C272" s="230"/>
      <c r="D272" s="231" t="s">
        <v>268</v>
      </c>
      <c r="E272" s="232" t="s">
        <v>19</v>
      </c>
      <c r="F272" s="233" t="s">
        <v>108</v>
      </c>
      <c r="G272" s="230"/>
      <c r="H272" s="234">
        <v>3</v>
      </c>
      <c r="I272" s="235"/>
      <c r="J272" s="230"/>
      <c r="K272" s="230"/>
      <c r="L272" s="236"/>
      <c r="M272" s="237"/>
      <c r="N272" s="238"/>
      <c r="O272" s="238"/>
      <c r="P272" s="238"/>
      <c r="Q272" s="238"/>
      <c r="R272" s="238"/>
      <c r="S272" s="238"/>
      <c r="T272" s="23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0" t="s">
        <v>268</v>
      </c>
      <c r="AU272" s="240" t="s">
        <v>93</v>
      </c>
      <c r="AV272" s="13" t="s">
        <v>93</v>
      </c>
      <c r="AW272" s="13" t="s">
        <v>34</v>
      </c>
      <c r="AX272" s="13" t="s">
        <v>74</v>
      </c>
      <c r="AY272" s="240" t="s">
        <v>224</v>
      </c>
    </row>
    <row r="273" s="14" customFormat="1">
      <c r="A273" s="14"/>
      <c r="B273" s="246"/>
      <c r="C273" s="247"/>
      <c r="D273" s="231" t="s">
        <v>268</v>
      </c>
      <c r="E273" s="248" t="s">
        <v>19</v>
      </c>
      <c r="F273" s="249" t="s">
        <v>452</v>
      </c>
      <c r="G273" s="247"/>
      <c r="H273" s="248" t="s">
        <v>19</v>
      </c>
      <c r="I273" s="250"/>
      <c r="J273" s="247"/>
      <c r="K273" s="247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268</v>
      </c>
      <c r="AU273" s="255" t="s">
        <v>93</v>
      </c>
      <c r="AV273" s="14" t="s">
        <v>82</v>
      </c>
      <c r="AW273" s="14" t="s">
        <v>34</v>
      </c>
      <c r="AX273" s="14" t="s">
        <v>74</v>
      </c>
      <c r="AY273" s="255" t="s">
        <v>224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590</v>
      </c>
      <c r="G274" s="230"/>
      <c r="H274" s="234">
        <v>177.05000000000001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591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592</v>
      </c>
      <c r="G276" s="230"/>
      <c r="H276" s="234">
        <v>12.949999999999999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6" customFormat="1">
      <c r="A277" s="16"/>
      <c r="B277" s="272"/>
      <c r="C277" s="273"/>
      <c r="D277" s="231" t="s">
        <v>268</v>
      </c>
      <c r="E277" s="274" t="s">
        <v>19</v>
      </c>
      <c r="F277" s="275" t="s">
        <v>351</v>
      </c>
      <c r="G277" s="273"/>
      <c r="H277" s="276">
        <v>193</v>
      </c>
      <c r="I277" s="277"/>
      <c r="J277" s="273"/>
      <c r="K277" s="273"/>
      <c r="L277" s="278"/>
      <c r="M277" s="279"/>
      <c r="N277" s="280"/>
      <c r="O277" s="280"/>
      <c r="P277" s="280"/>
      <c r="Q277" s="280"/>
      <c r="R277" s="280"/>
      <c r="S277" s="280"/>
      <c r="T277" s="281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82" t="s">
        <v>268</v>
      </c>
      <c r="AU277" s="282" t="s">
        <v>93</v>
      </c>
      <c r="AV277" s="16" t="s">
        <v>231</v>
      </c>
      <c r="AW277" s="16" t="s">
        <v>34</v>
      </c>
      <c r="AX277" s="16" t="s">
        <v>82</v>
      </c>
      <c r="AY277" s="282" t="s">
        <v>224</v>
      </c>
    </row>
    <row r="278" s="2" customFormat="1" ht="37.8" customHeight="1">
      <c r="A278" s="41"/>
      <c r="B278" s="42"/>
      <c r="C278" s="216" t="s">
        <v>159</v>
      </c>
      <c r="D278" s="216" t="s">
        <v>227</v>
      </c>
      <c r="E278" s="217" t="s">
        <v>593</v>
      </c>
      <c r="F278" s="218" t="s">
        <v>594</v>
      </c>
      <c r="G278" s="219" t="s">
        <v>595</v>
      </c>
      <c r="H278" s="220">
        <v>13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0.040050000000000002</v>
      </c>
      <c r="R278" s="225">
        <f>Q278*H278</f>
        <v>0.52065000000000006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596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597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37.8" customHeight="1">
      <c r="A280" s="41"/>
      <c r="B280" s="42"/>
      <c r="C280" s="216" t="s">
        <v>162</v>
      </c>
      <c r="D280" s="216" t="s">
        <v>227</v>
      </c>
      <c r="E280" s="217" t="s">
        <v>598</v>
      </c>
      <c r="F280" s="218" t="s">
        <v>599</v>
      </c>
      <c r="G280" s="219" t="s">
        <v>595</v>
      </c>
      <c r="H280" s="220">
        <v>2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0.00396</v>
      </c>
      <c r="R280" s="225">
        <f>Q280*H280</f>
        <v>0.00792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600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601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93</v>
      </c>
    </row>
    <row r="282" s="2" customFormat="1" ht="37.8" customHeight="1">
      <c r="A282" s="41"/>
      <c r="B282" s="42"/>
      <c r="C282" s="216" t="s">
        <v>165</v>
      </c>
      <c r="D282" s="216" t="s">
        <v>227</v>
      </c>
      <c r="E282" s="217" t="s">
        <v>602</v>
      </c>
      <c r="F282" s="218" t="s">
        <v>603</v>
      </c>
      <c r="G282" s="219" t="s">
        <v>595</v>
      </c>
      <c r="H282" s="220">
        <v>5</v>
      </c>
      <c r="I282" s="221"/>
      <c r="J282" s="222">
        <f>ROUND(I282*H282,2)</f>
        <v>0</v>
      </c>
      <c r="K282" s="218" t="s">
        <v>312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0.0059800000000000001</v>
      </c>
      <c r="R282" s="225">
        <f>Q282*H282</f>
        <v>0.029899999999999999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604</v>
      </c>
    </row>
    <row r="283" s="2" customFormat="1">
      <c r="A283" s="41"/>
      <c r="B283" s="42"/>
      <c r="C283" s="43"/>
      <c r="D283" s="267" t="s">
        <v>314</v>
      </c>
      <c r="E283" s="43"/>
      <c r="F283" s="268" t="s">
        <v>605</v>
      </c>
      <c r="G283" s="43"/>
      <c r="H283" s="43"/>
      <c r="I283" s="269"/>
      <c r="J283" s="43"/>
      <c r="K283" s="43"/>
      <c r="L283" s="47"/>
      <c r="M283" s="270"/>
      <c r="N283" s="271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314</v>
      </c>
      <c r="AU283" s="20" t="s">
        <v>93</v>
      </c>
    </row>
    <row r="284" s="14" customFormat="1">
      <c r="A284" s="14"/>
      <c r="B284" s="246"/>
      <c r="C284" s="247"/>
      <c r="D284" s="231" t="s">
        <v>268</v>
      </c>
      <c r="E284" s="248" t="s">
        <v>19</v>
      </c>
      <c r="F284" s="249" t="s">
        <v>606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268</v>
      </c>
      <c r="AU284" s="255" t="s">
        <v>93</v>
      </c>
      <c r="AV284" s="14" t="s">
        <v>82</v>
      </c>
      <c r="AW284" s="14" t="s">
        <v>34</v>
      </c>
      <c r="AX284" s="14" t="s">
        <v>74</v>
      </c>
      <c r="AY284" s="255" t="s">
        <v>224</v>
      </c>
    </row>
    <row r="285" s="13" customFormat="1">
      <c r="A285" s="13"/>
      <c r="B285" s="229"/>
      <c r="C285" s="230"/>
      <c r="D285" s="231" t="s">
        <v>268</v>
      </c>
      <c r="E285" s="232" t="s">
        <v>19</v>
      </c>
      <c r="F285" s="233" t="s">
        <v>93</v>
      </c>
      <c r="G285" s="230"/>
      <c r="H285" s="234">
        <v>2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268</v>
      </c>
      <c r="AU285" s="240" t="s">
        <v>93</v>
      </c>
      <c r="AV285" s="13" t="s">
        <v>93</v>
      </c>
      <c r="AW285" s="13" t="s">
        <v>34</v>
      </c>
      <c r="AX285" s="13" t="s">
        <v>74</v>
      </c>
      <c r="AY285" s="240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607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82</v>
      </c>
      <c r="G287" s="230"/>
      <c r="H287" s="234">
        <v>1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4" customFormat="1">
      <c r="A288" s="14"/>
      <c r="B288" s="246"/>
      <c r="C288" s="247"/>
      <c r="D288" s="231" t="s">
        <v>268</v>
      </c>
      <c r="E288" s="248" t="s">
        <v>19</v>
      </c>
      <c r="F288" s="249" t="s">
        <v>608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268</v>
      </c>
      <c r="AU288" s="255" t="s">
        <v>93</v>
      </c>
      <c r="AV288" s="14" t="s">
        <v>82</v>
      </c>
      <c r="AW288" s="14" t="s">
        <v>34</v>
      </c>
      <c r="AX288" s="14" t="s">
        <v>74</v>
      </c>
      <c r="AY288" s="255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93</v>
      </c>
      <c r="G289" s="230"/>
      <c r="H289" s="234">
        <v>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6" customFormat="1">
      <c r="A290" s="16"/>
      <c r="B290" s="272"/>
      <c r="C290" s="273"/>
      <c r="D290" s="231" t="s">
        <v>268</v>
      </c>
      <c r="E290" s="274" t="s">
        <v>19</v>
      </c>
      <c r="F290" s="275" t="s">
        <v>351</v>
      </c>
      <c r="G290" s="273"/>
      <c r="H290" s="276">
        <v>5</v>
      </c>
      <c r="I290" s="277"/>
      <c r="J290" s="273"/>
      <c r="K290" s="273"/>
      <c r="L290" s="278"/>
      <c r="M290" s="279"/>
      <c r="N290" s="280"/>
      <c r="O290" s="280"/>
      <c r="P290" s="280"/>
      <c r="Q290" s="280"/>
      <c r="R290" s="280"/>
      <c r="S290" s="280"/>
      <c r="T290" s="281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2" t="s">
        <v>268</v>
      </c>
      <c r="AU290" s="282" t="s">
        <v>93</v>
      </c>
      <c r="AV290" s="16" t="s">
        <v>231</v>
      </c>
      <c r="AW290" s="16" t="s">
        <v>34</v>
      </c>
      <c r="AX290" s="16" t="s">
        <v>82</v>
      </c>
      <c r="AY290" s="282" t="s">
        <v>224</v>
      </c>
    </row>
    <row r="291" s="2" customFormat="1" ht="37.8" customHeight="1">
      <c r="A291" s="41"/>
      <c r="B291" s="42"/>
      <c r="C291" s="216" t="s">
        <v>168</v>
      </c>
      <c r="D291" s="216" t="s">
        <v>227</v>
      </c>
      <c r="E291" s="217" t="s">
        <v>609</v>
      </c>
      <c r="F291" s="218" t="s">
        <v>610</v>
      </c>
      <c r="G291" s="219" t="s">
        <v>595</v>
      </c>
      <c r="H291" s="220">
        <v>1</v>
      </c>
      <c r="I291" s="221"/>
      <c r="J291" s="222">
        <f>ROUND(I291*H291,2)</f>
        <v>0</v>
      </c>
      <c r="K291" s="218" t="s">
        <v>312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0.0081399999999999997</v>
      </c>
      <c r="R291" s="225">
        <f>Q291*H291</f>
        <v>0.0081399999999999997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611</v>
      </c>
    </row>
    <row r="292" s="2" customFormat="1">
      <c r="A292" s="41"/>
      <c r="B292" s="42"/>
      <c r="C292" s="43"/>
      <c r="D292" s="267" t="s">
        <v>314</v>
      </c>
      <c r="E292" s="43"/>
      <c r="F292" s="268" t="s">
        <v>612</v>
      </c>
      <c r="G292" s="43"/>
      <c r="H292" s="43"/>
      <c r="I292" s="269"/>
      <c r="J292" s="43"/>
      <c r="K292" s="43"/>
      <c r="L292" s="47"/>
      <c r="M292" s="270"/>
      <c r="N292" s="271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314</v>
      </c>
      <c r="AU292" s="20" t="s">
        <v>93</v>
      </c>
    </row>
    <row r="293" s="2" customFormat="1" ht="37.8" customHeight="1">
      <c r="A293" s="41"/>
      <c r="B293" s="42"/>
      <c r="C293" s="216" t="s">
        <v>171</v>
      </c>
      <c r="D293" s="216" t="s">
        <v>227</v>
      </c>
      <c r="E293" s="217" t="s">
        <v>613</v>
      </c>
      <c r="F293" s="218" t="s">
        <v>614</v>
      </c>
      <c r="G293" s="219" t="s">
        <v>595</v>
      </c>
      <c r="H293" s="220">
        <v>5</v>
      </c>
      <c r="I293" s="221"/>
      <c r="J293" s="222">
        <f>ROUND(I293*H293,2)</f>
        <v>0</v>
      </c>
      <c r="K293" s="218" t="s">
        <v>312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0.011950000000000001</v>
      </c>
      <c r="R293" s="225">
        <f>Q293*H293</f>
        <v>0.059750000000000004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615</v>
      </c>
    </row>
    <row r="294" s="2" customFormat="1">
      <c r="A294" s="41"/>
      <c r="B294" s="42"/>
      <c r="C294" s="43"/>
      <c r="D294" s="267" t="s">
        <v>314</v>
      </c>
      <c r="E294" s="43"/>
      <c r="F294" s="268" t="s">
        <v>616</v>
      </c>
      <c r="G294" s="43"/>
      <c r="H294" s="43"/>
      <c r="I294" s="269"/>
      <c r="J294" s="43"/>
      <c r="K294" s="43"/>
      <c r="L294" s="47"/>
      <c r="M294" s="270"/>
      <c r="N294" s="271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314</v>
      </c>
      <c r="AU294" s="20" t="s">
        <v>93</v>
      </c>
    </row>
    <row r="295" s="14" customFormat="1">
      <c r="A295" s="14"/>
      <c r="B295" s="246"/>
      <c r="C295" s="247"/>
      <c r="D295" s="231" t="s">
        <v>268</v>
      </c>
      <c r="E295" s="248" t="s">
        <v>19</v>
      </c>
      <c r="F295" s="249" t="s">
        <v>617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268</v>
      </c>
      <c r="AU295" s="255" t="s">
        <v>93</v>
      </c>
      <c r="AV295" s="14" t="s">
        <v>82</v>
      </c>
      <c r="AW295" s="14" t="s">
        <v>34</v>
      </c>
      <c r="AX295" s="14" t="s">
        <v>74</v>
      </c>
      <c r="AY295" s="255" t="s">
        <v>224</v>
      </c>
    </row>
    <row r="296" s="13" customFormat="1">
      <c r="A296" s="13"/>
      <c r="B296" s="229"/>
      <c r="C296" s="230"/>
      <c r="D296" s="231" t="s">
        <v>268</v>
      </c>
      <c r="E296" s="232" t="s">
        <v>19</v>
      </c>
      <c r="F296" s="233" t="s">
        <v>82</v>
      </c>
      <c r="G296" s="230"/>
      <c r="H296" s="234">
        <v>1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34</v>
      </c>
      <c r="AX296" s="13" t="s">
        <v>74</v>
      </c>
      <c r="AY296" s="240" t="s">
        <v>224</v>
      </c>
    </row>
    <row r="297" s="14" customFormat="1">
      <c r="A297" s="14"/>
      <c r="B297" s="246"/>
      <c r="C297" s="247"/>
      <c r="D297" s="231" t="s">
        <v>268</v>
      </c>
      <c r="E297" s="248" t="s">
        <v>19</v>
      </c>
      <c r="F297" s="249" t="s">
        <v>618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268</v>
      </c>
      <c r="AU297" s="255" t="s">
        <v>93</v>
      </c>
      <c r="AV297" s="14" t="s">
        <v>82</v>
      </c>
      <c r="AW297" s="14" t="s">
        <v>34</v>
      </c>
      <c r="AX297" s="14" t="s">
        <v>74</v>
      </c>
      <c r="AY297" s="255" t="s">
        <v>224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231</v>
      </c>
      <c r="G298" s="230"/>
      <c r="H298" s="234">
        <v>4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6" customFormat="1">
      <c r="A299" s="16"/>
      <c r="B299" s="272"/>
      <c r="C299" s="273"/>
      <c r="D299" s="231" t="s">
        <v>268</v>
      </c>
      <c r="E299" s="274" t="s">
        <v>19</v>
      </c>
      <c r="F299" s="275" t="s">
        <v>351</v>
      </c>
      <c r="G299" s="273"/>
      <c r="H299" s="276">
        <v>5</v>
      </c>
      <c r="I299" s="277"/>
      <c r="J299" s="273"/>
      <c r="K299" s="273"/>
      <c r="L299" s="278"/>
      <c r="M299" s="279"/>
      <c r="N299" s="280"/>
      <c r="O299" s="280"/>
      <c r="P299" s="280"/>
      <c r="Q299" s="280"/>
      <c r="R299" s="280"/>
      <c r="S299" s="280"/>
      <c r="T299" s="281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2" t="s">
        <v>268</v>
      </c>
      <c r="AU299" s="282" t="s">
        <v>93</v>
      </c>
      <c r="AV299" s="16" t="s">
        <v>231</v>
      </c>
      <c r="AW299" s="16" t="s">
        <v>34</v>
      </c>
      <c r="AX299" s="16" t="s">
        <v>82</v>
      </c>
      <c r="AY299" s="282" t="s">
        <v>224</v>
      </c>
    </row>
    <row r="300" s="2" customFormat="1" ht="37.8" customHeight="1">
      <c r="A300" s="41"/>
      <c r="B300" s="42"/>
      <c r="C300" s="216" t="s">
        <v>174</v>
      </c>
      <c r="D300" s="216" t="s">
        <v>227</v>
      </c>
      <c r="E300" s="217" t="s">
        <v>619</v>
      </c>
      <c r="F300" s="218" t="s">
        <v>620</v>
      </c>
      <c r="G300" s="219" t="s">
        <v>595</v>
      </c>
      <c r="H300" s="220">
        <v>13</v>
      </c>
      <c r="I300" s="221"/>
      <c r="J300" s="222">
        <f>ROUND(I300*H300,2)</f>
        <v>0</v>
      </c>
      <c r="K300" s="218" t="s">
        <v>312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0.0019400000000000001</v>
      </c>
      <c r="R300" s="225">
        <f>Q300*H300</f>
        <v>0.025220000000000003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621</v>
      </c>
    </row>
    <row r="301" s="2" customFormat="1">
      <c r="A301" s="41"/>
      <c r="B301" s="42"/>
      <c r="C301" s="43"/>
      <c r="D301" s="267" t="s">
        <v>314</v>
      </c>
      <c r="E301" s="43"/>
      <c r="F301" s="268" t="s">
        <v>622</v>
      </c>
      <c r="G301" s="43"/>
      <c r="H301" s="43"/>
      <c r="I301" s="269"/>
      <c r="J301" s="43"/>
      <c r="K301" s="43"/>
      <c r="L301" s="47"/>
      <c r="M301" s="270"/>
      <c r="N301" s="271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314</v>
      </c>
      <c r="AU301" s="20" t="s">
        <v>93</v>
      </c>
    </row>
    <row r="302" s="2" customFormat="1" ht="37.8" customHeight="1">
      <c r="A302" s="41"/>
      <c r="B302" s="42"/>
      <c r="C302" s="216" t="s">
        <v>623</v>
      </c>
      <c r="D302" s="216" t="s">
        <v>227</v>
      </c>
      <c r="E302" s="217" t="s">
        <v>624</v>
      </c>
      <c r="F302" s="218" t="s">
        <v>625</v>
      </c>
      <c r="G302" s="219" t="s">
        <v>595</v>
      </c>
      <c r="H302" s="220">
        <v>8</v>
      </c>
      <c r="I302" s="221"/>
      <c r="J302" s="222">
        <f>ROUND(I302*H302,2)</f>
        <v>0</v>
      </c>
      <c r="K302" s="218" t="s">
        <v>312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626</v>
      </c>
    </row>
    <row r="303" s="2" customFormat="1">
      <c r="A303" s="41"/>
      <c r="B303" s="42"/>
      <c r="C303" s="43"/>
      <c r="D303" s="267" t="s">
        <v>314</v>
      </c>
      <c r="E303" s="43"/>
      <c r="F303" s="268" t="s">
        <v>627</v>
      </c>
      <c r="G303" s="43"/>
      <c r="H303" s="43"/>
      <c r="I303" s="269"/>
      <c r="J303" s="43"/>
      <c r="K303" s="43"/>
      <c r="L303" s="47"/>
      <c r="M303" s="270"/>
      <c r="N303" s="271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314</v>
      </c>
      <c r="AU303" s="20" t="s">
        <v>93</v>
      </c>
    </row>
    <row r="304" s="14" customFormat="1">
      <c r="A304" s="14"/>
      <c r="B304" s="246"/>
      <c r="C304" s="247"/>
      <c r="D304" s="231" t="s">
        <v>268</v>
      </c>
      <c r="E304" s="248" t="s">
        <v>19</v>
      </c>
      <c r="F304" s="249" t="s">
        <v>606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268</v>
      </c>
      <c r="AU304" s="255" t="s">
        <v>93</v>
      </c>
      <c r="AV304" s="14" t="s">
        <v>82</v>
      </c>
      <c r="AW304" s="14" t="s">
        <v>34</v>
      </c>
      <c r="AX304" s="14" t="s">
        <v>74</v>
      </c>
      <c r="AY304" s="255" t="s">
        <v>224</v>
      </c>
    </row>
    <row r="305" s="13" customFormat="1">
      <c r="A305" s="13"/>
      <c r="B305" s="229"/>
      <c r="C305" s="230"/>
      <c r="D305" s="231" t="s">
        <v>268</v>
      </c>
      <c r="E305" s="232" t="s">
        <v>19</v>
      </c>
      <c r="F305" s="233" t="s">
        <v>93</v>
      </c>
      <c r="G305" s="230"/>
      <c r="H305" s="234">
        <v>2</v>
      </c>
      <c r="I305" s="235"/>
      <c r="J305" s="230"/>
      <c r="K305" s="230"/>
      <c r="L305" s="236"/>
      <c r="M305" s="237"/>
      <c r="N305" s="238"/>
      <c r="O305" s="238"/>
      <c r="P305" s="238"/>
      <c r="Q305" s="238"/>
      <c r="R305" s="238"/>
      <c r="S305" s="238"/>
      <c r="T305" s="23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0" t="s">
        <v>268</v>
      </c>
      <c r="AU305" s="240" t="s">
        <v>93</v>
      </c>
      <c r="AV305" s="13" t="s">
        <v>93</v>
      </c>
      <c r="AW305" s="13" t="s">
        <v>34</v>
      </c>
      <c r="AX305" s="13" t="s">
        <v>74</v>
      </c>
      <c r="AY305" s="240" t="s">
        <v>224</v>
      </c>
    </row>
    <row r="306" s="14" customFormat="1">
      <c r="A306" s="14"/>
      <c r="B306" s="246"/>
      <c r="C306" s="247"/>
      <c r="D306" s="231" t="s">
        <v>268</v>
      </c>
      <c r="E306" s="248" t="s">
        <v>19</v>
      </c>
      <c r="F306" s="249" t="s">
        <v>607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268</v>
      </c>
      <c r="AU306" s="255" t="s">
        <v>93</v>
      </c>
      <c r="AV306" s="14" t="s">
        <v>82</v>
      </c>
      <c r="AW306" s="14" t="s">
        <v>34</v>
      </c>
      <c r="AX306" s="14" t="s">
        <v>74</v>
      </c>
      <c r="AY306" s="255" t="s">
        <v>224</v>
      </c>
    </row>
    <row r="307" s="13" customFormat="1">
      <c r="A307" s="13"/>
      <c r="B307" s="229"/>
      <c r="C307" s="230"/>
      <c r="D307" s="231" t="s">
        <v>268</v>
      </c>
      <c r="E307" s="232" t="s">
        <v>19</v>
      </c>
      <c r="F307" s="233" t="s">
        <v>82</v>
      </c>
      <c r="G307" s="230"/>
      <c r="H307" s="234">
        <v>1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268</v>
      </c>
      <c r="AU307" s="240" t="s">
        <v>93</v>
      </c>
      <c r="AV307" s="13" t="s">
        <v>93</v>
      </c>
      <c r="AW307" s="13" t="s">
        <v>34</v>
      </c>
      <c r="AX307" s="13" t="s">
        <v>74</v>
      </c>
      <c r="AY307" s="240" t="s">
        <v>224</v>
      </c>
    </row>
    <row r="308" s="14" customFormat="1">
      <c r="A308" s="14"/>
      <c r="B308" s="246"/>
      <c r="C308" s="247"/>
      <c r="D308" s="231" t="s">
        <v>268</v>
      </c>
      <c r="E308" s="248" t="s">
        <v>19</v>
      </c>
      <c r="F308" s="249" t="s">
        <v>617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268</v>
      </c>
      <c r="AU308" s="255" t="s">
        <v>93</v>
      </c>
      <c r="AV308" s="14" t="s">
        <v>82</v>
      </c>
      <c r="AW308" s="14" t="s">
        <v>34</v>
      </c>
      <c r="AX308" s="14" t="s">
        <v>74</v>
      </c>
      <c r="AY308" s="255" t="s">
        <v>224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82</v>
      </c>
      <c r="G309" s="230"/>
      <c r="H309" s="234">
        <v>1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4" customFormat="1">
      <c r="A310" s="14"/>
      <c r="B310" s="246"/>
      <c r="C310" s="247"/>
      <c r="D310" s="231" t="s">
        <v>268</v>
      </c>
      <c r="E310" s="248" t="s">
        <v>19</v>
      </c>
      <c r="F310" s="249" t="s">
        <v>618</v>
      </c>
      <c r="G310" s="247"/>
      <c r="H310" s="248" t="s">
        <v>19</v>
      </c>
      <c r="I310" s="250"/>
      <c r="J310" s="247"/>
      <c r="K310" s="247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268</v>
      </c>
      <c r="AU310" s="255" t="s">
        <v>93</v>
      </c>
      <c r="AV310" s="14" t="s">
        <v>82</v>
      </c>
      <c r="AW310" s="14" t="s">
        <v>34</v>
      </c>
      <c r="AX310" s="14" t="s">
        <v>74</v>
      </c>
      <c r="AY310" s="255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231</v>
      </c>
      <c r="G311" s="230"/>
      <c r="H311" s="234">
        <v>4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8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12" customFormat="1" ht="22.8" customHeight="1">
      <c r="A313" s="12"/>
      <c r="B313" s="200"/>
      <c r="C313" s="201"/>
      <c r="D313" s="202" t="s">
        <v>73</v>
      </c>
      <c r="E313" s="214" t="s">
        <v>108</v>
      </c>
      <c r="F313" s="214" t="s">
        <v>628</v>
      </c>
      <c r="G313" s="201"/>
      <c r="H313" s="201"/>
      <c r="I313" s="204"/>
      <c r="J313" s="215">
        <f>BK313</f>
        <v>0</v>
      </c>
      <c r="K313" s="201"/>
      <c r="L313" s="206"/>
      <c r="M313" s="207"/>
      <c r="N313" s="208"/>
      <c r="O313" s="208"/>
      <c r="P313" s="209">
        <f>SUM(P314:P743)</f>
        <v>0</v>
      </c>
      <c r="Q313" s="208"/>
      <c r="R313" s="209">
        <f>SUM(R314:R743)</f>
        <v>3781.2352107499992</v>
      </c>
      <c r="S313" s="208"/>
      <c r="T313" s="210">
        <f>SUM(T314:T743)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1" t="s">
        <v>82</v>
      </c>
      <c r="AT313" s="212" t="s">
        <v>73</v>
      </c>
      <c r="AU313" s="212" t="s">
        <v>82</v>
      </c>
      <c r="AY313" s="211" t="s">
        <v>224</v>
      </c>
      <c r="BK313" s="213">
        <f>SUM(BK314:BK743)</f>
        <v>0</v>
      </c>
    </row>
    <row r="314" s="2" customFormat="1" ht="37.8" customHeight="1">
      <c r="A314" s="41"/>
      <c r="B314" s="42"/>
      <c r="C314" s="216" t="s">
        <v>629</v>
      </c>
      <c r="D314" s="216" t="s">
        <v>227</v>
      </c>
      <c r="E314" s="217" t="s">
        <v>630</v>
      </c>
      <c r="F314" s="218" t="s">
        <v>631</v>
      </c>
      <c r="G314" s="219" t="s">
        <v>266</v>
      </c>
      <c r="H314" s="220">
        <v>56.414000000000001</v>
      </c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0.37678</v>
      </c>
      <c r="R314" s="225">
        <f>Q314*H314</f>
        <v>21.255666919999999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231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231</v>
      </c>
      <c r="BM314" s="227" t="s">
        <v>632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633</v>
      </c>
      <c r="G315" s="43"/>
      <c r="H315" s="43"/>
      <c r="I315" s="269"/>
      <c r="J315" s="43"/>
      <c r="K315" s="43"/>
      <c r="L315" s="47"/>
      <c r="M315" s="270"/>
      <c r="N315" s="271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14" customFormat="1">
      <c r="A316" s="14"/>
      <c r="B316" s="246"/>
      <c r="C316" s="247"/>
      <c r="D316" s="231" t="s">
        <v>268</v>
      </c>
      <c r="E316" s="248" t="s">
        <v>19</v>
      </c>
      <c r="F316" s="249" t="s">
        <v>634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268</v>
      </c>
      <c r="AU316" s="255" t="s">
        <v>93</v>
      </c>
      <c r="AV316" s="14" t="s">
        <v>82</v>
      </c>
      <c r="AW316" s="14" t="s">
        <v>34</v>
      </c>
      <c r="AX316" s="14" t="s">
        <v>74</v>
      </c>
      <c r="AY316" s="255" t="s">
        <v>224</v>
      </c>
    </row>
    <row r="317" s="13" customFormat="1">
      <c r="A317" s="13"/>
      <c r="B317" s="229"/>
      <c r="C317" s="230"/>
      <c r="D317" s="231" t="s">
        <v>268</v>
      </c>
      <c r="E317" s="232" t="s">
        <v>19</v>
      </c>
      <c r="F317" s="233" t="s">
        <v>635</v>
      </c>
      <c r="G317" s="230"/>
      <c r="H317" s="234">
        <v>56.414000000000001</v>
      </c>
      <c r="I317" s="235"/>
      <c r="J317" s="230"/>
      <c r="K317" s="230"/>
      <c r="L317" s="236"/>
      <c r="M317" s="237"/>
      <c r="N317" s="238"/>
      <c r="O317" s="238"/>
      <c r="P317" s="238"/>
      <c r="Q317" s="238"/>
      <c r="R317" s="238"/>
      <c r="S317" s="238"/>
      <c r="T317" s="23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0" t="s">
        <v>268</v>
      </c>
      <c r="AU317" s="240" t="s">
        <v>93</v>
      </c>
      <c r="AV317" s="13" t="s">
        <v>93</v>
      </c>
      <c r="AW317" s="13" t="s">
        <v>34</v>
      </c>
      <c r="AX317" s="13" t="s">
        <v>82</v>
      </c>
      <c r="AY317" s="240" t="s">
        <v>224</v>
      </c>
    </row>
    <row r="318" s="2" customFormat="1" ht="37.8" customHeight="1">
      <c r="A318" s="41"/>
      <c r="B318" s="42"/>
      <c r="C318" s="216" t="s">
        <v>177</v>
      </c>
      <c r="D318" s="216" t="s">
        <v>227</v>
      </c>
      <c r="E318" s="217" t="s">
        <v>636</v>
      </c>
      <c r="F318" s="218" t="s">
        <v>637</v>
      </c>
      <c r="G318" s="219" t="s">
        <v>266</v>
      </c>
      <c r="H318" s="220">
        <v>366.77499999999998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0.49689</v>
      </c>
      <c r="R318" s="225">
        <f>Q318*H318</f>
        <v>182.24682974999999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231</v>
      </c>
      <c r="BM318" s="227" t="s">
        <v>638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639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634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640</v>
      </c>
      <c r="G321" s="230"/>
      <c r="H321" s="234">
        <v>249.44999999999999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4" customFormat="1">
      <c r="A322" s="14"/>
      <c r="B322" s="246"/>
      <c r="C322" s="247"/>
      <c r="D322" s="231" t="s">
        <v>268</v>
      </c>
      <c r="E322" s="248" t="s">
        <v>19</v>
      </c>
      <c r="F322" s="249" t="s">
        <v>641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268</v>
      </c>
      <c r="AU322" s="255" t="s">
        <v>93</v>
      </c>
      <c r="AV322" s="14" t="s">
        <v>82</v>
      </c>
      <c r="AW322" s="14" t="s">
        <v>34</v>
      </c>
      <c r="AX322" s="14" t="s">
        <v>74</v>
      </c>
      <c r="AY322" s="255" t="s">
        <v>224</v>
      </c>
    </row>
    <row r="323" s="13" customFormat="1">
      <c r="A323" s="13"/>
      <c r="B323" s="229"/>
      <c r="C323" s="230"/>
      <c r="D323" s="231" t="s">
        <v>268</v>
      </c>
      <c r="E323" s="232" t="s">
        <v>19</v>
      </c>
      <c r="F323" s="233" t="s">
        <v>642</v>
      </c>
      <c r="G323" s="230"/>
      <c r="H323" s="234">
        <v>117.325</v>
      </c>
      <c r="I323" s="235"/>
      <c r="J323" s="230"/>
      <c r="K323" s="230"/>
      <c r="L323" s="236"/>
      <c r="M323" s="237"/>
      <c r="N323" s="238"/>
      <c r="O323" s="238"/>
      <c r="P323" s="238"/>
      <c r="Q323" s="238"/>
      <c r="R323" s="238"/>
      <c r="S323" s="238"/>
      <c r="T323" s="23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0" t="s">
        <v>268</v>
      </c>
      <c r="AU323" s="240" t="s">
        <v>93</v>
      </c>
      <c r="AV323" s="13" t="s">
        <v>93</v>
      </c>
      <c r="AW323" s="13" t="s">
        <v>34</v>
      </c>
      <c r="AX323" s="13" t="s">
        <v>74</v>
      </c>
      <c r="AY323" s="240" t="s">
        <v>224</v>
      </c>
    </row>
    <row r="324" s="16" customFormat="1">
      <c r="A324" s="16"/>
      <c r="B324" s="272"/>
      <c r="C324" s="273"/>
      <c r="D324" s="231" t="s">
        <v>268</v>
      </c>
      <c r="E324" s="274" t="s">
        <v>19</v>
      </c>
      <c r="F324" s="275" t="s">
        <v>351</v>
      </c>
      <c r="G324" s="273"/>
      <c r="H324" s="276">
        <v>366.77499999999998</v>
      </c>
      <c r="I324" s="277"/>
      <c r="J324" s="273"/>
      <c r="K324" s="273"/>
      <c r="L324" s="278"/>
      <c r="M324" s="279"/>
      <c r="N324" s="280"/>
      <c r="O324" s="280"/>
      <c r="P324" s="280"/>
      <c r="Q324" s="280"/>
      <c r="R324" s="280"/>
      <c r="S324" s="280"/>
      <c r="T324" s="28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2" t="s">
        <v>268</v>
      </c>
      <c r="AU324" s="282" t="s">
        <v>93</v>
      </c>
      <c r="AV324" s="16" t="s">
        <v>231</v>
      </c>
      <c r="AW324" s="16" t="s">
        <v>34</v>
      </c>
      <c r="AX324" s="16" t="s">
        <v>82</v>
      </c>
      <c r="AY324" s="282" t="s">
        <v>224</v>
      </c>
    </row>
    <row r="325" s="2" customFormat="1" ht="37.8" customHeight="1">
      <c r="A325" s="41"/>
      <c r="B325" s="42"/>
      <c r="C325" s="216" t="s">
        <v>643</v>
      </c>
      <c r="D325" s="216" t="s">
        <v>227</v>
      </c>
      <c r="E325" s="217" t="s">
        <v>644</v>
      </c>
      <c r="F325" s="218" t="s">
        <v>645</v>
      </c>
      <c r="G325" s="219" t="s">
        <v>266</v>
      </c>
      <c r="H325" s="220">
        <v>77.144000000000005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0.26905000000000001</v>
      </c>
      <c r="R325" s="225">
        <f>Q325*H325</f>
        <v>20.755593200000003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231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231</v>
      </c>
      <c r="BM325" s="227" t="s">
        <v>646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647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648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649</v>
      </c>
      <c r="G328" s="230"/>
      <c r="H328" s="234">
        <v>77.144000000000005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44.25" customHeight="1">
      <c r="A329" s="41"/>
      <c r="B329" s="42"/>
      <c r="C329" s="216" t="s">
        <v>650</v>
      </c>
      <c r="D329" s="216" t="s">
        <v>227</v>
      </c>
      <c r="E329" s="217" t="s">
        <v>651</v>
      </c>
      <c r="F329" s="218" t="s">
        <v>652</v>
      </c>
      <c r="G329" s="219" t="s">
        <v>266</v>
      </c>
      <c r="H329" s="220">
        <v>32.020000000000003</v>
      </c>
      <c r="I329" s="221"/>
      <c r="J329" s="222">
        <f>ROUND(I329*H329,2)</f>
        <v>0</v>
      </c>
      <c r="K329" s="218" t="s">
        <v>312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0.31252999999999997</v>
      </c>
      <c r="R329" s="225">
        <f>Q329*H329</f>
        <v>10.007210600000001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231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231</v>
      </c>
      <c r="BM329" s="227" t="s">
        <v>653</v>
      </c>
    </row>
    <row r="330" s="2" customFormat="1">
      <c r="A330" s="41"/>
      <c r="B330" s="42"/>
      <c r="C330" s="43"/>
      <c r="D330" s="267" t="s">
        <v>314</v>
      </c>
      <c r="E330" s="43"/>
      <c r="F330" s="268" t="s">
        <v>654</v>
      </c>
      <c r="G330" s="43"/>
      <c r="H330" s="43"/>
      <c r="I330" s="269"/>
      <c r="J330" s="43"/>
      <c r="K330" s="43"/>
      <c r="L330" s="47"/>
      <c r="M330" s="270"/>
      <c r="N330" s="271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314</v>
      </c>
      <c r="AU330" s="20" t="s">
        <v>93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648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655</v>
      </c>
      <c r="G332" s="230"/>
      <c r="H332" s="234">
        <v>32.020000000000003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82</v>
      </c>
      <c r="AY332" s="240" t="s">
        <v>224</v>
      </c>
    </row>
    <row r="333" s="2" customFormat="1" ht="44.25" customHeight="1">
      <c r="A333" s="41"/>
      <c r="B333" s="42"/>
      <c r="C333" s="216" t="s">
        <v>656</v>
      </c>
      <c r="D333" s="216" t="s">
        <v>227</v>
      </c>
      <c r="E333" s="217" t="s">
        <v>657</v>
      </c>
      <c r="F333" s="218" t="s">
        <v>658</v>
      </c>
      <c r="G333" s="219" t="s">
        <v>266</v>
      </c>
      <c r="H333" s="220">
        <v>744.66899999999998</v>
      </c>
      <c r="I333" s="221"/>
      <c r="J333" s="222">
        <f>ROUND(I333*H333,2)</f>
        <v>0</v>
      </c>
      <c r="K333" s="218" t="s">
        <v>312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0.26085999999999998</v>
      </c>
      <c r="R333" s="225">
        <f>Q333*H333</f>
        <v>194.25435533999999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231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231</v>
      </c>
      <c r="BM333" s="227" t="s">
        <v>659</v>
      </c>
    </row>
    <row r="334" s="2" customFormat="1">
      <c r="A334" s="41"/>
      <c r="B334" s="42"/>
      <c r="C334" s="43"/>
      <c r="D334" s="267" t="s">
        <v>314</v>
      </c>
      <c r="E334" s="43"/>
      <c r="F334" s="268" t="s">
        <v>660</v>
      </c>
      <c r="G334" s="43"/>
      <c r="H334" s="43"/>
      <c r="I334" s="269"/>
      <c r="J334" s="43"/>
      <c r="K334" s="43"/>
      <c r="L334" s="47"/>
      <c r="M334" s="270"/>
      <c r="N334" s="271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314</v>
      </c>
      <c r="AU334" s="20" t="s">
        <v>93</v>
      </c>
    </row>
    <row r="335" s="14" customFormat="1">
      <c r="A335" s="14"/>
      <c r="B335" s="246"/>
      <c r="C335" s="247"/>
      <c r="D335" s="231" t="s">
        <v>268</v>
      </c>
      <c r="E335" s="248" t="s">
        <v>19</v>
      </c>
      <c r="F335" s="249" t="s">
        <v>648</v>
      </c>
      <c r="G335" s="247"/>
      <c r="H335" s="248" t="s">
        <v>19</v>
      </c>
      <c r="I335" s="250"/>
      <c r="J335" s="247"/>
      <c r="K335" s="247"/>
      <c r="L335" s="251"/>
      <c r="M335" s="252"/>
      <c r="N335" s="253"/>
      <c r="O335" s="253"/>
      <c r="P335" s="253"/>
      <c r="Q335" s="253"/>
      <c r="R335" s="253"/>
      <c r="S335" s="253"/>
      <c r="T335" s="25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5" t="s">
        <v>268</v>
      </c>
      <c r="AU335" s="255" t="s">
        <v>93</v>
      </c>
      <c r="AV335" s="14" t="s">
        <v>82</v>
      </c>
      <c r="AW335" s="14" t="s">
        <v>34</v>
      </c>
      <c r="AX335" s="14" t="s">
        <v>74</v>
      </c>
      <c r="AY335" s="255" t="s">
        <v>224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661</v>
      </c>
      <c r="G336" s="230"/>
      <c r="H336" s="234">
        <v>189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4" customFormat="1">
      <c r="A337" s="14"/>
      <c r="B337" s="246"/>
      <c r="C337" s="247"/>
      <c r="D337" s="231" t="s">
        <v>268</v>
      </c>
      <c r="E337" s="248" t="s">
        <v>19</v>
      </c>
      <c r="F337" s="249" t="s">
        <v>662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268</v>
      </c>
      <c r="AU337" s="255" t="s">
        <v>93</v>
      </c>
      <c r="AV337" s="14" t="s">
        <v>82</v>
      </c>
      <c r="AW337" s="14" t="s">
        <v>34</v>
      </c>
      <c r="AX337" s="14" t="s">
        <v>74</v>
      </c>
      <c r="AY337" s="255" t="s">
        <v>224</v>
      </c>
    </row>
    <row r="338" s="13" customFormat="1">
      <c r="A338" s="13"/>
      <c r="B338" s="229"/>
      <c r="C338" s="230"/>
      <c r="D338" s="231" t="s">
        <v>268</v>
      </c>
      <c r="E338" s="232" t="s">
        <v>19</v>
      </c>
      <c r="F338" s="233" t="s">
        <v>663</v>
      </c>
      <c r="G338" s="230"/>
      <c r="H338" s="234">
        <v>136.66300000000001</v>
      </c>
      <c r="I338" s="235"/>
      <c r="J338" s="230"/>
      <c r="K338" s="230"/>
      <c r="L338" s="236"/>
      <c r="M338" s="237"/>
      <c r="N338" s="238"/>
      <c r="O338" s="238"/>
      <c r="P338" s="238"/>
      <c r="Q338" s="238"/>
      <c r="R338" s="238"/>
      <c r="S338" s="238"/>
      <c r="T338" s="23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0" t="s">
        <v>268</v>
      </c>
      <c r="AU338" s="240" t="s">
        <v>93</v>
      </c>
      <c r="AV338" s="13" t="s">
        <v>93</v>
      </c>
      <c r="AW338" s="13" t="s">
        <v>34</v>
      </c>
      <c r="AX338" s="13" t="s">
        <v>74</v>
      </c>
      <c r="AY338" s="240" t="s">
        <v>224</v>
      </c>
    </row>
    <row r="339" s="14" customFormat="1">
      <c r="A339" s="14"/>
      <c r="B339" s="246"/>
      <c r="C339" s="247"/>
      <c r="D339" s="231" t="s">
        <v>268</v>
      </c>
      <c r="E339" s="248" t="s">
        <v>19</v>
      </c>
      <c r="F339" s="249" t="s">
        <v>664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268</v>
      </c>
      <c r="AU339" s="255" t="s">
        <v>93</v>
      </c>
      <c r="AV339" s="14" t="s">
        <v>82</v>
      </c>
      <c r="AW339" s="14" t="s">
        <v>34</v>
      </c>
      <c r="AX339" s="14" t="s">
        <v>74</v>
      </c>
      <c r="AY339" s="255" t="s">
        <v>224</v>
      </c>
    </row>
    <row r="340" s="13" customFormat="1">
      <c r="A340" s="13"/>
      <c r="B340" s="229"/>
      <c r="C340" s="230"/>
      <c r="D340" s="231" t="s">
        <v>268</v>
      </c>
      <c r="E340" s="232" t="s">
        <v>19</v>
      </c>
      <c r="F340" s="233" t="s">
        <v>663</v>
      </c>
      <c r="G340" s="230"/>
      <c r="H340" s="234">
        <v>136.66300000000001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268</v>
      </c>
      <c r="AU340" s="240" t="s">
        <v>93</v>
      </c>
      <c r="AV340" s="13" t="s">
        <v>93</v>
      </c>
      <c r="AW340" s="13" t="s">
        <v>34</v>
      </c>
      <c r="AX340" s="13" t="s">
        <v>74</v>
      </c>
      <c r="AY340" s="240" t="s">
        <v>224</v>
      </c>
    </row>
    <row r="341" s="14" customFormat="1">
      <c r="A341" s="14"/>
      <c r="B341" s="246"/>
      <c r="C341" s="247"/>
      <c r="D341" s="231" t="s">
        <v>268</v>
      </c>
      <c r="E341" s="248" t="s">
        <v>19</v>
      </c>
      <c r="F341" s="249" t="s">
        <v>665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268</v>
      </c>
      <c r="AU341" s="255" t="s">
        <v>93</v>
      </c>
      <c r="AV341" s="14" t="s">
        <v>82</v>
      </c>
      <c r="AW341" s="14" t="s">
        <v>34</v>
      </c>
      <c r="AX341" s="14" t="s">
        <v>74</v>
      </c>
      <c r="AY341" s="255" t="s">
        <v>224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666</v>
      </c>
      <c r="G342" s="230"/>
      <c r="H342" s="234">
        <v>139.83000000000001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4" customFormat="1">
      <c r="A343" s="14"/>
      <c r="B343" s="246"/>
      <c r="C343" s="247"/>
      <c r="D343" s="231" t="s">
        <v>268</v>
      </c>
      <c r="E343" s="248" t="s">
        <v>19</v>
      </c>
      <c r="F343" s="249" t="s">
        <v>667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268</v>
      </c>
      <c r="AU343" s="255" t="s">
        <v>93</v>
      </c>
      <c r="AV343" s="14" t="s">
        <v>82</v>
      </c>
      <c r="AW343" s="14" t="s">
        <v>34</v>
      </c>
      <c r="AX343" s="14" t="s">
        <v>74</v>
      </c>
      <c r="AY343" s="255" t="s">
        <v>224</v>
      </c>
    </row>
    <row r="344" s="13" customFormat="1">
      <c r="A344" s="13"/>
      <c r="B344" s="229"/>
      <c r="C344" s="230"/>
      <c r="D344" s="231" t="s">
        <v>268</v>
      </c>
      <c r="E344" s="232" t="s">
        <v>19</v>
      </c>
      <c r="F344" s="233" t="s">
        <v>668</v>
      </c>
      <c r="G344" s="230"/>
      <c r="H344" s="234">
        <v>131.49700000000001</v>
      </c>
      <c r="I344" s="235"/>
      <c r="J344" s="230"/>
      <c r="K344" s="230"/>
      <c r="L344" s="236"/>
      <c r="M344" s="237"/>
      <c r="N344" s="238"/>
      <c r="O344" s="238"/>
      <c r="P344" s="238"/>
      <c r="Q344" s="238"/>
      <c r="R344" s="238"/>
      <c r="S344" s="238"/>
      <c r="T344" s="23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0" t="s">
        <v>268</v>
      </c>
      <c r="AU344" s="240" t="s">
        <v>93</v>
      </c>
      <c r="AV344" s="13" t="s">
        <v>93</v>
      </c>
      <c r="AW344" s="13" t="s">
        <v>34</v>
      </c>
      <c r="AX344" s="13" t="s">
        <v>74</v>
      </c>
      <c r="AY344" s="240" t="s">
        <v>224</v>
      </c>
    </row>
    <row r="345" s="14" customFormat="1">
      <c r="A345" s="14"/>
      <c r="B345" s="246"/>
      <c r="C345" s="247"/>
      <c r="D345" s="231" t="s">
        <v>268</v>
      </c>
      <c r="E345" s="248" t="s">
        <v>19</v>
      </c>
      <c r="F345" s="249" t="s">
        <v>669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268</v>
      </c>
      <c r="AU345" s="255" t="s">
        <v>93</v>
      </c>
      <c r="AV345" s="14" t="s">
        <v>82</v>
      </c>
      <c r="AW345" s="14" t="s">
        <v>34</v>
      </c>
      <c r="AX345" s="14" t="s">
        <v>74</v>
      </c>
      <c r="AY345" s="255" t="s">
        <v>224</v>
      </c>
    </row>
    <row r="346" s="13" customFormat="1">
      <c r="A346" s="13"/>
      <c r="B346" s="229"/>
      <c r="C346" s="230"/>
      <c r="D346" s="231" t="s">
        <v>268</v>
      </c>
      <c r="E346" s="232" t="s">
        <v>19</v>
      </c>
      <c r="F346" s="233" t="s">
        <v>670</v>
      </c>
      <c r="G346" s="230"/>
      <c r="H346" s="234">
        <v>11.016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268</v>
      </c>
      <c r="AU346" s="240" t="s">
        <v>93</v>
      </c>
      <c r="AV346" s="13" t="s">
        <v>93</v>
      </c>
      <c r="AW346" s="13" t="s">
        <v>34</v>
      </c>
      <c r="AX346" s="13" t="s">
        <v>74</v>
      </c>
      <c r="AY346" s="240" t="s">
        <v>224</v>
      </c>
    </row>
    <row r="347" s="16" customFormat="1">
      <c r="A347" s="16"/>
      <c r="B347" s="272"/>
      <c r="C347" s="273"/>
      <c r="D347" s="231" t="s">
        <v>268</v>
      </c>
      <c r="E347" s="274" t="s">
        <v>19</v>
      </c>
      <c r="F347" s="275" t="s">
        <v>351</v>
      </c>
      <c r="G347" s="273"/>
      <c r="H347" s="276">
        <v>744.66899999999998</v>
      </c>
      <c r="I347" s="277"/>
      <c r="J347" s="273"/>
      <c r="K347" s="273"/>
      <c r="L347" s="278"/>
      <c r="M347" s="279"/>
      <c r="N347" s="280"/>
      <c r="O347" s="280"/>
      <c r="P347" s="280"/>
      <c r="Q347" s="280"/>
      <c r="R347" s="280"/>
      <c r="S347" s="280"/>
      <c r="T347" s="281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T347" s="282" t="s">
        <v>268</v>
      </c>
      <c r="AU347" s="282" t="s">
        <v>93</v>
      </c>
      <c r="AV347" s="16" t="s">
        <v>231</v>
      </c>
      <c r="AW347" s="16" t="s">
        <v>34</v>
      </c>
      <c r="AX347" s="16" t="s">
        <v>82</v>
      </c>
      <c r="AY347" s="282" t="s">
        <v>224</v>
      </c>
    </row>
    <row r="348" s="2" customFormat="1" ht="62.7" customHeight="1">
      <c r="A348" s="41"/>
      <c r="B348" s="42"/>
      <c r="C348" s="216" t="s">
        <v>671</v>
      </c>
      <c r="D348" s="216" t="s">
        <v>227</v>
      </c>
      <c r="E348" s="217" t="s">
        <v>672</v>
      </c>
      <c r="F348" s="218" t="s">
        <v>673</v>
      </c>
      <c r="G348" s="219" t="s">
        <v>266</v>
      </c>
      <c r="H348" s="220">
        <v>8.5800000000000001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0.20885999999999999</v>
      </c>
      <c r="R348" s="225">
        <f>Q348*H348</f>
        <v>1.7920187999999999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674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675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14" customFormat="1">
      <c r="A350" s="14"/>
      <c r="B350" s="246"/>
      <c r="C350" s="247"/>
      <c r="D350" s="231" t="s">
        <v>268</v>
      </c>
      <c r="E350" s="248" t="s">
        <v>19</v>
      </c>
      <c r="F350" s="249" t="s">
        <v>676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268</v>
      </c>
      <c r="AU350" s="255" t="s">
        <v>93</v>
      </c>
      <c r="AV350" s="14" t="s">
        <v>82</v>
      </c>
      <c r="AW350" s="14" t="s">
        <v>34</v>
      </c>
      <c r="AX350" s="14" t="s">
        <v>74</v>
      </c>
      <c r="AY350" s="255" t="s">
        <v>224</v>
      </c>
    </row>
    <row r="351" s="13" customFormat="1">
      <c r="A351" s="13"/>
      <c r="B351" s="229"/>
      <c r="C351" s="230"/>
      <c r="D351" s="231" t="s">
        <v>268</v>
      </c>
      <c r="E351" s="232" t="s">
        <v>19</v>
      </c>
      <c r="F351" s="233" t="s">
        <v>677</v>
      </c>
      <c r="G351" s="230"/>
      <c r="H351" s="234">
        <v>1.3500000000000001</v>
      </c>
      <c r="I351" s="235"/>
      <c r="J351" s="230"/>
      <c r="K351" s="230"/>
      <c r="L351" s="236"/>
      <c r="M351" s="237"/>
      <c r="N351" s="238"/>
      <c r="O351" s="238"/>
      <c r="P351" s="238"/>
      <c r="Q351" s="238"/>
      <c r="R351" s="238"/>
      <c r="S351" s="238"/>
      <c r="T351" s="23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0" t="s">
        <v>268</v>
      </c>
      <c r="AU351" s="240" t="s">
        <v>93</v>
      </c>
      <c r="AV351" s="13" t="s">
        <v>93</v>
      </c>
      <c r="AW351" s="13" t="s">
        <v>34</v>
      </c>
      <c r="AX351" s="13" t="s">
        <v>74</v>
      </c>
      <c r="AY351" s="240" t="s">
        <v>224</v>
      </c>
    </row>
    <row r="352" s="14" customFormat="1">
      <c r="A352" s="14"/>
      <c r="B352" s="246"/>
      <c r="C352" s="247"/>
      <c r="D352" s="231" t="s">
        <v>268</v>
      </c>
      <c r="E352" s="248" t="s">
        <v>19</v>
      </c>
      <c r="F352" s="249" t="s">
        <v>678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268</v>
      </c>
      <c r="AU352" s="255" t="s">
        <v>93</v>
      </c>
      <c r="AV352" s="14" t="s">
        <v>82</v>
      </c>
      <c r="AW352" s="14" t="s">
        <v>34</v>
      </c>
      <c r="AX352" s="14" t="s">
        <v>74</v>
      </c>
      <c r="AY352" s="255" t="s">
        <v>224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679</v>
      </c>
      <c r="G353" s="230"/>
      <c r="H353" s="234">
        <v>7.2300000000000004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8.5800000000000001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82</v>
      </c>
      <c r="AY354" s="282" t="s">
        <v>224</v>
      </c>
    </row>
    <row r="355" s="2" customFormat="1" ht="62.7" customHeight="1">
      <c r="A355" s="41"/>
      <c r="B355" s="42"/>
      <c r="C355" s="216" t="s">
        <v>680</v>
      </c>
      <c r="D355" s="216" t="s">
        <v>227</v>
      </c>
      <c r="E355" s="217" t="s">
        <v>681</v>
      </c>
      <c r="F355" s="218" t="s">
        <v>682</v>
      </c>
      <c r="G355" s="219" t="s">
        <v>266</v>
      </c>
      <c r="H355" s="220">
        <v>49.438000000000002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0.20885999999999999</v>
      </c>
      <c r="R355" s="225">
        <f>Q355*H355</f>
        <v>10.32562068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683</v>
      </c>
    </row>
    <row r="356" s="14" customFormat="1">
      <c r="A356" s="14"/>
      <c r="B356" s="246"/>
      <c r="C356" s="247"/>
      <c r="D356" s="231" t="s">
        <v>268</v>
      </c>
      <c r="E356" s="248" t="s">
        <v>19</v>
      </c>
      <c r="F356" s="249" t="s">
        <v>648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268</v>
      </c>
      <c r="AU356" s="255" t="s">
        <v>93</v>
      </c>
      <c r="AV356" s="14" t="s">
        <v>82</v>
      </c>
      <c r="AW356" s="14" t="s">
        <v>34</v>
      </c>
      <c r="AX356" s="14" t="s">
        <v>74</v>
      </c>
      <c r="AY356" s="255" t="s">
        <v>224</v>
      </c>
    </row>
    <row r="357" s="13" customFormat="1">
      <c r="A357" s="13"/>
      <c r="B357" s="229"/>
      <c r="C357" s="230"/>
      <c r="D357" s="231" t="s">
        <v>268</v>
      </c>
      <c r="E357" s="232" t="s">
        <v>19</v>
      </c>
      <c r="F357" s="233" t="s">
        <v>684</v>
      </c>
      <c r="G357" s="230"/>
      <c r="H357" s="234">
        <v>25.416</v>
      </c>
      <c r="I357" s="235"/>
      <c r="J357" s="230"/>
      <c r="K357" s="230"/>
      <c r="L357" s="236"/>
      <c r="M357" s="237"/>
      <c r="N357" s="238"/>
      <c r="O357" s="238"/>
      <c r="P357" s="238"/>
      <c r="Q357" s="238"/>
      <c r="R357" s="238"/>
      <c r="S357" s="238"/>
      <c r="T357" s="23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0" t="s">
        <v>268</v>
      </c>
      <c r="AU357" s="240" t="s">
        <v>93</v>
      </c>
      <c r="AV357" s="13" t="s">
        <v>93</v>
      </c>
      <c r="AW357" s="13" t="s">
        <v>34</v>
      </c>
      <c r="AX357" s="13" t="s">
        <v>74</v>
      </c>
      <c r="AY357" s="240" t="s">
        <v>224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662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685</v>
      </c>
      <c r="G359" s="230"/>
      <c r="H359" s="234">
        <v>1.05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74</v>
      </c>
      <c r="AY359" s="240" t="s">
        <v>224</v>
      </c>
    </row>
    <row r="360" s="14" customFormat="1">
      <c r="A360" s="14"/>
      <c r="B360" s="246"/>
      <c r="C360" s="247"/>
      <c r="D360" s="231" t="s">
        <v>268</v>
      </c>
      <c r="E360" s="248" t="s">
        <v>19</v>
      </c>
      <c r="F360" s="249" t="s">
        <v>665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268</v>
      </c>
      <c r="AU360" s="255" t="s">
        <v>93</v>
      </c>
      <c r="AV360" s="14" t="s">
        <v>82</v>
      </c>
      <c r="AW360" s="14" t="s">
        <v>34</v>
      </c>
      <c r="AX360" s="14" t="s">
        <v>74</v>
      </c>
      <c r="AY360" s="255" t="s">
        <v>224</v>
      </c>
    </row>
    <row r="361" s="13" customFormat="1">
      <c r="A361" s="13"/>
      <c r="B361" s="229"/>
      <c r="C361" s="230"/>
      <c r="D361" s="231" t="s">
        <v>268</v>
      </c>
      <c r="E361" s="232" t="s">
        <v>19</v>
      </c>
      <c r="F361" s="233" t="s">
        <v>686</v>
      </c>
      <c r="G361" s="230"/>
      <c r="H361" s="234">
        <v>7.4000000000000004</v>
      </c>
      <c r="I361" s="235"/>
      <c r="J361" s="230"/>
      <c r="K361" s="230"/>
      <c r="L361" s="236"/>
      <c r="M361" s="237"/>
      <c r="N361" s="238"/>
      <c r="O361" s="238"/>
      <c r="P361" s="238"/>
      <c r="Q361" s="238"/>
      <c r="R361" s="238"/>
      <c r="S361" s="238"/>
      <c r="T361" s="23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0" t="s">
        <v>268</v>
      </c>
      <c r="AU361" s="240" t="s">
        <v>93</v>
      </c>
      <c r="AV361" s="13" t="s">
        <v>93</v>
      </c>
      <c r="AW361" s="13" t="s">
        <v>34</v>
      </c>
      <c r="AX361" s="13" t="s">
        <v>74</v>
      </c>
      <c r="AY361" s="240" t="s">
        <v>224</v>
      </c>
    </row>
    <row r="362" s="14" customFormat="1">
      <c r="A362" s="14"/>
      <c r="B362" s="246"/>
      <c r="C362" s="247"/>
      <c r="D362" s="231" t="s">
        <v>268</v>
      </c>
      <c r="E362" s="248" t="s">
        <v>19</v>
      </c>
      <c r="F362" s="249" t="s">
        <v>667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268</v>
      </c>
      <c r="AU362" s="255" t="s">
        <v>93</v>
      </c>
      <c r="AV362" s="14" t="s">
        <v>82</v>
      </c>
      <c r="AW362" s="14" t="s">
        <v>34</v>
      </c>
      <c r="AX362" s="14" t="s">
        <v>74</v>
      </c>
      <c r="AY362" s="255" t="s">
        <v>224</v>
      </c>
    </row>
    <row r="363" s="13" customFormat="1">
      <c r="A363" s="13"/>
      <c r="B363" s="229"/>
      <c r="C363" s="230"/>
      <c r="D363" s="231" t="s">
        <v>268</v>
      </c>
      <c r="E363" s="232" t="s">
        <v>19</v>
      </c>
      <c r="F363" s="233" t="s">
        <v>687</v>
      </c>
      <c r="G363" s="230"/>
      <c r="H363" s="234">
        <v>15.571999999999999</v>
      </c>
      <c r="I363" s="235"/>
      <c r="J363" s="230"/>
      <c r="K363" s="230"/>
      <c r="L363" s="236"/>
      <c r="M363" s="237"/>
      <c r="N363" s="238"/>
      <c r="O363" s="238"/>
      <c r="P363" s="238"/>
      <c r="Q363" s="238"/>
      <c r="R363" s="238"/>
      <c r="S363" s="238"/>
      <c r="T363" s="23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0" t="s">
        <v>268</v>
      </c>
      <c r="AU363" s="240" t="s">
        <v>93</v>
      </c>
      <c r="AV363" s="13" t="s">
        <v>93</v>
      </c>
      <c r="AW363" s="13" t="s">
        <v>34</v>
      </c>
      <c r="AX363" s="13" t="s">
        <v>74</v>
      </c>
      <c r="AY363" s="240" t="s">
        <v>224</v>
      </c>
    </row>
    <row r="364" s="16" customFormat="1">
      <c r="A364" s="16"/>
      <c r="B364" s="272"/>
      <c r="C364" s="273"/>
      <c r="D364" s="231" t="s">
        <v>268</v>
      </c>
      <c r="E364" s="274" t="s">
        <v>19</v>
      </c>
      <c r="F364" s="275" t="s">
        <v>351</v>
      </c>
      <c r="G364" s="273"/>
      <c r="H364" s="276">
        <v>49.438000000000002</v>
      </c>
      <c r="I364" s="277"/>
      <c r="J364" s="273"/>
      <c r="K364" s="273"/>
      <c r="L364" s="278"/>
      <c r="M364" s="279"/>
      <c r="N364" s="280"/>
      <c r="O364" s="280"/>
      <c r="P364" s="280"/>
      <c r="Q364" s="280"/>
      <c r="R364" s="280"/>
      <c r="S364" s="280"/>
      <c r="T364" s="281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82" t="s">
        <v>268</v>
      </c>
      <c r="AU364" s="282" t="s">
        <v>93</v>
      </c>
      <c r="AV364" s="16" t="s">
        <v>231</v>
      </c>
      <c r="AW364" s="16" t="s">
        <v>34</v>
      </c>
      <c r="AX364" s="16" t="s">
        <v>82</v>
      </c>
      <c r="AY364" s="282" t="s">
        <v>224</v>
      </c>
    </row>
    <row r="365" s="2" customFormat="1" ht="44.25" customHeight="1">
      <c r="A365" s="41"/>
      <c r="B365" s="42"/>
      <c r="C365" s="216" t="s">
        <v>688</v>
      </c>
      <c r="D365" s="216" t="s">
        <v>227</v>
      </c>
      <c r="E365" s="217" t="s">
        <v>689</v>
      </c>
      <c r="F365" s="218" t="s">
        <v>690</v>
      </c>
      <c r="G365" s="219" t="s">
        <v>266</v>
      </c>
      <c r="H365" s="220">
        <v>23.016999999999999</v>
      </c>
      <c r="I365" s="221"/>
      <c r="J365" s="222">
        <f>ROUND(I365*H365,2)</f>
        <v>0</v>
      </c>
      <c r="K365" s="218" t="s">
        <v>312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0.15273999999999999</v>
      </c>
      <c r="R365" s="225">
        <f>Q365*H365</f>
        <v>3.5156165799999997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691</v>
      </c>
    </row>
    <row r="366" s="2" customFormat="1">
      <c r="A366" s="41"/>
      <c r="B366" s="42"/>
      <c r="C366" s="43"/>
      <c r="D366" s="267" t="s">
        <v>314</v>
      </c>
      <c r="E366" s="43"/>
      <c r="F366" s="268" t="s">
        <v>692</v>
      </c>
      <c r="G366" s="43"/>
      <c r="H366" s="43"/>
      <c r="I366" s="269"/>
      <c r="J366" s="43"/>
      <c r="K366" s="43"/>
      <c r="L366" s="47"/>
      <c r="M366" s="270"/>
      <c r="N366" s="271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314</v>
      </c>
      <c r="AU366" s="20" t="s">
        <v>93</v>
      </c>
    </row>
    <row r="367" s="14" customFormat="1">
      <c r="A367" s="14"/>
      <c r="B367" s="246"/>
      <c r="C367" s="247"/>
      <c r="D367" s="231" t="s">
        <v>268</v>
      </c>
      <c r="E367" s="248" t="s">
        <v>19</v>
      </c>
      <c r="F367" s="249" t="s">
        <v>665</v>
      </c>
      <c r="G367" s="247"/>
      <c r="H367" s="248" t="s">
        <v>19</v>
      </c>
      <c r="I367" s="250"/>
      <c r="J367" s="247"/>
      <c r="K367" s="247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268</v>
      </c>
      <c r="AU367" s="255" t="s">
        <v>93</v>
      </c>
      <c r="AV367" s="14" t="s">
        <v>82</v>
      </c>
      <c r="AW367" s="14" t="s">
        <v>34</v>
      </c>
      <c r="AX367" s="14" t="s">
        <v>74</v>
      </c>
      <c r="AY367" s="255" t="s">
        <v>224</v>
      </c>
    </row>
    <row r="368" s="14" customFormat="1">
      <c r="A368" s="14"/>
      <c r="B368" s="246"/>
      <c r="C368" s="247"/>
      <c r="D368" s="231" t="s">
        <v>268</v>
      </c>
      <c r="E368" s="248" t="s">
        <v>19</v>
      </c>
      <c r="F368" s="249" t="s">
        <v>693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268</v>
      </c>
      <c r="AU368" s="255" t="s">
        <v>93</v>
      </c>
      <c r="AV368" s="14" t="s">
        <v>82</v>
      </c>
      <c r="AW368" s="14" t="s">
        <v>34</v>
      </c>
      <c r="AX368" s="14" t="s">
        <v>74</v>
      </c>
      <c r="AY368" s="255" t="s">
        <v>224</v>
      </c>
    </row>
    <row r="369" s="13" customFormat="1">
      <c r="A369" s="13"/>
      <c r="B369" s="229"/>
      <c r="C369" s="230"/>
      <c r="D369" s="231" t="s">
        <v>268</v>
      </c>
      <c r="E369" s="232" t="s">
        <v>19</v>
      </c>
      <c r="F369" s="233" t="s">
        <v>694</v>
      </c>
      <c r="G369" s="230"/>
      <c r="H369" s="234">
        <v>8.3930000000000007</v>
      </c>
      <c r="I369" s="235"/>
      <c r="J369" s="230"/>
      <c r="K369" s="230"/>
      <c r="L369" s="236"/>
      <c r="M369" s="237"/>
      <c r="N369" s="238"/>
      <c r="O369" s="238"/>
      <c r="P369" s="238"/>
      <c r="Q369" s="238"/>
      <c r="R369" s="238"/>
      <c r="S369" s="238"/>
      <c r="T369" s="23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0" t="s">
        <v>268</v>
      </c>
      <c r="AU369" s="240" t="s">
        <v>93</v>
      </c>
      <c r="AV369" s="13" t="s">
        <v>93</v>
      </c>
      <c r="AW369" s="13" t="s">
        <v>34</v>
      </c>
      <c r="AX369" s="13" t="s">
        <v>74</v>
      </c>
      <c r="AY369" s="240" t="s">
        <v>224</v>
      </c>
    </row>
    <row r="370" s="14" customFormat="1">
      <c r="A370" s="14"/>
      <c r="B370" s="246"/>
      <c r="C370" s="247"/>
      <c r="D370" s="231" t="s">
        <v>268</v>
      </c>
      <c r="E370" s="248" t="s">
        <v>19</v>
      </c>
      <c r="F370" s="249" t="s">
        <v>667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268</v>
      </c>
      <c r="AU370" s="255" t="s">
        <v>93</v>
      </c>
      <c r="AV370" s="14" t="s">
        <v>82</v>
      </c>
      <c r="AW370" s="14" t="s">
        <v>34</v>
      </c>
      <c r="AX370" s="14" t="s">
        <v>74</v>
      </c>
      <c r="AY370" s="255" t="s">
        <v>224</v>
      </c>
    </row>
    <row r="371" s="14" customFormat="1">
      <c r="A371" s="14"/>
      <c r="B371" s="246"/>
      <c r="C371" s="247"/>
      <c r="D371" s="231" t="s">
        <v>268</v>
      </c>
      <c r="E371" s="248" t="s">
        <v>19</v>
      </c>
      <c r="F371" s="249" t="s">
        <v>695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268</v>
      </c>
      <c r="AU371" s="255" t="s">
        <v>93</v>
      </c>
      <c r="AV371" s="14" t="s">
        <v>82</v>
      </c>
      <c r="AW371" s="14" t="s">
        <v>34</v>
      </c>
      <c r="AX371" s="14" t="s">
        <v>74</v>
      </c>
      <c r="AY371" s="255" t="s">
        <v>224</v>
      </c>
    </row>
    <row r="372" s="13" customFormat="1">
      <c r="A372" s="13"/>
      <c r="B372" s="229"/>
      <c r="C372" s="230"/>
      <c r="D372" s="231" t="s">
        <v>268</v>
      </c>
      <c r="E372" s="232" t="s">
        <v>19</v>
      </c>
      <c r="F372" s="233" t="s">
        <v>696</v>
      </c>
      <c r="G372" s="230"/>
      <c r="H372" s="234">
        <v>7.5090000000000003</v>
      </c>
      <c r="I372" s="235"/>
      <c r="J372" s="230"/>
      <c r="K372" s="230"/>
      <c r="L372" s="236"/>
      <c r="M372" s="237"/>
      <c r="N372" s="238"/>
      <c r="O372" s="238"/>
      <c r="P372" s="238"/>
      <c r="Q372" s="238"/>
      <c r="R372" s="238"/>
      <c r="S372" s="238"/>
      <c r="T372" s="23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0" t="s">
        <v>268</v>
      </c>
      <c r="AU372" s="240" t="s">
        <v>93</v>
      </c>
      <c r="AV372" s="13" t="s">
        <v>93</v>
      </c>
      <c r="AW372" s="13" t="s">
        <v>34</v>
      </c>
      <c r="AX372" s="13" t="s">
        <v>74</v>
      </c>
      <c r="AY372" s="240" t="s">
        <v>224</v>
      </c>
    </row>
    <row r="373" s="14" customFormat="1">
      <c r="A373" s="14"/>
      <c r="B373" s="246"/>
      <c r="C373" s="247"/>
      <c r="D373" s="231" t="s">
        <v>268</v>
      </c>
      <c r="E373" s="248" t="s">
        <v>19</v>
      </c>
      <c r="F373" s="249" t="s">
        <v>697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268</v>
      </c>
      <c r="AU373" s="255" t="s">
        <v>93</v>
      </c>
      <c r="AV373" s="14" t="s">
        <v>82</v>
      </c>
      <c r="AW373" s="14" t="s">
        <v>34</v>
      </c>
      <c r="AX373" s="14" t="s">
        <v>74</v>
      </c>
      <c r="AY373" s="255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698</v>
      </c>
      <c r="G374" s="230"/>
      <c r="H374" s="234">
        <v>7.1150000000000002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6" customFormat="1">
      <c r="A375" s="16"/>
      <c r="B375" s="272"/>
      <c r="C375" s="273"/>
      <c r="D375" s="231" t="s">
        <v>268</v>
      </c>
      <c r="E375" s="274" t="s">
        <v>19</v>
      </c>
      <c r="F375" s="275" t="s">
        <v>351</v>
      </c>
      <c r="G375" s="273"/>
      <c r="H375" s="276">
        <v>23.016999999999999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268</v>
      </c>
      <c r="AU375" s="282" t="s">
        <v>93</v>
      </c>
      <c r="AV375" s="16" t="s">
        <v>231</v>
      </c>
      <c r="AW375" s="16" t="s">
        <v>34</v>
      </c>
      <c r="AX375" s="16" t="s">
        <v>82</v>
      </c>
      <c r="AY375" s="282" t="s">
        <v>224</v>
      </c>
    </row>
    <row r="376" s="2" customFormat="1" ht="37.8" customHeight="1">
      <c r="A376" s="41"/>
      <c r="B376" s="42"/>
      <c r="C376" s="216" t="s">
        <v>699</v>
      </c>
      <c r="D376" s="216" t="s">
        <v>227</v>
      </c>
      <c r="E376" s="217" t="s">
        <v>700</v>
      </c>
      <c r="F376" s="218" t="s">
        <v>701</v>
      </c>
      <c r="G376" s="219" t="s">
        <v>266</v>
      </c>
      <c r="H376" s="220">
        <v>9.6750000000000007</v>
      </c>
      <c r="I376" s="221"/>
      <c r="J376" s="222">
        <f>ROUND(I376*H376,2)</f>
        <v>0</v>
      </c>
      <c r="K376" s="218" t="s">
        <v>312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0.1774</v>
      </c>
      <c r="R376" s="225">
        <f>Q376*H376</f>
        <v>1.7163450000000002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231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231</v>
      </c>
      <c r="BM376" s="227" t="s">
        <v>702</v>
      </c>
    </row>
    <row r="377" s="2" customFormat="1">
      <c r="A377" s="41"/>
      <c r="B377" s="42"/>
      <c r="C377" s="43"/>
      <c r="D377" s="267" t="s">
        <v>314</v>
      </c>
      <c r="E377" s="43"/>
      <c r="F377" s="268" t="s">
        <v>703</v>
      </c>
      <c r="G377" s="43"/>
      <c r="H377" s="43"/>
      <c r="I377" s="269"/>
      <c r="J377" s="43"/>
      <c r="K377" s="43"/>
      <c r="L377" s="47"/>
      <c r="M377" s="270"/>
      <c r="N377" s="271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314</v>
      </c>
      <c r="AU377" s="20" t="s">
        <v>93</v>
      </c>
    </row>
    <row r="378" s="14" customFormat="1">
      <c r="A378" s="14"/>
      <c r="B378" s="246"/>
      <c r="C378" s="247"/>
      <c r="D378" s="231" t="s">
        <v>268</v>
      </c>
      <c r="E378" s="248" t="s">
        <v>19</v>
      </c>
      <c r="F378" s="249" t="s">
        <v>704</v>
      </c>
      <c r="G378" s="247"/>
      <c r="H378" s="248" t="s">
        <v>19</v>
      </c>
      <c r="I378" s="250"/>
      <c r="J378" s="247"/>
      <c r="K378" s="247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268</v>
      </c>
      <c r="AU378" s="255" t="s">
        <v>93</v>
      </c>
      <c r="AV378" s="14" t="s">
        <v>82</v>
      </c>
      <c r="AW378" s="14" t="s">
        <v>34</v>
      </c>
      <c r="AX378" s="14" t="s">
        <v>74</v>
      </c>
      <c r="AY378" s="255" t="s">
        <v>224</v>
      </c>
    </row>
    <row r="379" s="14" customFormat="1">
      <c r="A379" s="14"/>
      <c r="B379" s="246"/>
      <c r="C379" s="247"/>
      <c r="D379" s="231" t="s">
        <v>268</v>
      </c>
      <c r="E379" s="248" t="s">
        <v>19</v>
      </c>
      <c r="F379" s="249" t="s">
        <v>705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268</v>
      </c>
      <c r="AU379" s="255" t="s">
        <v>93</v>
      </c>
      <c r="AV379" s="14" t="s">
        <v>82</v>
      </c>
      <c r="AW379" s="14" t="s">
        <v>34</v>
      </c>
      <c r="AX379" s="14" t="s">
        <v>74</v>
      </c>
      <c r="AY379" s="255" t="s">
        <v>224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706</v>
      </c>
      <c r="G380" s="230"/>
      <c r="H380" s="234">
        <v>2.0249999999999999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4" customFormat="1">
      <c r="A381" s="14"/>
      <c r="B381" s="246"/>
      <c r="C381" s="247"/>
      <c r="D381" s="231" t="s">
        <v>268</v>
      </c>
      <c r="E381" s="248" t="s">
        <v>19</v>
      </c>
      <c r="F381" s="249" t="s">
        <v>707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268</v>
      </c>
      <c r="AU381" s="255" t="s">
        <v>93</v>
      </c>
      <c r="AV381" s="14" t="s">
        <v>82</v>
      </c>
      <c r="AW381" s="14" t="s">
        <v>34</v>
      </c>
      <c r="AX381" s="14" t="s">
        <v>74</v>
      </c>
      <c r="AY381" s="255" t="s">
        <v>224</v>
      </c>
    </row>
    <row r="382" s="13" customFormat="1">
      <c r="A382" s="13"/>
      <c r="B382" s="229"/>
      <c r="C382" s="230"/>
      <c r="D382" s="231" t="s">
        <v>268</v>
      </c>
      <c r="E382" s="232" t="s">
        <v>19</v>
      </c>
      <c r="F382" s="233" t="s">
        <v>708</v>
      </c>
      <c r="G382" s="230"/>
      <c r="H382" s="234">
        <v>3.6000000000000001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268</v>
      </c>
      <c r="AU382" s="240" t="s">
        <v>93</v>
      </c>
      <c r="AV382" s="13" t="s">
        <v>93</v>
      </c>
      <c r="AW382" s="13" t="s">
        <v>34</v>
      </c>
      <c r="AX382" s="13" t="s">
        <v>74</v>
      </c>
      <c r="AY382" s="240" t="s">
        <v>224</v>
      </c>
    </row>
    <row r="383" s="14" customFormat="1">
      <c r="A383" s="14"/>
      <c r="B383" s="246"/>
      <c r="C383" s="247"/>
      <c r="D383" s="231" t="s">
        <v>268</v>
      </c>
      <c r="E383" s="248" t="s">
        <v>19</v>
      </c>
      <c r="F383" s="249" t="s">
        <v>709</v>
      </c>
      <c r="G383" s="247"/>
      <c r="H383" s="248" t="s">
        <v>19</v>
      </c>
      <c r="I383" s="250"/>
      <c r="J383" s="247"/>
      <c r="K383" s="247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268</v>
      </c>
      <c r="AU383" s="255" t="s">
        <v>93</v>
      </c>
      <c r="AV383" s="14" t="s">
        <v>82</v>
      </c>
      <c r="AW383" s="14" t="s">
        <v>34</v>
      </c>
      <c r="AX383" s="14" t="s">
        <v>74</v>
      </c>
      <c r="AY383" s="255" t="s">
        <v>224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706</v>
      </c>
      <c r="G384" s="230"/>
      <c r="H384" s="234">
        <v>2.0249999999999999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4" customFormat="1">
      <c r="A385" s="14"/>
      <c r="B385" s="246"/>
      <c r="C385" s="247"/>
      <c r="D385" s="231" t="s">
        <v>268</v>
      </c>
      <c r="E385" s="248" t="s">
        <v>19</v>
      </c>
      <c r="F385" s="249" t="s">
        <v>710</v>
      </c>
      <c r="G385" s="247"/>
      <c r="H385" s="248" t="s">
        <v>19</v>
      </c>
      <c r="I385" s="250"/>
      <c r="J385" s="247"/>
      <c r="K385" s="247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268</v>
      </c>
      <c r="AU385" s="255" t="s">
        <v>93</v>
      </c>
      <c r="AV385" s="14" t="s">
        <v>82</v>
      </c>
      <c r="AW385" s="14" t="s">
        <v>34</v>
      </c>
      <c r="AX385" s="14" t="s">
        <v>74</v>
      </c>
      <c r="AY385" s="255" t="s">
        <v>224</v>
      </c>
    </row>
    <row r="386" s="13" customFormat="1">
      <c r="A386" s="13"/>
      <c r="B386" s="229"/>
      <c r="C386" s="230"/>
      <c r="D386" s="231" t="s">
        <v>268</v>
      </c>
      <c r="E386" s="232" t="s">
        <v>19</v>
      </c>
      <c r="F386" s="233" t="s">
        <v>706</v>
      </c>
      <c r="G386" s="230"/>
      <c r="H386" s="234">
        <v>2.0249999999999999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268</v>
      </c>
      <c r="AU386" s="240" t="s">
        <v>93</v>
      </c>
      <c r="AV386" s="13" t="s">
        <v>93</v>
      </c>
      <c r="AW386" s="13" t="s">
        <v>34</v>
      </c>
      <c r="AX386" s="13" t="s">
        <v>74</v>
      </c>
      <c r="AY386" s="240" t="s">
        <v>224</v>
      </c>
    </row>
    <row r="387" s="16" customFormat="1">
      <c r="A387" s="16"/>
      <c r="B387" s="272"/>
      <c r="C387" s="273"/>
      <c r="D387" s="231" t="s">
        <v>268</v>
      </c>
      <c r="E387" s="274" t="s">
        <v>19</v>
      </c>
      <c r="F387" s="275" t="s">
        <v>351</v>
      </c>
      <c r="G387" s="273"/>
      <c r="H387" s="276">
        <v>9.6750000000000007</v>
      </c>
      <c r="I387" s="277"/>
      <c r="J387" s="273"/>
      <c r="K387" s="273"/>
      <c r="L387" s="278"/>
      <c r="M387" s="279"/>
      <c r="N387" s="280"/>
      <c r="O387" s="280"/>
      <c r="P387" s="280"/>
      <c r="Q387" s="280"/>
      <c r="R387" s="280"/>
      <c r="S387" s="280"/>
      <c r="T387" s="281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2" t="s">
        <v>268</v>
      </c>
      <c r="AU387" s="282" t="s">
        <v>93</v>
      </c>
      <c r="AV387" s="16" t="s">
        <v>231</v>
      </c>
      <c r="AW387" s="16" t="s">
        <v>34</v>
      </c>
      <c r="AX387" s="16" t="s">
        <v>82</v>
      </c>
      <c r="AY387" s="282" t="s">
        <v>224</v>
      </c>
    </row>
    <row r="388" s="2" customFormat="1" ht="55.5" customHeight="1">
      <c r="A388" s="41"/>
      <c r="B388" s="42"/>
      <c r="C388" s="216" t="s">
        <v>711</v>
      </c>
      <c r="D388" s="216" t="s">
        <v>227</v>
      </c>
      <c r="E388" s="217" t="s">
        <v>712</v>
      </c>
      <c r="F388" s="218" t="s">
        <v>713</v>
      </c>
      <c r="G388" s="219" t="s">
        <v>266</v>
      </c>
      <c r="H388" s="220">
        <v>23.550000000000001</v>
      </c>
      <c r="I388" s="221"/>
      <c r="J388" s="222">
        <f>ROUND(I388*H388,2)</f>
        <v>0</v>
      </c>
      <c r="K388" s="218" t="s">
        <v>312</v>
      </c>
      <c r="L388" s="47"/>
      <c r="M388" s="223" t="s">
        <v>19</v>
      </c>
      <c r="N388" s="224" t="s">
        <v>46</v>
      </c>
      <c r="O388" s="87"/>
      <c r="P388" s="225">
        <f>O388*H388</f>
        <v>0</v>
      </c>
      <c r="Q388" s="225">
        <v>0.24632999999999999</v>
      </c>
      <c r="R388" s="225">
        <f>Q388*H388</f>
        <v>5.8010714999999999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231</v>
      </c>
      <c r="AT388" s="227" t="s">
        <v>227</v>
      </c>
      <c r="AU388" s="227" t="s">
        <v>93</v>
      </c>
      <c r="AY388" s="20" t="s">
        <v>224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93</v>
      </c>
      <c r="BK388" s="228">
        <f>ROUND(I388*H388,2)</f>
        <v>0</v>
      </c>
      <c r="BL388" s="20" t="s">
        <v>231</v>
      </c>
      <c r="BM388" s="227" t="s">
        <v>714</v>
      </c>
    </row>
    <row r="389" s="2" customFormat="1">
      <c r="A389" s="41"/>
      <c r="B389" s="42"/>
      <c r="C389" s="43"/>
      <c r="D389" s="267" t="s">
        <v>314</v>
      </c>
      <c r="E389" s="43"/>
      <c r="F389" s="268" t="s">
        <v>715</v>
      </c>
      <c r="G389" s="43"/>
      <c r="H389" s="43"/>
      <c r="I389" s="269"/>
      <c r="J389" s="43"/>
      <c r="K389" s="43"/>
      <c r="L389" s="47"/>
      <c r="M389" s="270"/>
      <c r="N389" s="271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314</v>
      </c>
      <c r="AU389" s="20" t="s">
        <v>93</v>
      </c>
    </row>
    <row r="390" s="14" customFormat="1">
      <c r="A390" s="14"/>
      <c r="B390" s="246"/>
      <c r="C390" s="247"/>
      <c r="D390" s="231" t="s">
        <v>268</v>
      </c>
      <c r="E390" s="248" t="s">
        <v>19</v>
      </c>
      <c r="F390" s="249" t="s">
        <v>716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268</v>
      </c>
      <c r="AU390" s="255" t="s">
        <v>93</v>
      </c>
      <c r="AV390" s="14" t="s">
        <v>82</v>
      </c>
      <c r="AW390" s="14" t="s">
        <v>34</v>
      </c>
      <c r="AX390" s="14" t="s">
        <v>74</v>
      </c>
      <c r="AY390" s="255" t="s">
        <v>224</v>
      </c>
    </row>
    <row r="391" s="13" customFormat="1">
      <c r="A391" s="13"/>
      <c r="B391" s="229"/>
      <c r="C391" s="230"/>
      <c r="D391" s="231" t="s">
        <v>268</v>
      </c>
      <c r="E391" s="232" t="s">
        <v>19</v>
      </c>
      <c r="F391" s="233" t="s">
        <v>717</v>
      </c>
      <c r="G391" s="230"/>
      <c r="H391" s="234">
        <v>9.0180000000000007</v>
      </c>
      <c r="I391" s="235"/>
      <c r="J391" s="230"/>
      <c r="K391" s="230"/>
      <c r="L391" s="236"/>
      <c r="M391" s="237"/>
      <c r="N391" s="238"/>
      <c r="O391" s="238"/>
      <c r="P391" s="238"/>
      <c r="Q391" s="238"/>
      <c r="R391" s="238"/>
      <c r="S391" s="238"/>
      <c r="T391" s="23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0" t="s">
        <v>268</v>
      </c>
      <c r="AU391" s="240" t="s">
        <v>93</v>
      </c>
      <c r="AV391" s="13" t="s">
        <v>93</v>
      </c>
      <c r="AW391" s="13" t="s">
        <v>34</v>
      </c>
      <c r="AX391" s="13" t="s">
        <v>74</v>
      </c>
      <c r="AY391" s="240" t="s">
        <v>224</v>
      </c>
    </row>
    <row r="392" s="13" customFormat="1">
      <c r="A392" s="13"/>
      <c r="B392" s="229"/>
      <c r="C392" s="230"/>
      <c r="D392" s="231" t="s">
        <v>268</v>
      </c>
      <c r="E392" s="232" t="s">
        <v>19</v>
      </c>
      <c r="F392" s="233" t="s">
        <v>718</v>
      </c>
      <c r="G392" s="230"/>
      <c r="H392" s="234">
        <v>14.532</v>
      </c>
      <c r="I392" s="235"/>
      <c r="J392" s="230"/>
      <c r="K392" s="230"/>
      <c r="L392" s="236"/>
      <c r="M392" s="237"/>
      <c r="N392" s="238"/>
      <c r="O392" s="238"/>
      <c r="P392" s="238"/>
      <c r="Q392" s="238"/>
      <c r="R392" s="238"/>
      <c r="S392" s="238"/>
      <c r="T392" s="23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0" t="s">
        <v>268</v>
      </c>
      <c r="AU392" s="240" t="s">
        <v>93</v>
      </c>
      <c r="AV392" s="13" t="s">
        <v>93</v>
      </c>
      <c r="AW392" s="13" t="s">
        <v>34</v>
      </c>
      <c r="AX392" s="13" t="s">
        <v>74</v>
      </c>
      <c r="AY392" s="240" t="s">
        <v>224</v>
      </c>
    </row>
    <row r="393" s="16" customFormat="1">
      <c r="A393" s="16"/>
      <c r="B393" s="272"/>
      <c r="C393" s="273"/>
      <c r="D393" s="231" t="s">
        <v>268</v>
      </c>
      <c r="E393" s="274" t="s">
        <v>19</v>
      </c>
      <c r="F393" s="275" t="s">
        <v>351</v>
      </c>
      <c r="G393" s="273"/>
      <c r="H393" s="276">
        <v>23.550000000000001</v>
      </c>
      <c r="I393" s="277"/>
      <c r="J393" s="273"/>
      <c r="K393" s="273"/>
      <c r="L393" s="278"/>
      <c r="M393" s="279"/>
      <c r="N393" s="280"/>
      <c r="O393" s="280"/>
      <c r="P393" s="280"/>
      <c r="Q393" s="280"/>
      <c r="R393" s="280"/>
      <c r="S393" s="280"/>
      <c r="T393" s="281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82" t="s">
        <v>268</v>
      </c>
      <c r="AU393" s="282" t="s">
        <v>93</v>
      </c>
      <c r="AV393" s="16" t="s">
        <v>231</v>
      </c>
      <c r="AW393" s="16" t="s">
        <v>34</v>
      </c>
      <c r="AX393" s="16" t="s">
        <v>82</v>
      </c>
      <c r="AY393" s="282" t="s">
        <v>224</v>
      </c>
    </row>
    <row r="394" s="2" customFormat="1" ht="33" customHeight="1">
      <c r="A394" s="41"/>
      <c r="B394" s="42"/>
      <c r="C394" s="216" t="s">
        <v>719</v>
      </c>
      <c r="D394" s="216" t="s">
        <v>227</v>
      </c>
      <c r="E394" s="217" t="s">
        <v>720</v>
      </c>
      <c r="F394" s="218" t="s">
        <v>721</v>
      </c>
      <c r="G394" s="219" t="s">
        <v>324</v>
      </c>
      <c r="H394" s="220">
        <v>882.55799999999999</v>
      </c>
      <c r="I394" s="221"/>
      <c r="J394" s="222">
        <f>ROUND(I394*H394,2)</f>
        <v>0</v>
      </c>
      <c r="K394" s="218" t="s">
        <v>312</v>
      </c>
      <c r="L394" s="47"/>
      <c r="M394" s="223" t="s">
        <v>19</v>
      </c>
      <c r="N394" s="224" t="s">
        <v>46</v>
      </c>
      <c r="O394" s="87"/>
      <c r="P394" s="225">
        <f>O394*H394</f>
        <v>0</v>
      </c>
      <c r="Q394" s="225">
        <v>2.5018699999999998</v>
      </c>
      <c r="R394" s="225">
        <f>Q394*H394</f>
        <v>2208.0453834599998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231</v>
      </c>
      <c r="AT394" s="227" t="s">
        <v>227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93</v>
      </c>
      <c r="BK394" s="228">
        <f>ROUND(I394*H394,2)</f>
        <v>0</v>
      </c>
      <c r="BL394" s="20" t="s">
        <v>231</v>
      </c>
      <c r="BM394" s="227" t="s">
        <v>722</v>
      </c>
    </row>
    <row r="395" s="2" customFormat="1">
      <c r="A395" s="41"/>
      <c r="B395" s="42"/>
      <c r="C395" s="43"/>
      <c r="D395" s="267" t="s">
        <v>314</v>
      </c>
      <c r="E395" s="43"/>
      <c r="F395" s="268" t="s">
        <v>723</v>
      </c>
      <c r="G395" s="43"/>
      <c r="H395" s="43"/>
      <c r="I395" s="269"/>
      <c r="J395" s="43"/>
      <c r="K395" s="43"/>
      <c r="L395" s="47"/>
      <c r="M395" s="270"/>
      <c r="N395" s="271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314</v>
      </c>
      <c r="AU395" s="20" t="s">
        <v>93</v>
      </c>
    </row>
    <row r="396" s="14" customFormat="1">
      <c r="A396" s="14"/>
      <c r="B396" s="246"/>
      <c r="C396" s="247"/>
      <c r="D396" s="231" t="s">
        <v>268</v>
      </c>
      <c r="E396" s="248" t="s">
        <v>19</v>
      </c>
      <c r="F396" s="249" t="s">
        <v>496</v>
      </c>
      <c r="G396" s="247"/>
      <c r="H396" s="248" t="s">
        <v>19</v>
      </c>
      <c r="I396" s="250"/>
      <c r="J396" s="247"/>
      <c r="K396" s="247"/>
      <c r="L396" s="251"/>
      <c r="M396" s="252"/>
      <c r="N396" s="253"/>
      <c r="O396" s="253"/>
      <c r="P396" s="253"/>
      <c r="Q396" s="253"/>
      <c r="R396" s="253"/>
      <c r="S396" s="253"/>
      <c r="T396" s="25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5" t="s">
        <v>268</v>
      </c>
      <c r="AU396" s="255" t="s">
        <v>93</v>
      </c>
      <c r="AV396" s="14" t="s">
        <v>82</v>
      </c>
      <c r="AW396" s="14" t="s">
        <v>34</v>
      </c>
      <c r="AX396" s="14" t="s">
        <v>74</v>
      </c>
      <c r="AY396" s="255" t="s">
        <v>224</v>
      </c>
    </row>
    <row r="397" s="14" customFormat="1">
      <c r="A397" s="14"/>
      <c r="B397" s="246"/>
      <c r="C397" s="247"/>
      <c r="D397" s="231" t="s">
        <v>268</v>
      </c>
      <c r="E397" s="248" t="s">
        <v>19</v>
      </c>
      <c r="F397" s="249" t="s">
        <v>724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268</v>
      </c>
      <c r="AU397" s="255" t="s">
        <v>93</v>
      </c>
      <c r="AV397" s="14" t="s">
        <v>82</v>
      </c>
      <c r="AW397" s="14" t="s">
        <v>34</v>
      </c>
      <c r="AX397" s="14" t="s">
        <v>74</v>
      </c>
      <c r="AY397" s="255" t="s">
        <v>224</v>
      </c>
    </row>
    <row r="398" s="14" customFormat="1">
      <c r="A398" s="14"/>
      <c r="B398" s="246"/>
      <c r="C398" s="247"/>
      <c r="D398" s="231" t="s">
        <v>268</v>
      </c>
      <c r="E398" s="248" t="s">
        <v>19</v>
      </c>
      <c r="F398" s="249" t="s">
        <v>725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268</v>
      </c>
      <c r="AU398" s="255" t="s">
        <v>93</v>
      </c>
      <c r="AV398" s="14" t="s">
        <v>82</v>
      </c>
      <c r="AW398" s="14" t="s">
        <v>34</v>
      </c>
      <c r="AX398" s="14" t="s">
        <v>74</v>
      </c>
      <c r="AY398" s="255" t="s">
        <v>224</v>
      </c>
    </row>
    <row r="399" s="13" customFormat="1">
      <c r="A399" s="13"/>
      <c r="B399" s="229"/>
      <c r="C399" s="230"/>
      <c r="D399" s="231" t="s">
        <v>268</v>
      </c>
      <c r="E399" s="232" t="s">
        <v>19</v>
      </c>
      <c r="F399" s="233" t="s">
        <v>726</v>
      </c>
      <c r="G399" s="230"/>
      <c r="H399" s="234">
        <v>13.502000000000001</v>
      </c>
      <c r="I399" s="235"/>
      <c r="J399" s="230"/>
      <c r="K399" s="230"/>
      <c r="L399" s="236"/>
      <c r="M399" s="237"/>
      <c r="N399" s="238"/>
      <c r="O399" s="238"/>
      <c r="P399" s="238"/>
      <c r="Q399" s="238"/>
      <c r="R399" s="238"/>
      <c r="S399" s="238"/>
      <c r="T399" s="23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0" t="s">
        <v>268</v>
      </c>
      <c r="AU399" s="240" t="s">
        <v>93</v>
      </c>
      <c r="AV399" s="13" t="s">
        <v>93</v>
      </c>
      <c r="AW399" s="13" t="s">
        <v>34</v>
      </c>
      <c r="AX399" s="13" t="s">
        <v>74</v>
      </c>
      <c r="AY399" s="240" t="s">
        <v>224</v>
      </c>
    </row>
    <row r="400" s="14" customFormat="1">
      <c r="A400" s="14"/>
      <c r="B400" s="246"/>
      <c r="C400" s="247"/>
      <c r="D400" s="231" t="s">
        <v>268</v>
      </c>
      <c r="E400" s="248" t="s">
        <v>19</v>
      </c>
      <c r="F400" s="249" t="s">
        <v>727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268</v>
      </c>
      <c r="AU400" s="255" t="s">
        <v>93</v>
      </c>
      <c r="AV400" s="14" t="s">
        <v>82</v>
      </c>
      <c r="AW400" s="14" t="s">
        <v>34</v>
      </c>
      <c r="AX400" s="14" t="s">
        <v>74</v>
      </c>
      <c r="AY400" s="255" t="s">
        <v>224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728</v>
      </c>
      <c r="G401" s="230"/>
      <c r="H401" s="234">
        <v>11.368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4" customFormat="1">
      <c r="A402" s="14"/>
      <c r="B402" s="246"/>
      <c r="C402" s="247"/>
      <c r="D402" s="231" t="s">
        <v>268</v>
      </c>
      <c r="E402" s="248" t="s">
        <v>19</v>
      </c>
      <c r="F402" s="249" t="s">
        <v>729</v>
      </c>
      <c r="G402" s="247"/>
      <c r="H402" s="248" t="s">
        <v>19</v>
      </c>
      <c r="I402" s="250"/>
      <c r="J402" s="247"/>
      <c r="K402" s="247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268</v>
      </c>
      <c r="AU402" s="255" t="s">
        <v>93</v>
      </c>
      <c r="AV402" s="14" t="s">
        <v>82</v>
      </c>
      <c r="AW402" s="14" t="s">
        <v>34</v>
      </c>
      <c r="AX402" s="14" t="s">
        <v>74</v>
      </c>
      <c r="AY402" s="255" t="s">
        <v>224</v>
      </c>
    </row>
    <row r="403" s="13" customFormat="1">
      <c r="A403" s="13"/>
      <c r="B403" s="229"/>
      <c r="C403" s="230"/>
      <c r="D403" s="231" t="s">
        <v>268</v>
      </c>
      <c r="E403" s="232" t="s">
        <v>19</v>
      </c>
      <c r="F403" s="233" t="s">
        <v>730</v>
      </c>
      <c r="G403" s="230"/>
      <c r="H403" s="234">
        <v>8.4770000000000003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268</v>
      </c>
      <c r="AU403" s="240" t="s">
        <v>93</v>
      </c>
      <c r="AV403" s="13" t="s">
        <v>93</v>
      </c>
      <c r="AW403" s="13" t="s">
        <v>34</v>
      </c>
      <c r="AX403" s="13" t="s">
        <v>74</v>
      </c>
      <c r="AY403" s="240" t="s">
        <v>224</v>
      </c>
    </row>
    <row r="404" s="15" customFormat="1">
      <c r="A404" s="15"/>
      <c r="B404" s="256"/>
      <c r="C404" s="257"/>
      <c r="D404" s="231" t="s">
        <v>268</v>
      </c>
      <c r="E404" s="258" t="s">
        <v>19</v>
      </c>
      <c r="F404" s="259" t="s">
        <v>300</v>
      </c>
      <c r="G404" s="257"/>
      <c r="H404" s="260">
        <v>33.347000000000001</v>
      </c>
      <c r="I404" s="261"/>
      <c r="J404" s="257"/>
      <c r="K404" s="257"/>
      <c r="L404" s="262"/>
      <c r="M404" s="263"/>
      <c r="N404" s="264"/>
      <c r="O404" s="264"/>
      <c r="P404" s="264"/>
      <c r="Q404" s="264"/>
      <c r="R404" s="264"/>
      <c r="S404" s="264"/>
      <c r="T404" s="26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6" t="s">
        <v>268</v>
      </c>
      <c r="AU404" s="266" t="s">
        <v>93</v>
      </c>
      <c r="AV404" s="15" t="s">
        <v>108</v>
      </c>
      <c r="AW404" s="15" t="s">
        <v>34</v>
      </c>
      <c r="AX404" s="15" t="s">
        <v>74</v>
      </c>
      <c r="AY404" s="266" t="s">
        <v>224</v>
      </c>
    </row>
    <row r="405" s="14" customFormat="1">
      <c r="A405" s="14"/>
      <c r="B405" s="246"/>
      <c r="C405" s="247"/>
      <c r="D405" s="231" t="s">
        <v>268</v>
      </c>
      <c r="E405" s="248" t="s">
        <v>19</v>
      </c>
      <c r="F405" s="249" t="s">
        <v>648</v>
      </c>
      <c r="G405" s="247"/>
      <c r="H405" s="248" t="s">
        <v>19</v>
      </c>
      <c r="I405" s="250"/>
      <c r="J405" s="247"/>
      <c r="K405" s="247"/>
      <c r="L405" s="251"/>
      <c r="M405" s="252"/>
      <c r="N405" s="253"/>
      <c r="O405" s="253"/>
      <c r="P405" s="253"/>
      <c r="Q405" s="253"/>
      <c r="R405" s="253"/>
      <c r="S405" s="253"/>
      <c r="T405" s="25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5" t="s">
        <v>268</v>
      </c>
      <c r="AU405" s="255" t="s">
        <v>93</v>
      </c>
      <c r="AV405" s="14" t="s">
        <v>82</v>
      </c>
      <c r="AW405" s="14" t="s">
        <v>34</v>
      </c>
      <c r="AX405" s="14" t="s">
        <v>74</v>
      </c>
      <c r="AY405" s="255" t="s">
        <v>224</v>
      </c>
    </row>
    <row r="406" s="14" customFormat="1">
      <c r="A406" s="14"/>
      <c r="B406" s="246"/>
      <c r="C406" s="247"/>
      <c r="D406" s="231" t="s">
        <v>268</v>
      </c>
      <c r="E406" s="248" t="s">
        <v>19</v>
      </c>
      <c r="F406" s="249" t="s">
        <v>731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268</v>
      </c>
      <c r="AU406" s="255" t="s">
        <v>93</v>
      </c>
      <c r="AV406" s="14" t="s">
        <v>82</v>
      </c>
      <c r="AW406" s="14" t="s">
        <v>34</v>
      </c>
      <c r="AX406" s="14" t="s">
        <v>74</v>
      </c>
      <c r="AY406" s="255" t="s">
        <v>224</v>
      </c>
    </row>
    <row r="407" s="13" customFormat="1">
      <c r="A407" s="13"/>
      <c r="B407" s="229"/>
      <c r="C407" s="230"/>
      <c r="D407" s="231" t="s">
        <v>268</v>
      </c>
      <c r="E407" s="232" t="s">
        <v>19</v>
      </c>
      <c r="F407" s="233" t="s">
        <v>732</v>
      </c>
      <c r="G407" s="230"/>
      <c r="H407" s="234">
        <v>98.305000000000007</v>
      </c>
      <c r="I407" s="235"/>
      <c r="J407" s="230"/>
      <c r="K407" s="230"/>
      <c r="L407" s="236"/>
      <c r="M407" s="237"/>
      <c r="N407" s="238"/>
      <c r="O407" s="238"/>
      <c r="P407" s="238"/>
      <c r="Q407" s="238"/>
      <c r="R407" s="238"/>
      <c r="S407" s="238"/>
      <c r="T407" s="23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0" t="s">
        <v>268</v>
      </c>
      <c r="AU407" s="240" t="s">
        <v>93</v>
      </c>
      <c r="AV407" s="13" t="s">
        <v>93</v>
      </c>
      <c r="AW407" s="13" t="s">
        <v>34</v>
      </c>
      <c r="AX407" s="13" t="s">
        <v>74</v>
      </c>
      <c r="AY407" s="240" t="s">
        <v>224</v>
      </c>
    </row>
    <row r="408" s="13" customFormat="1">
      <c r="A408" s="13"/>
      <c r="B408" s="229"/>
      <c r="C408" s="230"/>
      <c r="D408" s="231" t="s">
        <v>268</v>
      </c>
      <c r="E408" s="232" t="s">
        <v>19</v>
      </c>
      <c r="F408" s="233" t="s">
        <v>733</v>
      </c>
      <c r="G408" s="230"/>
      <c r="H408" s="234">
        <v>-12.473000000000001</v>
      </c>
      <c r="I408" s="235"/>
      <c r="J408" s="230"/>
      <c r="K408" s="230"/>
      <c r="L408" s="236"/>
      <c r="M408" s="237"/>
      <c r="N408" s="238"/>
      <c r="O408" s="238"/>
      <c r="P408" s="238"/>
      <c r="Q408" s="238"/>
      <c r="R408" s="238"/>
      <c r="S408" s="238"/>
      <c r="T408" s="23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0" t="s">
        <v>268</v>
      </c>
      <c r="AU408" s="240" t="s">
        <v>93</v>
      </c>
      <c r="AV408" s="13" t="s">
        <v>93</v>
      </c>
      <c r="AW408" s="13" t="s">
        <v>34</v>
      </c>
      <c r="AX408" s="13" t="s">
        <v>74</v>
      </c>
      <c r="AY408" s="240" t="s">
        <v>224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734</v>
      </c>
      <c r="G409" s="230"/>
      <c r="H409" s="234">
        <v>-20.893000000000001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3" customFormat="1">
      <c r="A410" s="13"/>
      <c r="B410" s="229"/>
      <c r="C410" s="230"/>
      <c r="D410" s="231" t="s">
        <v>268</v>
      </c>
      <c r="E410" s="232" t="s">
        <v>19</v>
      </c>
      <c r="F410" s="233" t="s">
        <v>735</v>
      </c>
      <c r="G410" s="230"/>
      <c r="H410" s="234">
        <v>-8.5700000000000003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268</v>
      </c>
      <c r="AU410" s="240" t="s">
        <v>93</v>
      </c>
      <c r="AV410" s="13" t="s">
        <v>93</v>
      </c>
      <c r="AW410" s="13" t="s">
        <v>34</v>
      </c>
      <c r="AX410" s="13" t="s">
        <v>74</v>
      </c>
      <c r="AY410" s="240" t="s">
        <v>224</v>
      </c>
    </row>
    <row r="411" s="13" customFormat="1">
      <c r="A411" s="13"/>
      <c r="B411" s="229"/>
      <c r="C411" s="230"/>
      <c r="D411" s="231" t="s">
        <v>268</v>
      </c>
      <c r="E411" s="232" t="s">
        <v>19</v>
      </c>
      <c r="F411" s="233" t="s">
        <v>736</v>
      </c>
      <c r="G411" s="230"/>
      <c r="H411" s="234">
        <v>1.915</v>
      </c>
      <c r="I411" s="235"/>
      <c r="J411" s="230"/>
      <c r="K411" s="230"/>
      <c r="L411" s="236"/>
      <c r="M411" s="237"/>
      <c r="N411" s="238"/>
      <c r="O411" s="238"/>
      <c r="P411" s="238"/>
      <c r="Q411" s="238"/>
      <c r="R411" s="238"/>
      <c r="S411" s="238"/>
      <c r="T411" s="23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0" t="s">
        <v>268</v>
      </c>
      <c r="AU411" s="240" t="s">
        <v>93</v>
      </c>
      <c r="AV411" s="13" t="s">
        <v>93</v>
      </c>
      <c r="AW411" s="13" t="s">
        <v>34</v>
      </c>
      <c r="AX411" s="13" t="s">
        <v>74</v>
      </c>
      <c r="AY411" s="240" t="s">
        <v>224</v>
      </c>
    </row>
    <row r="412" s="14" customFormat="1">
      <c r="A412" s="14"/>
      <c r="B412" s="246"/>
      <c r="C412" s="247"/>
      <c r="D412" s="231" t="s">
        <v>268</v>
      </c>
      <c r="E412" s="248" t="s">
        <v>19</v>
      </c>
      <c r="F412" s="249" t="s">
        <v>724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268</v>
      </c>
      <c r="AU412" s="255" t="s">
        <v>93</v>
      </c>
      <c r="AV412" s="14" t="s">
        <v>82</v>
      </c>
      <c r="AW412" s="14" t="s">
        <v>34</v>
      </c>
      <c r="AX412" s="14" t="s">
        <v>74</v>
      </c>
      <c r="AY412" s="255" t="s">
        <v>224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737</v>
      </c>
      <c r="G413" s="230"/>
      <c r="H413" s="234">
        <v>44.593000000000004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738</v>
      </c>
      <c r="G414" s="230"/>
      <c r="H414" s="234">
        <v>81.439999999999998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739</v>
      </c>
      <c r="G415" s="230"/>
      <c r="H415" s="234">
        <v>-10.731999999999999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740</v>
      </c>
      <c r="G416" s="230"/>
      <c r="H416" s="234">
        <v>3.4729999999999999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5" customFormat="1">
      <c r="A417" s="15"/>
      <c r="B417" s="256"/>
      <c r="C417" s="257"/>
      <c r="D417" s="231" t="s">
        <v>268</v>
      </c>
      <c r="E417" s="258" t="s">
        <v>19</v>
      </c>
      <c r="F417" s="259" t="s">
        <v>300</v>
      </c>
      <c r="G417" s="257"/>
      <c r="H417" s="260">
        <v>177.05799999999999</v>
      </c>
      <c r="I417" s="261"/>
      <c r="J417" s="257"/>
      <c r="K417" s="257"/>
      <c r="L417" s="262"/>
      <c r="M417" s="263"/>
      <c r="N417" s="264"/>
      <c r="O417" s="264"/>
      <c r="P417" s="264"/>
      <c r="Q417" s="264"/>
      <c r="R417" s="264"/>
      <c r="S417" s="264"/>
      <c r="T417" s="26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6" t="s">
        <v>268</v>
      </c>
      <c r="AU417" s="266" t="s">
        <v>93</v>
      </c>
      <c r="AV417" s="15" t="s">
        <v>108</v>
      </c>
      <c r="AW417" s="15" t="s">
        <v>34</v>
      </c>
      <c r="AX417" s="15" t="s">
        <v>74</v>
      </c>
      <c r="AY417" s="266" t="s">
        <v>224</v>
      </c>
    </row>
    <row r="418" s="14" customFormat="1">
      <c r="A418" s="14"/>
      <c r="B418" s="246"/>
      <c r="C418" s="247"/>
      <c r="D418" s="231" t="s">
        <v>268</v>
      </c>
      <c r="E418" s="248" t="s">
        <v>19</v>
      </c>
      <c r="F418" s="249" t="s">
        <v>662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268</v>
      </c>
      <c r="AU418" s="255" t="s">
        <v>93</v>
      </c>
      <c r="AV418" s="14" t="s">
        <v>82</v>
      </c>
      <c r="AW418" s="14" t="s">
        <v>34</v>
      </c>
      <c r="AX418" s="14" t="s">
        <v>74</v>
      </c>
      <c r="AY418" s="255" t="s">
        <v>224</v>
      </c>
    </row>
    <row r="419" s="14" customFormat="1">
      <c r="A419" s="14"/>
      <c r="B419" s="246"/>
      <c r="C419" s="247"/>
      <c r="D419" s="231" t="s">
        <v>268</v>
      </c>
      <c r="E419" s="248" t="s">
        <v>19</v>
      </c>
      <c r="F419" s="249" t="s">
        <v>731</v>
      </c>
      <c r="G419" s="247"/>
      <c r="H419" s="248" t="s">
        <v>19</v>
      </c>
      <c r="I419" s="250"/>
      <c r="J419" s="247"/>
      <c r="K419" s="247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268</v>
      </c>
      <c r="AU419" s="255" t="s">
        <v>93</v>
      </c>
      <c r="AV419" s="14" t="s">
        <v>82</v>
      </c>
      <c r="AW419" s="14" t="s">
        <v>34</v>
      </c>
      <c r="AX419" s="14" t="s">
        <v>74</v>
      </c>
      <c r="AY419" s="255" t="s">
        <v>224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741</v>
      </c>
      <c r="G420" s="230"/>
      <c r="H420" s="234">
        <v>92.915999999999997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3" customFormat="1">
      <c r="A421" s="13"/>
      <c r="B421" s="229"/>
      <c r="C421" s="230"/>
      <c r="D421" s="231" t="s">
        <v>268</v>
      </c>
      <c r="E421" s="232" t="s">
        <v>19</v>
      </c>
      <c r="F421" s="233" t="s">
        <v>742</v>
      </c>
      <c r="G421" s="230"/>
      <c r="H421" s="234">
        <v>-22.306999999999999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268</v>
      </c>
      <c r="AU421" s="240" t="s">
        <v>93</v>
      </c>
      <c r="AV421" s="13" t="s">
        <v>93</v>
      </c>
      <c r="AW421" s="13" t="s">
        <v>34</v>
      </c>
      <c r="AX421" s="13" t="s">
        <v>74</v>
      </c>
      <c r="AY421" s="240" t="s">
        <v>224</v>
      </c>
    </row>
    <row r="422" s="13" customFormat="1">
      <c r="A422" s="13"/>
      <c r="B422" s="229"/>
      <c r="C422" s="230"/>
      <c r="D422" s="231" t="s">
        <v>268</v>
      </c>
      <c r="E422" s="232" t="s">
        <v>19</v>
      </c>
      <c r="F422" s="233" t="s">
        <v>743</v>
      </c>
      <c r="G422" s="230"/>
      <c r="H422" s="234">
        <v>-18.826000000000001</v>
      </c>
      <c r="I422" s="235"/>
      <c r="J422" s="230"/>
      <c r="K422" s="230"/>
      <c r="L422" s="236"/>
      <c r="M422" s="237"/>
      <c r="N422" s="238"/>
      <c r="O422" s="238"/>
      <c r="P422" s="238"/>
      <c r="Q422" s="238"/>
      <c r="R422" s="238"/>
      <c r="S422" s="238"/>
      <c r="T422" s="23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0" t="s">
        <v>268</v>
      </c>
      <c r="AU422" s="240" t="s">
        <v>93</v>
      </c>
      <c r="AV422" s="13" t="s">
        <v>93</v>
      </c>
      <c r="AW422" s="13" t="s">
        <v>34</v>
      </c>
      <c r="AX422" s="13" t="s">
        <v>74</v>
      </c>
      <c r="AY422" s="240" t="s">
        <v>224</v>
      </c>
    </row>
    <row r="423" s="14" customFormat="1">
      <c r="A423" s="14"/>
      <c r="B423" s="246"/>
      <c r="C423" s="247"/>
      <c r="D423" s="231" t="s">
        <v>268</v>
      </c>
      <c r="E423" s="248" t="s">
        <v>19</v>
      </c>
      <c r="F423" s="249" t="s">
        <v>724</v>
      </c>
      <c r="G423" s="247"/>
      <c r="H423" s="248" t="s">
        <v>19</v>
      </c>
      <c r="I423" s="250"/>
      <c r="J423" s="247"/>
      <c r="K423" s="247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268</v>
      </c>
      <c r="AU423" s="255" t="s">
        <v>93</v>
      </c>
      <c r="AV423" s="14" t="s">
        <v>82</v>
      </c>
      <c r="AW423" s="14" t="s">
        <v>34</v>
      </c>
      <c r="AX423" s="14" t="s">
        <v>74</v>
      </c>
      <c r="AY423" s="255" t="s">
        <v>224</v>
      </c>
    </row>
    <row r="424" s="13" customFormat="1">
      <c r="A424" s="13"/>
      <c r="B424" s="229"/>
      <c r="C424" s="230"/>
      <c r="D424" s="231" t="s">
        <v>268</v>
      </c>
      <c r="E424" s="232" t="s">
        <v>19</v>
      </c>
      <c r="F424" s="233" t="s">
        <v>744</v>
      </c>
      <c r="G424" s="230"/>
      <c r="H424" s="234">
        <v>144.67500000000001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268</v>
      </c>
      <c r="AU424" s="240" t="s">
        <v>93</v>
      </c>
      <c r="AV424" s="13" t="s">
        <v>93</v>
      </c>
      <c r="AW424" s="13" t="s">
        <v>34</v>
      </c>
      <c r="AX424" s="13" t="s">
        <v>74</v>
      </c>
      <c r="AY424" s="240" t="s">
        <v>224</v>
      </c>
    </row>
    <row r="425" s="13" customFormat="1">
      <c r="A425" s="13"/>
      <c r="B425" s="229"/>
      <c r="C425" s="230"/>
      <c r="D425" s="231" t="s">
        <v>268</v>
      </c>
      <c r="E425" s="232" t="s">
        <v>19</v>
      </c>
      <c r="F425" s="233" t="s">
        <v>745</v>
      </c>
      <c r="G425" s="230"/>
      <c r="H425" s="234">
        <v>-10.247999999999999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268</v>
      </c>
      <c r="AU425" s="240" t="s">
        <v>93</v>
      </c>
      <c r="AV425" s="13" t="s">
        <v>93</v>
      </c>
      <c r="AW425" s="13" t="s">
        <v>34</v>
      </c>
      <c r="AX425" s="13" t="s">
        <v>74</v>
      </c>
      <c r="AY425" s="240" t="s">
        <v>224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746</v>
      </c>
      <c r="G426" s="230"/>
      <c r="H426" s="234">
        <v>1.5960000000000001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5" customFormat="1">
      <c r="A427" s="15"/>
      <c r="B427" s="256"/>
      <c r="C427" s="257"/>
      <c r="D427" s="231" t="s">
        <v>268</v>
      </c>
      <c r="E427" s="258" t="s">
        <v>19</v>
      </c>
      <c r="F427" s="259" t="s">
        <v>300</v>
      </c>
      <c r="G427" s="257"/>
      <c r="H427" s="260">
        <v>187.80600000000001</v>
      </c>
      <c r="I427" s="261"/>
      <c r="J427" s="257"/>
      <c r="K427" s="257"/>
      <c r="L427" s="262"/>
      <c r="M427" s="263"/>
      <c r="N427" s="264"/>
      <c r="O427" s="264"/>
      <c r="P427" s="264"/>
      <c r="Q427" s="264"/>
      <c r="R427" s="264"/>
      <c r="S427" s="264"/>
      <c r="T427" s="26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6" t="s">
        <v>268</v>
      </c>
      <c r="AU427" s="266" t="s">
        <v>93</v>
      </c>
      <c r="AV427" s="15" t="s">
        <v>108</v>
      </c>
      <c r="AW427" s="15" t="s">
        <v>34</v>
      </c>
      <c r="AX427" s="15" t="s">
        <v>74</v>
      </c>
      <c r="AY427" s="266" t="s">
        <v>224</v>
      </c>
    </row>
    <row r="428" s="14" customFormat="1">
      <c r="A428" s="14"/>
      <c r="B428" s="246"/>
      <c r="C428" s="247"/>
      <c r="D428" s="231" t="s">
        <v>268</v>
      </c>
      <c r="E428" s="248" t="s">
        <v>19</v>
      </c>
      <c r="F428" s="249" t="s">
        <v>664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268</v>
      </c>
      <c r="AU428" s="255" t="s">
        <v>93</v>
      </c>
      <c r="AV428" s="14" t="s">
        <v>82</v>
      </c>
      <c r="AW428" s="14" t="s">
        <v>34</v>
      </c>
      <c r="AX428" s="14" t="s">
        <v>74</v>
      </c>
      <c r="AY428" s="255" t="s">
        <v>224</v>
      </c>
    </row>
    <row r="429" s="14" customFormat="1">
      <c r="A429" s="14"/>
      <c r="B429" s="246"/>
      <c r="C429" s="247"/>
      <c r="D429" s="231" t="s">
        <v>268</v>
      </c>
      <c r="E429" s="248" t="s">
        <v>19</v>
      </c>
      <c r="F429" s="249" t="s">
        <v>731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268</v>
      </c>
      <c r="AU429" s="255" t="s">
        <v>93</v>
      </c>
      <c r="AV429" s="14" t="s">
        <v>82</v>
      </c>
      <c r="AW429" s="14" t="s">
        <v>34</v>
      </c>
      <c r="AX429" s="14" t="s">
        <v>74</v>
      </c>
      <c r="AY429" s="255" t="s">
        <v>224</v>
      </c>
    </row>
    <row r="430" s="13" customFormat="1">
      <c r="A430" s="13"/>
      <c r="B430" s="229"/>
      <c r="C430" s="230"/>
      <c r="D430" s="231" t="s">
        <v>268</v>
      </c>
      <c r="E430" s="232" t="s">
        <v>19</v>
      </c>
      <c r="F430" s="233" t="s">
        <v>741</v>
      </c>
      <c r="G430" s="230"/>
      <c r="H430" s="234">
        <v>92.915999999999997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268</v>
      </c>
      <c r="AU430" s="240" t="s">
        <v>93</v>
      </c>
      <c r="AV430" s="13" t="s">
        <v>93</v>
      </c>
      <c r="AW430" s="13" t="s">
        <v>34</v>
      </c>
      <c r="AX430" s="13" t="s">
        <v>74</v>
      </c>
      <c r="AY430" s="240" t="s">
        <v>224</v>
      </c>
    </row>
    <row r="431" s="13" customFormat="1">
      <c r="A431" s="13"/>
      <c r="B431" s="229"/>
      <c r="C431" s="230"/>
      <c r="D431" s="231" t="s">
        <v>268</v>
      </c>
      <c r="E431" s="232" t="s">
        <v>19</v>
      </c>
      <c r="F431" s="233" t="s">
        <v>742</v>
      </c>
      <c r="G431" s="230"/>
      <c r="H431" s="234">
        <v>-22.306999999999999</v>
      </c>
      <c r="I431" s="235"/>
      <c r="J431" s="230"/>
      <c r="K431" s="230"/>
      <c r="L431" s="236"/>
      <c r="M431" s="237"/>
      <c r="N431" s="238"/>
      <c r="O431" s="238"/>
      <c r="P431" s="238"/>
      <c r="Q431" s="238"/>
      <c r="R431" s="238"/>
      <c r="S431" s="238"/>
      <c r="T431" s="23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0" t="s">
        <v>268</v>
      </c>
      <c r="AU431" s="240" t="s">
        <v>93</v>
      </c>
      <c r="AV431" s="13" t="s">
        <v>93</v>
      </c>
      <c r="AW431" s="13" t="s">
        <v>34</v>
      </c>
      <c r="AX431" s="13" t="s">
        <v>74</v>
      </c>
      <c r="AY431" s="240" t="s">
        <v>224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743</v>
      </c>
      <c r="G432" s="230"/>
      <c r="H432" s="234">
        <v>-18.826000000000001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4" customFormat="1">
      <c r="A433" s="14"/>
      <c r="B433" s="246"/>
      <c r="C433" s="247"/>
      <c r="D433" s="231" t="s">
        <v>268</v>
      </c>
      <c r="E433" s="248" t="s">
        <v>19</v>
      </c>
      <c r="F433" s="249" t="s">
        <v>724</v>
      </c>
      <c r="G433" s="247"/>
      <c r="H433" s="248" t="s">
        <v>19</v>
      </c>
      <c r="I433" s="250"/>
      <c r="J433" s="247"/>
      <c r="K433" s="247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268</v>
      </c>
      <c r="AU433" s="255" t="s">
        <v>93</v>
      </c>
      <c r="AV433" s="14" t="s">
        <v>82</v>
      </c>
      <c r="AW433" s="14" t="s">
        <v>34</v>
      </c>
      <c r="AX433" s="14" t="s">
        <v>74</v>
      </c>
      <c r="AY433" s="255" t="s">
        <v>224</v>
      </c>
    </row>
    <row r="434" s="13" customFormat="1">
      <c r="A434" s="13"/>
      <c r="B434" s="229"/>
      <c r="C434" s="230"/>
      <c r="D434" s="231" t="s">
        <v>268</v>
      </c>
      <c r="E434" s="232" t="s">
        <v>19</v>
      </c>
      <c r="F434" s="233" t="s">
        <v>744</v>
      </c>
      <c r="G434" s="230"/>
      <c r="H434" s="234">
        <v>144.67500000000001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268</v>
      </c>
      <c r="AU434" s="240" t="s">
        <v>93</v>
      </c>
      <c r="AV434" s="13" t="s">
        <v>93</v>
      </c>
      <c r="AW434" s="13" t="s">
        <v>34</v>
      </c>
      <c r="AX434" s="13" t="s">
        <v>74</v>
      </c>
      <c r="AY434" s="240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747</v>
      </c>
      <c r="G435" s="230"/>
      <c r="H435" s="234">
        <v>-10.038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3" customFormat="1">
      <c r="A436" s="13"/>
      <c r="B436" s="229"/>
      <c r="C436" s="230"/>
      <c r="D436" s="231" t="s">
        <v>268</v>
      </c>
      <c r="E436" s="232" t="s">
        <v>19</v>
      </c>
      <c r="F436" s="233" t="s">
        <v>746</v>
      </c>
      <c r="G436" s="230"/>
      <c r="H436" s="234">
        <v>1.5960000000000001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268</v>
      </c>
      <c r="AU436" s="240" t="s">
        <v>93</v>
      </c>
      <c r="AV436" s="13" t="s">
        <v>93</v>
      </c>
      <c r="AW436" s="13" t="s">
        <v>34</v>
      </c>
      <c r="AX436" s="13" t="s">
        <v>74</v>
      </c>
      <c r="AY436" s="240" t="s">
        <v>224</v>
      </c>
    </row>
    <row r="437" s="15" customFormat="1">
      <c r="A437" s="15"/>
      <c r="B437" s="256"/>
      <c r="C437" s="257"/>
      <c r="D437" s="231" t="s">
        <v>268</v>
      </c>
      <c r="E437" s="258" t="s">
        <v>19</v>
      </c>
      <c r="F437" s="259" t="s">
        <v>300</v>
      </c>
      <c r="G437" s="257"/>
      <c r="H437" s="260">
        <v>188.01599999999999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268</v>
      </c>
      <c r="AU437" s="266" t="s">
        <v>93</v>
      </c>
      <c r="AV437" s="15" t="s">
        <v>108</v>
      </c>
      <c r="AW437" s="15" t="s">
        <v>34</v>
      </c>
      <c r="AX437" s="15" t="s">
        <v>74</v>
      </c>
      <c r="AY437" s="266" t="s">
        <v>224</v>
      </c>
    </row>
    <row r="438" s="14" customFormat="1">
      <c r="A438" s="14"/>
      <c r="B438" s="246"/>
      <c r="C438" s="247"/>
      <c r="D438" s="231" t="s">
        <v>268</v>
      </c>
      <c r="E438" s="248" t="s">
        <v>19</v>
      </c>
      <c r="F438" s="249" t="s">
        <v>665</v>
      </c>
      <c r="G438" s="247"/>
      <c r="H438" s="248" t="s">
        <v>19</v>
      </c>
      <c r="I438" s="250"/>
      <c r="J438" s="247"/>
      <c r="K438" s="247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268</v>
      </c>
      <c r="AU438" s="255" t="s">
        <v>93</v>
      </c>
      <c r="AV438" s="14" t="s">
        <v>82</v>
      </c>
      <c r="AW438" s="14" t="s">
        <v>34</v>
      </c>
      <c r="AX438" s="14" t="s">
        <v>74</v>
      </c>
      <c r="AY438" s="255" t="s">
        <v>224</v>
      </c>
    </row>
    <row r="439" s="14" customFormat="1">
      <c r="A439" s="14"/>
      <c r="B439" s="246"/>
      <c r="C439" s="247"/>
      <c r="D439" s="231" t="s">
        <v>268</v>
      </c>
      <c r="E439" s="248" t="s">
        <v>19</v>
      </c>
      <c r="F439" s="249" t="s">
        <v>731</v>
      </c>
      <c r="G439" s="247"/>
      <c r="H439" s="248" t="s">
        <v>19</v>
      </c>
      <c r="I439" s="250"/>
      <c r="J439" s="247"/>
      <c r="K439" s="247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268</v>
      </c>
      <c r="AU439" s="255" t="s">
        <v>93</v>
      </c>
      <c r="AV439" s="14" t="s">
        <v>82</v>
      </c>
      <c r="AW439" s="14" t="s">
        <v>34</v>
      </c>
      <c r="AX439" s="14" t="s">
        <v>74</v>
      </c>
      <c r="AY439" s="255" t="s">
        <v>224</v>
      </c>
    </row>
    <row r="440" s="13" customFormat="1">
      <c r="A440" s="13"/>
      <c r="B440" s="229"/>
      <c r="C440" s="230"/>
      <c r="D440" s="231" t="s">
        <v>268</v>
      </c>
      <c r="E440" s="232" t="s">
        <v>19</v>
      </c>
      <c r="F440" s="233" t="s">
        <v>748</v>
      </c>
      <c r="G440" s="230"/>
      <c r="H440" s="234">
        <v>102.26600000000001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268</v>
      </c>
      <c r="AU440" s="240" t="s">
        <v>93</v>
      </c>
      <c r="AV440" s="13" t="s">
        <v>93</v>
      </c>
      <c r="AW440" s="13" t="s">
        <v>34</v>
      </c>
      <c r="AX440" s="13" t="s">
        <v>74</v>
      </c>
      <c r="AY440" s="240" t="s">
        <v>224</v>
      </c>
    </row>
    <row r="441" s="13" customFormat="1">
      <c r="A441" s="13"/>
      <c r="B441" s="229"/>
      <c r="C441" s="230"/>
      <c r="D441" s="231" t="s">
        <v>268</v>
      </c>
      <c r="E441" s="232" t="s">
        <v>19</v>
      </c>
      <c r="F441" s="233" t="s">
        <v>749</v>
      </c>
      <c r="G441" s="230"/>
      <c r="H441" s="234">
        <v>-22.399999999999999</v>
      </c>
      <c r="I441" s="235"/>
      <c r="J441" s="230"/>
      <c r="K441" s="230"/>
      <c r="L441" s="236"/>
      <c r="M441" s="237"/>
      <c r="N441" s="238"/>
      <c r="O441" s="238"/>
      <c r="P441" s="238"/>
      <c r="Q441" s="238"/>
      <c r="R441" s="238"/>
      <c r="S441" s="238"/>
      <c r="T441" s="23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0" t="s">
        <v>268</v>
      </c>
      <c r="AU441" s="240" t="s">
        <v>93</v>
      </c>
      <c r="AV441" s="13" t="s">
        <v>93</v>
      </c>
      <c r="AW441" s="13" t="s">
        <v>34</v>
      </c>
      <c r="AX441" s="13" t="s">
        <v>74</v>
      </c>
      <c r="AY441" s="240" t="s">
        <v>224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750</v>
      </c>
      <c r="G442" s="230"/>
      <c r="H442" s="234">
        <v>-53.359999999999999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4" customFormat="1">
      <c r="A443" s="14"/>
      <c r="B443" s="246"/>
      <c r="C443" s="247"/>
      <c r="D443" s="231" t="s">
        <v>268</v>
      </c>
      <c r="E443" s="248" t="s">
        <v>19</v>
      </c>
      <c r="F443" s="249" t="s">
        <v>724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268</v>
      </c>
      <c r="AU443" s="255" t="s">
        <v>93</v>
      </c>
      <c r="AV443" s="14" t="s">
        <v>82</v>
      </c>
      <c r="AW443" s="14" t="s">
        <v>34</v>
      </c>
      <c r="AX443" s="14" t="s">
        <v>74</v>
      </c>
      <c r="AY443" s="255" t="s">
        <v>224</v>
      </c>
    </row>
    <row r="444" s="13" customFormat="1">
      <c r="A444" s="13"/>
      <c r="B444" s="229"/>
      <c r="C444" s="230"/>
      <c r="D444" s="231" t="s">
        <v>268</v>
      </c>
      <c r="E444" s="232" t="s">
        <v>19</v>
      </c>
      <c r="F444" s="233" t="s">
        <v>751</v>
      </c>
      <c r="G444" s="230"/>
      <c r="H444" s="234">
        <v>123.366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268</v>
      </c>
      <c r="AU444" s="240" t="s">
        <v>93</v>
      </c>
      <c r="AV444" s="13" t="s">
        <v>93</v>
      </c>
      <c r="AW444" s="13" t="s">
        <v>34</v>
      </c>
      <c r="AX444" s="13" t="s">
        <v>74</v>
      </c>
      <c r="AY444" s="240" t="s">
        <v>224</v>
      </c>
    </row>
    <row r="445" s="13" customFormat="1">
      <c r="A445" s="13"/>
      <c r="B445" s="229"/>
      <c r="C445" s="230"/>
      <c r="D445" s="231" t="s">
        <v>268</v>
      </c>
      <c r="E445" s="232" t="s">
        <v>19</v>
      </c>
      <c r="F445" s="233" t="s">
        <v>752</v>
      </c>
      <c r="G445" s="230"/>
      <c r="H445" s="234">
        <v>-8.7059999999999995</v>
      </c>
      <c r="I445" s="235"/>
      <c r="J445" s="230"/>
      <c r="K445" s="230"/>
      <c r="L445" s="236"/>
      <c r="M445" s="237"/>
      <c r="N445" s="238"/>
      <c r="O445" s="238"/>
      <c r="P445" s="238"/>
      <c r="Q445" s="238"/>
      <c r="R445" s="238"/>
      <c r="S445" s="238"/>
      <c r="T445" s="23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0" t="s">
        <v>268</v>
      </c>
      <c r="AU445" s="240" t="s">
        <v>93</v>
      </c>
      <c r="AV445" s="13" t="s">
        <v>93</v>
      </c>
      <c r="AW445" s="13" t="s">
        <v>34</v>
      </c>
      <c r="AX445" s="13" t="s">
        <v>74</v>
      </c>
      <c r="AY445" s="240" t="s">
        <v>224</v>
      </c>
    </row>
    <row r="446" s="13" customFormat="1">
      <c r="A446" s="13"/>
      <c r="B446" s="229"/>
      <c r="C446" s="230"/>
      <c r="D446" s="231" t="s">
        <v>268</v>
      </c>
      <c r="E446" s="232" t="s">
        <v>19</v>
      </c>
      <c r="F446" s="233" t="s">
        <v>746</v>
      </c>
      <c r="G446" s="230"/>
      <c r="H446" s="234">
        <v>1.5960000000000001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268</v>
      </c>
      <c r="AU446" s="240" t="s">
        <v>93</v>
      </c>
      <c r="AV446" s="13" t="s">
        <v>93</v>
      </c>
      <c r="AW446" s="13" t="s">
        <v>34</v>
      </c>
      <c r="AX446" s="13" t="s">
        <v>74</v>
      </c>
      <c r="AY446" s="240" t="s">
        <v>224</v>
      </c>
    </row>
    <row r="447" s="15" customFormat="1">
      <c r="A447" s="15"/>
      <c r="B447" s="256"/>
      <c r="C447" s="257"/>
      <c r="D447" s="231" t="s">
        <v>268</v>
      </c>
      <c r="E447" s="258" t="s">
        <v>19</v>
      </c>
      <c r="F447" s="259" t="s">
        <v>300</v>
      </c>
      <c r="G447" s="257"/>
      <c r="H447" s="260">
        <v>142.762</v>
      </c>
      <c r="I447" s="261"/>
      <c r="J447" s="257"/>
      <c r="K447" s="257"/>
      <c r="L447" s="262"/>
      <c r="M447" s="263"/>
      <c r="N447" s="264"/>
      <c r="O447" s="264"/>
      <c r="P447" s="264"/>
      <c r="Q447" s="264"/>
      <c r="R447" s="264"/>
      <c r="S447" s="264"/>
      <c r="T447" s="26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6" t="s">
        <v>268</v>
      </c>
      <c r="AU447" s="266" t="s">
        <v>93</v>
      </c>
      <c r="AV447" s="15" t="s">
        <v>108</v>
      </c>
      <c r="AW447" s="15" t="s">
        <v>34</v>
      </c>
      <c r="AX447" s="15" t="s">
        <v>74</v>
      </c>
      <c r="AY447" s="266" t="s">
        <v>224</v>
      </c>
    </row>
    <row r="448" s="14" customFormat="1">
      <c r="A448" s="14"/>
      <c r="B448" s="246"/>
      <c r="C448" s="247"/>
      <c r="D448" s="231" t="s">
        <v>268</v>
      </c>
      <c r="E448" s="248" t="s">
        <v>19</v>
      </c>
      <c r="F448" s="249" t="s">
        <v>667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268</v>
      </c>
      <c r="AU448" s="255" t="s">
        <v>93</v>
      </c>
      <c r="AV448" s="14" t="s">
        <v>82</v>
      </c>
      <c r="AW448" s="14" t="s">
        <v>34</v>
      </c>
      <c r="AX448" s="14" t="s">
        <v>74</v>
      </c>
      <c r="AY448" s="255" t="s">
        <v>224</v>
      </c>
    </row>
    <row r="449" s="14" customFormat="1">
      <c r="A449" s="14"/>
      <c r="B449" s="246"/>
      <c r="C449" s="247"/>
      <c r="D449" s="231" t="s">
        <v>268</v>
      </c>
      <c r="E449" s="248" t="s">
        <v>19</v>
      </c>
      <c r="F449" s="249" t="s">
        <v>731</v>
      </c>
      <c r="G449" s="247"/>
      <c r="H449" s="248" t="s">
        <v>19</v>
      </c>
      <c r="I449" s="250"/>
      <c r="J449" s="247"/>
      <c r="K449" s="247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268</v>
      </c>
      <c r="AU449" s="255" t="s">
        <v>93</v>
      </c>
      <c r="AV449" s="14" t="s">
        <v>82</v>
      </c>
      <c r="AW449" s="14" t="s">
        <v>34</v>
      </c>
      <c r="AX449" s="14" t="s">
        <v>74</v>
      </c>
      <c r="AY449" s="255" t="s">
        <v>224</v>
      </c>
    </row>
    <row r="450" s="13" customFormat="1">
      <c r="A450" s="13"/>
      <c r="B450" s="229"/>
      <c r="C450" s="230"/>
      <c r="D450" s="231" t="s">
        <v>268</v>
      </c>
      <c r="E450" s="232" t="s">
        <v>19</v>
      </c>
      <c r="F450" s="233" t="s">
        <v>753</v>
      </c>
      <c r="G450" s="230"/>
      <c r="H450" s="234">
        <v>60.470999999999997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268</v>
      </c>
      <c r="AU450" s="240" t="s">
        <v>93</v>
      </c>
      <c r="AV450" s="13" t="s">
        <v>93</v>
      </c>
      <c r="AW450" s="13" t="s">
        <v>34</v>
      </c>
      <c r="AX450" s="13" t="s">
        <v>74</v>
      </c>
      <c r="AY450" s="240" t="s">
        <v>224</v>
      </c>
    </row>
    <row r="451" s="13" customFormat="1">
      <c r="A451" s="13"/>
      <c r="B451" s="229"/>
      <c r="C451" s="230"/>
      <c r="D451" s="231" t="s">
        <v>268</v>
      </c>
      <c r="E451" s="232" t="s">
        <v>19</v>
      </c>
      <c r="F451" s="233" t="s">
        <v>754</v>
      </c>
      <c r="G451" s="230"/>
      <c r="H451" s="234">
        <v>-13.442</v>
      </c>
      <c r="I451" s="235"/>
      <c r="J451" s="230"/>
      <c r="K451" s="230"/>
      <c r="L451" s="236"/>
      <c r="M451" s="237"/>
      <c r="N451" s="238"/>
      <c r="O451" s="238"/>
      <c r="P451" s="238"/>
      <c r="Q451" s="238"/>
      <c r="R451" s="238"/>
      <c r="S451" s="238"/>
      <c r="T451" s="23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0" t="s">
        <v>268</v>
      </c>
      <c r="AU451" s="240" t="s">
        <v>93</v>
      </c>
      <c r="AV451" s="13" t="s">
        <v>93</v>
      </c>
      <c r="AW451" s="13" t="s">
        <v>34</v>
      </c>
      <c r="AX451" s="13" t="s">
        <v>74</v>
      </c>
      <c r="AY451" s="240" t="s">
        <v>224</v>
      </c>
    </row>
    <row r="452" s="14" customFormat="1">
      <c r="A452" s="14"/>
      <c r="B452" s="246"/>
      <c r="C452" s="247"/>
      <c r="D452" s="231" t="s">
        <v>268</v>
      </c>
      <c r="E452" s="248" t="s">
        <v>19</v>
      </c>
      <c r="F452" s="249" t="s">
        <v>724</v>
      </c>
      <c r="G452" s="247"/>
      <c r="H452" s="248" t="s">
        <v>19</v>
      </c>
      <c r="I452" s="250"/>
      <c r="J452" s="247"/>
      <c r="K452" s="247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268</v>
      </c>
      <c r="AU452" s="255" t="s">
        <v>93</v>
      </c>
      <c r="AV452" s="14" t="s">
        <v>82</v>
      </c>
      <c r="AW452" s="14" t="s">
        <v>34</v>
      </c>
      <c r="AX452" s="14" t="s">
        <v>74</v>
      </c>
      <c r="AY452" s="255" t="s">
        <v>224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755</v>
      </c>
      <c r="G453" s="230"/>
      <c r="H453" s="234">
        <v>21.888999999999999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3" customFormat="1">
      <c r="A454" s="13"/>
      <c r="B454" s="229"/>
      <c r="C454" s="230"/>
      <c r="D454" s="231" t="s">
        <v>268</v>
      </c>
      <c r="E454" s="232" t="s">
        <v>19</v>
      </c>
      <c r="F454" s="233" t="s">
        <v>746</v>
      </c>
      <c r="G454" s="230"/>
      <c r="H454" s="234">
        <v>1.5960000000000001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268</v>
      </c>
      <c r="AU454" s="240" t="s">
        <v>93</v>
      </c>
      <c r="AV454" s="13" t="s">
        <v>93</v>
      </c>
      <c r="AW454" s="13" t="s">
        <v>34</v>
      </c>
      <c r="AX454" s="13" t="s">
        <v>74</v>
      </c>
      <c r="AY454" s="240" t="s">
        <v>224</v>
      </c>
    </row>
    <row r="455" s="15" customFormat="1">
      <c r="A455" s="15"/>
      <c r="B455" s="256"/>
      <c r="C455" s="257"/>
      <c r="D455" s="231" t="s">
        <v>268</v>
      </c>
      <c r="E455" s="258" t="s">
        <v>19</v>
      </c>
      <c r="F455" s="259" t="s">
        <v>300</v>
      </c>
      <c r="G455" s="257"/>
      <c r="H455" s="260">
        <v>70.513999999999996</v>
      </c>
      <c r="I455" s="261"/>
      <c r="J455" s="257"/>
      <c r="K455" s="257"/>
      <c r="L455" s="262"/>
      <c r="M455" s="263"/>
      <c r="N455" s="264"/>
      <c r="O455" s="264"/>
      <c r="P455" s="264"/>
      <c r="Q455" s="264"/>
      <c r="R455" s="264"/>
      <c r="S455" s="264"/>
      <c r="T455" s="26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6" t="s">
        <v>268</v>
      </c>
      <c r="AU455" s="266" t="s">
        <v>93</v>
      </c>
      <c r="AV455" s="15" t="s">
        <v>108</v>
      </c>
      <c r="AW455" s="15" t="s">
        <v>34</v>
      </c>
      <c r="AX455" s="15" t="s">
        <v>74</v>
      </c>
      <c r="AY455" s="266" t="s">
        <v>224</v>
      </c>
    </row>
    <row r="456" s="14" customFormat="1">
      <c r="A456" s="14"/>
      <c r="B456" s="246"/>
      <c r="C456" s="247"/>
      <c r="D456" s="231" t="s">
        <v>268</v>
      </c>
      <c r="E456" s="248" t="s">
        <v>19</v>
      </c>
      <c r="F456" s="249" t="s">
        <v>756</v>
      </c>
      <c r="G456" s="247"/>
      <c r="H456" s="248" t="s">
        <v>19</v>
      </c>
      <c r="I456" s="250"/>
      <c r="J456" s="247"/>
      <c r="K456" s="247"/>
      <c r="L456" s="251"/>
      <c r="M456" s="252"/>
      <c r="N456" s="253"/>
      <c r="O456" s="253"/>
      <c r="P456" s="253"/>
      <c r="Q456" s="253"/>
      <c r="R456" s="253"/>
      <c r="S456" s="253"/>
      <c r="T456" s="25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5" t="s">
        <v>268</v>
      </c>
      <c r="AU456" s="255" t="s">
        <v>93</v>
      </c>
      <c r="AV456" s="14" t="s">
        <v>82</v>
      </c>
      <c r="AW456" s="14" t="s">
        <v>34</v>
      </c>
      <c r="AX456" s="14" t="s">
        <v>74</v>
      </c>
      <c r="AY456" s="255" t="s">
        <v>224</v>
      </c>
    </row>
    <row r="457" s="13" customFormat="1">
      <c r="A457" s="13"/>
      <c r="B457" s="229"/>
      <c r="C457" s="230"/>
      <c r="D457" s="231" t="s">
        <v>268</v>
      </c>
      <c r="E457" s="232" t="s">
        <v>19</v>
      </c>
      <c r="F457" s="233" t="s">
        <v>757</v>
      </c>
      <c r="G457" s="230"/>
      <c r="H457" s="234">
        <v>2.2480000000000002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268</v>
      </c>
      <c r="AU457" s="240" t="s">
        <v>93</v>
      </c>
      <c r="AV457" s="13" t="s">
        <v>93</v>
      </c>
      <c r="AW457" s="13" t="s">
        <v>34</v>
      </c>
      <c r="AX457" s="13" t="s">
        <v>74</v>
      </c>
      <c r="AY457" s="240" t="s">
        <v>224</v>
      </c>
    </row>
    <row r="458" s="14" customFormat="1">
      <c r="A458" s="14"/>
      <c r="B458" s="246"/>
      <c r="C458" s="247"/>
      <c r="D458" s="231" t="s">
        <v>268</v>
      </c>
      <c r="E458" s="248" t="s">
        <v>19</v>
      </c>
      <c r="F458" s="249" t="s">
        <v>758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268</v>
      </c>
      <c r="AU458" s="255" t="s">
        <v>93</v>
      </c>
      <c r="AV458" s="14" t="s">
        <v>82</v>
      </c>
      <c r="AW458" s="14" t="s">
        <v>34</v>
      </c>
      <c r="AX458" s="14" t="s">
        <v>74</v>
      </c>
      <c r="AY458" s="255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759</v>
      </c>
      <c r="G459" s="230"/>
      <c r="H459" s="234">
        <v>3.109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4" customFormat="1">
      <c r="A460" s="14"/>
      <c r="B460" s="246"/>
      <c r="C460" s="247"/>
      <c r="D460" s="231" t="s">
        <v>268</v>
      </c>
      <c r="E460" s="248" t="s">
        <v>19</v>
      </c>
      <c r="F460" s="249" t="s">
        <v>760</v>
      </c>
      <c r="G460" s="247"/>
      <c r="H460" s="248" t="s">
        <v>19</v>
      </c>
      <c r="I460" s="250"/>
      <c r="J460" s="247"/>
      <c r="K460" s="247"/>
      <c r="L460" s="251"/>
      <c r="M460" s="252"/>
      <c r="N460" s="253"/>
      <c r="O460" s="253"/>
      <c r="P460" s="253"/>
      <c r="Q460" s="253"/>
      <c r="R460" s="253"/>
      <c r="S460" s="253"/>
      <c r="T460" s="25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5" t="s">
        <v>268</v>
      </c>
      <c r="AU460" s="255" t="s">
        <v>93</v>
      </c>
      <c r="AV460" s="14" t="s">
        <v>82</v>
      </c>
      <c r="AW460" s="14" t="s">
        <v>34</v>
      </c>
      <c r="AX460" s="14" t="s">
        <v>74</v>
      </c>
      <c r="AY460" s="255" t="s">
        <v>224</v>
      </c>
    </row>
    <row r="461" s="13" customFormat="1">
      <c r="A461" s="13"/>
      <c r="B461" s="229"/>
      <c r="C461" s="230"/>
      <c r="D461" s="231" t="s">
        <v>268</v>
      </c>
      <c r="E461" s="232" t="s">
        <v>19</v>
      </c>
      <c r="F461" s="233" t="s">
        <v>761</v>
      </c>
      <c r="G461" s="230"/>
      <c r="H461" s="234">
        <v>32.469000000000001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268</v>
      </c>
      <c r="AU461" s="240" t="s">
        <v>93</v>
      </c>
      <c r="AV461" s="13" t="s">
        <v>93</v>
      </c>
      <c r="AW461" s="13" t="s">
        <v>34</v>
      </c>
      <c r="AX461" s="13" t="s">
        <v>74</v>
      </c>
      <c r="AY461" s="240" t="s">
        <v>224</v>
      </c>
    </row>
    <row r="462" s="14" customFormat="1">
      <c r="A462" s="14"/>
      <c r="B462" s="246"/>
      <c r="C462" s="247"/>
      <c r="D462" s="231" t="s">
        <v>268</v>
      </c>
      <c r="E462" s="248" t="s">
        <v>19</v>
      </c>
      <c r="F462" s="249" t="s">
        <v>762</v>
      </c>
      <c r="G462" s="247"/>
      <c r="H462" s="248" t="s">
        <v>19</v>
      </c>
      <c r="I462" s="250"/>
      <c r="J462" s="247"/>
      <c r="K462" s="247"/>
      <c r="L462" s="251"/>
      <c r="M462" s="252"/>
      <c r="N462" s="253"/>
      <c r="O462" s="253"/>
      <c r="P462" s="253"/>
      <c r="Q462" s="253"/>
      <c r="R462" s="253"/>
      <c r="S462" s="253"/>
      <c r="T462" s="25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5" t="s">
        <v>268</v>
      </c>
      <c r="AU462" s="255" t="s">
        <v>93</v>
      </c>
      <c r="AV462" s="14" t="s">
        <v>82</v>
      </c>
      <c r="AW462" s="14" t="s">
        <v>34</v>
      </c>
      <c r="AX462" s="14" t="s">
        <v>74</v>
      </c>
      <c r="AY462" s="255" t="s">
        <v>224</v>
      </c>
    </row>
    <row r="463" s="13" customFormat="1">
      <c r="A463" s="13"/>
      <c r="B463" s="229"/>
      <c r="C463" s="230"/>
      <c r="D463" s="231" t="s">
        <v>268</v>
      </c>
      <c r="E463" s="232" t="s">
        <v>19</v>
      </c>
      <c r="F463" s="233" t="s">
        <v>763</v>
      </c>
      <c r="G463" s="230"/>
      <c r="H463" s="234">
        <v>45.228999999999999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268</v>
      </c>
      <c r="AU463" s="240" t="s">
        <v>93</v>
      </c>
      <c r="AV463" s="13" t="s">
        <v>93</v>
      </c>
      <c r="AW463" s="13" t="s">
        <v>34</v>
      </c>
      <c r="AX463" s="13" t="s">
        <v>74</v>
      </c>
      <c r="AY463" s="240" t="s">
        <v>224</v>
      </c>
    </row>
    <row r="464" s="15" customFormat="1">
      <c r="A464" s="15"/>
      <c r="B464" s="256"/>
      <c r="C464" s="257"/>
      <c r="D464" s="231" t="s">
        <v>268</v>
      </c>
      <c r="E464" s="258" t="s">
        <v>19</v>
      </c>
      <c r="F464" s="259" t="s">
        <v>300</v>
      </c>
      <c r="G464" s="257"/>
      <c r="H464" s="260">
        <v>83.055000000000007</v>
      </c>
      <c r="I464" s="261"/>
      <c r="J464" s="257"/>
      <c r="K464" s="257"/>
      <c r="L464" s="262"/>
      <c r="M464" s="263"/>
      <c r="N464" s="264"/>
      <c r="O464" s="264"/>
      <c r="P464" s="264"/>
      <c r="Q464" s="264"/>
      <c r="R464" s="264"/>
      <c r="S464" s="264"/>
      <c r="T464" s="26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6" t="s">
        <v>268</v>
      </c>
      <c r="AU464" s="266" t="s">
        <v>93</v>
      </c>
      <c r="AV464" s="15" t="s">
        <v>108</v>
      </c>
      <c r="AW464" s="15" t="s">
        <v>34</v>
      </c>
      <c r="AX464" s="15" t="s">
        <v>74</v>
      </c>
      <c r="AY464" s="266" t="s">
        <v>224</v>
      </c>
    </row>
    <row r="465" s="16" customFormat="1">
      <c r="A465" s="16"/>
      <c r="B465" s="272"/>
      <c r="C465" s="273"/>
      <c r="D465" s="231" t="s">
        <v>268</v>
      </c>
      <c r="E465" s="274" t="s">
        <v>19</v>
      </c>
      <c r="F465" s="275" t="s">
        <v>351</v>
      </c>
      <c r="G465" s="273"/>
      <c r="H465" s="276">
        <v>882.55799999999999</v>
      </c>
      <c r="I465" s="277"/>
      <c r="J465" s="273"/>
      <c r="K465" s="273"/>
      <c r="L465" s="278"/>
      <c r="M465" s="279"/>
      <c r="N465" s="280"/>
      <c r="O465" s="280"/>
      <c r="P465" s="280"/>
      <c r="Q465" s="280"/>
      <c r="R465" s="280"/>
      <c r="S465" s="280"/>
      <c r="T465" s="281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T465" s="282" t="s">
        <v>268</v>
      </c>
      <c r="AU465" s="282" t="s">
        <v>93</v>
      </c>
      <c r="AV465" s="16" t="s">
        <v>231</v>
      </c>
      <c r="AW465" s="16" t="s">
        <v>34</v>
      </c>
      <c r="AX465" s="16" t="s">
        <v>82</v>
      </c>
      <c r="AY465" s="282" t="s">
        <v>224</v>
      </c>
    </row>
    <row r="466" s="2" customFormat="1" ht="33" customHeight="1">
      <c r="A466" s="41"/>
      <c r="B466" s="42"/>
      <c r="C466" s="216" t="s">
        <v>180</v>
      </c>
      <c r="D466" s="216" t="s">
        <v>227</v>
      </c>
      <c r="E466" s="217" t="s">
        <v>764</v>
      </c>
      <c r="F466" s="218" t="s">
        <v>765</v>
      </c>
      <c r="G466" s="219" t="s">
        <v>324</v>
      </c>
      <c r="H466" s="220">
        <v>179.38399999999999</v>
      </c>
      <c r="I466" s="221"/>
      <c r="J466" s="222">
        <f>ROUND(I466*H466,2)</f>
        <v>0</v>
      </c>
      <c r="K466" s="218" t="s">
        <v>312</v>
      </c>
      <c r="L466" s="47"/>
      <c r="M466" s="223" t="s">
        <v>19</v>
      </c>
      <c r="N466" s="224" t="s">
        <v>46</v>
      </c>
      <c r="O466" s="87"/>
      <c r="P466" s="225">
        <f>O466*H466</f>
        <v>0</v>
      </c>
      <c r="Q466" s="225">
        <v>2.5018699999999998</v>
      </c>
      <c r="R466" s="225">
        <f>Q466*H466</f>
        <v>448.79544807999991</v>
      </c>
      <c r="S466" s="225">
        <v>0</v>
      </c>
      <c r="T466" s="226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7" t="s">
        <v>231</v>
      </c>
      <c r="AT466" s="227" t="s">
        <v>227</v>
      </c>
      <c r="AU466" s="227" t="s">
        <v>93</v>
      </c>
      <c r="AY466" s="20" t="s">
        <v>224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20" t="s">
        <v>93</v>
      </c>
      <c r="BK466" s="228">
        <f>ROUND(I466*H466,2)</f>
        <v>0</v>
      </c>
      <c r="BL466" s="20" t="s">
        <v>231</v>
      </c>
      <c r="BM466" s="227" t="s">
        <v>766</v>
      </c>
    </row>
    <row r="467" s="2" customFormat="1">
      <c r="A467" s="41"/>
      <c r="B467" s="42"/>
      <c r="C467" s="43"/>
      <c r="D467" s="267" t="s">
        <v>314</v>
      </c>
      <c r="E467" s="43"/>
      <c r="F467" s="268" t="s">
        <v>767</v>
      </c>
      <c r="G467" s="43"/>
      <c r="H467" s="43"/>
      <c r="I467" s="269"/>
      <c r="J467" s="43"/>
      <c r="K467" s="43"/>
      <c r="L467" s="47"/>
      <c r="M467" s="270"/>
      <c r="N467" s="271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314</v>
      </c>
      <c r="AU467" s="20" t="s">
        <v>93</v>
      </c>
    </row>
    <row r="468" s="14" customFormat="1">
      <c r="A468" s="14"/>
      <c r="B468" s="246"/>
      <c r="C468" s="247"/>
      <c r="D468" s="231" t="s">
        <v>268</v>
      </c>
      <c r="E468" s="248" t="s">
        <v>19</v>
      </c>
      <c r="F468" s="249" t="s">
        <v>768</v>
      </c>
      <c r="G468" s="247"/>
      <c r="H468" s="248" t="s">
        <v>19</v>
      </c>
      <c r="I468" s="250"/>
      <c r="J468" s="247"/>
      <c r="K468" s="247"/>
      <c r="L468" s="251"/>
      <c r="M468" s="252"/>
      <c r="N468" s="253"/>
      <c r="O468" s="253"/>
      <c r="P468" s="253"/>
      <c r="Q468" s="253"/>
      <c r="R468" s="253"/>
      <c r="S468" s="253"/>
      <c r="T468" s="25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5" t="s">
        <v>268</v>
      </c>
      <c r="AU468" s="255" t="s">
        <v>93</v>
      </c>
      <c r="AV468" s="14" t="s">
        <v>82</v>
      </c>
      <c r="AW468" s="14" t="s">
        <v>34</v>
      </c>
      <c r="AX468" s="14" t="s">
        <v>74</v>
      </c>
      <c r="AY468" s="255" t="s">
        <v>224</v>
      </c>
    </row>
    <row r="469" s="14" customFormat="1">
      <c r="A469" s="14"/>
      <c r="B469" s="246"/>
      <c r="C469" s="247"/>
      <c r="D469" s="231" t="s">
        <v>268</v>
      </c>
      <c r="E469" s="248" t="s">
        <v>19</v>
      </c>
      <c r="F469" s="249" t="s">
        <v>496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268</v>
      </c>
      <c r="AU469" s="255" t="s">
        <v>93</v>
      </c>
      <c r="AV469" s="14" t="s">
        <v>82</v>
      </c>
      <c r="AW469" s="14" t="s">
        <v>34</v>
      </c>
      <c r="AX469" s="14" t="s">
        <v>74</v>
      </c>
      <c r="AY469" s="255" t="s">
        <v>224</v>
      </c>
    </row>
    <row r="470" s="14" customFormat="1">
      <c r="A470" s="14"/>
      <c r="B470" s="246"/>
      <c r="C470" s="247"/>
      <c r="D470" s="231" t="s">
        <v>268</v>
      </c>
      <c r="E470" s="248" t="s">
        <v>19</v>
      </c>
      <c r="F470" s="249" t="s">
        <v>769</v>
      </c>
      <c r="G470" s="247"/>
      <c r="H470" s="248" t="s">
        <v>19</v>
      </c>
      <c r="I470" s="250"/>
      <c r="J470" s="247"/>
      <c r="K470" s="247"/>
      <c r="L470" s="251"/>
      <c r="M470" s="252"/>
      <c r="N470" s="253"/>
      <c r="O470" s="253"/>
      <c r="P470" s="253"/>
      <c r="Q470" s="253"/>
      <c r="R470" s="253"/>
      <c r="S470" s="253"/>
      <c r="T470" s="25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5" t="s">
        <v>268</v>
      </c>
      <c r="AU470" s="255" t="s">
        <v>93</v>
      </c>
      <c r="AV470" s="14" t="s">
        <v>82</v>
      </c>
      <c r="AW470" s="14" t="s">
        <v>34</v>
      </c>
      <c r="AX470" s="14" t="s">
        <v>74</v>
      </c>
      <c r="AY470" s="255" t="s">
        <v>224</v>
      </c>
    </row>
    <row r="471" s="13" customFormat="1">
      <c r="A471" s="13"/>
      <c r="B471" s="229"/>
      <c r="C471" s="230"/>
      <c r="D471" s="231" t="s">
        <v>268</v>
      </c>
      <c r="E471" s="232" t="s">
        <v>19</v>
      </c>
      <c r="F471" s="233" t="s">
        <v>770</v>
      </c>
      <c r="G471" s="230"/>
      <c r="H471" s="234">
        <v>28.373000000000001</v>
      </c>
      <c r="I471" s="235"/>
      <c r="J471" s="230"/>
      <c r="K471" s="230"/>
      <c r="L471" s="236"/>
      <c r="M471" s="237"/>
      <c r="N471" s="238"/>
      <c r="O471" s="238"/>
      <c r="P471" s="238"/>
      <c r="Q471" s="238"/>
      <c r="R471" s="238"/>
      <c r="S471" s="238"/>
      <c r="T471" s="23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0" t="s">
        <v>268</v>
      </c>
      <c r="AU471" s="240" t="s">
        <v>93</v>
      </c>
      <c r="AV471" s="13" t="s">
        <v>93</v>
      </c>
      <c r="AW471" s="13" t="s">
        <v>34</v>
      </c>
      <c r="AX471" s="13" t="s">
        <v>74</v>
      </c>
      <c r="AY471" s="240" t="s">
        <v>224</v>
      </c>
    </row>
    <row r="472" s="14" customFormat="1">
      <c r="A472" s="14"/>
      <c r="B472" s="246"/>
      <c r="C472" s="247"/>
      <c r="D472" s="231" t="s">
        <v>268</v>
      </c>
      <c r="E472" s="248" t="s">
        <v>19</v>
      </c>
      <c r="F472" s="249" t="s">
        <v>731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268</v>
      </c>
      <c r="AU472" s="255" t="s">
        <v>93</v>
      </c>
      <c r="AV472" s="14" t="s">
        <v>82</v>
      </c>
      <c r="AW472" s="14" t="s">
        <v>34</v>
      </c>
      <c r="AX472" s="14" t="s">
        <v>74</v>
      </c>
      <c r="AY472" s="255" t="s">
        <v>224</v>
      </c>
    </row>
    <row r="473" s="13" customFormat="1">
      <c r="A473" s="13"/>
      <c r="B473" s="229"/>
      <c r="C473" s="230"/>
      <c r="D473" s="231" t="s">
        <v>268</v>
      </c>
      <c r="E473" s="232" t="s">
        <v>19</v>
      </c>
      <c r="F473" s="233" t="s">
        <v>771</v>
      </c>
      <c r="G473" s="230"/>
      <c r="H473" s="234">
        <v>151.011</v>
      </c>
      <c r="I473" s="235"/>
      <c r="J473" s="230"/>
      <c r="K473" s="230"/>
      <c r="L473" s="236"/>
      <c r="M473" s="237"/>
      <c r="N473" s="238"/>
      <c r="O473" s="238"/>
      <c r="P473" s="238"/>
      <c r="Q473" s="238"/>
      <c r="R473" s="238"/>
      <c r="S473" s="238"/>
      <c r="T473" s="239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0" t="s">
        <v>268</v>
      </c>
      <c r="AU473" s="240" t="s">
        <v>93</v>
      </c>
      <c r="AV473" s="13" t="s">
        <v>93</v>
      </c>
      <c r="AW473" s="13" t="s">
        <v>34</v>
      </c>
      <c r="AX473" s="13" t="s">
        <v>74</v>
      </c>
      <c r="AY473" s="240" t="s">
        <v>224</v>
      </c>
    </row>
    <row r="474" s="16" customFormat="1">
      <c r="A474" s="16"/>
      <c r="B474" s="272"/>
      <c r="C474" s="273"/>
      <c r="D474" s="231" t="s">
        <v>268</v>
      </c>
      <c r="E474" s="274" t="s">
        <v>19</v>
      </c>
      <c r="F474" s="275" t="s">
        <v>351</v>
      </c>
      <c r="G474" s="273"/>
      <c r="H474" s="276">
        <v>179.38399999999999</v>
      </c>
      <c r="I474" s="277"/>
      <c r="J474" s="273"/>
      <c r="K474" s="273"/>
      <c r="L474" s="278"/>
      <c r="M474" s="279"/>
      <c r="N474" s="280"/>
      <c r="O474" s="280"/>
      <c r="P474" s="280"/>
      <c r="Q474" s="280"/>
      <c r="R474" s="280"/>
      <c r="S474" s="280"/>
      <c r="T474" s="281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T474" s="282" t="s">
        <v>268</v>
      </c>
      <c r="AU474" s="282" t="s">
        <v>93</v>
      </c>
      <c r="AV474" s="16" t="s">
        <v>231</v>
      </c>
      <c r="AW474" s="16" t="s">
        <v>34</v>
      </c>
      <c r="AX474" s="16" t="s">
        <v>82</v>
      </c>
      <c r="AY474" s="282" t="s">
        <v>224</v>
      </c>
    </row>
    <row r="475" s="2" customFormat="1" ht="24.15" customHeight="1">
      <c r="A475" s="41"/>
      <c r="B475" s="42"/>
      <c r="C475" s="216" t="s">
        <v>192</v>
      </c>
      <c r="D475" s="216" t="s">
        <v>227</v>
      </c>
      <c r="E475" s="217" t="s">
        <v>772</v>
      </c>
      <c r="F475" s="218" t="s">
        <v>773</v>
      </c>
      <c r="G475" s="219" t="s">
        <v>266</v>
      </c>
      <c r="H475" s="220">
        <v>10657.288000000001</v>
      </c>
      <c r="I475" s="221"/>
      <c r="J475" s="222">
        <f>ROUND(I475*H475,2)</f>
        <v>0</v>
      </c>
      <c r="K475" s="218" t="s">
        <v>312</v>
      </c>
      <c r="L475" s="47"/>
      <c r="M475" s="223" t="s">
        <v>19</v>
      </c>
      <c r="N475" s="224" t="s">
        <v>46</v>
      </c>
      <c r="O475" s="87"/>
      <c r="P475" s="225">
        <f>O475*H475</f>
        <v>0</v>
      </c>
      <c r="Q475" s="225">
        <v>0.0027499999999999998</v>
      </c>
      <c r="R475" s="225">
        <f>Q475*H475</f>
        <v>29.307541999999998</v>
      </c>
      <c r="S475" s="225">
        <v>0</v>
      </c>
      <c r="T475" s="226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7" t="s">
        <v>231</v>
      </c>
      <c r="AT475" s="227" t="s">
        <v>227</v>
      </c>
      <c r="AU475" s="227" t="s">
        <v>93</v>
      </c>
      <c r="AY475" s="20" t="s">
        <v>224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20" t="s">
        <v>93</v>
      </c>
      <c r="BK475" s="228">
        <f>ROUND(I475*H475,2)</f>
        <v>0</v>
      </c>
      <c r="BL475" s="20" t="s">
        <v>231</v>
      </c>
      <c r="BM475" s="227" t="s">
        <v>774</v>
      </c>
    </row>
    <row r="476" s="2" customFormat="1">
      <c r="A476" s="41"/>
      <c r="B476" s="42"/>
      <c r="C476" s="43"/>
      <c r="D476" s="267" t="s">
        <v>314</v>
      </c>
      <c r="E476" s="43"/>
      <c r="F476" s="268" t="s">
        <v>775</v>
      </c>
      <c r="G476" s="43"/>
      <c r="H476" s="43"/>
      <c r="I476" s="269"/>
      <c r="J476" s="43"/>
      <c r="K476" s="43"/>
      <c r="L476" s="47"/>
      <c r="M476" s="270"/>
      <c r="N476" s="271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314</v>
      </c>
      <c r="AU476" s="20" t="s">
        <v>93</v>
      </c>
    </row>
    <row r="477" s="14" customFormat="1">
      <c r="A477" s="14"/>
      <c r="B477" s="246"/>
      <c r="C477" s="247"/>
      <c r="D477" s="231" t="s">
        <v>268</v>
      </c>
      <c r="E477" s="248" t="s">
        <v>19</v>
      </c>
      <c r="F477" s="249" t="s">
        <v>496</v>
      </c>
      <c r="G477" s="247"/>
      <c r="H477" s="248" t="s">
        <v>19</v>
      </c>
      <c r="I477" s="250"/>
      <c r="J477" s="247"/>
      <c r="K477" s="247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268</v>
      </c>
      <c r="AU477" s="255" t="s">
        <v>93</v>
      </c>
      <c r="AV477" s="14" t="s">
        <v>82</v>
      </c>
      <c r="AW477" s="14" t="s">
        <v>34</v>
      </c>
      <c r="AX477" s="14" t="s">
        <v>74</v>
      </c>
      <c r="AY477" s="255" t="s">
        <v>224</v>
      </c>
    </row>
    <row r="478" s="14" customFormat="1">
      <c r="A478" s="14"/>
      <c r="B478" s="246"/>
      <c r="C478" s="247"/>
      <c r="D478" s="231" t="s">
        <v>268</v>
      </c>
      <c r="E478" s="248" t="s">
        <v>19</v>
      </c>
      <c r="F478" s="249" t="s">
        <v>769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268</v>
      </c>
      <c r="AU478" s="255" t="s">
        <v>93</v>
      </c>
      <c r="AV478" s="14" t="s">
        <v>82</v>
      </c>
      <c r="AW478" s="14" t="s">
        <v>34</v>
      </c>
      <c r="AX478" s="14" t="s">
        <v>74</v>
      </c>
      <c r="AY478" s="255" t="s">
        <v>224</v>
      </c>
    </row>
    <row r="479" s="13" customFormat="1">
      <c r="A479" s="13"/>
      <c r="B479" s="229"/>
      <c r="C479" s="230"/>
      <c r="D479" s="231" t="s">
        <v>268</v>
      </c>
      <c r="E479" s="232" t="s">
        <v>19</v>
      </c>
      <c r="F479" s="233" t="s">
        <v>776</v>
      </c>
      <c r="G479" s="230"/>
      <c r="H479" s="234">
        <v>189.15299999999999</v>
      </c>
      <c r="I479" s="235"/>
      <c r="J479" s="230"/>
      <c r="K479" s="230"/>
      <c r="L479" s="236"/>
      <c r="M479" s="237"/>
      <c r="N479" s="238"/>
      <c r="O479" s="238"/>
      <c r="P479" s="238"/>
      <c r="Q479" s="238"/>
      <c r="R479" s="238"/>
      <c r="S479" s="238"/>
      <c r="T479" s="239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0" t="s">
        <v>268</v>
      </c>
      <c r="AU479" s="240" t="s">
        <v>93</v>
      </c>
      <c r="AV479" s="13" t="s">
        <v>93</v>
      </c>
      <c r="AW479" s="13" t="s">
        <v>34</v>
      </c>
      <c r="AX479" s="13" t="s">
        <v>74</v>
      </c>
      <c r="AY479" s="240" t="s">
        <v>224</v>
      </c>
    </row>
    <row r="480" s="14" customFormat="1">
      <c r="A480" s="14"/>
      <c r="B480" s="246"/>
      <c r="C480" s="247"/>
      <c r="D480" s="231" t="s">
        <v>268</v>
      </c>
      <c r="E480" s="248" t="s">
        <v>19</v>
      </c>
      <c r="F480" s="249" t="s">
        <v>731</v>
      </c>
      <c r="G480" s="247"/>
      <c r="H480" s="248" t="s">
        <v>19</v>
      </c>
      <c r="I480" s="250"/>
      <c r="J480" s="247"/>
      <c r="K480" s="247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268</v>
      </c>
      <c r="AU480" s="255" t="s">
        <v>93</v>
      </c>
      <c r="AV480" s="14" t="s">
        <v>82</v>
      </c>
      <c r="AW480" s="14" t="s">
        <v>34</v>
      </c>
      <c r="AX480" s="14" t="s">
        <v>74</v>
      </c>
      <c r="AY480" s="255" t="s">
        <v>224</v>
      </c>
    </row>
    <row r="481" s="13" customFormat="1">
      <c r="A481" s="13"/>
      <c r="B481" s="229"/>
      <c r="C481" s="230"/>
      <c r="D481" s="231" t="s">
        <v>268</v>
      </c>
      <c r="E481" s="232" t="s">
        <v>19</v>
      </c>
      <c r="F481" s="233" t="s">
        <v>777</v>
      </c>
      <c r="G481" s="230"/>
      <c r="H481" s="234">
        <v>1006.74</v>
      </c>
      <c r="I481" s="235"/>
      <c r="J481" s="230"/>
      <c r="K481" s="230"/>
      <c r="L481" s="236"/>
      <c r="M481" s="237"/>
      <c r="N481" s="238"/>
      <c r="O481" s="238"/>
      <c r="P481" s="238"/>
      <c r="Q481" s="238"/>
      <c r="R481" s="238"/>
      <c r="S481" s="238"/>
      <c r="T481" s="23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0" t="s">
        <v>268</v>
      </c>
      <c r="AU481" s="240" t="s">
        <v>93</v>
      </c>
      <c r="AV481" s="13" t="s">
        <v>93</v>
      </c>
      <c r="AW481" s="13" t="s">
        <v>34</v>
      </c>
      <c r="AX481" s="13" t="s">
        <v>74</v>
      </c>
      <c r="AY481" s="240" t="s">
        <v>224</v>
      </c>
    </row>
    <row r="482" s="14" customFormat="1">
      <c r="A482" s="14"/>
      <c r="B482" s="246"/>
      <c r="C482" s="247"/>
      <c r="D482" s="231" t="s">
        <v>268</v>
      </c>
      <c r="E482" s="248" t="s">
        <v>19</v>
      </c>
      <c r="F482" s="249" t="s">
        <v>724</v>
      </c>
      <c r="G482" s="247"/>
      <c r="H482" s="248" t="s">
        <v>19</v>
      </c>
      <c r="I482" s="250"/>
      <c r="J482" s="247"/>
      <c r="K482" s="247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268</v>
      </c>
      <c r="AU482" s="255" t="s">
        <v>93</v>
      </c>
      <c r="AV482" s="14" t="s">
        <v>82</v>
      </c>
      <c r="AW482" s="14" t="s">
        <v>34</v>
      </c>
      <c r="AX482" s="14" t="s">
        <v>74</v>
      </c>
      <c r="AY482" s="255" t="s">
        <v>224</v>
      </c>
    </row>
    <row r="483" s="14" customFormat="1">
      <c r="A483" s="14"/>
      <c r="B483" s="246"/>
      <c r="C483" s="247"/>
      <c r="D483" s="231" t="s">
        <v>268</v>
      </c>
      <c r="E483" s="248" t="s">
        <v>19</v>
      </c>
      <c r="F483" s="249" t="s">
        <v>725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268</v>
      </c>
      <c r="AU483" s="255" t="s">
        <v>93</v>
      </c>
      <c r="AV483" s="14" t="s">
        <v>82</v>
      </c>
      <c r="AW483" s="14" t="s">
        <v>34</v>
      </c>
      <c r="AX483" s="14" t="s">
        <v>74</v>
      </c>
      <c r="AY483" s="255" t="s">
        <v>224</v>
      </c>
    </row>
    <row r="484" s="13" customFormat="1">
      <c r="A484" s="13"/>
      <c r="B484" s="229"/>
      <c r="C484" s="230"/>
      <c r="D484" s="231" t="s">
        <v>268</v>
      </c>
      <c r="E484" s="232" t="s">
        <v>19</v>
      </c>
      <c r="F484" s="233" t="s">
        <v>778</v>
      </c>
      <c r="G484" s="230"/>
      <c r="H484" s="234">
        <v>148.94200000000001</v>
      </c>
      <c r="I484" s="235"/>
      <c r="J484" s="230"/>
      <c r="K484" s="230"/>
      <c r="L484" s="236"/>
      <c r="M484" s="237"/>
      <c r="N484" s="238"/>
      <c r="O484" s="238"/>
      <c r="P484" s="238"/>
      <c r="Q484" s="238"/>
      <c r="R484" s="238"/>
      <c r="S484" s="238"/>
      <c r="T484" s="23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0" t="s">
        <v>268</v>
      </c>
      <c r="AU484" s="240" t="s">
        <v>93</v>
      </c>
      <c r="AV484" s="13" t="s">
        <v>93</v>
      </c>
      <c r="AW484" s="13" t="s">
        <v>34</v>
      </c>
      <c r="AX484" s="13" t="s">
        <v>74</v>
      </c>
      <c r="AY484" s="240" t="s">
        <v>224</v>
      </c>
    </row>
    <row r="485" s="14" customFormat="1">
      <c r="A485" s="14"/>
      <c r="B485" s="246"/>
      <c r="C485" s="247"/>
      <c r="D485" s="231" t="s">
        <v>268</v>
      </c>
      <c r="E485" s="248" t="s">
        <v>19</v>
      </c>
      <c r="F485" s="249" t="s">
        <v>727</v>
      </c>
      <c r="G485" s="247"/>
      <c r="H485" s="248" t="s">
        <v>19</v>
      </c>
      <c r="I485" s="250"/>
      <c r="J485" s="247"/>
      <c r="K485" s="247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268</v>
      </c>
      <c r="AU485" s="255" t="s">
        <v>93</v>
      </c>
      <c r="AV485" s="14" t="s">
        <v>82</v>
      </c>
      <c r="AW485" s="14" t="s">
        <v>34</v>
      </c>
      <c r="AX485" s="14" t="s">
        <v>74</v>
      </c>
      <c r="AY485" s="255" t="s">
        <v>224</v>
      </c>
    </row>
    <row r="486" s="13" customFormat="1">
      <c r="A486" s="13"/>
      <c r="B486" s="229"/>
      <c r="C486" s="230"/>
      <c r="D486" s="231" t="s">
        <v>268</v>
      </c>
      <c r="E486" s="232" t="s">
        <v>19</v>
      </c>
      <c r="F486" s="233" t="s">
        <v>779</v>
      </c>
      <c r="G486" s="230"/>
      <c r="H486" s="234">
        <v>121.58799999999999</v>
      </c>
      <c r="I486" s="235"/>
      <c r="J486" s="230"/>
      <c r="K486" s="230"/>
      <c r="L486" s="236"/>
      <c r="M486" s="237"/>
      <c r="N486" s="238"/>
      <c r="O486" s="238"/>
      <c r="P486" s="238"/>
      <c r="Q486" s="238"/>
      <c r="R486" s="238"/>
      <c r="S486" s="238"/>
      <c r="T486" s="239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0" t="s">
        <v>268</v>
      </c>
      <c r="AU486" s="240" t="s">
        <v>93</v>
      </c>
      <c r="AV486" s="13" t="s">
        <v>93</v>
      </c>
      <c r="AW486" s="13" t="s">
        <v>34</v>
      </c>
      <c r="AX486" s="13" t="s">
        <v>74</v>
      </c>
      <c r="AY486" s="240" t="s">
        <v>224</v>
      </c>
    </row>
    <row r="487" s="14" customFormat="1">
      <c r="A487" s="14"/>
      <c r="B487" s="246"/>
      <c r="C487" s="247"/>
      <c r="D487" s="231" t="s">
        <v>268</v>
      </c>
      <c r="E487" s="248" t="s">
        <v>19</v>
      </c>
      <c r="F487" s="249" t="s">
        <v>729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268</v>
      </c>
      <c r="AU487" s="255" t="s">
        <v>93</v>
      </c>
      <c r="AV487" s="14" t="s">
        <v>82</v>
      </c>
      <c r="AW487" s="14" t="s">
        <v>34</v>
      </c>
      <c r="AX487" s="14" t="s">
        <v>74</v>
      </c>
      <c r="AY487" s="255" t="s">
        <v>224</v>
      </c>
    </row>
    <row r="488" s="13" customFormat="1">
      <c r="A488" s="13"/>
      <c r="B488" s="229"/>
      <c r="C488" s="230"/>
      <c r="D488" s="231" t="s">
        <v>268</v>
      </c>
      <c r="E488" s="232" t="s">
        <v>19</v>
      </c>
      <c r="F488" s="233" t="s">
        <v>780</v>
      </c>
      <c r="G488" s="230"/>
      <c r="H488" s="234">
        <v>99.623000000000005</v>
      </c>
      <c r="I488" s="235"/>
      <c r="J488" s="230"/>
      <c r="K488" s="230"/>
      <c r="L488" s="236"/>
      <c r="M488" s="237"/>
      <c r="N488" s="238"/>
      <c r="O488" s="238"/>
      <c r="P488" s="238"/>
      <c r="Q488" s="238"/>
      <c r="R488" s="238"/>
      <c r="S488" s="238"/>
      <c r="T488" s="239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0" t="s">
        <v>268</v>
      </c>
      <c r="AU488" s="240" t="s">
        <v>93</v>
      </c>
      <c r="AV488" s="13" t="s">
        <v>93</v>
      </c>
      <c r="AW488" s="13" t="s">
        <v>34</v>
      </c>
      <c r="AX488" s="13" t="s">
        <v>74</v>
      </c>
      <c r="AY488" s="240" t="s">
        <v>224</v>
      </c>
    </row>
    <row r="489" s="14" customFormat="1">
      <c r="A489" s="14"/>
      <c r="B489" s="246"/>
      <c r="C489" s="247"/>
      <c r="D489" s="231" t="s">
        <v>268</v>
      </c>
      <c r="E489" s="248" t="s">
        <v>19</v>
      </c>
      <c r="F489" s="249" t="s">
        <v>781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268</v>
      </c>
      <c r="AU489" s="255" t="s">
        <v>93</v>
      </c>
      <c r="AV489" s="14" t="s">
        <v>82</v>
      </c>
      <c r="AW489" s="14" t="s">
        <v>34</v>
      </c>
      <c r="AX489" s="14" t="s">
        <v>74</v>
      </c>
      <c r="AY489" s="255" t="s">
        <v>224</v>
      </c>
    </row>
    <row r="490" s="13" customFormat="1">
      <c r="A490" s="13"/>
      <c r="B490" s="229"/>
      <c r="C490" s="230"/>
      <c r="D490" s="231" t="s">
        <v>268</v>
      </c>
      <c r="E490" s="232" t="s">
        <v>19</v>
      </c>
      <c r="F490" s="233" t="s">
        <v>782</v>
      </c>
      <c r="G490" s="230"/>
      <c r="H490" s="234">
        <v>2.7599999999999998</v>
      </c>
      <c r="I490" s="235"/>
      <c r="J490" s="230"/>
      <c r="K490" s="230"/>
      <c r="L490" s="236"/>
      <c r="M490" s="237"/>
      <c r="N490" s="238"/>
      <c r="O490" s="238"/>
      <c r="P490" s="238"/>
      <c r="Q490" s="238"/>
      <c r="R490" s="238"/>
      <c r="S490" s="238"/>
      <c r="T490" s="239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0" t="s">
        <v>268</v>
      </c>
      <c r="AU490" s="240" t="s">
        <v>93</v>
      </c>
      <c r="AV490" s="13" t="s">
        <v>93</v>
      </c>
      <c r="AW490" s="13" t="s">
        <v>34</v>
      </c>
      <c r="AX490" s="13" t="s">
        <v>74</v>
      </c>
      <c r="AY490" s="240" t="s">
        <v>224</v>
      </c>
    </row>
    <row r="491" s="15" customFormat="1">
      <c r="A491" s="15"/>
      <c r="B491" s="256"/>
      <c r="C491" s="257"/>
      <c r="D491" s="231" t="s">
        <v>268</v>
      </c>
      <c r="E491" s="258" t="s">
        <v>19</v>
      </c>
      <c r="F491" s="259" t="s">
        <v>300</v>
      </c>
      <c r="G491" s="257"/>
      <c r="H491" s="260">
        <v>1568.806</v>
      </c>
      <c r="I491" s="261"/>
      <c r="J491" s="257"/>
      <c r="K491" s="257"/>
      <c r="L491" s="262"/>
      <c r="M491" s="263"/>
      <c r="N491" s="264"/>
      <c r="O491" s="264"/>
      <c r="P491" s="264"/>
      <c r="Q491" s="264"/>
      <c r="R491" s="264"/>
      <c r="S491" s="264"/>
      <c r="T491" s="26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6" t="s">
        <v>268</v>
      </c>
      <c r="AU491" s="266" t="s">
        <v>93</v>
      </c>
      <c r="AV491" s="15" t="s">
        <v>108</v>
      </c>
      <c r="AW491" s="15" t="s">
        <v>34</v>
      </c>
      <c r="AX491" s="15" t="s">
        <v>74</v>
      </c>
      <c r="AY491" s="266" t="s">
        <v>224</v>
      </c>
    </row>
    <row r="492" s="14" customFormat="1">
      <c r="A492" s="14"/>
      <c r="B492" s="246"/>
      <c r="C492" s="247"/>
      <c r="D492" s="231" t="s">
        <v>268</v>
      </c>
      <c r="E492" s="248" t="s">
        <v>19</v>
      </c>
      <c r="F492" s="249" t="s">
        <v>648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268</v>
      </c>
      <c r="AU492" s="255" t="s">
        <v>93</v>
      </c>
      <c r="AV492" s="14" t="s">
        <v>82</v>
      </c>
      <c r="AW492" s="14" t="s">
        <v>34</v>
      </c>
      <c r="AX492" s="14" t="s">
        <v>74</v>
      </c>
      <c r="AY492" s="255" t="s">
        <v>224</v>
      </c>
    </row>
    <row r="493" s="14" customFormat="1">
      <c r="A493" s="14"/>
      <c r="B493" s="246"/>
      <c r="C493" s="247"/>
      <c r="D493" s="231" t="s">
        <v>268</v>
      </c>
      <c r="E493" s="248" t="s">
        <v>19</v>
      </c>
      <c r="F493" s="249" t="s">
        <v>731</v>
      </c>
      <c r="G493" s="247"/>
      <c r="H493" s="248" t="s">
        <v>19</v>
      </c>
      <c r="I493" s="250"/>
      <c r="J493" s="247"/>
      <c r="K493" s="247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268</v>
      </c>
      <c r="AU493" s="255" t="s">
        <v>93</v>
      </c>
      <c r="AV493" s="14" t="s">
        <v>82</v>
      </c>
      <c r="AW493" s="14" t="s">
        <v>34</v>
      </c>
      <c r="AX493" s="14" t="s">
        <v>74</v>
      </c>
      <c r="AY493" s="255" t="s">
        <v>224</v>
      </c>
    </row>
    <row r="494" s="13" customFormat="1">
      <c r="A494" s="13"/>
      <c r="B494" s="229"/>
      <c r="C494" s="230"/>
      <c r="D494" s="231" t="s">
        <v>268</v>
      </c>
      <c r="E494" s="232" t="s">
        <v>19</v>
      </c>
      <c r="F494" s="233" t="s">
        <v>783</v>
      </c>
      <c r="G494" s="230"/>
      <c r="H494" s="234">
        <v>983.05200000000002</v>
      </c>
      <c r="I494" s="235"/>
      <c r="J494" s="230"/>
      <c r="K494" s="230"/>
      <c r="L494" s="236"/>
      <c r="M494" s="237"/>
      <c r="N494" s="238"/>
      <c r="O494" s="238"/>
      <c r="P494" s="238"/>
      <c r="Q494" s="238"/>
      <c r="R494" s="238"/>
      <c r="S494" s="238"/>
      <c r="T494" s="23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0" t="s">
        <v>268</v>
      </c>
      <c r="AU494" s="240" t="s">
        <v>93</v>
      </c>
      <c r="AV494" s="13" t="s">
        <v>93</v>
      </c>
      <c r="AW494" s="13" t="s">
        <v>34</v>
      </c>
      <c r="AX494" s="13" t="s">
        <v>74</v>
      </c>
      <c r="AY494" s="240" t="s">
        <v>224</v>
      </c>
    </row>
    <row r="495" s="13" customFormat="1">
      <c r="A495" s="13"/>
      <c r="B495" s="229"/>
      <c r="C495" s="230"/>
      <c r="D495" s="231" t="s">
        <v>268</v>
      </c>
      <c r="E495" s="232" t="s">
        <v>19</v>
      </c>
      <c r="F495" s="233" t="s">
        <v>784</v>
      </c>
      <c r="G495" s="230"/>
      <c r="H495" s="234">
        <v>14.74</v>
      </c>
      <c r="I495" s="235"/>
      <c r="J495" s="230"/>
      <c r="K495" s="230"/>
      <c r="L495" s="236"/>
      <c r="M495" s="237"/>
      <c r="N495" s="238"/>
      <c r="O495" s="238"/>
      <c r="P495" s="238"/>
      <c r="Q495" s="238"/>
      <c r="R495" s="238"/>
      <c r="S495" s="238"/>
      <c r="T495" s="239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0" t="s">
        <v>268</v>
      </c>
      <c r="AU495" s="240" t="s">
        <v>93</v>
      </c>
      <c r="AV495" s="13" t="s">
        <v>93</v>
      </c>
      <c r="AW495" s="13" t="s">
        <v>34</v>
      </c>
      <c r="AX495" s="13" t="s">
        <v>74</v>
      </c>
      <c r="AY495" s="240" t="s">
        <v>224</v>
      </c>
    </row>
    <row r="496" s="13" customFormat="1">
      <c r="A496" s="13"/>
      <c r="B496" s="229"/>
      <c r="C496" s="230"/>
      <c r="D496" s="231" t="s">
        <v>268</v>
      </c>
      <c r="E496" s="232" t="s">
        <v>19</v>
      </c>
      <c r="F496" s="233" t="s">
        <v>785</v>
      </c>
      <c r="G496" s="230"/>
      <c r="H496" s="234">
        <v>17.146000000000001</v>
      </c>
      <c r="I496" s="235"/>
      <c r="J496" s="230"/>
      <c r="K496" s="230"/>
      <c r="L496" s="236"/>
      <c r="M496" s="237"/>
      <c r="N496" s="238"/>
      <c r="O496" s="238"/>
      <c r="P496" s="238"/>
      <c r="Q496" s="238"/>
      <c r="R496" s="238"/>
      <c r="S496" s="238"/>
      <c r="T496" s="23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0" t="s">
        <v>268</v>
      </c>
      <c r="AU496" s="240" t="s">
        <v>93</v>
      </c>
      <c r="AV496" s="13" t="s">
        <v>93</v>
      </c>
      <c r="AW496" s="13" t="s">
        <v>34</v>
      </c>
      <c r="AX496" s="13" t="s">
        <v>74</v>
      </c>
      <c r="AY496" s="240" t="s">
        <v>224</v>
      </c>
    </row>
    <row r="497" s="13" customFormat="1">
      <c r="A497" s="13"/>
      <c r="B497" s="229"/>
      <c r="C497" s="230"/>
      <c r="D497" s="231" t="s">
        <v>268</v>
      </c>
      <c r="E497" s="232" t="s">
        <v>19</v>
      </c>
      <c r="F497" s="233" t="s">
        <v>786</v>
      </c>
      <c r="G497" s="230"/>
      <c r="H497" s="234">
        <v>34.228000000000002</v>
      </c>
      <c r="I497" s="235"/>
      <c r="J497" s="230"/>
      <c r="K497" s="230"/>
      <c r="L497" s="236"/>
      <c r="M497" s="237"/>
      <c r="N497" s="238"/>
      <c r="O497" s="238"/>
      <c r="P497" s="238"/>
      <c r="Q497" s="238"/>
      <c r="R497" s="238"/>
      <c r="S497" s="238"/>
      <c r="T497" s="239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0" t="s">
        <v>268</v>
      </c>
      <c r="AU497" s="240" t="s">
        <v>93</v>
      </c>
      <c r="AV497" s="13" t="s">
        <v>93</v>
      </c>
      <c r="AW497" s="13" t="s">
        <v>34</v>
      </c>
      <c r="AX497" s="13" t="s">
        <v>74</v>
      </c>
      <c r="AY497" s="240" t="s">
        <v>224</v>
      </c>
    </row>
    <row r="498" s="13" customFormat="1">
      <c r="A498" s="13"/>
      <c r="B498" s="229"/>
      <c r="C498" s="230"/>
      <c r="D498" s="231" t="s">
        <v>268</v>
      </c>
      <c r="E498" s="232" t="s">
        <v>19</v>
      </c>
      <c r="F498" s="233" t="s">
        <v>787</v>
      </c>
      <c r="G498" s="230"/>
      <c r="H498" s="234">
        <v>3.21</v>
      </c>
      <c r="I498" s="235"/>
      <c r="J498" s="230"/>
      <c r="K498" s="230"/>
      <c r="L498" s="236"/>
      <c r="M498" s="237"/>
      <c r="N498" s="238"/>
      <c r="O498" s="238"/>
      <c r="P498" s="238"/>
      <c r="Q498" s="238"/>
      <c r="R498" s="238"/>
      <c r="S498" s="238"/>
      <c r="T498" s="23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0" t="s">
        <v>268</v>
      </c>
      <c r="AU498" s="240" t="s">
        <v>93</v>
      </c>
      <c r="AV498" s="13" t="s">
        <v>93</v>
      </c>
      <c r="AW498" s="13" t="s">
        <v>34</v>
      </c>
      <c r="AX498" s="13" t="s">
        <v>74</v>
      </c>
      <c r="AY498" s="240" t="s">
        <v>224</v>
      </c>
    </row>
    <row r="499" s="13" customFormat="1">
      <c r="A499" s="13"/>
      <c r="B499" s="229"/>
      <c r="C499" s="230"/>
      <c r="D499" s="231" t="s">
        <v>268</v>
      </c>
      <c r="E499" s="232" t="s">
        <v>19</v>
      </c>
      <c r="F499" s="233" t="s">
        <v>788</v>
      </c>
      <c r="G499" s="230"/>
      <c r="H499" s="234">
        <v>28.808</v>
      </c>
      <c r="I499" s="235"/>
      <c r="J499" s="230"/>
      <c r="K499" s="230"/>
      <c r="L499" s="236"/>
      <c r="M499" s="237"/>
      <c r="N499" s="238"/>
      <c r="O499" s="238"/>
      <c r="P499" s="238"/>
      <c r="Q499" s="238"/>
      <c r="R499" s="238"/>
      <c r="S499" s="238"/>
      <c r="T499" s="239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0" t="s">
        <v>268</v>
      </c>
      <c r="AU499" s="240" t="s">
        <v>93</v>
      </c>
      <c r="AV499" s="13" t="s">
        <v>93</v>
      </c>
      <c r="AW499" s="13" t="s">
        <v>34</v>
      </c>
      <c r="AX499" s="13" t="s">
        <v>74</v>
      </c>
      <c r="AY499" s="240" t="s">
        <v>224</v>
      </c>
    </row>
    <row r="500" s="14" customFormat="1">
      <c r="A500" s="14"/>
      <c r="B500" s="246"/>
      <c r="C500" s="247"/>
      <c r="D500" s="231" t="s">
        <v>268</v>
      </c>
      <c r="E500" s="248" t="s">
        <v>19</v>
      </c>
      <c r="F500" s="249" t="s">
        <v>724</v>
      </c>
      <c r="G500" s="247"/>
      <c r="H500" s="248" t="s">
        <v>19</v>
      </c>
      <c r="I500" s="250"/>
      <c r="J500" s="247"/>
      <c r="K500" s="247"/>
      <c r="L500" s="251"/>
      <c r="M500" s="252"/>
      <c r="N500" s="253"/>
      <c r="O500" s="253"/>
      <c r="P500" s="253"/>
      <c r="Q500" s="253"/>
      <c r="R500" s="253"/>
      <c r="S500" s="253"/>
      <c r="T500" s="25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5" t="s">
        <v>268</v>
      </c>
      <c r="AU500" s="255" t="s">
        <v>93</v>
      </c>
      <c r="AV500" s="14" t="s">
        <v>82</v>
      </c>
      <c r="AW500" s="14" t="s">
        <v>34</v>
      </c>
      <c r="AX500" s="14" t="s">
        <v>74</v>
      </c>
      <c r="AY500" s="255" t="s">
        <v>224</v>
      </c>
    </row>
    <row r="501" s="13" customFormat="1">
      <c r="A501" s="13"/>
      <c r="B501" s="229"/>
      <c r="C501" s="230"/>
      <c r="D501" s="231" t="s">
        <v>268</v>
      </c>
      <c r="E501" s="232" t="s">
        <v>19</v>
      </c>
      <c r="F501" s="233" t="s">
        <v>789</v>
      </c>
      <c r="G501" s="230"/>
      <c r="H501" s="234">
        <v>331.69499999999999</v>
      </c>
      <c r="I501" s="235"/>
      <c r="J501" s="230"/>
      <c r="K501" s="230"/>
      <c r="L501" s="236"/>
      <c r="M501" s="237"/>
      <c r="N501" s="238"/>
      <c r="O501" s="238"/>
      <c r="P501" s="238"/>
      <c r="Q501" s="238"/>
      <c r="R501" s="238"/>
      <c r="S501" s="238"/>
      <c r="T501" s="239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0" t="s">
        <v>268</v>
      </c>
      <c r="AU501" s="240" t="s">
        <v>93</v>
      </c>
      <c r="AV501" s="13" t="s">
        <v>93</v>
      </c>
      <c r="AW501" s="13" t="s">
        <v>34</v>
      </c>
      <c r="AX501" s="13" t="s">
        <v>74</v>
      </c>
      <c r="AY501" s="240" t="s">
        <v>224</v>
      </c>
    </row>
    <row r="502" s="13" customFormat="1">
      <c r="A502" s="13"/>
      <c r="B502" s="229"/>
      <c r="C502" s="230"/>
      <c r="D502" s="231" t="s">
        <v>268</v>
      </c>
      <c r="E502" s="232" t="s">
        <v>19</v>
      </c>
      <c r="F502" s="233" t="s">
        <v>790</v>
      </c>
      <c r="G502" s="230"/>
      <c r="H502" s="234">
        <v>14.784000000000001</v>
      </c>
      <c r="I502" s="235"/>
      <c r="J502" s="230"/>
      <c r="K502" s="230"/>
      <c r="L502" s="236"/>
      <c r="M502" s="237"/>
      <c r="N502" s="238"/>
      <c r="O502" s="238"/>
      <c r="P502" s="238"/>
      <c r="Q502" s="238"/>
      <c r="R502" s="238"/>
      <c r="S502" s="238"/>
      <c r="T502" s="23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0" t="s">
        <v>268</v>
      </c>
      <c r="AU502" s="240" t="s">
        <v>93</v>
      </c>
      <c r="AV502" s="13" t="s">
        <v>93</v>
      </c>
      <c r="AW502" s="13" t="s">
        <v>34</v>
      </c>
      <c r="AX502" s="13" t="s">
        <v>74</v>
      </c>
      <c r="AY502" s="240" t="s">
        <v>224</v>
      </c>
    </row>
    <row r="503" s="13" customFormat="1">
      <c r="A503" s="13"/>
      <c r="B503" s="229"/>
      <c r="C503" s="230"/>
      <c r="D503" s="231" t="s">
        <v>268</v>
      </c>
      <c r="E503" s="232" t="s">
        <v>19</v>
      </c>
      <c r="F503" s="233" t="s">
        <v>791</v>
      </c>
      <c r="G503" s="230"/>
      <c r="H503" s="234">
        <v>814.40099999999995</v>
      </c>
      <c r="I503" s="235"/>
      <c r="J503" s="230"/>
      <c r="K503" s="230"/>
      <c r="L503" s="236"/>
      <c r="M503" s="237"/>
      <c r="N503" s="238"/>
      <c r="O503" s="238"/>
      <c r="P503" s="238"/>
      <c r="Q503" s="238"/>
      <c r="R503" s="238"/>
      <c r="S503" s="238"/>
      <c r="T503" s="239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0" t="s">
        <v>268</v>
      </c>
      <c r="AU503" s="240" t="s">
        <v>93</v>
      </c>
      <c r="AV503" s="13" t="s">
        <v>93</v>
      </c>
      <c r="AW503" s="13" t="s">
        <v>34</v>
      </c>
      <c r="AX503" s="13" t="s">
        <v>74</v>
      </c>
      <c r="AY503" s="240" t="s">
        <v>224</v>
      </c>
    </row>
    <row r="504" s="13" customFormat="1">
      <c r="A504" s="13"/>
      <c r="B504" s="229"/>
      <c r="C504" s="230"/>
      <c r="D504" s="231" t="s">
        <v>268</v>
      </c>
      <c r="E504" s="232" t="s">
        <v>19</v>
      </c>
      <c r="F504" s="233" t="s">
        <v>792</v>
      </c>
      <c r="G504" s="230"/>
      <c r="H504" s="234">
        <v>21.052</v>
      </c>
      <c r="I504" s="235"/>
      <c r="J504" s="230"/>
      <c r="K504" s="230"/>
      <c r="L504" s="236"/>
      <c r="M504" s="237"/>
      <c r="N504" s="238"/>
      <c r="O504" s="238"/>
      <c r="P504" s="238"/>
      <c r="Q504" s="238"/>
      <c r="R504" s="238"/>
      <c r="S504" s="238"/>
      <c r="T504" s="239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0" t="s">
        <v>268</v>
      </c>
      <c r="AU504" s="240" t="s">
        <v>93</v>
      </c>
      <c r="AV504" s="13" t="s">
        <v>93</v>
      </c>
      <c r="AW504" s="13" t="s">
        <v>34</v>
      </c>
      <c r="AX504" s="13" t="s">
        <v>74</v>
      </c>
      <c r="AY504" s="240" t="s">
        <v>224</v>
      </c>
    </row>
    <row r="505" s="13" customFormat="1">
      <c r="A505" s="13"/>
      <c r="B505" s="229"/>
      <c r="C505" s="230"/>
      <c r="D505" s="231" t="s">
        <v>268</v>
      </c>
      <c r="E505" s="232" t="s">
        <v>19</v>
      </c>
      <c r="F505" s="233" t="s">
        <v>793</v>
      </c>
      <c r="G505" s="230"/>
      <c r="H505" s="234">
        <v>29.663</v>
      </c>
      <c r="I505" s="235"/>
      <c r="J505" s="230"/>
      <c r="K505" s="230"/>
      <c r="L505" s="236"/>
      <c r="M505" s="237"/>
      <c r="N505" s="238"/>
      <c r="O505" s="238"/>
      <c r="P505" s="238"/>
      <c r="Q505" s="238"/>
      <c r="R505" s="238"/>
      <c r="S505" s="238"/>
      <c r="T505" s="239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0" t="s">
        <v>268</v>
      </c>
      <c r="AU505" s="240" t="s">
        <v>93</v>
      </c>
      <c r="AV505" s="13" t="s">
        <v>93</v>
      </c>
      <c r="AW505" s="13" t="s">
        <v>34</v>
      </c>
      <c r="AX505" s="13" t="s">
        <v>74</v>
      </c>
      <c r="AY505" s="240" t="s">
        <v>224</v>
      </c>
    </row>
    <row r="506" s="14" customFormat="1">
      <c r="A506" s="14"/>
      <c r="B506" s="246"/>
      <c r="C506" s="247"/>
      <c r="D506" s="231" t="s">
        <v>268</v>
      </c>
      <c r="E506" s="248" t="s">
        <v>19</v>
      </c>
      <c r="F506" s="249" t="s">
        <v>781</v>
      </c>
      <c r="G506" s="247"/>
      <c r="H506" s="248" t="s">
        <v>19</v>
      </c>
      <c r="I506" s="250"/>
      <c r="J506" s="247"/>
      <c r="K506" s="247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268</v>
      </c>
      <c r="AU506" s="255" t="s">
        <v>93</v>
      </c>
      <c r="AV506" s="14" t="s">
        <v>82</v>
      </c>
      <c r="AW506" s="14" t="s">
        <v>34</v>
      </c>
      <c r="AX506" s="14" t="s">
        <v>74</v>
      </c>
      <c r="AY506" s="255" t="s">
        <v>224</v>
      </c>
    </row>
    <row r="507" s="13" customFormat="1">
      <c r="A507" s="13"/>
      <c r="B507" s="229"/>
      <c r="C507" s="230"/>
      <c r="D507" s="231" t="s">
        <v>268</v>
      </c>
      <c r="E507" s="232" t="s">
        <v>19</v>
      </c>
      <c r="F507" s="233" t="s">
        <v>794</v>
      </c>
      <c r="G507" s="230"/>
      <c r="H507" s="234">
        <v>6.8419999999999996</v>
      </c>
      <c r="I507" s="235"/>
      <c r="J507" s="230"/>
      <c r="K507" s="230"/>
      <c r="L507" s="236"/>
      <c r="M507" s="237"/>
      <c r="N507" s="238"/>
      <c r="O507" s="238"/>
      <c r="P507" s="238"/>
      <c r="Q507" s="238"/>
      <c r="R507" s="238"/>
      <c r="S507" s="238"/>
      <c r="T507" s="239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0" t="s">
        <v>268</v>
      </c>
      <c r="AU507" s="240" t="s">
        <v>93</v>
      </c>
      <c r="AV507" s="13" t="s">
        <v>93</v>
      </c>
      <c r="AW507" s="13" t="s">
        <v>34</v>
      </c>
      <c r="AX507" s="13" t="s">
        <v>74</v>
      </c>
      <c r="AY507" s="240" t="s">
        <v>224</v>
      </c>
    </row>
    <row r="508" s="13" customFormat="1">
      <c r="A508" s="13"/>
      <c r="B508" s="229"/>
      <c r="C508" s="230"/>
      <c r="D508" s="231" t="s">
        <v>268</v>
      </c>
      <c r="E508" s="232" t="s">
        <v>19</v>
      </c>
      <c r="F508" s="233" t="s">
        <v>795</v>
      </c>
      <c r="G508" s="230"/>
      <c r="H508" s="234">
        <v>5.4640000000000004</v>
      </c>
      <c r="I508" s="235"/>
      <c r="J508" s="230"/>
      <c r="K508" s="230"/>
      <c r="L508" s="236"/>
      <c r="M508" s="237"/>
      <c r="N508" s="238"/>
      <c r="O508" s="238"/>
      <c r="P508" s="238"/>
      <c r="Q508" s="238"/>
      <c r="R508" s="238"/>
      <c r="S508" s="238"/>
      <c r="T508" s="23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0" t="s">
        <v>268</v>
      </c>
      <c r="AU508" s="240" t="s">
        <v>93</v>
      </c>
      <c r="AV508" s="13" t="s">
        <v>93</v>
      </c>
      <c r="AW508" s="13" t="s">
        <v>34</v>
      </c>
      <c r="AX508" s="13" t="s">
        <v>74</v>
      </c>
      <c r="AY508" s="240" t="s">
        <v>224</v>
      </c>
    </row>
    <row r="509" s="15" customFormat="1">
      <c r="A509" s="15"/>
      <c r="B509" s="256"/>
      <c r="C509" s="257"/>
      <c r="D509" s="231" t="s">
        <v>268</v>
      </c>
      <c r="E509" s="258" t="s">
        <v>19</v>
      </c>
      <c r="F509" s="259" t="s">
        <v>300</v>
      </c>
      <c r="G509" s="257"/>
      <c r="H509" s="260">
        <v>2305.085</v>
      </c>
      <c r="I509" s="261"/>
      <c r="J509" s="257"/>
      <c r="K509" s="257"/>
      <c r="L509" s="262"/>
      <c r="M509" s="263"/>
      <c r="N509" s="264"/>
      <c r="O509" s="264"/>
      <c r="P509" s="264"/>
      <c r="Q509" s="264"/>
      <c r="R509" s="264"/>
      <c r="S509" s="264"/>
      <c r="T509" s="26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6" t="s">
        <v>268</v>
      </c>
      <c r="AU509" s="266" t="s">
        <v>93</v>
      </c>
      <c r="AV509" s="15" t="s">
        <v>108</v>
      </c>
      <c r="AW509" s="15" t="s">
        <v>34</v>
      </c>
      <c r="AX509" s="15" t="s">
        <v>74</v>
      </c>
      <c r="AY509" s="266" t="s">
        <v>224</v>
      </c>
    </row>
    <row r="510" s="14" customFormat="1">
      <c r="A510" s="14"/>
      <c r="B510" s="246"/>
      <c r="C510" s="247"/>
      <c r="D510" s="231" t="s">
        <v>268</v>
      </c>
      <c r="E510" s="248" t="s">
        <v>19</v>
      </c>
      <c r="F510" s="249" t="s">
        <v>662</v>
      </c>
      <c r="G510" s="247"/>
      <c r="H510" s="248" t="s">
        <v>19</v>
      </c>
      <c r="I510" s="250"/>
      <c r="J510" s="247"/>
      <c r="K510" s="247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268</v>
      </c>
      <c r="AU510" s="255" t="s">
        <v>93</v>
      </c>
      <c r="AV510" s="14" t="s">
        <v>82</v>
      </c>
      <c r="AW510" s="14" t="s">
        <v>34</v>
      </c>
      <c r="AX510" s="14" t="s">
        <v>74</v>
      </c>
      <c r="AY510" s="255" t="s">
        <v>224</v>
      </c>
    </row>
    <row r="511" s="14" customFormat="1">
      <c r="A511" s="14"/>
      <c r="B511" s="246"/>
      <c r="C511" s="247"/>
      <c r="D511" s="231" t="s">
        <v>268</v>
      </c>
      <c r="E511" s="248" t="s">
        <v>19</v>
      </c>
      <c r="F511" s="249" t="s">
        <v>731</v>
      </c>
      <c r="G511" s="247"/>
      <c r="H511" s="248" t="s">
        <v>19</v>
      </c>
      <c r="I511" s="250"/>
      <c r="J511" s="247"/>
      <c r="K511" s="247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268</v>
      </c>
      <c r="AU511" s="255" t="s">
        <v>93</v>
      </c>
      <c r="AV511" s="14" t="s">
        <v>82</v>
      </c>
      <c r="AW511" s="14" t="s">
        <v>34</v>
      </c>
      <c r="AX511" s="14" t="s">
        <v>74</v>
      </c>
      <c r="AY511" s="255" t="s">
        <v>224</v>
      </c>
    </row>
    <row r="512" s="13" customFormat="1">
      <c r="A512" s="13"/>
      <c r="B512" s="229"/>
      <c r="C512" s="230"/>
      <c r="D512" s="231" t="s">
        <v>268</v>
      </c>
      <c r="E512" s="232" t="s">
        <v>19</v>
      </c>
      <c r="F512" s="233" t="s">
        <v>741</v>
      </c>
      <c r="G512" s="230"/>
      <c r="H512" s="234">
        <v>92.915999999999997</v>
      </c>
      <c r="I512" s="235"/>
      <c r="J512" s="230"/>
      <c r="K512" s="230"/>
      <c r="L512" s="236"/>
      <c r="M512" s="237"/>
      <c r="N512" s="238"/>
      <c r="O512" s="238"/>
      <c r="P512" s="238"/>
      <c r="Q512" s="238"/>
      <c r="R512" s="238"/>
      <c r="S512" s="238"/>
      <c r="T512" s="23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0" t="s">
        <v>268</v>
      </c>
      <c r="AU512" s="240" t="s">
        <v>93</v>
      </c>
      <c r="AV512" s="13" t="s">
        <v>93</v>
      </c>
      <c r="AW512" s="13" t="s">
        <v>34</v>
      </c>
      <c r="AX512" s="13" t="s">
        <v>74</v>
      </c>
      <c r="AY512" s="240" t="s">
        <v>224</v>
      </c>
    </row>
    <row r="513" s="13" customFormat="1">
      <c r="A513" s="13"/>
      <c r="B513" s="229"/>
      <c r="C513" s="230"/>
      <c r="D513" s="231" t="s">
        <v>268</v>
      </c>
      <c r="E513" s="232" t="s">
        <v>19</v>
      </c>
      <c r="F513" s="233" t="s">
        <v>742</v>
      </c>
      <c r="G513" s="230"/>
      <c r="H513" s="234">
        <v>-22.306999999999999</v>
      </c>
      <c r="I513" s="235"/>
      <c r="J513" s="230"/>
      <c r="K513" s="230"/>
      <c r="L513" s="236"/>
      <c r="M513" s="237"/>
      <c r="N513" s="238"/>
      <c r="O513" s="238"/>
      <c r="P513" s="238"/>
      <c r="Q513" s="238"/>
      <c r="R513" s="238"/>
      <c r="S513" s="238"/>
      <c r="T513" s="23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0" t="s">
        <v>268</v>
      </c>
      <c r="AU513" s="240" t="s">
        <v>93</v>
      </c>
      <c r="AV513" s="13" t="s">
        <v>93</v>
      </c>
      <c r="AW513" s="13" t="s">
        <v>34</v>
      </c>
      <c r="AX513" s="13" t="s">
        <v>74</v>
      </c>
      <c r="AY513" s="240" t="s">
        <v>224</v>
      </c>
    </row>
    <row r="514" s="13" customFormat="1">
      <c r="A514" s="13"/>
      <c r="B514" s="229"/>
      <c r="C514" s="230"/>
      <c r="D514" s="231" t="s">
        <v>268</v>
      </c>
      <c r="E514" s="232" t="s">
        <v>19</v>
      </c>
      <c r="F514" s="233" t="s">
        <v>743</v>
      </c>
      <c r="G514" s="230"/>
      <c r="H514" s="234">
        <v>-18.826000000000001</v>
      </c>
      <c r="I514" s="235"/>
      <c r="J514" s="230"/>
      <c r="K514" s="230"/>
      <c r="L514" s="236"/>
      <c r="M514" s="237"/>
      <c r="N514" s="238"/>
      <c r="O514" s="238"/>
      <c r="P514" s="238"/>
      <c r="Q514" s="238"/>
      <c r="R514" s="238"/>
      <c r="S514" s="238"/>
      <c r="T514" s="23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0" t="s">
        <v>268</v>
      </c>
      <c r="AU514" s="240" t="s">
        <v>93</v>
      </c>
      <c r="AV514" s="13" t="s">
        <v>93</v>
      </c>
      <c r="AW514" s="13" t="s">
        <v>34</v>
      </c>
      <c r="AX514" s="13" t="s">
        <v>74</v>
      </c>
      <c r="AY514" s="240" t="s">
        <v>224</v>
      </c>
    </row>
    <row r="515" s="14" customFormat="1">
      <c r="A515" s="14"/>
      <c r="B515" s="246"/>
      <c r="C515" s="247"/>
      <c r="D515" s="231" t="s">
        <v>268</v>
      </c>
      <c r="E515" s="248" t="s">
        <v>19</v>
      </c>
      <c r="F515" s="249" t="s">
        <v>724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268</v>
      </c>
      <c r="AU515" s="255" t="s">
        <v>93</v>
      </c>
      <c r="AV515" s="14" t="s">
        <v>82</v>
      </c>
      <c r="AW515" s="14" t="s">
        <v>34</v>
      </c>
      <c r="AX515" s="14" t="s">
        <v>74</v>
      </c>
      <c r="AY515" s="255" t="s">
        <v>224</v>
      </c>
    </row>
    <row r="516" s="13" customFormat="1">
      <c r="A516" s="13"/>
      <c r="B516" s="229"/>
      <c r="C516" s="230"/>
      <c r="D516" s="231" t="s">
        <v>268</v>
      </c>
      <c r="E516" s="232" t="s">
        <v>19</v>
      </c>
      <c r="F516" s="233" t="s">
        <v>744</v>
      </c>
      <c r="G516" s="230"/>
      <c r="H516" s="234">
        <v>144.67500000000001</v>
      </c>
      <c r="I516" s="235"/>
      <c r="J516" s="230"/>
      <c r="K516" s="230"/>
      <c r="L516" s="236"/>
      <c r="M516" s="237"/>
      <c r="N516" s="238"/>
      <c r="O516" s="238"/>
      <c r="P516" s="238"/>
      <c r="Q516" s="238"/>
      <c r="R516" s="238"/>
      <c r="S516" s="238"/>
      <c r="T516" s="239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0" t="s">
        <v>268</v>
      </c>
      <c r="AU516" s="240" t="s">
        <v>93</v>
      </c>
      <c r="AV516" s="13" t="s">
        <v>93</v>
      </c>
      <c r="AW516" s="13" t="s">
        <v>34</v>
      </c>
      <c r="AX516" s="13" t="s">
        <v>74</v>
      </c>
      <c r="AY516" s="240" t="s">
        <v>224</v>
      </c>
    </row>
    <row r="517" s="13" customFormat="1">
      <c r="A517" s="13"/>
      <c r="B517" s="229"/>
      <c r="C517" s="230"/>
      <c r="D517" s="231" t="s">
        <v>268</v>
      </c>
      <c r="E517" s="232" t="s">
        <v>19</v>
      </c>
      <c r="F517" s="233" t="s">
        <v>745</v>
      </c>
      <c r="G517" s="230"/>
      <c r="H517" s="234">
        <v>-10.247999999999999</v>
      </c>
      <c r="I517" s="235"/>
      <c r="J517" s="230"/>
      <c r="K517" s="230"/>
      <c r="L517" s="236"/>
      <c r="M517" s="237"/>
      <c r="N517" s="238"/>
      <c r="O517" s="238"/>
      <c r="P517" s="238"/>
      <c r="Q517" s="238"/>
      <c r="R517" s="238"/>
      <c r="S517" s="238"/>
      <c r="T517" s="23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0" t="s">
        <v>268</v>
      </c>
      <c r="AU517" s="240" t="s">
        <v>93</v>
      </c>
      <c r="AV517" s="13" t="s">
        <v>93</v>
      </c>
      <c r="AW517" s="13" t="s">
        <v>34</v>
      </c>
      <c r="AX517" s="13" t="s">
        <v>74</v>
      </c>
      <c r="AY517" s="240" t="s">
        <v>224</v>
      </c>
    </row>
    <row r="518" s="13" customFormat="1">
      <c r="A518" s="13"/>
      <c r="B518" s="229"/>
      <c r="C518" s="230"/>
      <c r="D518" s="231" t="s">
        <v>268</v>
      </c>
      <c r="E518" s="232" t="s">
        <v>19</v>
      </c>
      <c r="F518" s="233" t="s">
        <v>746</v>
      </c>
      <c r="G518" s="230"/>
      <c r="H518" s="234">
        <v>1.5960000000000001</v>
      </c>
      <c r="I518" s="235"/>
      <c r="J518" s="230"/>
      <c r="K518" s="230"/>
      <c r="L518" s="236"/>
      <c r="M518" s="237"/>
      <c r="N518" s="238"/>
      <c r="O518" s="238"/>
      <c r="P518" s="238"/>
      <c r="Q518" s="238"/>
      <c r="R518" s="238"/>
      <c r="S518" s="238"/>
      <c r="T518" s="239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0" t="s">
        <v>268</v>
      </c>
      <c r="AU518" s="240" t="s">
        <v>93</v>
      </c>
      <c r="AV518" s="13" t="s">
        <v>93</v>
      </c>
      <c r="AW518" s="13" t="s">
        <v>34</v>
      </c>
      <c r="AX518" s="13" t="s">
        <v>74</v>
      </c>
      <c r="AY518" s="240" t="s">
        <v>224</v>
      </c>
    </row>
    <row r="519" s="14" customFormat="1">
      <c r="A519" s="14"/>
      <c r="B519" s="246"/>
      <c r="C519" s="247"/>
      <c r="D519" s="231" t="s">
        <v>268</v>
      </c>
      <c r="E519" s="248" t="s">
        <v>19</v>
      </c>
      <c r="F519" s="249" t="s">
        <v>781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268</v>
      </c>
      <c r="AU519" s="255" t="s">
        <v>93</v>
      </c>
      <c r="AV519" s="14" t="s">
        <v>82</v>
      </c>
      <c r="AW519" s="14" t="s">
        <v>34</v>
      </c>
      <c r="AX519" s="14" t="s">
        <v>74</v>
      </c>
      <c r="AY519" s="255" t="s">
        <v>224</v>
      </c>
    </row>
    <row r="520" s="13" customFormat="1">
      <c r="A520" s="13"/>
      <c r="B520" s="229"/>
      <c r="C520" s="230"/>
      <c r="D520" s="231" t="s">
        <v>268</v>
      </c>
      <c r="E520" s="232" t="s">
        <v>19</v>
      </c>
      <c r="F520" s="233" t="s">
        <v>796</v>
      </c>
      <c r="G520" s="230"/>
      <c r="H520" s="234">
        <v>12.52</v>
      </c>
      <c r="I520" s="235"/>
      <c r="J520" s="230"/>
      <c r="K520" s="230"/>
      <c r="L520" s="236"/>
      <c r="M520" s="237"/>
      <c r="N520" s="238"/>
      <c r="O520" s="238"/>
      <c r="P520" s="238"/>
      <c r="Q520" s="238"/>
      <c r="R520" s="238"/>
      <c r="S520" s="238"/>
      <c r="T520" s="239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0" t="s">
        <v>268</v>
      </c>
      <c r="AU520" s="240" t="s">
        <v>93</v>
      </c>
      <c r="AV520" s="13" t="s">
        <v>93</v>
      </c>
      <c r="AW520" s="13" t="s">
        <v>34</v>
      </c>
      <c r="AX520" s="13" t="s">
        <v>74</v>
      </c>
      <c r="AY520" s="240" t="s">
        <v>224</v>
      </c>
    </row>
    <row r="521" s="15" customFormat="1">
      <c r="A521" s="15"/>
      <c r="B521" s="256"/>
      <c r="C521" s="257"/>
      <c r="D521" s="231" t="s">
        <v>268</v>
      </c>
      <c r="E521" s="258" t="s">
        <v>19</v>
      </c>
      <c r="F521" s="259" t="s">
        <v>300</v>
      </c>
      <c r="G521" s="257"/>
      <c r="H521" s="260">
        <v>200.32599999999999</v>
      </c>
      <c r="I521" s="261"/>
      <c r="J521" s="257"/>
      <c r="K521" s="257"/>
      <c r="L521" s="262"/>
      <c r="M521" s="263"/>
      <c r="N521" s="264"/>
      <c r="O521" s="264"/>
      <c r="P521" s="264"/>
      <c r="Q521" s="264"/>
      <c r="R521" s="264"/>
      <c r="S521" s="264"/>
      <c r="T521" s="26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6" t="s">
        <v>268</v>
      </c>
      <c r="AU521" s="266" t="s">
        <v>93</v>
      </c>
      <c r="AV521" s="15" t="s">
        <v>108</v>
      </c>
      <c r="AW521" s="15" t="s">
        <v>34</v>
      </c>
      <c r="AX521" s="15" t="s">
        <v>74</v>
      </c>
      <c r="AY521" s="266" t="s">
        <v>224</v>
      </c>
    </row>
    <row r="522" s="14" customFormat="1">
      <c r="A522" s="14"/>
      <c r="B522" s="246"/>
      <c r="C522" s="247"/>
      <c r="D522" s="231" t="s">
        <v>268</v>
      </c>
      <c r="E522" s="248" t="s">
        <v>19</v>
      </c>
      <c r="F522" s="249" t="s">
        <v>664</v>
      </c>
      <c r="G522" s="247"/>
      <c r="H522" s="248" t="s">
        <v>19</v>
      </c>
      <c r="I522" s="250"/>
      <c r="J522" s="247"/>
      <c r="K522" s="247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268</v>
      </c>
      <c r="AU522" s="255" t="s">
        <v>93</v>
      </c>
      <c r="AV522" s="14" t="s">
        <v>82</v>
      </c>
      <c r="AW522" s="14" t="s">
        <v>34</v>
      </c>
      <c r="AX522" s="14" t="s">
        <v>74</v>
      </c>
      <c r="AY522" s="255" t="s">
        <v>224</v>
      </c>
    </row>
    <row r="523" s="14" customFormat="1">
      <c r="A523" s="14"/>
      <c r="B523" s="246"/>
      <c r="C523" s="247"/>
      <c r="D523" s="231" t="s">
        <v>268</v>
      </c>
      <c r="E523" s="248" t="s">
        <v>19</v>
      </c>
      <c r="F523" s="249" t="s">
        <v>731</v>
      </c>
      <c r="G523" s="247"/>
      <c r="H523" s="248" t="s">
        <v>19</v>
      </c>
      <c r="I523" s="250"/>
      <c r="J523" s="247"/>
      <c r="K523" s="247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268</v>
      </c>
      <c r="AU523" s="255" t="s">
        <v>93</v>
      </c>
      <c r="AV523" s="14" t="s">
        <v>82</v>
      </c>
      <c r="AW523" s="14" t="s">
        <v>34</v>
      </c>
      <c r="AX523" s="14" t="s">
        <v>74</v>
      </c>
      <c r="AY523" s="255" t="s">
        <v>224</v>
      </c>
    </row>
    <row r="524" s="13" customFormat="1">
      <c r="A524" s="13"/>
      <c r="B524" s="229"/>
      <c r="C524" s="230"/>
      <c r="D524" s="231" t="s">
        <v>268</v>
      </c>
      <c r="E524" s="232" t="s">
        <v>19</v>
      </c>
      <c r="F524" s="233" t="s">
        <v>797</v>
      </c>
      <c r="G524" s="230"/>
      <c r="H524" s="234">
        <v>929.15999999999997</v>
      </c>
      <c r="I524" s="235"/>
      <c r="J524" s="230"/>
      <c r="K524" s="230"/>
      <c r="L524" s="236"/>
      <c r="M524" s="237"/>
      <c r="N524" s="238"/>
      <c r="O524" s="238"/>
      <c r="P524" s="238"/>
      <c r="Q524" s="238"/>
      <c r="R524" s="238"/>
      <c r="S524" s="238"/>
      <c r="T524" s="239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0" t="s">
        <v>268</v>
      </c>
      <c r="AU524" s="240" t="s">
        <v>93</v>
      </c>
      <c r="AV524" s="13" t="s">
        <v>93</v>
      </c>
      <c r="AW524" s="13" t="s">
        <v>34</v>
      </c>
      <c r="AX524" s="13" t="s">
        <v>74</v>
      </c>
      <c r="AY524" s="240" t="s">
        <v>224</v>
      </c>
    </row>
    <row r="525" s="13" customFormat="1">
      <c r="A525" s="13"/>
      <c r="B525" s="229"/>
      <c r="C525" s="230"/>
      <c r="D525" s="231" t="s">
        <v>268</v>
      </c>
      <c r="E525" s="232" t="s">
        <v>19</v>
      </c>
      <c r="F525" s="233" t="s">
        <v>798</v>
      </c>
      <c r="G525" s="230"/>
      <c r="H525" s="234">
        <v>30.222000000000001</v>
      </c>
      <c r="I525" s="235"/>
      <c r="J525" s="230"/>
      <c r="K525" s="230"/>
      <c r="L525" s="236"/>
      <c r="M525" s="237"/>
      <c r="N525" s="238"/>
      <c r="O525" s="238"/>
      <c r="P525" s="238"/>
      <c r="Q525" s="238"/>
      <c r="R525" s="238"/>
      <c r="S525" s="238"/>
      <c r="T525" s="23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0" t="s">
        <v>268</v>
      </c>
      <c r="AU525" s="240" t="s">
        <v>93</v>
      </c>
      <c r="AV525" s="13" t="s">
        <v>93</v>
      </c>
      <c r="AW525" s="13" t="s">
        <v>34</v>
      </c>
      <c r="AX525" s="13" t="s">
        <v>74</v>
      </c>
      <c r="AY525" s="240" t="s">
        <v>224</v>
      </c>
    </row>
    <row r="526" s="13" customFormat="1">
      <c r="A526" s="13"/>
      <c r="B526" s="229"/>
      <c r="C526" s="230"/>
      <c r="D526" s="231" t="s">
        <v>268</v>
      </c>
      <c r="E526" s="232" t="s">
        <v>19</v>
      </c>
      <c r="F526" s="233" t="s">
        <v>799</v>
      </c>
      <c r="G526" s="230"/>
      <c r="H526" s="234">
        <v>9.6760000000000002</v>
      </c>
      <c r="I526" s="235"/>
      <c r="J526" s="230"/>
      <c r="K526" s="230"/>
      <c r="L526" s="236"/>
      <c r="M526" s="237"/>
      <c r="N526" s="238"/>
      <c r="O526" s="238"/>
      <c r="P526" s="238"/>
      <c r="Q526" s="238"/>
      <c r="R526" s="238"/>
      <c r="S526" s="238"/>
      <c r="T526" s="239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0" t="s">
        <v>268</v>
      </c>
      <c r="AU526" s="240" t="s">
        <v>93</v>
      </c>
      <c r="AV526" s="13" t="s">
        <v>93</v>
      </c>
      <c r="AW526" s="13" t="s">
        <v>34</v>
      </c>
      <c r="AX526" s="13" t="s">
        <v>74</v>
      </c>
      <c r="AY526" s="240" t="s">
        <v>224</v>
      </c>
    </row>
    <row r="527" s="13" customFormat="1">
      <c r="A527" s="13"/>
      <c r="B527" s="229"/>
      <c r="C527" s="230"/>
      <c r="D527" s="231" t="s">
        <v>268</v>
      </c>
      <c r="E527" s="232" t="s">
        <v>19</v>
      </c>
      <c r="F527" s="233" t="s">
        <v>800</v>
      </c>
      <c r="G527" s="230"/>
      <c r="H527" s="234">
        <v>31.167999999999999</v>
      </c>
      <c r="I527" s="235"/>
      <c r="J527" s="230"/>
      <c r="K527" s="230"/>
      <c r="L527" s="236"/>
      <c r="M527" s="237"/>
      <c r="N527" s="238"/>
      <c r="O527" s="238"/>
      <c r="P527" s="238"/>
      <c r="Q527" s="238"/>
      <c r="R527" s="238"/>
      <c r="S527" s="238"/>
      <c r="T527" s="23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0" t="s">
        <v>268</v>
      </c>
      <c r="AU527" s="240" t="s">
        <v>93</v>
      </c>
      <c r="AV527" s="13" t="s">
        <v>93</v>
      </c>
      <c r="AW527" s="13" t="s">
        <v>34</v>
      </c>
      <c r="AX527" s="13" t="s">
        <v>74</v>
      </c>
      <c r="AY527" s="240" t="s">
        <v>224</v>
      </c>
    </row>
    <row r="528" s="14" customFormat="1">
      <c r="A528" s="14"/>
      <c r="B528" s="246"/>
      <c r="C528" s="247"/>
      <c r="D528" s="231" t="s">
        <v>268</v>
      </c>
      <c r="E528" s="248" t="s">
        <v>19</v>
      </c>
      <c r="F528" s="249" t="s">
        <v>724</v>
      </c>
      <c r="G528" s="247"/>
      <c r="H528" s="248" t="s">
        <v>19</v>
      </c>
      <c r="I528" s="250"/>
      <c r="J528" s="247"/>
      <c r="K528" s="247"/>
      <c r="L528" s="251"/>
      <c r="M528" s="252"/>
      <c r="N528" s="253"/>
      <c r="O528" s="253"/>
      <c r="P528" s="253"/>
      <c r="Q528" s="253"/>
      <c r="R528" s="253"/>
      <c r="S528" s="253"/>
      <c r="T528" s="25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5" t="s">
        <v>268</v>
      </c>
      <c r="AU528" s="255" t="s">
        <v>93</v>
      </c>
      <c r="AV528" s="14" t="s">
        <v>82</v>
      </c>
      <c r="AW528" s="14" t="s">
        <v>34</v>
      </c>
      <c r="AX528" s="14" t="s">
        <v>74</v>
      </c>
      <c r="AY528" s="255" t="s">
        <v>224</v>
      </c>
    </row>
    <row r="529" s="13" customFormat="1">
      <c r="A529" s="13"/>
      <c r="B529" s="229"/>
      <c r="C529" s="230"/>
      <c r="D529" s="231" t="s">
        <v>268</v>
      </c>
      <c r="E529" s="232" t="s">
        <v>19</v>
      </c>
      <c r="F529" s="233" t="s">
        <v>801</v>
      </c>
      <c r="G529" s="230"/>
      <c r="H529" s="234">
        <v>1446.752</v>
      </c>
      <c r="I529" s="235"/>
      <c r="J529" s="230"/>
      <c r="K529" s="230"/>
      <c r="L529" s="236"/>
      <c r="M529" s="237"/>
      <c r="N529" s="238"/>
      <c r="O529" s="238"/>
      <c r="P529" s="238"/>
      <c r="Q529" s="238"/>
      <c r="R529" s="238"/>
      <c r="S529" s="238"/>
      <c r="T529" s="23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0" t="s">
        <v>268</v>
      </c>
      <c r="AU529" s="240" t="s">
        <v>93</v>
      </c>
      <c r="AV529" s="13" t="s">
        <v>93</v>
      </c>
      <c r="AW529" s="13" t="s">
        <v>34</v>
      </c>
      <c r="AX529" s="13" t="s">
        <v>74</v>
      </c>
      <c r="AY529" s="240" t="s">
        <v>224</v>
      </c>
    </row>
    <row r="530" s="13" customFormat="1">
      <c r="A530" s="13"/>
      <c r="B530" s="229"/>
      <c r="C530" s="230"/>
      <c r="D530" s="231" t="s">
        <v>268</v>
      </c>
      <c r="E530" s="232" t="s">
        <v>19</v>
      </c>
      <c r="F530" s="233" t="s">
        <v>802</v>
      </c>
      <c r="G530" s="230"/>
      <c r="H530" s="234">
        <v>30.196000000000002</v>
      </c>
      <c r="I530" s="235"/>
      <c r="J530" s="230"/>
      <c r="K530" s="230"/>
      <c r="L530" s="236"/>
      <c r="M530" s="237"/>
      <c r="N530" s="238"/>
      <c r="O530" s="238"/>
      <c r="P530" s="238"/>
      <c r="Q530" s="238"/>
      <c r="R530" s="238"/>
      <c r="S530" s="238"/>
      <c r="T530" s="239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0" t="s">
        <v>268</v>
      </c>
      <c r="AU530" s="240" t="s">
        <v>93</v>
      </c>
      <c r="AV530" s="13" t="s">
        <v>93</v>
      </c>
      <c r="AW530" s="13" t="s">
        <v>34</v>
      </c>
      <c r="AX530" s="13" t="s">
        <v>74</v>
      </c>
      <c r="AY530" s="240" t="s">
        <v>224</v>
      </c>
    </row>
    <row r="531" s="13" customFormat="1">
      <c r="A531" s="13"/>
      <c r="B531" s="229"/>
      <c r="C531" s="230"/>
      <c r="D531" s="231" t="s">
        <v>268</v>
      </c>
      <c r="E531" s="232" t="s">
        <v>19</v>
      </c>
      <c r="F531" s="233" t="s">
        <v>803</v>
      </c>
      <c r="G531" s="230"/>
      <c r="H531" s="234">
        <v>28.123000000000001</v>
      </c>
      <c r="I531" s="235"/>
      <c r="J531" s="230"/>
      <c r="K531" s="230"/>
      <c r="L531" s="236"/>
      <c r="M531" s="237"/>
      <c r="N531" s="238"/>
      <c r="O531" s="238"/>
      <c r="P531" s="238"/>
      <c r="Q531" s="238"/>
      <c r="R531" s="238"/>
      <c r="S531" s="238"/>
      <c r="T531" s="23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0" t="s">
        <v>268</v>
      </c>
      <c r="AU531" s="240" t="s">
        <v>93</v>
      </c>
      <c r="AV531" s="13" t="s">
        <v>93</v>
      </c>
      <c r="AW531" s="13" t="s">
        <v>34</v>
      </c>
      <c r="AX531" s="13" t="s">
        <v>74</v>
      </c>
      <c r="AY531" s="240" t="s">
        <v>224</v>
      </c>
    </row>
    <row r="532" s="14" customFormat="1">
      <c r="A532" s="14"/>
      <c r="B532" s="246"/>
      <c r="C532" s="247"/>
      <c r="D532" s="231" t="s">
        <v>268</v>
      </c>
      <c r="E532" s="248" t="s">
        <v>19</v>
      </c>
      <c r="F532" s="249" t="s">
        <v>781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268</v>
      </c>
      <c r="AU532" s="255" t="s">
        <v>93</v>
      </c>
      <c r="AV532" s="14" t="s">
        <v>82</v>
      </c>
      <c r="AW532" s="14" t="s">
        <v>34</v>
      </c>
      <c r="AX532" s="14" t="s">
        <v>74</v>
      </c>
      <c r="AY532" s="255" t="s">
        <v>224</v>
      </c>
    </row>
    <row r="533" s="13" customFormat="1">
      <c r="A533" s="13"/>
      <c r="B533" s="229"/>
      <c r="C533" s="230"/>
      <c r="D533" s="231" t="s">
        <v>268</v>
      </c>
      <c r="E533" s="232" t="s">
        <v>19</v>
      </c>
      <c r="F533" s="233" t="s">
        <v>804</v>
      </c>
      <c r="G533" s="230"/>
      <c r="H533" s="234">
        <v>11.92</v>
      </c>
      <c r="I533" s="235"/>
      <c r="J533" s="230"/>
      <c r="K533" s="230"/>
      <c r="L533" s="236"/>
      <c r="M533" s="237"/>
      <c r="N533" s="238"/>
      <c r="O533" s="238"/>
      <c r="P533" s="238"/>
      <c r="Q533" s="238"/>
      <c r="R533" s="238"/>
      <c r="S533" s="238"/>
      <c r="T533" s="239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0" t="s">
        <v>268</v>
      </c>
      <c r="AU533" s="240" t="s">
        <v>93</v>
      </c>
      <c r="AV533" s="13" t="s">
        <v>93</v>
      </c>
      <c r="AW533" s="13" t="s">
        <v>34</v>
      </c>
      <c r="AX533" s="13" t="s">
        <v>74</v>
      </c>
      <c r="AY533" s="240" t="s">
        <v>224</v>
      </c>
    </row>
    <row r="534" s="15" customFormat="1">
      <c r="A534" s="15"/>
      <c r="B534" s="256"/>
      <c r="C534" s="257"/>
      <c r="D534" s="231" t="s">
        <v>268</v>
      </c>
      <c r="E534" s="258" t="s">
        <v>19</v>
      </c>
      <c r="F534" s="259" t="s">
        <v>300</v>
      </c>
      <c r="G534" s="257"/>
      <c r="H534" s="260">
        <v>2517.2170000000001</v>
      </c>
      <c r="I534" s="261"/>
      <c r="J534" s="257"/>
      <c r="K534" s="257"/>
      <c r="L534" s="262"/>
      <c r="M534" s="263"/>
      <c r="N534" s="264"/>
      <c r="O534" s="264"/>
      <c r="P534" s="264"/>
      <c r="Q534" s="264"/>
      <c r="R534" s="264"/>
      <c r="S534" s="264"/>
      <c r="T534" s="26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6" t="s">
        <v>268</v>
      </c>
      <c r="AU534" s="266" t="s">
        <v>93</v>
      </c>
      <c r="AV534" s="15" t="s">
        <v>108</v>
      </c>
      <c r="AW534" s="15" t="s">
        <v>34</v>
      </c>
      <c r="AX534" s="15" t="s">
        <v>74</v>
      </c>
      <c r="AY534" s="266" t="s">
        <v>224</v>
      </c>
    </row>
    <row r="535" s="14" customFormat="1">
      <c r="A535" s="14"/>
      <c r="B535" s="246"/>
      <c r="C535" s="247"/>
      <c r="D535" s="231" t="s">
        <v>268</v>
      </c>
      <c r="E535" s="248" t="s">
        <v>19</v>
      </c>
      <c r="F535" s="249" t="s">
        <v>665</v>
      </c>
      <c r="G535" s="247"/>
      <c r="H535" s="248" t="s">
        <v>19</v>
      </c>
      <c r="I535" s="250"/>
      <c r="J535" s="247"/>
      <c r="K535" s="247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268</v>
      </c>
      <c r="AU535" s="255" t="s">
        <v>93</v>
      </c>
      <c r="AV535" s="14" t="s">
        <v>82</v>
      </c>
      <c r="AW535" s="14" t="s">
        <v>34</v>
      </c>
      <c r="AX535" s="14" t="s">
        <v>74</v>
      </c>
      <c r="AY535" s="255" t="s">
        <v>224</v>
      </c>
    </row>
    <row r="536" s="14" customFormat="1">
      <c r="A536" s="14"/>
      <c r="B536" s="246"/>
      <c r="C536" s="247"/>
      <c r="D536" s="231" t="s">
        <v>268</v>
      </c>
      <c r="E536" s="248" t="s">
        <v>19</v>
      </c>
      <c r="F536" s="249" t="s">
        <v>731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268</v>
      </c>
      <c r="AU536" s="255" t="s">
        <v>93</v>
      </c>
      <c r="AV536" s="14" t="s">
        <v>82</v>
      </c>
      <c r="AW536" s="14" t="s">
        <v>34</v>
      </c>
      <c r="AX536" s="14" t="s">
        <v>74</v>
      </c>
      <c r="AY536" s="255" t="s">
        <v>224</v>
      </c>
    </row>
    <row r="537" s="13" customFormat="1">
      <c r="A537" s="13"/>
      <c r="B537" s="229"/>
      <c r="C537" s="230"/>
      <c r="D537" s="231" t="s">
        <v>268</v>
      </c>
      <c r="E537" s="232" t="s">
        <v>19</v>
      </c>
      <c r="F537" s="233" t="s">
        <v>805</v>
      </c>
      <c r="G537" s="230"/>
      <c r="H537" s="234">
        <v>1022.656</v>
      </c>
      <c r="I537" s="235"/>
      <c r="J537" s="230"/>
      <c r="K537" s="230"/>
      <c r="L537" s="236"/>
      <c r="M537" s="237"/>
      <c r="N537" s="238"/>
      <c r="O537" s="238"/>
      <c r="P537" s="238"/>
      <c r="Q537" s="238"/>
      <c r="R537" s="238"/>
      <c r="S537" s="238"/>
      <c r="T537" s="239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0" t="s">
        <v>268</v>
      </c>
      <c r="AU537" s="240" t="s">
        <v>93</v>
      </c>
      <c r="AV537" s="13" t="s">
        <v>93</v>
      </c>
      <c r="AW537" s="13" t="s">
        <v>34</v>
      </c>
      <c r="AX537" s="13" t="s">
        <v>74</v>
      </c>
      <c r="AY537" s="240" t="s">
        <v>224</v>
      </c>
    </row>
    <row r="538" s="13" customFormat="1">
      <c r="A538" s="13"/>
      <c r="B538" s="229"/>
      <c r="C538" s="230"/>
      <c r="D538" s="231" t="s">
        <v>268</v>
      </c>
      <c r="E538" s="232" t="s">
        <v>19</v>
      </c>
      <c r="F538" s="233" t="s">
        <v>806</v>
      </c>
      <c r="G538" s="230"/>
      <c r="H538" s="234">
        <v>21.271999999999998</v>
      </c>
      <c r="I538" s="235"/>
      <c r="J538" s="230"/>
      <c r="K538" s="230"/>
      <c r="L538" s="236"/>
      <c r="M538" s="237"/>
      <c r="N538" s="238"/>
      <c r="O538" s="238"/>
      <c r="P538" s="238"/>
      <c r="Q538" s="238"/>
      <c r="R538" s="238"/>
      <c r="S538" s="238"/>
      <c r="T538" s="239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0" t="s">
        <v>268</v>
      </c>
      <c r="AU538" s="240" t="s">
        <v>93</v>
      </c>
      <c r="AV538" s="13" t="s">
        <v>93</v>
      </c>
      <c r="AW538" s="13" t="s">
        <v>34</v>
      </c>
      <c r="AX538" s="13" t="s">
        <v>74</v>
      </c>
      <c r="AY538" s="240" t="s">
        <v>224</v>
      </c>
    </row>
    <row r="539" s="13" customFormat="1">
      <c r="A539" s="13"/>
      <c r="B539" s="229"/>
      <c r="C539" s="230"/>
      <c r="D539" s="231" t="s">
        <v>268</v>
      </c>
      <c r="E539" s="232" t="s">
        <v>19</v>
      </c>
      <c r="F539" s="233" t="s">
        <v>807</v>
      </c>
      <c r="G539" s="230"/>
      <c r="H539" s="234">
        <v>22.884</v>
      </c>
      <c r="I539" s="235"/>
      <c r="J539" s="230"/>
      <c r="K539" s="230"/>
      <c r="L539" s="236"/>
      <c r="M539" s="237"/>
      <c r="N539" s="238"/>
      <c r="O539" s="238"/>
      <c r="P539" s="238"/>
      <c r="Q539" s="238"/>
      <c r="R539" s="238"/>
      <c r="S539" s="238"/>
      <c r="T539" s="239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0" t="s">
        <v>268</v>
      </c>
      <c r="AU539" s="240" t="s">
        <v>93</v>
      </c>
      <c r="AV539" s="13" t="s">
        <v>93</v>
      </c>
      <c r="AW539" s="13" t="s">
        <v>34</v>
      </c>
      <c r="AX539" s="13" t="s">
        <v>74</v>
      </c>
      <c r="AY539" s="240" t="s">
        <v>224</v>
      </c>
    </row>
    <row r="540" s="13" customFormat="1">
      <c r="A540" s="13"/>
      <c r="B540" s="229"/>
      <c r="C540" s="230"/>
      <c r="D540" s="231" t="s">
        <v>268</v>
      </c>
      <c r="E540" s="232" t="s">
        <v>19</v>
      </c>
      <c r="F540" s="233" t="s">
        <v>808</v>
      </c>
      <c r="G540" s="230"/>
      <c r="H540" s="234">
        <v>17.510000000000002</v>
      </c>
      <c r="I540" s="235"/>
      <c r="J540" s="230"/>
      <c r="K540" s="230"/>
      <c r="L540" s="236"/>
      <c r="M540" s="237"/>
      <c r="N540" s="238"/>
      <c r="O540" s="238"/>
      <c r="P540" s="238"/>
      <c r="Q540" s="238"/>
      <c r="R540" s="238"/>
      <c r="S540" s="238"/>
      <c r="T540" s="239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0" t="s">
        <v>268</v>
      </c>
      <c r="AU540" s="240" t="s">
        <v>93</v>
      </c>
      <c r="AV540" s="13" t="s">
        <v>93</v>
      </c>
      <c r="AW540" s="13" t="s">
        <v>34</v>
      </c>
      <c r="AX540" s="13" t="s">
        <v>74</v>
      </c>
      <c r="AY540" s="240" t="s">
        <v>224</v>
      </c>
    </row>
    <row r="541" s="14" customFormat="1">
      <c r="A541" s="14"/>
      <c r="B541" s="246"/>
      <c r="C541" s="247"/>
      <c r="D541" s="231" t="s">
        <v>268</v>
      </c>
      <c r="E541" s="248" t="s">
        <v>19</v>
      </c>
      <c r="F541" s="249" t="s">
        <v>724</v>
      </c>
      <c r="G541" s="247"/>
      <c r="H541" s="248" t="s">
        <v>19</v>
      </c>
      <c r="I541" s="250"/>
      <c r="J541" s="247"/>
      <c r="K541" s="247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268</v>
      </c>
      <c r="AU541" s="255" t="s">
        <v>93</v>
      </c>
      <c r="AV541" s="14" t="s">
        <v>82</v>
      </c>
      <c r="AW541" s="14" t="s">
        <v>34</v>
      </c>
      <c r="AX541" s="14" t="s">
        <v>74</v>
      </c>
      <c r="AY541" s="255" t="s">
        <v>224</v>
      </c>
    </row>
    <row r="542" s="13" customFormat="1">
      <c r="A542" s="13"/>
      <c r="B542" s="229"/>
      <c r="C542" s="230"/>
      <c r="D542" s="231" t="s">
        <v>268</v>
      </c>
      <c r="E542" s="232" t="s">
        <v>19</v>
      </c>
      <c r="F542" s="233" t="s">
        <v>809</v>
      </c>
      <c r="G542" s="230"/>
      <c r="H542" s="234">
        <v>1233.6600000000001</v>
      </c>
      <c r="I542" s="235"/>
      <c r="J542" s="230"/>
      <c r="K542" s="230"/>
      <c r="L542" s="236"/>
      <c r="M542" s="237"/>
      <c r="N542" s="238"/>
      <c r="O542" s="238"/>
      <c r="P542" s="238"/>
      <c r="Q542" s="238"/>
      <c r="R542" s="238"/>
      <c r="S542" s="238"/>
      <c r="T542" s="239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0" t="s">
        <v>268</v>
      </c>
      <c r="AU542" s="240" t="s">
        <v>93</v>
      </c>
      <c r="AV542" s="13" t="s">
        <v>93</v>
      </c>
      <c r="AW542" s="13" t="s">
        <v>34</v>
      </c>
      <c r="AX542" s="13" t="s">
        <v>74</v>
      </c>
      <c r="AY542" s="240" t="s">
        <v>224</v>
      </c>
    </row>
    <row r="543" s="13" customFormat="1">
      <c r="A543" s="13"/>
      <c r="B543" s="229"/>
      <c r="C543" s="230"/>
      <c r="D543" s="231" t="s">
        <v>268</v>
      </c>
      <c r="E543" s="232" t="s">
        <v>19</v>
      </c>
      <c r="F543" s="233" t="s">
        <v>810</v>
      </c>
      <c r="G543" s="230"/>
      <c r="H543" s="234">
        <v>26.588000000000001</v>
      </c>
      <c r="I543" s="235"/>
      <c r="J543" s="230"/>
      <c r="K543" s="230"/>
      <c r="L543" s="236"/>
      <c r="M543" s="237"/>
      <c r="N543" s="238"/>
      <c r="O543" s="238"/>
      <c r="P543" s="238"/>
      <c r="Q543" s="238"/>
      <c r="R543" s="238"/>
      <c r="S543" s="238"/>
      <c r="T543" s="23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0" t="s">
        <v>268</v>
      </c>
      <c r="AU543" s="240" t="s">
        <v>93</v>
      </c>
      <c r="AV543" s="13" t="s">
        <v>93</v>
      </c>
      <c r="AW543" s="13" t="s">
        <v>34</v>
      </c>
      <c r="AX543" s="13" t="s">
        <v>74</v>
      </c>
      <c r="AY543" s="240" t="s">
        <v>224</v>
      </c>
    </row>
    <row r="544" s="13" customFormat="1">
      <c r="A544" s="13"/>
      <c r="B544" s="229"/>
      <c r="C544" s="230"/>
      <c r="D544" s="231" t="s">
        <v>268</v>
      </c>
      <c r="E544" s="232" t="s">
        <v>19</v>
      </c>
      <c r="F544" s="233" t="s">
        <v>811</v>
      </c>
      <c r="G544" s="230"/>
      <c r="H544" s="234">
        <v>28.123000000000001</v>
      </c>
      <c r="I544" s="235"/>
      <c r="J544" s="230"/>
      <c r="K544" s="230"/>
      <c r="L544" s="236"/>
      <c r="M544" s="237"/>
      <c r="N544" s="238"/>
      <c r="O544" s="238"/>
      <c r="P544" s="238"/>
      <c r="Q544" s="238"/>
      <c r="R544" s="238"/>
      <c r="S544" s="238"/>
      <c r="T544" s="239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0" t="s">
        <v>268</v>
      </c>
      <c r="AU544" s="240" t="s">
        <v>93</v>
      </c>
      <c r="AV544" s="13" t="s">
        <v>93</v>
      </c>
      <c r="AW544" s="13" t="s">
        <v>34</v>
      </c>
      <c r="AX544" s="13" t="s">
        <v>74</v>
      </c>
      <c r="AY544" s="240" t="s">
        <v>224</v>
      </c>
    </row>
    <row r="545" s="14" customFormat="1">
      <c r="A545" s="14"/>
      <c r="B545" s="246"/>
      <c r="C545" s="247"/>
      <c r="D545" s="231" t="s">
        <v>268</v>
      </c>
      <c r="E545" s="248" t="s">
        <v>19</v>
      </c>
      <c r="F545" s="249" t="s">
        <v>781</v>
      </c>
      <c r="G545" s="247"/>
      <c r="H545" s="248" t="s">
        <v>19</v>
      </c>
      <c r="I545" s="250"/>
      <c r="J545" s="247"/>
      <c r="K545" s="247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268</v>
      </c>
      <c r="AU545" s="255" t="s">
        <v>93</v>
      </c>
      <c r="AV545" s="14" t="s">
        <v>82</v>
      </c>
      <c r="AW545" s="14" t="s">
        <v>34</v>
      </c>
      <c r="AX545" s="14" t="s">
        <v>74</v>
      </c>
      <c r="AY545" s="255" t="s">
        <v>224</v>
      </c>
    </row>
    <row r="546" s="13" customFormat="1">
      <c r="A546" s="13"/>
      <c r="B546" s="229"/>
      <c r="C546" s="230"/>
      <c r="D546" s="231" t="s">
        <v>268</v>
      </c>
      <c r="E546" s="232" t="s">
        <v>19</v>
      </c>
      <c r="F546" s="233" t="s">
        <v>812</v>
      </c>
      <c r="G546" s="230"/>
      <c r="H546" s="234">
        <v>12.880000000000001</v>
      </c>
      <c r="I546" s="235"/>
      <c r="J546" s="230"/>
      <c r="K546" s="230"/>
      <c r="L546" s="236"/>
      <c r="M546" s="237"/>
      <c r="N546" s="238"/>
      <c r="O546" s="238"/>
      <c r="P546" s="238"/>
      <c r="Q546" s="238"/>
      <c r="R546" s="238"/>
      <c r="S546" s="238"/>
      <c r="T546" s="239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0" t="s">
        <v>268</v>
      </c>
      <c r="AU546" s="240" t="s">
        <v>93</v>
      </c>
      <c r="AV546" s="13" t="s">
        <v>93</v>
      </c>
      <c r="AW546" s="13" t="s">
        <v>34</v>
      </c>
      <c r="AX546" s="13" t="s">
        <v>74</v>
      </c>
      <c r="AY546" s="240" t="s">
        <v>224</v>
      </c>
    </row>
    <row r="547" s="15" customFormat="1">
      <c r="A547" s="15"/>
      <c r="B547" s="256"/>
      <c r="C547" s="257"/>
      <c r="D547" s="231" t="s">
        <v>268</v>
      </c>
      <c r="E547" s="258" t="s">
        <v>19</v>
      </c>
      <c r="F547" s="259" t="s">
        <v>300</v>
      </c>
      <c r="G547" s="257"/>
      <c r="H547" s="260">
        <v>2385.5729999999999</v>
      </c>
      <c r="I547" s="261"/>
      <c r="J547" s="257"/>
      <c r="K547" s="257"/>
      <c r="L547" s="262"/>
      <c r="M547" s="263"/>
      <c r="N547" s="264"/>
      <c r="O547" s="264"/>
      <c r="P547" s="264"/>
      <c r="Q547" s="264"/>
      <c r="R547" s="264"/>
      <c r="S547" s="264"/>
      <c r="T547" s="26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66" t="s">
        <v>268</v>
      </c>
      <c r="AU547" s="266" t="s">
        <v>93</v>
      </c>
      <c r="AV547" s="15" t="s">
        <v>108</v>
      </c>
      <c r="AW547" s="15" t="s">
        <v>34</v>
      </c>
      <c r="AX547" s="15" t="s">
        <v>74</v>
      </c>
      <c r="AY547" s="266" t="s">
        <v>224</v>
      </c>
    </row>
    <row r="548" s="14" customFormat="1">
      <c r="A548" s="14"/>
      <c r="B548" s="246"/>
      <c r="C548" s="247"/>
      <c r="D548" s="231" t="s">
        <v>268</v>
      </c>
      <c r="E548" s="248" t="s">
        <v>19</v>
      </c>
      <c r="F548" s="249" t="s">
        <v>667</v>
      </c>
      <c r="G548" s="247"/>
      <c r="H548" s="248" t="s">
        <v>19</v>
      </c>
      <c r="I548" s="250"/>
      <c r="J548" s="247"/>
      <c r="K548" s="247"/>
      <c r="L548" s="251"/>
      <c r="M548" s="252"/>
      <c r="N548" s="253"/>
      <c r="O548" s="253"/>
      <c r="P548" s="253"/>
      <c r="Q548" s="253"/>
      <c r="R548" s="253"/>
      <c r="S548" s="253"/>
      <c r="T548" s="25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5" t="s">
        <v>268</v>
      </c>
      <c r="AU548" s="255" t="s">
        <v>93</v>
      </c>
      <c r="AV548" s="14" t="s">
        <v>82</v>
      </c>
      <c r="AW548" s="14" t="s">
        <v>34</v>
      </c>
      <c r="AX548" s="14" t="s">
        <v>74</v>
      </c>
      <c r="AY548" s="255" t="s">
        <v>224</v>
      </c>
    </row>
    <row r="549" s="14" customFormat="1">
      <c r="A549" s="14"/>
      <c r="B549" s="246"/>
      <c r="C549" s="247"/>
      <c r="D549" s="231" t="s">
        <v>268</v>
      </c>
      <c r="E549" s="248" t="s">
        <v>19</v>
      </c>
      <c r="F549" s="249" t="s">
        <v>731</v>
      </c>
      <c r="G549" s="247"/>
      <c r="H549" s="248" t="s">
        <v>19</v>
      </c>
      <c r="I549" s="250"/>
      <c r="J549" s="247"/>
      <c r="K549" s="247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268</v>
      </c>
      <c r="AU549" s="255" t="s">
        <v>93</v>
      </c>
      <c r="AV549" s="14" t="s">
        <v>82</v>
      </c>
      <c r="AW549" s="14" t="s">
        <v>34</v>
      </c>
      <c r="AX549" s="14" t="s">
        <v>74</v>
      </c>
      <c r="AY549" s="255" t="s">
        <v>224</v>
      </c>
    </row>
    <row r="550" s="13" customFormat="1">
      <c r="A550" s="13"/>
      <c r="B550" s="229"/>
      <c r="C550" s="230"/>
      <c r="D550" s="231" t="s">
        <v>268</v>
      </c>
      <c r="E550" s="232" t="s">
        <v>19</v>
      </c>
      <c r="F550" s="233" t="s">
        <v>813</v>
      </c>
      <c r="G550" s="230"/>
      <c r="H550" s="234">
        <v>604.70799999999997</v>
      </c>
      <c r="I550" s="235"/>
      <c r="J550" s="230"/>
      <c r="K550" s="230"/>
      <c r="L550" s="236"/>
      <c r="M550" s="237"/>
      <c r="N550" s="238"/>
      <c r="O550" s="238"/>
      <c r="P550" s="238"/>
      <c r="Q550" s="238"/>
      <c r="R550" s="238"/>
      <c r="S550" s="238"/>
      <c r="T550" s="239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0" t="s">
        <v>268</v>
      </c>
      <c r="AU550" s="240" t="s">
        <v>93</v>
      </c>
      <c r="AV550" s="13" t="s">
        <v>93</v>
      </c>
      <c r="AW550" s="13" t="s">
        <v>34</v>
      </c>
      <c r="AX550" s="13" t="s">
        <v>74</v>
      </c>
      <c r="AY550" s="240" t="s">
        <v>224</v>
      </c>
    </row>
    <row r="551" s="13" customFormat="1">
      <c r="A551" s="13"/>
      <c r="B551" s="229"/>
      <c r="C551" s="230"/>
      <c r="D551" s="231" t="s">
        <v>268</v>
      </c>
      <c r="E551" s="232" t="s">
        <v>19</v>
      </c>
      <c r="F551" s="233" t="s">
        <v>814</v>
      </c>
      <c r="G551" s="230"/>
      <c r="H551" s="234">
        <v>16.216000000000001</v>
      </c>
      <c r="I551" s="235"/>
      <c r="J551" s="230"/>
      <c r="K551" s="230"/>
      <c r="L551" s="236"/>
      <c r="M551" s="237"/>
      <c r="N551" s="238"/>
      <c r="O551" s="238"/>
      <c r="P551" s="238"/>
      <c r="Q551" s="238"/>
      <c r="R551" s="238"/>
      <c r="S551" s="238"/>
      <c r="T551" s="23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0" t="s">
        <v>268</v>
      </c>
      <c r="AU551" s="240" t="s">
        <v>93</v>
      </c>
      <c r="AV551" s="13" t="s">
        <v>93</v>
      </c>
      <c r="AW551" s="13" t="s">
        <v>34</v>
      </c>
      <c r="AX551" s="13" t="s">
        <v>74</v>
      </c>
      <c r="AY551" s="240" t="s">
        <v>224</v>
      </c>
    </row>
    <row r="552" s="13" customFormat="1">
      <c r="A552" s="13"/>
      <c r="B552" s="229"/>
      <c r="C552" s="230"/>
      <c r="D552" s="231" t="s">
        <v>268</v>
      </c>
      <c r="E552" s="232" t="s">
        <v>19</v>
      </c>
      <c r="F552" s="233" t="s">
        <v>815</v>
      </c>
      <c r="G552" s="230"/>
      <c r="H552" s="234">
        <v>6.9119999999999999</v>
      </c>
      <c r="I552" s="235"/>
      <c r="J552" s="230"/>
      <c r="K552" s="230"/>
      <c r="L552" s="236"/>
      <c r="M552" s="237"/>
      <c r="N552" s="238"/>
      <c r="O552" s="238"/>
      <c r="P552" s="238"/>
      <c r="Q552" s="238"/>
      <c r="R552" s="238"/>
      <c r="S552" s="238"/>
      <c r="T552" s="239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0" t="s">
        <v>268</v>
      </c>
      <c r="AU552" s="240" t="s">
        <v>93</v>
      </c>
      <c r="AV552" s="13" t="s">
        <v>93</v>
      </c>
      <c r="AW552" s="13" t="s">
        <v>34</v>
      </c>
      <c r="AX552" s="13" t="s">
        <v>74</v>
      </c>
      <c r="AY552" s="240" t="s">
        <v>224</v>
      </c>
    </row>
    <row r="553" s="14" customFormat="1">
      <c r="A553" s="14"/>
      <c r="B553" s="246"/>
      <c r="C553" s="247"/>
      <c r="D553" s="231" t="s">
        <v>268</v>
      </c>
      <c r="E553" s="248" t="s">
        <v>19</v>
      </c>
      <c r="F553" s="249" t="s">
        <v>724</v>
      </c>
      <c r="G553" s="247"/>
      <c r="H553" s="248" t="s">
        <v>19</v>
      </c>
      <c r="I553" s="250"/>
      <c r="J553" s="247"/>
      <c r="K553" s="247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268</v>
      </c>
      <c r="AU553" s="255" t="s">
        <v>93</v>
      </c>
      <c r="AV553" s="14" t="s">
        <v>82</v>
      </c>
      <c r="AW553" s="14" t="s">
        <v>34</v>
      </c>
      <c r="AX553" s="14" t="s">
        <v>74</v>
      </c>
      <c r="AY553" s="255" t="s">
        <v>224</v>
      </c>
    </row>
    <row r="554" s="13" customFormat="1">
      <c r="A554" s="13"/>
      <c r="B554" s="229"/>
      <c r="C554" s="230"/>
      <c r="D554" s="231" t="s">
        <v>268</v>
      </c>
      <c r="E554" s="232" t="s">
        <v>19</v>
      </c>
      <c r="F554" s="233" t="s">
        <v>816</v>
      </c>
      <c r="G554" s="230"/>
      <c r="H554" s="234">
        <v>218.892</v>
      </c>
      <c r="I554" s="235"/>
      <c r="J554" s="230"/>
      <c r="K554" s="230"/>
      <c r="L554" s="236"/>
      <c r="M554" s="237"/>
      <c r="N554" s="238"/>
      <c r="O554" s="238"/>
      <c r="P554" s="238"/>
      <c r="Q554" s="238"/>
      <c r="R554" s="238"/>
      <c r="S554" s="238"/>
      <c r="T554" s="239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0" t="s">
        <v>268</v>
      </c>
      <c r="AU554" s="240" t="s">
        <v>93</v>
      </c>
      <c r="AV554" s="13" t="s">
        <v>93</v>
      </c>
      <c r="AW554" s="13" t="s">
        <v>34</v>
      </c>
      <c r="AX554" s="13" t="s">
        <v>74</v>
      </c>
      <c r="AY554" s="240" t="s">
        <v>224</v>
      </c>
    </row>
    <row r="555" s="14" customFormat="1">
      <c r="A555" s="14"/>
      <c r="B555" s="246"/>
      <c r="C555" s="247"/>
      <c r="D555" s="231" t="s">
        <v>268</v>
      </c>
      <c r="E555" s="248" t="s">
        <v>19</v>
      </c>
      <c r="F555" s="249" t="s">
        <v>817</v>
      </c>
      <c r="G555" s="247"/>
      <c r="H555" s="248" t="s">
        <v>19</v>
      </c>
      <c r="I555" s="250"/>
      <c r="J555" s="247"/>
      <c r="K555" s="247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268</v>
      </c>
      <c r="AU555" s="255" t="s">
        <v>93</v>
      </c>
      <c r="AV555" s="14" t="s">
        <v>82</v>
      </c>
      <c r="AW555" s="14" t="s">
        <v>34</v>
      </c>
      <c r="AX555" s="14" t="s">
        <v>74</v>
      </c>
      <c r="AY555" s="255" t="s">
        <v>224</v>
      </c>
    </row>
    <row r="556" s="15" customFormat="1">
      <c r="A556" s="15"/>
      <c r="B556" s="256"/>
      <c r="C556" s="257"/>
      <c r="D556" s="231" t="s">
        <v>268</v>
      </c>
      <c r="E556" s="258" t="s">
        <v>19</v>
      </c>
      <c r="F556" s="259" t="s">
        <v>300</v>
      </c>
      <c r="G556" s="257"/>
      <c r="H556" s="260">
        <v>846.72799999999995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268</v>
      </c>
      <c r="AU556" s="266" t="s">
        <v>93</v>
      </c>
      <c r="AV556" s="15" t="s">
        <v>108</v>
      </c>
      <c r="AW556" s="15" t="s">
        <v>34</v>
      </c>
      <c r="AX556" s="15" t="s">
        <v>74</v>
      </c>
      <c r="AY556" s="266" t="s">
        <v>224</v>
      </c>
    </row>
    <row r="557" s="14" customFormat="1">
      <c r="A557" s="14"/>
      <c r="B557" s="246"/>
      <c r="C557" s="247"/>
      <c r="D557" s="231" t="s">
        <v>268</v>
      </c>
      <c r="E557" s="248" t="s">
        <v>19</v>
      </c>
      <c r="F557" s="249" t="s">
        <v>756</v>
      </c>
      <c r="G557" s="247"/>
      <c r="H557" s="248" t="s">
        <v>19</v>
      </c>
      <c r="I557" s="250"/>
      <c r="J557" s="247"/>
      <c r="K557" s="247"/>
      <c r="L557" s="251"/>
      <c r="M557" s="252"/>
      <c r="N557" s="253"/>
      <c r="O557" s="253"/>
      <c r="P557" s="253"/>
      <c r="Q557" s="253"/>
      <c r="R557" s="253"/>
      <c r="S557" s="253"/>
      <c r="T557" s="25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5" t="s">
        <v>268</v>
      </c>
      <c r="AU557" s="255" t="s">
        <v>93</v>
      </c>
      <c r="AV557" s="14" t="s">
        <v>82</v>
      </c>
      <c r="AW557" s="14" t="s">
        <v>34</v>
      </c>
      <c r="AX557" s="14" t="s">
        <v>74</v>
      </c>
      <c r="AY557" s="255" t="s">
        <v>224</v>
      </c>
    </row>
    <row r="558" s="13" customFormat="1">
      <c r="A558" s="13"/>
      <c r="B558" s="229"/>
      <c r="C558" s="230"/>
      <c r="D558" s="231" t="s">
        <v>268</v>
      </c>
      <c r="E558" s="232" t="s">
        <v>19</v>
      </c>
      <c r="F558" s="233" t="s">
        <v>818</v>
      </c>
      <c r="G558" s="230"/>
      <c r="H558" s="234">
        <v>22.484000000000002</v>
      </c>
      <c r="I558" s="235"/>
      <c r="J558" s="230"/>
      <c r="K558" s="230"/>
      <c r="L558" s="236"/>
      <c r="M558" s="237"/>
      <c r="N558" s="238"/>
      <c r="O558" s="238"/>
      <c r="P558" s="238"/>
      <c r="Q558" s="238"/>
      <c r="R558" s="238"/>
      <c r="S558" s="238"/>
      <c r="T558" s="239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0" t="s">
        <v>268</v>
      </c>
      <c r="AU558" s="240" t="s">
        <v>93</v>
      </c>
      <c r="AV558" s="13" t="s">
        <v>93</v>
      </c>
      <c r="AW558" s="13" t="s">
        <v>34</v>
      </c>
      <c r="AX558" s="13" t="s">
        <v>74</v>
      </c>
      <c r="AY558" s="240" t="s">
        <v>224</v>
      </c>
    </row>
    <row r="559" s="14" customFormat="1">
      <c r="A559" s="14"/>
      <c r="B559" s="246"/>
      <c r="C559" s="247"/>
      <c r="D559" s="231" t="s">
        <v>268</v>
      </c>
      <c r="E559" s="248" t="s">
        <v>19</v>
      </c>
      <c r="F559" s="249" t="s">
        <v>758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268</v>
      </c>
      <c r="AU559" s="255" t="s">
        <v>93</v>
      </c>
      <c r="AV559" s="14" t="s">
        <v>82</v>
      </c>
      <c r="AW559" s="14" t="s">
        <v>34</v>
      </c>
      <c r="AX559" s="14" t="s">
        <v>74</v>
      </c>
      <c r="AY559" s="255" t="s">
        <v>224</v>
      </c>
    </row>
    <row r="560" s="13" customFormat="1">
      <c r="A560" s="13"/>
      <c r="B560" s="229"/>
      <c r="C560" s="230"/>
      <c r="D560" s="231" t="s">
        <v>268</v>
      </c>
      <c r="E560" s="232" t="s">
        <v>19</v>
      </c>
      <c r="F560" s="233" t="s">
        <v>819</v>
      </c>
      <c r="G560" s="230"/>
      <c r="H560" s="234">
        <v>31.088999999999999</v>
      </c>
      <c r="I560" s="235"/>
      <c r="J560" s="230"/>
      <c r="K560" s="230"/>
      <c r="L560" s="236"/>
      <c r="M560" s="237"/>
      <c r="N560" s="238"/>
      <c r="O560" s="238"/>
      <c r="P560" s="238"/>
      <c r="Q560" s="238"/>
      <c r="R560" s="238"/>
      <c r="S560" s="238"/>
      <c r="T560" s="239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0" t="s">
        <v>268</v>
      </c>
      <c r="AU560" s="240" t="s">
        <v>93</v>
      </c>
      <c r="AV560" s="13" t="s">
        <v>93</v>
      </c>
      <c r="AW560" s="13" t="s">
        <v>34</v>
      </c>
      <c r="AX560" s="13" t="s">
        <v>74</v>
      </c>
      <c r="AY560" s="240" t="s">
        <v>224</v>
      </c>
    </row>
    <row r="561" s="14" customFormat="1">
      <c r="A561" s="14"/>
      <c r="B561" s="246"/>
      <c r="C561" s="247"/>
      <c r="D561" s="231" t="s">
        <v>268</v>
      </c>
      <c r="E561" s="248" t="s">
        <v>19</v>
      </c>
      <c r="F561" s="249" t="s">
        <v>760</v>
      </c>
      <c r="G561" s="247"/>
      <c r="H561" s="248" t="s">
        <v>19</v>
      </c>
      <c r="I561" s="250"/>
      <c r="J561" s="247"/>
      <c r="K561" s="247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268</v>
      </c>
      <c r="AU561" s="255" t="s">
        <v>93</v>
      </c>
      <c r="AV561" s="14" t="s">
        <v>82</v>
      </c>
      <c r="AW561" s="14" t="s">
        <v>34</v>
      </c>
      <c r="AX561" s="14" t="s">
        <v>74</v>
      </c>
      <c r="AY561" s="255" t="s">
        <v>224</v>
      </c>
    </row>
    <row r="562" s="13" customFormat="1">
      <c r="A562" s="13"/>
      <c r="B562" s="229"/>
      <c r="C562" s="230"/>
      <c r="D562" s="231" t="s">
        <v>268</v>
      </c>
      <c r="E562" s="232" t="s">
        <v>19</v>
      </c>
      <c r="F562" s="233" t="s">
        <v>820</v>
      </c>
      <c r="G562" s="230"/>
      <c r="H562" s="234">
        <v>324.69400000000002</v>
      </c>
      <c r="I562" s="235"/>
      <c r="J562" s="230"/>
      <c r="K562" s="230"/>
      <c r="L562" s="236"/>
      <c r="M562" s="237"/>
      <c r="N562" s="238"/>
      <c r="O562" s="238"/>
      <c r="P562" s="238"/>
      <c r="Q562" s="238"/>
      <c r="R562" s="238"/>
      <c r="S562" s="238"/>
      <c r="T562" s="239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0" t="s">
        <v>268</v>
      </c>
      <c r="AU562" s="240" t="s">
        <v>93</v>
      </c>
      <c r="AV562" s="13" t="s">
        <v>93</v>
      </c>
      <c r="AW562" s="13" t="s">
        <v>34</v>
      </c>
      <c r="AX562" s="13" t="s">
        <v>74</v>
      </c>
      <c r="AY562" s="240" t="s">
        <v>224</v>
      </c>
    </row>
    <row r="563" s="14" customFormat="1">
      <c r="A563" s="14"/>
      <c r="B563" s="246"/>
      <c r="C563" s="247"/>
      <c r="D563" s="231" t="s">
        <v>268</v>
      </c>
      <c r="E563" s="248" t="s">
        <v>19</v>
      </c>
      <c r="F563" s="249" t="s">
        <v>762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268</v>
      </c>
      <c r="AU563" s="255" t="s">
        <v>93</v>
      </c>
      <c r="AV563" s="14" t="s">
        <v>82</v>
      </c>
      <c r="AW563" s="14" t="s">
        <v>34</v>
      </c>
      <c r="AX563" s="14" t="s">
        <v>74</v>
      </c>
      <c r="AY563" s="255" t="s">
        <v>224</v>
      </c>
    </row>
    <row r="564" s="13" customFormat="1">
      <c r="A564" s="13"/>
      <c r="B564" s="229"/>
      <c r="C564" s="230"/>
      <c r="D564" s="231" t="s">
        <v>268</v>
      </c>
      <c r="E564" s="232" t="s">
        <v>19</v>
      </c>
      <c r="F564" s="233" t="s">
        <v>821</v>
      </c>
      <c r="G564" s="230"/>
      <c r="H564" s="234">
        <v>452.286</v>
      </c>
      <c r="I564" s="235"/>
      <c r="J564" s="230"/>
      <c r="K564" s="230"/>
      <c r="L564" s="236"/>
      <c r="M564" s="237"/>
      <c r="N564" s="238"/>
      <c r="O564" s="238"/>
      <c r="P564" s="238"/>
      <c r="Q564" s="238"/>
      <c r="R564" s="238"/>
      <c r="S564" s="238"/>
      <c r="T564" s="239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0" t="s">
        <v>268</v>
      </c>
      <c r="AU564" s="240" t="s">
        <v>93</v>
      </c>
      <c r="AV564" s="13" t="s">
        <v>93</v>
      </c>
      <c r="AW564" s="13" t="s">
        <v>34</v>
      </c>
      <c r="AX564" s="13" t="s">
        <v>74</v>
      </c>
      <c r="AY564" s="240" t="s">
        <v>224</v>
      </c>
    </row>
    <row r="565" s="14" customFormat="1">
      <c r="A565" s="14"/>
      <c r="B565" s="246"/>
      <c r="C565" s="247"/>
      <c r="D565" s="231" t="s">
        <v>268</v>
      </c>
      <c r="E565" s="248" t="s">
        <v>19</v>
      </c>
      <c r="F565" s="249" t="s">
        <v>781</v>
      </c>
      <c r="G565" s="247"/>
      <c r="H565" s="248" t="s">
        <v>19</v>
      </c>
      <c r="I565" s="250"/>
      <c r="J565" s="247"/>
      <c r="K565" s="247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268</v>
      </c>
      <c r="AU565" s="255" t="s">
        <v>93</v>
      </c>
      <c r="AV565" s="14" t="s">
        <v>82</v>
      </c>
      <c r="AW565" s="14" t="s">
        <v>34</v>
      </c>
      <c r="AX565" s="14" t="s">
        <v>74</v>
      </c>
      <c r="AY565" s="255" t="s">
        <v>224</v>
      </c>
    </row>
    <row r="566" s="13" customFormat="1">
      <c r="A566" s="13"/>
      <c r="B566" s="229"/>
      <c r="C566" s="230"/>
      <c r="D566" s="231" t="s">
        <v>268</v>
      </c>
      <c r="E566" s="232" t="s">
        <v>19</v>
      </c>
      <c r="F566" s="233" t="s">
        <v>108</v>
      </c>
      <c r="G566" s="230"/>
      <c r="H566" s="234">
        <v>3</v>
      </c>
      <c r="I566" s="235"/>
      <c r="J566" s="230"/>
      <c r="K566" s="230"/>
      <c r="L566" s="236"/>
      <c r="M566" s="237"/>
      <c r="N566" s="238"/>
      <c r="O566" s="238"/>
      <c r="P566" s="238"/>
      <c r="Q566" s="238"/>
      <c r="R566" s="238"/>
      <c r="S566" s="238"/>
      <c r="T566" s="239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0" t="s">
        <v>268</v>
      </c>
      <c r="AU566" s="240" t="s">
        <v>93</v>
      </c>
      <c r="AV566" s="13" t="s">
        <v>93</v>
      </c>
      <c r="AW566" s="13" t="s">
        <v>34</v>
      </c>
      <c r="AX566" s="13" t="s">
        <v>74</v>
      </c>
      <c r="AY566" s="240" t="s">
        <v>224</v>
      </c>
    </row>
    <row r="567" s="15" customFormat="1">
      <c r="A567" s="15"/>
      <c r="B567" s="256"/>
      <c r="C567" s="257"/>
      <c r="D567" s="231" t="s">
        <v>268</v>
      </c>
      <c r="E567" s="258" t="s">
        <v>19</v>
      </c>
      <c r="F567" s="259" t="s">
        <v>300</v>
      </c>
      <c r="G567" s="257"/>
      <c r="H567" s="260">
        <v>833.553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268</v>
      </c>
      <c r="AU567" s="266" t="s">
        <v>93</v>
      </c>
      <c r="AV567" s="15" t="s">
        <v>108</v>
      </c>
      <c r="AW567" s="15" t="s">
        <v>34</v>
      </c>
      <c r="AX567" s="15" t="s">
        <v>74</v>
      </c>
      <c r="AY567" s="266" t="s">
        <v>224</v>
      </c>
    </row>
    <row r="568" s="16" customFormat="1">
      <c r="A568" s="16"/>
      <c r="B568" s="272"/>
      <c r="C568" s="273"/>
      <c r="D568" s="231" t="s">
        <v>268</v>
      </c>
      <c r="E568" s="274" t="s">
        <v>19</v>
      </c>
      <c r="F568" s="275" t="s">
        <v>351</v>
      </c>
      <c r="G568" s="273"/>
      <c r="H568" s="276">
        <v>10657.288000000001</v>
      </c>
      <c r="I568" s="277"/>
      <c r="J568" s="273"/>
      <c r="K568" s="273"/>
      <c r="L568" s="278"/>
      <c r="M568" s="279"/>
      <c r="N568" s="280"/>
      <c r="O568" s="280"/>
      <c r="P568" s="280"/>
      <c r="Q568" s="280"/>
      <c r="R568" s="280"/>
      <c r="S568" s="280"/>
      <c r="T568" s="281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T568" s="282" t="s">
        <v>268</v>
      </c>
      <c r="AU568" s="282" t="s">
        <v>93</v>
      </c>
      <c r="AV568" s="16" t="s">
        <v>231</v>
      </c>
      <c r="AW568" s="16" t="s">
        <v>34</v>
      </c>
      <c r="AX568" s="16" t="s">
        <v>82</v>
      </c>
      <c r="AY568" s="282" t="s">
        <v>224</v>
      </c>
    </row>
    <row r="569" s="2" customFormat="1" ht="24.15" customHeight="1">
      <c r="A569" s="41"/>
      <c r="B569" s="42"/>
      <c r="C569" s="216" t="s">
        <v>822</v>
      </c>
      <c r="D569" s="216" t="s">
        <v>227</v>
      </c>
      <c r="E569" s="217" t="s">
        <v>823</v>
      </c>
      <c r="F569" s="218" t="s">
        <v>824</v>
      </c>
      <c r="G569" s="219" t="s">
        <v>266</v>
      </c>
      <c r="H569" s="220">
        <v>10657.288000000001</v>
      </c>
      <c r="I569" s="221"/>
      <c r="J569" s="222">
        <f>ROUND(I569*H569,2)</f>
        <v>0</v>
      </c>
      <c r="K569" s="218" t="s">
        <v>312</v>
      </c>
      <c r="L569" s="47"/>
      <c r="M569" s="223" t="s">
        <v>19</v>
      </c>
      <c r="N569" s="224" t="s">
        <v>46</v>
      </c>
      <c r="O569" s="87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231</v>
      </c>
      <c r="AT569" s="227" t="s">
        <v>227</v>
      </c>
      <c r="AU569" s="227" t="s">
        <v>93</v>
      </c>
      <c r="AY569" s="20" t="s">
        <v>224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93</v>
      </c>
      <c r="BK569" s="228">
        <f>ROUND(I569*H569,2)</f>
        <v>0</v>
      </c>
      <c r="BL569" s="20" t="s">
        <v>231</v>
      </c>
      <c r="BM569" s="227" t="s">
        <v>825</v>
      </c>
    </row>
    <row r="570" s="2" customFormat="1">
      <c r="A570" s="41"/>
      <c r="B570" s="42"/>
      <c r="C570" s="43"/>
      <c r="D570" s="267" t="s">
        <v>314</v>
      </c>
      <c r="E570" s="43"/>
      <c r="F570" s="268" t="s">
        <v>826</v>
      </c>
      <c r="G570" s="43"/>
      <c r="H570" s="43"/>
      <c r="I570" s="269"/>
      <c r="J570" s="43"/>
      <c r="K570" s="43"/>
      <c r="L570" s="47"/>
      <c r="M570" s="270"/>
      <c r="N570" s="271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314</v>
      </c>
      <c r="AU570" s="20" t="s">
        <v>93</v>
      </c>
    </row>
    <row r="571" s="2" customFormat="1" ht="37.8" customHeight="1">
      <c r="A571" s="41"/>
      <c r="B571" s="42"/>
      <c r="C571" s="216" t="s">
        <v>827</v>
      </c>
      <c r="D571" s="216" t="s">
        <v>227</v>
      </c>
      <c r="E571" s="217" t="s">
        <v>828</v>
      </c>
      <c r="F571" s="218" t="s">
        <v>829</v>
      </c>
      <c r="G571" s="219" t="s">
        <v>371</v>
      </c>
      <c r="H571" s="220">
        <v>82.167000000000002</v>
      </c>
      <c r="I571" s="221"/>
      <c r="J571" s="222">
        <f>ROUND(I571*H571,2)</f>
        <v>0</v>
      </c>
      <c r="K571" s="218" t="s">
        <v>312</v>
      </c>
      <c r="L571" s="47"/>
      <c r="M571" s="223" t="s">
        <v>19</v>
      </c>
      <c r="N571" s="224" t="s">
        <v>46</v>
      </c>
      <c r="O571" s="87"/>
      <c r="P571" s="225">
        <f>O571*H571</f>
        <v>0</v>
      </c>
      <c r="Q571" s="225">
        <v>1.04922</v>
      </c>
      <c r="R571" s="225">
        <f>Q571*H571</f>
        <v>86.211259740000003</v>
      </c>
      <c r="S571" s="225">
        <v>0</v>
      </c>
      <c r="T571" s="226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27" t="s">
        <v>231</v>
      </c>
      <c r="AT571" s="227" t="s">
        <v>227</v>
      </c>
      <c r="AU571" s="227" t="s">
        <v>93</v>
      </c>
      <c r="AY571" s="20" t="s">
        <v>224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20" t="s">
        <v>93</v>
      </c>
      <c r="BK571" s="228">
        <f>ROUND(I571*H571,2)</f>
        <v>0</v>
      </c>
      <c r="BL571" s="20" t="s">
        <v>231</v>
      </c>
      <c r="BM571" s="227" t="s">
        <v>830</v>
      </c>
    </row>
    <row r="572" s="2" customFormat="1">
      <c r="A572" s="41"/>
      <c r="B572" s="42"/>
      <c r="C572" s="43"/>
      <c r="D572" s="267" t="s">
        <v>314</v>
      </c>
      <c r="E572" s="43"/>
      <c r="F572" s="268" t="s">
        <v>831</v>
      </c>
      <c r="G572" s="43"/>
      <c r="H572" s="43"/>
      <c r="I572" s="269"/>
      <c r="J572" s="43"/>
      <c r="K572" s="43"/>
      <c r="L572" s="47"/>
      <c r="M572" s="270"/>
      <c r="N572" s="271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314</v>
      </c>
      <c r="AU572" s="20" t="s">
        <v>93</v>
      </c>
    </row>
    <row r="573" s="14" customFormat="1">
      <c r="A573" s="14"/>
      <c r="B573" s="246"/>
      <c r="C573" s="247"/>
      <c r="D573" s="231" t="s">
        <v>268</v>
      </c>
      <c r="E573" s="248" t="s">
        <v>19</v>
      </c>
      <c r="F573" s="249" t="s">
        <v>832</v>
      </c>
      <c r="G573" s="247"/>
      <c r="H573" s="248" t="s">
        <v>19</v>
      </c>
      <c r="I573" s="250"/>
      <c r="J573" s="247"/>
      <c r="K573" s="247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268</v>
      </c>
      <c r="AU573" s="255" t="s">
        <v>93</v>
      </c>
      <c r="AV573" s="14" t="s">
        <v>82</v>
      </c>
      <c r="AW573" s="14" t="s">
        <v>34</v>
      </c>
      <c r="AX573" s="14" t="s">
        <v>74</v>
      </c>
      <c r="AY573" s="255" t="s">
        <v>224</v>
      </c>
    </row>
    <row r="574" s="13" customFormat="1">
      <c r="A574" s="13"/>
      <c r="B574" s="229"/>
      <c r="C574" s="230"/>
      <c r="D574" s="231" t="s">
        <v>268</v>
      </c>
      <c r="E574" s="232" t="s">
        <v>19</v>
      </c>
      <c r="F574" s="233" t="s">
        <v>833</v>
      </c>
      <c r="G574" s="230"/>
      <c r="H574" s="234">
        <v>9.3200000000000003</v>
      </c>
      <c r="I574" s="235"/>
      <c r="J574" s="230"/>
      <c r="K574" s="230"/>
      <c r="L574" s="236"/>
      <c r="M574" s="237"/>
      <c r="N574" s="238"/>
      <c r="O574" s="238"/>
      <c r="P574" s="238"/>
      <c r="Q574" s="238"/>
      <c r="R574" s="238"/>
      <c r="S574" s="238"/>
      <c r="T574" s="23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0" t="s">
        <v>268</v>
      </c>
      <c r="AU574" s="240" t="s">
        <v>93</v>
      </c>
      <c r="AV574" s="13" t="s">
        <v>93</v>
      </c>
      <c r="AW574" s="13" t="s">
        <v>34</v>
      </c>
      <c r="AX574" s="13" t="s">
        <v>74</v>
      </c>
      <c r="AY574" s="240" t="s">
        <v>224</v>
      </c>
    </row>
    <row r="575" s="14" customFormat="1">
      <c r="A575" s="14"/>
      <c r="B575" s="246"/>
      <c r="C575" s="247"/>
      <c r="D575" s="231" t="s">
        <v>268</v>
      </c>
      <c r="E575" s="248" t="s">
        <v>19</v>
      </c>
      <c r="F575" s="249" t="s">
        <v>834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268</v>
      </c>
      <c r="AU575" s="255" t="s">
        <v>93</v>
      </c>
      <c r="AV575" s="14" t="s">
        <v>82</v>
      </c>
      <c r="AW575" s="14" t="s">
        <v>34</v>
      </c>
      <c r="AX575" s="14" t="s">
        <v>74</v>
      </c>
      <c r="AY575" s="255" t="s">
        <v>224</v>
      </c>
    </row>
    <row r="576" s="13" customFormat="1">
      <c r="A576" s="13"/>
      <c r="B576" s="229"/>
      <c r="C576" s="230"/>
      <c r="D576" s="231" t="s">
        <v>268</v>
      </c>
      <c r="E576" s="232" t="s">
        <v>19</v>
      </c>
      <c r="F576" s="233" t="s">
        <v>835</v>
      </c>
      <c r="G576" s="230"/>
      <c r="H576" s="234">
        <v>21.535</v>
      </c>
      <c r="I576" s="235"/>
      <c r="J576" s="230"/>
      <c r="K576" s="230"/>
      <c r="L576" s="236"/>
      <c r="M576" s="237"/>
      <c r="N576" s="238"/>
      <c r="O576" s="238"/>
      <c r="P576" s="238"/>
      <c r="Q576" s="238"/>
      <c r="R576" s="238"/>
      <c r="S576" s="238"/>
      <c r="T576" s="239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0" t="s">
        <v>268</v>
      </c>
      <c r="AU576" s="240" t="s">
        <v>93</v>
      </c>
      <c r="AV576" s="13" t="s">
        <v>93</v>
      </c>
      <c r="AW576" s="13" t="s">
        <v>34</v>
      </c>
      <c r="AX576" s="13" t="s">
        <v>74</v>
      </c>
      <c r="AY576" s="240" t="s">
        <v>224</v>
      </c>
    </row>
    <row r="577" s="14" customFormat="1">
      <c r="A577" s="14"/>
      <c r="B577" s="246"/>
      <c r="C577" s="247"/>
      <c r="D577" s="231" t="s">
        <v>268</v>
      </c>
      <c r="E577" s="248" t="s">
        <v>19</v>
      </c>
      <c r="F577" s="249" t="s">
        <v>836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268</v>
      </c>
      <c r="AU577" s="255" t="s">
        <v>93</v>
      </c>
      <c r="AV577" s="14" t="s">
        <v>82</v>
      </c>
      <c r="AW577" s="14" t="s">
        <v>34</v>
      </c>
      <c r="AX577" s="14" t="s">
        <v>74</v>
      </c>
      <c r="AY577" s="255" t="s">
        <v>224</v>
      </c>
    </row>
    <row r="578" s="13" customFormat="1">
      <c r="A578" s="13"/>
      <c r="B578" s="229"/>
      <c r="C578" s="230"/>
      <c r="D578" s="231" t="s">
        <v>268</v>
      </c>
      <c r="E578" s="232" t="s">
        <v>19</v>
      </c>
      <c r="F578" s="233" t="s">
        <v>837</v>
      </c>
      <c r="G578" s="230"/>
      <c r="H578" s="234">
        <v>0.22500000000000001</v>
      </c>
      <c r="I578" s="235"/>
      <c r="J578" s="230"/>
      <c r="K578" s="230"/>
      <c r="L578" s="236"/>
      <c r="M578" s="237"/>
      <c r="N578" s="238"/>
      <c r="O578" s="238"/>
      <c r="P578" s="238"/>
      <c r="Q578" s="238"/>
      <c r="R578" s="238"/>
      <c r="S578" s="238"/>
      <c r="T578" s="23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0" t="s">
        <v>268</v>
      </c>
      <c r="AU578" s="240" t="s">
        <v>93</v>
      </c>
      <c r="AV578" s="13" t="s">
        <v>93</v>
      </c>
      <c r="AW578" s="13" t="s">
        <v>34</v>
      </c>
      <c r="AX578" s="13" t="s">
        <v>74</v>
      </c>
      <c r="AY578" s="240" t="s">
        <v>224</v>
      </c>
    </row>
    <row r="579" s="14" customFormat="1">
      <c r="A579" s="14"/>
      <c r="B579" s="246"/>
      <c r="C579" s="247"/>
      <c r="D579" s="231" t="s">
        <v>268</v>
      </c>
      <c r="E579" s="248" t="s">
        <v>19</v>
      </c>
      <c r="F579" s="249" t="s">
        <v>838</v>
      </c>
      <c r="G579" s="247"/>
      <c r="H579" s="248" t="s">
        <v>19</v>
      </c>
      <c r="I579" s="250"/>
      <c r="J579" s="247"/>
      <c r="K579" s="247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268</v>
      </c>
      <c r="AU579" s="255" t="s">
        <v>93</v>
      </c>
      <c r="AV579" s="14" t="s">
        <v>82</v>
      </c>
      <c r="AW579" s="14" t="s">
        <v>34</v>
      </c>
      <c r="AX579" s="14" t="s">
        <v>74</v>
      </c>
      <c r="AY579" s="255" t="s">
        <v>224</v>
      </c>
    </row>
    <row r="580" s="13" customFormat="1">
      <c r="A580" s="13"/>
      <c r="B580" s="229"/>
      <c r="C580" s="230"/>
      <c r="D580" s="231" t="s">
        <v>268</v>
      </c>
      <c r="E580" s="232" t="s">
        <v>19</v>
      </c>
      <c r="F580" s="233" t="s">
        <v>839</v>
      </c>
      <c r="G580" s="230"/>
      <c r="H580" s="234">
        <v>18.651</v>
      </c>
      <c r="I580" s="235"/>
      <c r="J580" s="230"/>
      <c r="K580" s="230"/>
      <c r="L580" s="236"/>
      <c r="M580" s="237"/>
      <c r="N580" s="238"/>
      <c r="O580" s="238"/>
      <c r="P580" s="238"/>
      <c r="Q580" s="238"/>
      <c r="R580" s="238"/>
      <c r="S580" s="238"/>
      <c r="T580" s="23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0" t="s">
        <v>268</v>
      </c>
      <c r="AU580" s="240" t="s">
        <v>93</v>
      </c>
      <c r="AV580" s="13" t="s">
        <v>93</v>
      </c>
      <c r="AW580" s="13" t="s">
        <v>34</v>
      </c>
      <c r="AX580" s="13" t="s">
        <v>74</v>
      </c>
      <c r="AY580" s="240" t="s">
        <v>224</v>
      </c>
    </row>
    <row r="581" s="14" customFormat="1">
      <c r="A581" s="14"/>
      <c r="B581" s="246"/>
      <c r="C581" s="247"/>
      <c r="D581" s="231" t="s">
        <v>268</v>
      </c>
      <c r="E581" s="248" t="s">
        <v>19</v>
      </c>
      <c r="F581" s="249" t="s">
        <v>840</v>
      </c>
      <c r="G581" s="247"/>
      <c r="H581" s="248" t="s">
        <v>19</v>
      </c>
      <c r="I581" s="250"/>
      <c r="J581" s="247"/>
      <c r="K581" s="247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268</v>
      </c>
      <c r="AU581" s="255" t="s">
        <v>93</v>
      </c>
      <c r="AV581" s="14" t="s">
        <v>82</v>
      </c>
      <c r="AW581" s="14" t="s">
        <v>34</v>
      </c>
      <c r="AX581" s="14" t="s">
        <v>74</v>
      </c>
      <c r="AY581" s="255" t="s">
        <v>224</v>
      </c>
    </row>
    <row r="582" s="13" customFormat="1">
      <c r="A582" s="13"/>
      <c r="B582" s="229"/>
      <c r="C582" s="230"/>
      <c r="D582" s="231" t="s">
        <v>268</v>
      </c>
      <c r="E582" s="232" t="s">
        <v>19</v>
      </c>
      <c r="F582" s="233" t="s">
        <v>841</v>
      </c>
      <c r="G582" s="230"/>
      <c r="H582" s="234">
        <v>17.811</v>
      </c>
      <c r="I582" s="235"/>
      <c r="J582" s="230"/>
      <c r="K582" s="230"/>
      <c r="L582" s="236"/>
      <c r="M582" s="237"/>
      <c r="N582" s="238"/>
      <c r="O582" s="238"/>
      <c r="P582" s="238"/>
      <c r="Q582" s="238"/>
      <c r="R582" s="238"/>
      <c r="S582" s="238"/>
      <c r="T582" s="239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0" t="s">
        <v>268</v>
      </c>
      <c r="AU582" s="240" t="s">
        <v>93</v>
      </c>
      <c r="AV582" s="13" t="s">
        <v>93</v>
      </c>
      <c r="AW582" s="13" t="s">
        <v>34</v>
      </c>
      <c r="AX582" s="13" t="s">
        <v>74</v>
      </c>
      <c r="AY582" s="240" t="s">
        <v>224</v>
      </c>
    </row>
    <row r="583" s="14" customFormat="1">
      <c r="A583" s="14"/>
      <c r="B583" s="246"/>
      <c r="C583" s="247"/>
      <c r="D583" s="231" t="s">
        <v>268</v>
      </c>
      <c r="E583" s="248" t="s">
        <v>19</v>
      </c>
      <c r="F583" s="249" t="s">
        <v>842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268</v>
      </c>
      <c r="AU583" s="255" t="s">
        <v>93</v>
      </c>
      <c r="AV583" s="14" t="s">
        <v>82</v>
      </c>
      <c r="AW583" s="14" t="s">
        <v>34</v>
      </c>
      <c r="AX583" s="14" t="s">
        <v>74</v>
      </c>
      <c r="AY583" s="255" t="s">
        <v>224</v>
      </c>
    </row>
    <row r="584" s="13" customFormat="1">
      <c r="A584" s="13"/>
      <c r="B584" s="229"/>
      <c r="C584" s="230"/>
      <c r="D584" s="231" t="s">
        <v>268</v>
      </c>
      <c r="E584" s="232" t="s">
        <v>19</v>
      </c>
      <c r="F584" s="233" t="s">
        <v>843</v>
      </c>
      <c r="G584" s="230"/>
      <c r="H584" s="234">
        <v>6.3330000000000002</v>
      </c>
      <c r="I584" s="235"/>
      <c r="J584" s="230"/>
      <c r="K584" s="230"/>
      <c r="L584" s="236"/>
      <c r="M584" s="237"/>
      <c r="N584" s="238"/>
      <c r="O584" s="238"/>
      <c r="P584" s="238"/>
      <c r="Q584" s="238"/>
      <c r="R584" s="238"/>
      <c r="S584" s="238"/>
      <c r="T584" s="23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0" t="s">
        <v>268</v>
      </c>
      <c r="AU584" s="240" t="s">
        <v>93</v>
      </c>
      <c r="AV584" s="13" t="s">
        <v>93</v>
      </c>
      <c r="AW584" s="13" t="s">
        <v>34</v>
      </c>
      <c r="AX584" s="13" t="s">
        <v>74</v>
      </c>
      <c r="AY584" s="240" t="s">
        <v>224</v>
      </c>
    </row>
    <row r="585" s="14" customFormat="1">
      <c r="A585" s="14"/>
      <c r="B585" s="246"/>
      <c r="C585" s="247"/>
      <c r="D585" s="231" t="s">
        <v>268</v>
      </c>
      <c r="E585" s="248" t="s">
        <v>19</v>
      </c>
      <c r="F585" s="249" t="s">
        <v>844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268</v>
      </c>
      <c r="AU585" s="255" t="s">
        <v>93</v>
      </c>
      <c r="AV585" s="14" t="s">
        <v>82</v>
      </c>
      <c r="AW585" s="14" t="s">
        <v>34</v>
      </c>
      <c r="AX585" s="14" t="s">
        <v>74</v>
      </c>
      <c r="AY585" s="255" t="s">
        <v>224</v>
      </c>
    </row>
    <row r="586" s="13" customFormat="1">
      <c r="A586" s="13"/>
      <c r="B586" s="229"/>
      <c r="C586" s="230"/>
      <c r="D586" s="231" t="s">
        <v>268</v>
      </c>
      <c r="E586" s="232" t="s">
        <v>19</v>
      </c>
      <c r="F586" s="233" t="s">
        <v>845</v>
      </c>
      <c r="G586" s="230"/>
      <c r="H586" s="234">
        <v>1.2170000000000001</v>
      </c>
      <c r="I586" s="235"/>
      <c r="J586" s="230"/>
      <c r="K586" s="230"/>
      <c r="L586" s="236"/>
      <c r="M586" s="237"/>
      <c r="N586" s="238"/>
      <c r="O586" s="238"/>
      <c r="P586" s="238"/>
      <c r="Q586" s="238"/>
      <c r="R586" s="238"/>
      <c r="S586" s="238"/>
      <c r="T586" s="23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0" t="s">
        <v>268</v>
      </c>
      <c r="AU586" s="240" t="s">
        <v>93</v>
      </c>
      <c r="AV586" s="13" t="s">
        <v>93</v>
      </c>
      <c r="AW586" s="13" t="s">
        <v>34</v>
      </c>
      <c r="AX586" s="13" t="s">
        <v>74</v>
      </c>
      <c r="AY586" s="240" t="s">
        <v>224</v>
      </c>
    </row>
    <row r="587" s="14" customFormat="1">
      <c r="A587" s="14"/>
      <c r="B587" s="246"/>
      <c r="C587" s="247"/>
      <c r="D587" s="231" t="s">
        <v>268</v>
      </c>
      <c r="E587" s="248" t="s">
        <v>19</v>
      </c>
      <c r="F587" s="249" t="s">
        <v>846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268</v>
      </c>
      <c r="AU587" s="255" t="s">
        <v>93</v>
      </c>
      <c r="AV587" s="14" t="s">
        <v>82</v>
      </c>
      <c r="AW587" s="14" t="s">
        <v>34</v>
      </c>
      <c r="AX587" s="14" t="s">
        <v>74</v>
      </c>
      <c r="AY587" s="255" t="s">
        <v>224</v>
      </c>
    </row>
    <row r="588" s="13" customFormat="1">
      <c r="A588" s="13"/>
      <c r="B588" s="229"/>
      <c r="C588" s="230"/>
      <c r="D588" s="231" t="s">
        <v>268</v>
      </c>
      <c r="E588" s="232" t="s">
        <v>19</v>
      </c>
      <c r="F588" s="233" t="s">
        <v>847</v>
      </c>
      <c r="G588" s="230"/>
      <c r="H588" s="234">
        <v>0.61499999999999999</v>
      </c>
      <c r="I588" s="235"/>
      <c r="J588" s="230"/>
      <c r="K588" s="230"/>
      <c r="L588" s="236"/>
      <c r="M588" s="237"/>
      <c r="N588" s="238"/>
      <c r="O588" s="238"/>
      <c r="P588" s="238"/>
      <c r="Q588" s="238"/>
      <c r="R588" s="238"/>
      <c r="S588" s="238"/>
      <c r="T588" s="239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0" t="s">
        <v>268</v>
      </c>
      <c r="AU588" s="240" t="s">
        <v>93</v>
      </c>
      <c r="AV588" s="13" t="s">
        <v>93</v>
      </c>
      <c r="AW588" s="13" t="s">
        <v>34</v>
      </c>
      <c r="AX588" s="13" t="s">
        <v>74</v>
      </c>
      <c r="AY588" s="240" t="s">
        <v>224</v>
      </c>
    </row>
    <row r="589" s="14" customFormat="1">
      <c r="A589" s="14"/>
      <c r="B589" s="246"/>
      <c r="C589" s="247"/>
      <c r="D589" s="231" t="s">
        <v>268</v>
      </c>
      <c r="E589" s="248" t="s">
        <v>19</v>
      </c>
      <c r="F589" s="249" t="s">
        <v>848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268</v>
      </c>
      <c r="AU589" s="255" t="s">
        <v>93</v>
      </c>
      <c r="AV589" s="14" t="s">
        <v>82</v>
      </c>
      <c r="AW589" s="14" t="s">
        <v>34</v>
      </c>
      <c r="AX589" s="14" t="s">
        <v>74</v>
      </c>
      <c r="AY589" s="255" t="s">
        <v>224</v>
      </c>
    </row>
    <row r="590" s="13" customFormat="1">
      <c r="A590" s="13"/>
      <c r="B590" s="229"/>
      <c r="C590" s="230"/>
      <c r="D590" s="231" t="s">
        <v>268</v>
      </c>
      <c r="E590" s="232" t="s">
        <v>19</v>
      </c>
      <c r="F590" s="233" t="s">
        <v>849</v>
      </c>
      <c r="G590" s="230"/>
      <c r="H590" s="234">
        <v>6.46</v>
      </c>
      <c r="I590" s="235"/>
      <c r="J590" s="230"/>
      <c r="K590" s="230"/>
      <c r="L590" s="236"/>
      <c r="M590" s="237"/>
      <c r="N590" s="238"/>
      <c r="O590" s="238"/>
      <c r="P590" s="238"/>
      <c r="Q590" s="238"/>
      <c r="R590" s="238"/>
      <c r="S590" s="238"/>
      <c r="T590" s="239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0" t="s">
        <v>268</v>
      </c>
      <c r="AU590" s="240" t="s">
        <v>93</v>
      </c>
      <c r="AV590" s="13" t="s">
        <v>93</v>
      </c>
      <c r="AW590" s="13" t="s">
        <v>34</v>
      </c>
      <c r="AX590" s="13" t="s">
        <v>74</v>
      </c>
      <c r="AY590" s="240" t="s">
        <v>224</v>
      </c>
    </row>
    <row r="591" s="16" customFormat="1">
      <c r="A591" s="16"/>
      <c r="B591" s="272"/>
      <c r="C591" s="273"/>
      <c r="D591" s="231" t="s">
        <v>268</v>
      </c>
      <c r="E591" s="274" t="s">
        <v>19</v>
      </c>
      <c r="F591" s="275" t="s">
        <v>351</v>
      </c>
      <c r="G591" s="273"/>
      <c r="H591" s="276">
        <v>82.167000000000002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268</v>
      </c>
      <c r="AU591" s="282" t="s">
        <v>93</v>
      </c>
      <c r="AV591" s="16" t="s">
        <v>231</v>
      </c>
      <c r="AW591" s="16" t="s">
        <v>34</v>
      </c>
      <c r="AX591" s="16" t="s">
        <v>82</v>
      </c>
      <c r="AY591" s="282" t="s">
        <v>224</v>
      </c>
    </row>
    <row r="592" s="2" customFormat="1" ht="37.8" customHeight="1">
      <c r="A592" s="41"/>
      <c r="B592" s="42"/>
      <c r="C592" s="216" t="s">
        <v>195</v>
      </c>
      <c r="D592" s="216" t="s">
        <v>227</v>
      </c>
      <c r="E592" s="217" t="s">
        <v>850</v>
      </c>
      <c r="F592" s="218" t="s">
        <v>851</v>
      </c>
      <c r="G592" s="219" t="s">
        <v>371</v>
      </c>
      <c r="H592" s="220">
        <v>65.191000000000002</v>
      </c>
      <c r="I592" s="221"/>
      <c r="J592" s="222">
        <f>ROUND(I592*H592,2)</f>
        <v>0</v>
      </c>
      <c r="K592" s="218" t="s">
        <v>312</v>
      </c>
      <c r="L592" s="47"/>
      <c r="M592" s="223" t="s">
        <v>19</v>
      </c>
      <c r="N592" s="224" t="s">
        <v>46</v>
      </c>
      <c r="O592" s="87"/>
      <c r="P592" s="225">
        <f>O592*H592</f>
        <v>0</v>
      </c>
      <c r="Q592" s="225">
        <v>1.06277</v>
      </c>
      <c r="R592" s="225">
        <f>Q592*H592</f>
        <v>69.283039070000001</v>
      </c>
      <c r="S592" s="225">
        <v>0</v>
      </c>
      <c r="T592" s="226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27" t="s">
        <v>231</v>
      </c>
      <c r="AT592" s="227" t="s">
        <v>227</v>
      </c>
      <c r="AU592" s="227" t="s">
        <v>93</v>
      </c>
      <c r="AY592" s="20" t="s">
        <v>224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20" t="s">
        <v>93</v>
      </c>
      <c r="BK592" s="228">
        <f>ROUND(I592*H592,2)</f>
        <v>0</v>
      </c>
      <c r="BL592" s="20" t="s">
        <v>231</v>
      </c>
      <c r="BM592" s="227" t="s">
        <v>852</v>
      </c>
    </row>
    <row r="593" s="2" customFormat="1">
      <c r="A593" s="41"/>
      <c r="B593" s="42"/>
      <c r="C593" s="43"/>
      <c r="D593" s="267" t="s">
        <v>314</v>
      </c>
      <c r="E593" s="43"/>
      <c r="F593" s="268" t="s">
        <v>853</v>
      </c>
      <c r="G593" s="43"/>
      <c r="H593" s="43"/>
      <c r="I593" s="269"/>
      <c r="J593" s="43"/>
      <c r="K593" s="43"/>
      <c r="L593" s="47"/>
      <c r="M593" s="270"/>
      <c r="N593" s="271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314</v>
      </c>
      <c r="AU593" s="20" t="s">
        <v>93</v>
      </c>
    </row>
    <row r="594" s="14" customFormat="1">
      <c r="A594" s="14"/>
      <c r="B594" s="246"/>
      <c r="C594" s="247"/>
      <c r="D594" s="231" t="s">
        <v>268</v>
      </c>
      <c r="E594" s="248" t="s">
        <v>19</v>
      </c>
      <c r="F594" s="249" t="s">
        <v>854</v>
      </c>
      <c r="G594" s="247"/>
      <c r="H594" s="248" t="s">
        <v>19</v>
      </c>
      <c r="I594" s="250"/>
      <c r="J594" s="247"/>
      <c r="K594" s="247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268</v>
      </c>
      <c r="AU594" s="255" t="s">
        <v>93</v>
      </c>
      <c r="AV594" s="14" t="s">
        <v>82</v>
      </c>
      <c r="AW594" s="14" t="s">
        <v>34</v>
      </c>
      <c r="AX594" s="14" t="s">
        <v>74</v>
      </c>
      <c r="AY594" s="255" t="s">
        <v>224</v>
      </c>
    </row>
    <row r="595" s="13" customFormat="1">
      <c r="A595" s="13"/>
      <c r="B595" s="229"/>
      <c r="C595" s="230"/>
      <c r="D595" s="231" t="s">
        <v>268</v>
      </c>
      <c r="E595" s="232" t="s">
        <v>19</v>
      </c>
      <c r="F595" s="233" t="s">
        <v>855</v>
      </c>
      <c r="G595" s="230"/>
      <c r="H595" s="234">
        <v>10.869999999999999</v>
      </c>
      <c r="I595" s="235"/>
      <c r="J595" s="230"/>
      <c r="K595" s="230"/>
      <c r="L595" s="236"/>
      <c r="M595" s="237"/>
      <c r="N595" s="238"/>
      <c r="O595" s="238"/>
      <c r="P595" s="238"/>
      <c r="Q595" s="238"/>
      <c r="R595" s="238"/>
      <c r="S595" s="238"/>
      <c r="T595" s="239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0" t="s">
        <v>268</v>
      </c>
      <c r="AU595" s="240" t="s">
        <v>93</v>
      </c>
      <c r="AV595" s="13" t="s">
        <v>93</v>
      </c>
      <c r="AW595" s="13" t="s">
        <v>34</v>
      </c>
      <c r="AX595" s="13" t="s">
        <v>74</v>
      </c>
      <c r="AY595" s="240" t="s">
        <v>224</v>
      </c>
    </row>
    <row r="596" s="14" customFormat="1">
      <c r="A596" s="14"/>
      <c r="B596" s="246"/>
      <c r="C596" s="247"/>
      <c r="D596" s="231" t="s">
        <v>268</v>
      </c>
      <c r="E596" s="248" t="s">
        <v>19</v>
      </c>
      <c r="F596" s="249" t="s">
        <v>834</v>
      </c>
      <c r="G596" s="247"/>
      <c r="H596" s="248" t="s">
        <v>19</v>
      </c>
      <c r="I596" s="250"/>
      <c r="J596" s="247"/>
      <c r="K596" s="247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268</v>
      </c>
      <c r="AU596" s="255" t="s">
        <v>93</v>
      </c>
      <c r="AV596" s="14" t="s">
        <v>82</v>
      </c>
      <c r="AW596" s="14" t="s">
        <v>34</v>
      </c>
      <c r="AX596" s="14" t="s">
        <v>74</v>
      </c>
      <c r="AY596" s="255" t="s">
        <v>224</v>
      </c>
    </row>
    <row r="597" s="13" customFormat="1">
      <c r="A597" s="13"/>
      <c r="B597" s="229"/>
      <c r="C597" s="230"/>
      <c r="D597" s="231" t="s">
        <v>268</v>
      </c>
      <c r="E597" s="232" t="s">
        <v>19</v>
      </c>
      <c r="F597" s="233" t="s">
        <v>856</v>
      </c>
      <c r="G597" s="230"/>
      <c r="H597" s="234">
        <v>7.7229999999999999</v>
      </c>
      <c r="I597" s="235"/>
      <c r="J597" s="230"/>
      <c r="K597" s="230"/>
      <c r="L597" s="236"/>
      <c r="M597" s="237"/>
      <c r="N597" s="238"/>
      <c r="O597" s="238"/>
      <c r="P597" s="238"/>
      <c r="Q597" s="238"/>
      <c r="R597" s="238"/>
      <c r="S597" s="238"/>
      <c r="T597" s="239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0" t="s">
        <v>268</v>
      </c>
      <c r="AU597" s="240" t="s">
        <v>93</v>
      </c>
      <c r="AV597" s="13" t="s">
        <v>93</v>
      </c>
      <c r="AW597" s="13" t="s">
        <v>34</v>
      </c>
      <c r="AX597" s="13" t="s">
        <v>74</v>
      </c>
      <c r="AY597" s="240" t="s">
        <v>224</v>
      </c>
    </row>
    <row r="598" s="14" customFormat="1">
      <c r="A598" s="14"/>
      <c r="B598" s="246"/>
      <c r="C598" s="247"/>
      <c r="D598" s="231" t="s">
        <v>268</v>
      </c>
      <c r="E598" s="248" t="s">
        <v>19</v>
      </c>
      <c r="F598" s="249" t="s">
        <v>836</v>
      </c>
      <c r="G598" s="247"/>
      <c r="H598" s="248" t="s">
        <v>19</v>
      </c>
      <c r="I598" s="250"/>
      <c r="J598" s="247"/>
      <c r="K598" s="247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268</v>
      </c>
      <c r="AU598" s="255" t="s">
        <v>93</v>
      </c>
      <c r="AV598" s="14" t="s">
        <v>82</v>
      </c>
      <c r="AW598" s="14" t="s">
        <v>34</v>
      </c>
      <c r="AX598" s="14" t="s">
        <v>74</v>
      </c>
      <c r="AY598" s="255" t="s">
        <v>224</v>
      </c>
    </row>
    <row r="599" s="13" customFormat="1">
      <c r="A599" s="13"/>
      <c r="B599" s="229"/>
      <c r="C599" s="230"/>
      <c r="D599" s="231" t="s">
        <v>268</v>
      </c>
      <c r="E599" s="232" t="s">
        <v>19</v>
      </c>
      <c r="F599" s="233" t="s">
        <v>857</v>
      </c>
      <c r="G599" s="230"/>
      <c r="H599" s="234">
        <v>12.295</v>
      </c>
      <c r="I599" s="235"/>
      <c r="J599" s="230"/>
      <c r="K599" s="230"/>
      <c r="L599" s="236"/>
      <c r="M599" s="237"/>
      <c r="N599" s="238"/>
      <c r="O599" s="238"/>
      <c r="P599" s="238"/>
      <c r="Q599" s="238"/>
      <c r="R599" s="238"/>
      <c r="S599" s="238"/>
      <c r="T599" s="239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0" t="s">
        <v>268</v>
      </c>
      <c r="AU599" s="240" t="s">
        <v>93</v>
      </c>
      <c r="AV599" s="13" t="s">
        <v>93</v>
      </c>
      <c r="AW599" s="13" t="s">
        <v>34</v>
      </c>
      <c r="AX599" s="13" t="s">
        <v>74</v>
      </c>
      <c r="AY599" s="240" t="s">
        <v>224</v>
      </c>
    </row>
    <row r="600" s="14" customFormat="1">
      <c r="A600" s="14"/>
      <c r="B600" s="246"/>
      <c r="C600" s="247"/>
      <c r="D600" s="231" t="s">
        <v>268</v>
      </c>
      <c r="E600" s="248" t="s">
        <v>19</v>
      </c>
      <c r="F600" s="249" t="s">
        <v>838</v>
      </c>
      <c r="G600" s="247"/>
      <c r="H600" s="248" t="s">
        <v>19</v>
      </c>
      <c r="I600" s="250"/>
      <c r="J600" s="247"/>
      <c r="K600" s="247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268</v>
      </c>
      <c r="AU600" s="255" t="s">
        <v>93</v>
      </c>
      <c r="AV600" s="14" t="s">
        <v>82</v>
      </c>
      <c r="AW600" s="14" t="s">
        <v>34</v>
      </c>
      <c r="AX600" s="14" t="s">
        <v>74</v>
      </c>
      <c r="AY600" s="255" t="s">
        <v>224</v>
      </c>
    </row>
    <row r="601" s="13" customFormat="1">
      <c r="A601" s="13"/>
      <c r="B601" s="229"/>
      <c r="C601" s="230"/>
      <c r="D601" s="231" t="s">
        <v>268</v>
      </c>
      <c r="E601" s="232" t="s">
        <v>19</v>
      </c>
      <c r="F601" s="233" t="s">
        <v>858</v>
      </c>
      <c r="G601" s="230"/>
      <c r="H601" s="234">
        <v>11.755000000000001</v>
      </c>
      <c r="I601" s="235"/>
      <c r="J601" s="230"/>
      <c r="K601" s="230"/>
      <c r="L601" s="236"/>
      <c r="M601" s="237"/>
      <c r="N601" s="238"/>
      <c r="O601" s="238"/>
      <c r="P601" s="238"/>
      <c r="Q601" s="238"/>
      <c r="R601" s="238"/>
      <c r="S601" s="238"/>
      <c r="T601" s="239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0" t="s">
        <v>268</v>
      </c>
      <c r="AU601" s="240" t="s">
        <v>93</v>
      </c>
      <c r="AV601" s="13" t="s">
        <v>93</v>
      </c>
      <c r="AW601" s="13" t="s">
        <v>34</v>
      </c>
      <c r="AX601" s="13" t="s">
        <v>74</v>
      </c>
      <c r="AY601" s="240" t="s">
        <v>224</v>
      </c>
    </row>
    <row r="602" s="14" customFormat="1">
      <c r="A602" s="14"/>
      <c r="B602" s="246"/>
      <c r="C602" s="247"/>
      <c r="D602" s="231" t="s">
        <v>268</v>
      </c>
      <c r="E602" s="248" t="s">
        <v>19</v>
      </c>
      <c r="F602" s="249" t="s">
        <v>840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268</v>
      </c>
      <c r="AU602" s="255" t="s">
        <v>93</v>
      </c>
      <c r="AV602" s="14" t="s">
        <v>82</v>
      </c>
      <c r="AW602" s="14" t="s">
        <v>34</v>
      </c>
      <c r="AX602" s="14" t="s">
        <v>74</v>
      </c>
      <c r="AY602" s="255" t="s">
        <v>224</v>
      </c>
    </row>
    <row r="603" s="13" customFormat="1">
      <c r="A603" s="13"/>
      <c r="B603" s="229"/>
      <c r="C603" s="230"/>
      <c r="D603" s="231" t="s">
        <v>268</v>
      </c>
      <c r="E603" s="232" t="s">
        <v>19</v>
      </c>
      <c r="F603" s="233" t="s">
        <v>859</v>
      </c>
      <c r="G603" s="230"/>
      <c r="H603" s="234">
        <v>11.334</v>
      </c>
      <c r="I603" s="235"/>
      <c r="J603" s="230"/>
      <c r="K603" s="230"/>
      <c r="L603" s="236"/>
      <c r="M603" s="237"/>
      <c r="N603" s="238"/>
      <c r="O603" s="238"/>
      <c r="P603" s="238"/>
      <c r="Q603" s="238"/>
      <c r="R603" s="238"/>
      <c r="S603" s="238"/>
      <c r="T603" s="239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0" t="s">
        <v>268</v>
      </c>
      <c r="AU603" s="240" t="s">
        <v>93</v>
      </c>
      <c r="AV603" s="13" t="s">
        <v>93</v>
      </c>
      <c r="AW603" s="13" t="s">
        <v>34</v>
      </c>
      <c r="AX603" s="13" t="s">
        <v>74</v>
      </c>
      <c r="AY603" s="240" t="s">
        <v>224</v>
      </c>
    </row>
    <row r="604" s="14" customFormat="1">
      <c r="A604" s="14"/>
      <c r="B604" s="246"/>
      <c r="C604" s="247"/>
      <c r="D604" s="231" t="s">
        <v>268</v>
      </c>
      <c r="E604" s="248" t="s">
        <v>19</v>
      </c>
      <c r="F604" s="249" t="s">
        <v>842</v>
      </c>
      <c r="G604" s="247"/>
      <c r="H604" s="248" t="s">
        <v>19</v>
      </c>
      <c r="I604" s="250"/>
      <c r="J604" s="247"/>
      <c r="K604" s="247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268</v>
      </c>
      <c r="AU604" s="255" t="s">
        <v>93</v>
      </c>
      <c r="AV604" s="14" t="s">
        <v>82</v>
      </c>
      <c r="AW604" s="14" t="s">
        <v>34</v>
      </c>
      <c r="AX604" s="14" t="s">
        <v>74</v>
      </c>
      <c r="AY604" s="255" t="s">
        <v>224</v>
      </c>
    </row>
    <row r="605" s="13" customFormat="1">
      <c r="A605" s="13"/>
      <c r="B605" s="229"/>
      <c r="C605" s="230"/>
      <c r="D605" s="231" t="s">
        <v>268</v>
      </c>
      <c r="E605" s="232" t="s">
        <v>19</v>
      </c>
      <c r="F605" s="233" t="s">
        <v>860</v>
      </c>
      <c r="G605" s="230"/>
      <c r="H605" s="234">
        <v>7.3440000000000003</v>
      </c>
      <c r="I605" s="235"/>
      <c r="J605" s="230"/>
      <c r="K605" s="230"/>
      <c r="L605" s="236"/>
      <c r="M605" s="237"/>
      <c r="N605" s="238"/>
      <c r="O605" s="238"/>
      <c r="P605" s="238"/>
      <c r="Q605" s="238"/>
      <c r="R605" s="238"/>
      <c r="S605" s="238"/>
      <c r="T605" s="239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0" t="s">
        <v>268</v>
      </c>
      <c r="AU605" s="240" t="s">
        <v>93</v>
      </c>
      <c r="AV605" s="13" t="s">
        <v>93</v>
      </c>
      <c r="AW605" s="13" t="s">
        <v>34</v>
      </c>
      <c r="AX605" s="13" t="s">
        <v>74</v>
      </c>
      <c r="AY605" s="240" t="s">
        <v>224</v>
      </c>
    </row>
    <row r="606" s="14" customFormat="1">
      <c r="A606" s="14"/>
      <c r="B606" s="246"/>
      <c r="C606" s="247"/>
      <c r="D606" s="231" t="s">
        <v>268</v>
      </c>
      <c r="E606" s="248" t="s">
        <v>19</v>
      </c>
      <c r="F606" s="249" t="s">
        <v>861</v>
      </c>
      <c r="G606" s="247"/>
      <c r="H606" s="248" t="s">
        <v>19</v>
      </c>
      <c r="I606" s="250"/>
      <c r="J606" s="247"/>
      <c r="K606" s="247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268</v>
      </c>
      <c r="AU606" s="255" t="s">
        <v>93</v>
      </c>
      <c r="AV606" s="14" t="s">
        <v>82</v>
      </c>
      <c r="AW606" s="14" t="s">
        <v>34</v>
      </c>
      <c r="AX606" s="14" t="s">
        <v>74</v>
      </c>
      <c r="AY606" s="255" t="s">
        <v>224</v>
      </c>
    </row>
    <row r="607" s="13" customFormat="1">
      <c r="A607" s="13"/>
      <c r="B607" s="229"/>
      <c r="C607" s="230"/>
      <c r="D607" s="231" t="s">
        <v>268</v>
      </c>
      <c r="E607" s="232" t="s">
        <v>19</v>
      </c>
      <c r="F607" s="233" t="s">
        <v>862</v>
      </c>
      <c r="G607" s="230"/>
      <c r="H607" s="234">
        <v>2.2770000000000001</v>
      </c>
      <c r="I607" s="235"/>
      <c r="J607" s="230"/>
      <c r="K607" s="230"/>
      <c r="L607" s="236"/>
      <c r="M607" s="237"/>
      <c r="N607" s="238"/>
      <c r="O607" s="238"/>
      <c r="P607" s="238"/>
      <c r="Q607" s="238"/>
      <c r="R607" s="238"/>
      <c r="S607" s="238"/>
      <c r="T607" s="23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0" t="s">
        <v>268</v>
      </c>
      <c r="AU607" s="240" t="s">
        <v>93</v>
      </c>
      <c r="AV607" s="13" t="s">
        <v>93</v>
      </c>
      <c r="AW607" s="13" t="s">
        <v>34</v>
      </c>
      <c r="AX607" s="13" t="s">
        <v>74</v>
      </c>
      <c r="AY607" s="240" t="s">
        <v>224</v>
      </c>
    </row>
    <row r="608" s="14" customFormat="1">
      <c r="A608" s="14"/>
      <c r="B608" s="246"/>
      <c r="C608" s="247"/>
      <c r="D608" s="231" t="s">
        <v>268</v>
      </c>
      <c r="E608" s="248" t="s">
        <v>19</v>
      </c>
      <c r="F608" s="249" t="s">
        <v>846</v>
      </c>
      <c r="G608" s="247"/>
      <c r="H608" s="248" t="s">
        <v>19</v>
      </c>
      <c r="I608" s="250"/>
      <c r="J608" s="247"/>
      <c r="K608" s="247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268</v>
      </c>
      <c r="AU608" s="255" t="s">
        <v>93</v>
      </c>
      <c r="AV608" s="14" t="s">
        <v>82</v>
      </c>
      <c r="AW608" s="14" t="s">
        <v>34</v>
      </c>
      <c r="AX608" s="14" t="s">
        <v>74</v>
      </c>
      <c r="AY608" s="255" t="s">
        <v>224</v>
      </c>
    </row>
    <row r="609" s="13" customFormat="1">
      <c r="A609" s="13"/>
      <c r="B609" s="229"/>
      <c r="C609" s="230"/>
      <c r="D609" s="231" t="s">
        <v>268</v>
      </c>
      <c r="E609" s="232" t="s">
        <v>19</v>
      </c>
      <c r="F609" s="233" t="s">
        <v>863</v>
      </c>
      <c r="G609" s="230"/>
      <c r="H609" s="234">
        <v>1.593</v>
      </c>
      <c r="I609" s="235"/>
      <c r="J609" s="230"/>
      <c r="K609" s="230"/>
      <c r="L609" s="236"/>
      <c r="M609" s="237"/>
      <c r="N609" s="238"/>
      <c r="O609" s="238"/>
      <c r="P609" s="238"/>
      <c r="Q609" s="238"/>
      <c r="R609" s="238"/>
      <c r="S609" s="238"/>
      <c r="T609" s="23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0" t="s">
        <v>268</v>
      </c>
      <c r="AU609" s="240" t="s">
        <v>93</v>
      </c>
      <c r="AV609" s="13" t="s">
        <v>93</v>
      </c>
      <c r="AW609" s="13" t="s">
        <v>34</v>
      </c>
      <c r="AX609" s="13" t="s">
        <v>74</v>
      </c>
      <c r="AY609" s="240" t="s">
        <v>224</v>
      </c>
    </row>
    <row r="610" s="16" customFormat="1">
      <c r="A610" s="16"/>
      <c r="B610" s="272"/>
      <c r="C610" s="273"/>
      <c r="D610" s="231" t="s">
        <v>268</v>
      </c>
      <c r="E610" s="274" t="s">
        <v>19</v>
      </c>
      <c r="F610" s="275" t="s">
        <v>351</v>
      </c>
      <c r="G610" s="273"/>
      <c r="H610" s="276">
        <v>65.191000000000002</v>
      </c>
      <c r="I610" s="277"/>
      <c r="J610" s="273"/>
      <c r="K610" s="273"/>
      <c r="L610" s="278"/>
      <c r="M610" s="279"/>
      <c r="N610" s="280"/>
      <c r="O610" s="280"/>
      <c r="P610" s="280"/>
      <c r="Q610" s="280"/>
      <c r="R610" s="280"/>
      <c r="S610" s="280"/>
      <c r="T610" s="281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T610" s="282" t="s">
        <v>268</v>
      </c>
      <c r="AU610" s="282" t="s">
        <v>93</v>
      </c>
      <c r="AV610" s="16" t="s">
        <v>231</v>
      </c>
      <c r="AW610" s="16" t="s">
        <v>34</v>
      </c>
      <c r="AX610" s="16" t="s">
        <v>82</v>
      </c>
      <c r="AY610" s="282" t="s">
        <v>224</v>
      </c>
    </row>
    <row r="611" s="2" customFormat="1" ht="37.8" customHeight="1">
      <c r="A611" s="41"/>
      <c r="B611" s="42"/>
      <c r="C611" s="216" t="s">
        <v>864</v>
      </c>
      <c r="D611" s="216" t="s">
        <v>227</v>
      </c>
      <c r="E611" s="217" t="s">
        <v>865</v>
      </c>
      <c r="F611" s="218" t="s">
        <v>866</v>
      </c>
      <c r="G611" s="219" t="s">
        <v>595</v>
      </c>
      <c r="H611" s="220">
        <v>100</v>
      </c>
      <c r="I611" s="221"/>
      <c r="J611" s="222">
        <f>ROUND(I611*H611,2)</f>
        <v>0</v>
      </c>
      <c r="K611" s="218" t="s">
        <v>312</v>
      </c>
      <c r="L611" s="47"/>
      <c r="M611" s="223" t="s">
        <v>19</v>
      </c>
      <c r="N611" s="224" t="s">
        <v>46</v>
      </c>
      <c r="O611" s="87"/>
      <c r="P611" s="225">
        <f>O611*H611</f>
        <v>0</v>
      </c>
      <c r="Q611" s="225">
        <v>0.017940000000000001</v>
      </c>
      <c r="R611" s="225">
        <f>Q611*H611</f>
        <v>1.794</v>
      </c>
      <c r="S611" s="225">
        <v>0</v>
      </c>
      <c r="T611" s="226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27" t="s">
        <v>231</v>
      </c>
      <c r="AT611" s="227" t="s">
        <v>227</v>
      </c>
      <c r="AU611" s="227" t="s">
        <v>93</v>
      </c>
      <c r="AY611" s="20" t="s">
        <v>224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20" t="s">
        <v>93</v>
      </c>
      <c r="BK611" s="228">
        <f>ROUND(I611*H611,2)</f>
        <v>0</v>
      </c>
      <c r="BL611" s="20" t="s">
        <v>231</v>
      </c>
      <c r="BM611" s="227" t="s">
        <v>867</v>
      </c>
    </row>
    <row r="612" s="2" customFormat="1">
      <c r="A612" s="41"/>
      <c r="B612" s="42"/>
      <c r="C612" s="43"/>
      <c r="D612" s="267" t="s">
        <v>314</v>
      </c>
      <c r="E612" s="43"/>
      <c r="F612" s="268" t="s">
        <v>868</v>
      </c>
      <c r="G612" s="43"/>
      <c r="H612" s="43"/>
      <c r="I612" s="269"/>
      <c r="J612" s="43"/>
      <c r="K612" s="43"/>
      <c r="L612" s="47"/>
      <c r="M612" s="270"/>
      <c r="N612" s="271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314</v>
      </c>
      <c r="AU612" s="20" t="s">
        <v>93</v>
      </c>
    </row>
    <row r="613" s="14" customFormat="1">
      <c r="A613" s="14"/>
      <c r="B613" s="246"/>
      <c r="C613" s="247"/>
      <c r="D613" s="231" t="s">
        <v>268</v>
      </c>
      <c r="E613" s="248" t="s">
        <v>19</v>
      </c>
      <c r="F613" s="249" t="s">
        <v>869</v>
      </c>
      <c r="G613" s="247"/>
      <c r="H613" s="248" t="s">
        <v>19</v>
      </c>
      <c r="I613" s="250"/>
      <c r="J613" s="247"/>
      <c r="K613" s="247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268</v>
      </c>
      <c r="AU613" s="255" t="s">
        <v>93</v>
      </c>
      <c r="AV613" s="14" t="s">
        <v>82</v>
      </c>
      <c r="AW613" s="14" t="s">
        <v>34</v>
      </c>
      <c r="AX613" s="14" t="s">
        <v>74</v>
      </c>
      <c r="AY613" s="255" t="s">
        <v>224</v>
      </c>
    </row>
    <row r="614" s="13" customFormat="1">
      <c r="A614" s="13"/>
      <c r="B614" s="229"/>
      <c r="C614" s="230"/>
      <c r="D614" s="231" t="s">
        <v>268</v>
      </c>
      <c r="E614" s="232" t="s">
        <v>19</v>
      </c>
      <c r="F614" s="233" t="s">
        <v>870</v>
      </c>
      <c r="G614" s="230"/>
      <c r="H614" s="234">
        <v>100</v>
      </c>
      <c r="I614" s="235"/>
      <c r="J614" s="230"/>
      <c r="K614" s="230"/>
      <c r="L614" s="236"/>
      <c r="M614" s="237"/>
      <c r="N614" s="238"/>
      <c r="O614" s="238"/>
      <c r="P614" s="238"/>
      <c r="Q614" s="238"/>
      <c r="R614" s="238"/>
      <c r="S614" s="238"/>
      <c r="T614" s="239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0" t="s">
        <v>268</v>
      </c>
      <c r="AU614" s="240" t="s">
        <v>93</v>
      </c>
      <c r="AV614" s="13" t="s">
        <v>93</v>
      </c>
      <c r="AW614" s="13" t="s">
        <v>34</v>
      </c>
      <c r="AX614" s="13" t="s">
        <v>82</v>
      </c>
      <c r="AY614" s="240" t="s">
        <v>224</v>
      </c>
    </row>
    <row r="615" s="2" customFormat="1" ht="37.8" customHeight="1">
      <c r="A615" s="41"/>
      <c r="B615" s="42"/>
      <c r="C615" s="216" t="s">
        <v>871</v>
      </c>
      <c r="D615" s="216" t="s">
        <v>227</v>
      </c>
      <c r="E615" s="217" t="s">
        <v>872</v>
      </c>
      <c r="F615" s="218" t="s">
        <v>873</v>
      </c>
      <c r="G615" s="219" t="s">
        <v>595</v>
      </c>
      <c r="H615" s="220">
        <v>8</v>
      </c>
      <c r="I615" s="221"/>
      <c r="J615" s="222">
        <f>ROUND(I615*H615,2)</f>
        <v>0</v>
      </c>
      <c r="K615" s="218" t="s">
        <v>312</v>
      </c>
      <c r="L615" s="47"/>
      <c r="M615" s="223" t="s">
        <v>19</v>
      </c>
      <c r="N615" s="224" t="s">
        <v>46</v>
      </c>
      <c r="O615" s="87"/>
      <c r="P615" s="225">
        <f>O615*H615</f>
        <v>0</v>
      </c>
      <c r="Q615" s="225">
        <v>0.040550000000000003</v>
      </c>
      <c r="R615" s="225">
        <f>Q615*H615</f>
        <v>0.32440000000000002</v>
      </c>
      <c r="S615" s="225">
        <v>0</v>
      </c>
      <c r="T615" s="226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7" t="s">
        <v>231</v>
      </c>
      <c r="AT615" s="227" t="s">
        <v>227</v>
      </c>
      <c r="AU615" s="227" t="s">
        <v>93</v>
      </c>
      <c r="AY615" s="20" t="s">
        <v>224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20" t="s">
        <v>93</v>
      </c>
      <c r="BK615" s="228">
        <f>ROUND(I615*H615,2)</f>
        <v>0</v>
      </c>
      <c r="BL615" s="20" t="s">
        <v>231</v>
      </c>
      <c r="BM615" s="227" t="s">
        <v>874</v>
      </c>
    </row>
    <row r="616" s="2" customFormat="1">
      <c r="A616" s="41"/>
      <c r="B616" s="42"/>
      <c r="C616" s="43"/>
      <c r="D616" s="267" t="s">
        <v>314</v>
      </c>
      <c r="E616" s="43"/>
      <c r="F616" s="268" t="s">
        <v>875</v>
      </c>
      <c r="G616" s="43"/>
      <c r="H616" s="43"/>
      <c r="I616" s="269"/>
      <c r="J616" s="43"/>
      <c r="K616" s="43"/>
      <c r="L616" s="47"/>
      <c r="M616" s="270"/>
      <c r="N616" s="271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314</v>
      </c>
      <c r="AU616" s="20" t="s">
        <v>93</v>
      </c>
    </row>
    <row r="617" s="14" customFormat="1">
      <c r="A617" s="14"/>
      <c r="B617" s="246"/>
      <c r="C617" s="247"/>
      <c r="D617" s="231" t="s">
        <v>268</v>
      </c>
      <c r="E617" s="248" t="s">
        <v>19</v>
      </c>
      <c r="F617" s="249" t="s">
        <v>869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268</v>
      </c>
      <c r="AU617" s="255" t="s">
        <v>93</v>
      </c>
      <c r="AV617" s="14" t="s">
        <v>82</v>
      </c>
      <c r="AW617" s="14" t="s">
        <v>34</v>
      </c>
      <c r="AX617" s="14" t="s">
        <v>74</v>
      </c>
      <c r="AY617" s="255" t="s">
        <v>224</v>
      </c>
    </row>
    <row r="618" s="13" customFormat="1">
      <c r="A618" s="13"/>
      <c r="B618" s="229"/>
      <c r="C618" s="230"/>
      <c r="D618" s="231" t="s">
        <v>268</v>
      </c>
      <c r="E618" s="232" t="s">
        <v>19</v>
      </c>
      <c r="F618" s="233" t="s">
        <v>254</v>
      </c>
      <c r="G618" s="230"/>
      <c r="H618" s="234">
        <v>8</v>
      </c>
      <c r="I618" s="235"/>
      <c r="J618" s="230"/>
      <c r="K618" s="230"/>
      <c r="L618" s="236"/>
      <c r="M618" s="237"/>
      <c r="N618" s="238"/>
      <c r="O618" s="238"/>
      <c r="P618" s="238"/>
      <c r="Q618" s="238"/>
      <c r="R618" s="238"/>
      <c r="S618" s="238"/>
      <c r="T618" s="239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0" t="s">
        <v>268</v>
      </c>
      <c r="AU618" s="240" t="s">
        <v>93</v>
      </c>
      <c r="AV618" s="13" t="s">
        <v>93</v>
      </c>
      <c r="AW618" s="13" t="s">
        <v>34</v>
      </c>
      <c r="AX618" s="13" t="s">
        <v>82</v>
      </c>
      <c r="AY618" s="240" t="s">
        <v>224</v>
      </c>
    </row>
    <row r="619" s="2" customFormat="1" ht="37.8" customHeight="1">
      <c r="A619" s="41"/>
      <c r="B619" s="42"/>
      <c r="C619" s="216" t="s">
        <v>876</v>
      </c>
      <c r="D619" s="216" t="s">
        <v>227</v>
      </c>
      <c r="E619" s="217" t="s">
        <v>877</v>
      </c>
      <c r="F619" s="218" t="s">
        <v>878</v>
      </c>
      <c r="G619" s="219" t="s">
        <v>595</v>
      </c>
      <c r="H619" s="220">
        <v>23</v>
      </c>
      <c r="I619" s="221"/>
      <c r="J619" s="222">
        <f>ROUND(I619*H619,2)</f>
        <v>0</v>
      </c>
      <c r="K619" s="218" t="s">
        <v>312</v>
      </c>
      <c r="L619" s="47"/>
      <c r="M619" s="223" t="s">
        <v>19</v>
      </c>
      <c r="N619" s="224" t="s">
        <v>46</v>
      </c>
      <c r="O619" s="87"/>
      <c r="P619" s="225">
        <f>O619*H619</f>
        <v>0</v>
      </c>
      <c r="Q619" s="225">
        <v>0.04555</v>
      </c>
      <c r="R619" s="225">
        <f>Q619*H619</f>
        <v>1.04765</v>
      </c>
      <c r="S619" s="225">
        <v>0</v>
      </c>
      <c r="T619" s="226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7" t="s">
        <v>231</v>
      </c>
      <c r="AT619" s="227" t="s">
        <v>227</v>
      </c>
      <c r="AU619" s="227" t="s">
        <v>93</v>
      </c>
      <c r="AY619" s="20" t="s">
        <v>224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20" t="s">
        <v>93</v>
      </c>
      <c r="BK619" s="228">
        <f>ROUND(I619*H619,2)</f>
        <v>0</v>
      </c>
      <c r="BL619" s="20" t="s">
        <v>231</v>
      </c>
      <c r="BM619" s="227" t="s">
        <v>879</v>
      </c>
    </row>
    <row r="620" s="2" customFormat="1">
      <c r="A620" s="41"/>
      <c r="B620" s="42"/>
      <c r="C620" s="43"/>
      <c r="D620" s="267" t="s">
        <v>314</v>
      </c>
      <c r="E620" s="43"/>
      <c r="F620" s="268" t="s">
        <v>880</v>
      </c>
      <c r="G620" s="43"/>
      <c r="H620" s="43"/>
      <c r="I620" s="269"/>
      <c r="J620" s="43"/>
      <c r="K620" s="43"/>
      <c r="L620" s="47"/>
      <c r="M620" s="270"/>
      <c r="N620" s="271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314</v>
      </c>
      <c r="AU620" s="20" t="s">
        <v>93</v>
      </c>
    </row>
    <row r="621" s="14" customFormat="1">
      <c r="A621" s="14"/>
      <c r="B621" s="246"/>
      <c r="C621" s="247"/>
      <c r="D621" s="231" t="s">
        <v>268</v>
      </c>
      <c r="E621" s="248" t="s">
        <v>19</v>
      </c>
      <c r="F621" s="249" t="s">
        <v>869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268</v>
      </c>
      <c r="AU621" s="255" t="s">
        <v>93</v>
      </c>
      <c r="AV621" s="14" t="s">
        <v>82</v>
      </c>
      <c r="AW621" s="14" t="s">
        <v>34</v>
      </c>
      <c r="AX621" s="14" t="s">
        <v>74</v>
      </c>
      <c r="AY621" s="255" t="s">
        <v>224</v>
      </c>
    </row>
    <row r="622" s="13" customFormat="1">
      <c r="A622" s="13"/>
      <c r="B622" s="229"/>
      <c r="C622" s="230"/>
      <c r="D622" s="231" t="s">
        <v>268</v>
      </c>
      <c r="E622" s="232" t="s">
        <v>19</v>
      </c>
      <c r="F622" s="233" t="s">
        <v>881</v>
      </c>
      <c r="G622" s="230"/>
      <c r="H622" s="234">
        <v>23</v>
      </c>
      <c r="I622" s="235"/>
      <c r="J622" s="230"/>
      <c r="K622" s="230"/>
      <c r="L622" s="236"/>
      <c r="M622" s="237"/>
      <c r="N622" s="238"/>
      <c r="O622" s="238"/>
      <c r="P622" s="238"/>
      <c r="Q622" s="238"/>
      <c r="R622" s="238"/>
      <c r="S622" s="238"/>
      <c r="T622" s="23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0" t="s">
        <v>268</v>
      </c>
      <c r="AU622" s="240" t="s">
        <v>93</v>
      </c>
      <c r="AV622" s="13" t="s">
        <v>93</v>
      </c>
      <c r="AW622" s="13" t="s">
        <v>34</v>
      </c>
      <c r="AX622" s="13" t="s">
        <v>82</v>
      </c>
      <c r="AY622" s="240" t="s">
        <v>224</v>
      </c>
    </row>
    <row r="623" s="2" customFormat="1" ht="33" customHeight="1">
      <c r="A623" s="41"/>
      <c r="B623" s="42"/>
      <c r="C623" s="216" t="s">
        <v>882</v>
      </c>
      <c r="D623" s="216" t="s">
        <v>227</v>
      </c>
      <c r="E623" s="217" t="s">
        <v>883</v>
      </c>
      <c r="F623" s="218" t="s">
        <v>884</v>
      </c>
      <c r="G623" s="219" t="s">
        <v>471</v>
      </c>
      <c r="H623" s="220">
        <v>1.25</v>
      </c>
      <c r="I623" s="221"/>
      <c r="J623" s="222">
        <f>ROUND(I623*H623,2)</f>
        <v>0</v>
      </c>
      <c r="K623" s="218" t="s">
        <v>312</v>
      </c>
      <c r="L623" s="47"/>
      <c r="M623" s="223" t="s">
        <v>19</v>
      </c>
      <c r="N623" s="224" t="s">
        <v>46</v>
      </c>
      <c r="O623" s="87"/>
      <c r="P623" s="225">
        <f>O623*H623</f>
        <v>0</v>
      </c>
      <c r="Q623" s="225">
        <v>0.00025999999999999998</v>
      </c>
      <c r="R623" s="225">
        <f>Q623*H623</f>
        <v>0.00032499999999999999</v>
      </c>
      <c r="S623" s="225">
        <v>0</v>
      </c>
      <c r="T623" s="226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7" t="s">
        <v>231</v>
      </c>
      <c r="AT623" s="227" t="s">
        <v>227</v>
      </c>
      <c r="AU623" s="227" t="s">
        <v>93</v>
      </c>
      <c r="AY623" s="20" t="s">
        <v>224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20" t="s">
        <v>93</v>
      </c>
      <c r="BK623" s="228">
        <f>ROUND(I623*H623,2)</f>
        <v>0</v>
      </c>
      <c r="BL623" s="20" t="s">
        <v>231</v>
      </c>
      <c r="BM623" s="227" t="s">
        <v>885</v>
      </c>
    </row>
    <row r="624" s="2" customFormat="1">
      <c r="A624" s="41"/>
      <c r="B624" s="42"/>
      <c r="C624" s="43"/>
      <c r="D624" s="267" t="s">
        <v>314</v>
      </c>
      <c r="E624" s="43"/>
      <c r="F624" s="268" t="s">
        <v>886</v>
      </c>
      <c r="G624" s="43"/>
      <c r="H624" s="43"/>
      <c r="I624" s="269"/>
      <c r="J624" s="43"/>
      <c r="K624" s="43"/>
      <c r="L624" s="47"/>
      <c r="M624" s="270"/>
      <c r="N624" s="271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314</v>
      </c>
      <c r="AU624" s="20" t="s">
        <v>93</v>
      </c>
    </row>
    <row r="625" s="14" customFormat="1">
      <c r="A625" s="14"/>
      <c r="B625" s="246"/>
      <c r="C625" s="247"/>
      <c r="D625" s="231" t="s">
        <v>268</v>
      </c>
      <c r="E625" s="248" t="s">
        <v>19</v>
      </c>
      <c r="F625" s="249" t="s">
        <v>869</v>
      </c>
      <c r="G625" s="247"/>
      <c r="H625" s="248" t="s">
        <v>19</v>
      </c>
      <c r="I625" s="250"/>
      <c r="J625" s="247"/>
      <c r="K625" s="247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268</v>
      </c>
      <c r="AU625" s="255" t="s">
        <v>93</v>
      </c>
      <c r="AV625" s="14" t="s">
        <v>82</v>
      </c>
      <c r="AW625" s="14" t="s">
        <v>34</v>
      </c>
      <c r="AX625" s="14" t="s">
        <v>74</v>
      </c>
      <c r="AY625" s="255" t="s">
        <v>224</v>
      </c>
    </row>
    <row r="626" s="13" customFormat="1">
      <c r="A626" s="13"/>
      <c r="B626" s="229"/>
      <c r="C626" s="230"/>
      <c r="D626" s="231" t="s">
        <v>268</v>
      </c>
      <c r="E626" s="232" t="s">
        <v>19</v>
      </c>
      <c r="F626" s="233" t="s">
        <v>887</v>
      </c>
      <c r="G626" s="230"/>
      <c r="H626" s="234">
        <v>1.25</v>
      </c>
      <c r="I626" s="235"/>
      <c r="J626" s="230"/>
      <c r="K626" s="230"/>
      <c r="L626" s="236"/>
      <c r="M626" s="237"/>
      <c r="N626" s="238"/>
      <c r="O626" s="238"/>
      <c r="P626" s="238"/>
      <c r="Q626" s="238"/>
      <c r="R626" s="238"/>
      <c r="S626" s="238"/>
      <c r="T626" s="23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0" t="s">
        <v>268</v>
      </c>
      <c r="AU626" s="240" t="s">
        <v>93</v>
      </c>
      <c r="AV626" s="13" t="s">
        <v>93</v>
      </c>
      <c r="AW626" s="13" t="s">
        <v>34</v>
      </c>
      <c r="AX626" s="13" t="s">
        <v>82</v>
      </c>
      <c r="AY626" s="240" t="s">
        <v>224</v>
      </c>
    </row>
    <row r="627" s="2" customFormat="1" ht="24.15" customHeight="1">
      <c r="A627" s="41"/>
      <c r="B627" s="42"/>
      <c r="C627" s="216" t="s">
        <v>888</v>
      </c>
      <c r="D627" s="216" t="s">
        <v>227</v>
      </c>
      <c r="E627" s="217" t="s">
        <v>889</v>
      </c>
      <c r="F627" s="218" t="s">
        <v>890</v>
      </c>
      <c r="G627" s="219" t="s">
        <v>471</v>
      </c>
      <c r="H627" s="220">
        <v>8.75</v>
      </c>
      <c r="I627" s="221"/>
      <c r="J627" s="222">
        <f>ROUND(I627*H627,2)</f>
        <v>0</v>
      </c>
      <c r="K627" s="218" t="s">
        <v>312</v>
      </c>
      <c r="L627" s="47"/>
      <c r="M627" s="223" t="s">
        <v>19</v>
      </c>
      <c r="N627" s="224" t="s">
        <v>46</v>
      </c>
      <c r="O627" s="87"/>
      <c r="P627" s="225">
        <f>O627*H627</f>
        <v>0</v>
      </c>
      <c r="Q627" s="225">
        <v>0.00034000000000000002</v>
      </c>
      <c r="R627" s="225">
        <f>Q627*H627</f>
        <v>0.0029750000000000002</v>
      </c>
      <c r="S627" s="225">
        <v>0</v>
      </c>
      <c r="T627" s="226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7" t="s">
        <v>231</v>
      </c>
      <c r="AT627" s="227" t="s">
        <v>227</v>
      </c>
      <c r="AU627" s="227" t="s">
        <v>93</v>
      </c>
      <c r="AY627" s="20" t="s">
        <v>224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20" t="s">
        <v>93</v>
      </c>
      <c r="BK627" s="228">
        <f>ROUND(I627*H627,2)</f>
        <v>0</v>
      </c>
      <c r="BL627" s="20" t="s">
        <v>231</v>
      </c>
      <c r="BM627" s="227" t="s">
        <v>891</v>
      </c>
    </row>
    <row r="628" s="2" customFormat="1">
      <c r="A628" s="41"/>
      <c r="B628" s="42"/>
      <c r="C628" s="43"/>
      <c r="D628" s="267" t="s">
        <v>314</v>
      </c>
      <c r="E628" s="43"/>
      <c r="F628" s="268" t="s">
        <v>892</v>
      </c>
      <c r="G628" s="43"/>
      <c r="H628" s="43"/>
      <c r="I628" s="269"/>
      <c r="J628" s="43"/>
      <c r="K628" s="43"/>
      <c r="L628" s="47"/>
      <c r="M628" s="270"/>
      <c r="N628" s="271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314</v>
      </c>
      <c r="AU628" s="20" t="s">
        <v>93</v>
      </c>
    </row>
    <row r="629" s="14" customFormat="1">
      <c r="A629" s="14"/>
      <c r="B629" s="246"/>
      <c r="C629" s="247"/>
      <c r="D629" s="231" t="s">
        <v>268</v>
      </c>
      <c r="E629" s="248" t="s">
        <v>19</v>
      </c>
      <c r="F629" s="249" t="s">
        <v>869</v>
      </c>
      <c r="G629" s="247"/>
      <c r="H629" s="248" t="s">
        <v>19</v>
      </c>
      <c r="I629" s="250"/>
      <c r="J629" s="247"/>
      <c r="K629" s="247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268</v>
      </c>
      <c r="AU629" s="255" t="s">
        <v>93</v>
      </c>
      <c r="AV629" s="14" t="s">
        <v>82</v>
      </c>
      <c r="AW629" s="14" t="s">
        <v>34</v>
      </c>
      <c r="AX629" s="14" t="s">
        <v>74</v>
      </c>
      <c r="AY629" s="255" t="s">
        <v>224</v>
      </c>
    </row>
    <row r="630" s="13" customFormat="1">
      <c r="A630" s="13"/>
      <c r="B630" s="229"/>
      <c r="C630" s="230"/>
      <c r="D630" s="231" t="s">
        <v>268</v>
      </c>
      <c r="E630" s="232" t="s">
        <v>19</v>
      </c>
      <c r="F630" s="233" t="s">
        <v>893</v>
      </c>
      <c r="G630" s="230"/>
      <c r="H630" s="234">
        <v>8.75</v>
      </c>
      <c r="I630" s="235"/>
      <c r="J630" s="230"/>
      <c r="K630" s="230"/>
      <c r="L630" s="236"/>
      <c r="M630" s="237"/>
      <c r="N630" s="238"/>
      <c r="O630" s="238"/>
      <c r="P630" s="238"/>
      <c r="Q630" s="238"/>
      <c r="R630" s="238"/>
      <c r="S630" s="238"/>
      <c r="T630" s="23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0" t="s">
        <v>268</v>
      </c>
      <c r="AU630" s="240" t="s">
        <v>93</v>
      </c>
      <c r="AV630" s="13" t="s">
        <v>93</v>
      </c>
      <c r="AW630" s="13" t="s">
        <v>34</v>
      </c>
      <c r="AX630" s="13" t="s">
        <v>82</v>
      </c>
      <c r="AY630" s="240" t="s">
        <v>224</v>
      </c>
    </row>
    <row r="631" s="2" customFormat="1" ht="37.8" customHeight="1">
      <c r="A631" s="41"/>
      <c r="B631" s="42"/>
      <c r="C631" s="216" t="s">
        <v>894</v>
      </c>
      <c r="D631" s="216" t="s">
        <v>227</v>
      </c>
      <c r="E631" s="217" t="s">
        <v>895</v>
      </c>
      <c r="F631" s="218" t="s">
        <v>896</v>
      </c>
      <c r="G631" s="219" t="s">
        <v>324</v>
      </c>
      <c r="H631" s="220">
        <v>18.518000000000001</v>
      </c>
      <c r="I631" s="221"/>
      <c r="J631" s="222">
        <f>ROUND(I631*H631,2)</f>
        <v>0</v>
      </c>
      <c r="K631" s="218" t="s">
        <v>312</v>
      </c>
      <c r="L631" s="47"/>
      <c r="M631" s="223" t="s">
        <v>19</v>
      </c>
      <c r="N631" s="224" t="s">
        <v>46</v>
      </c>
      <c r="O631" s="87"/>
      <c r="P631" s="225">
        <f>O631*H631</f>
        <v>0</v>
      </c>
      <c r="Q631" s="225">
        <v>2.5018699999999998</v>
      </c>
      <c r="R631" s="225">
        <f>Q631*H631</f>
        <v>46.329628659999997</v>
      </c>
      <c r="S631" s="225">
        <v>0</v>
      </c>
      <c r="T631" s="226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7" t="s">
        <v>231</v>
      </c>
      <c r="AT631" s="227" t="s">
        <v>227</v>
      </c>
      <c r="AU631" s="227" t="s">
        <v>93</v>
      </c>
      <c r="AY631" s="20" t="s">
        <v>224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20" t="s">
        <v>93</v>
      </c>
      <c r="BK631" s="228">
        <f>ROUND(I631*H631,2)</f>
        <v>0</v>
      </c>
      <c r="BL631" s="20" t="s">
        <v>231</v>
      </c>
      <c r="BM631" s="227" t="s">
        <v>897</v>
      </c>
    </row>
    <row r="632" s="2" customFormat="1">
      <c r="A632" s="41"/>
      <c r="B632" s="42"/>
      <c r="C632" s="43"/>
      <c r="D632" s="267" t="s">
        <v>314</v>
      </c>
      <c r="E632" s="43"/>
      <c r="F632" s="268" t="s">
        <v>898</v>
      </c>
      <c r="G632" s="43"/>
      <c r="H632" s="43"/>
      <c r="I632" s="269"/>
      <c r="J632" s="43"/>
      <c r="K632" s="43"/>
      <c r="L632" s="47"/>
      <c r="M632" s="270"/>
      <c r="N632" s="271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314</v>
      </c>
      <c r="AU632" s="20" t="s">
        <v>93</v>
      </c>
    </row>
    <row r="633" s="14" customFormat="1">
      <c r="A633" s="14"/>
      <c r="B633" s="246"/>
      <c r="C633" s="247"/>
      <c r="D633" s="231" t="s">
        <v>268</v>
      </c>
      <c r="E633" s="248" t="s">
        <v>19</v>
      </c>
      <c r="F633" s="249" t="s">
        <v>496</v>
      </c>
      <c r="G633" s="247"/>
      <c r="H633" s="248" t="s">
        <v>19</v>
      </c>
      <c r="I633" s="250"/>
      <c r="J633" s="247"/>
      <c r="K633" s="247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268</v>
      </c>
      <c r="AU633" s="255" t="s">
        <v>93</v>
      </c>
      <c r="AV633" s="14" t="s">
        <v>82</v>
      </c>
      <c r="AW633" s="14" t="s">
        <v>34</v>
      </c>
      <c r="AX633" s="14" t="s">
        <v>74</v>
      </c>
      <c r="AY633" s="255" t="s">
        <v>224</v>
      </c>
    </row>
    <row r="634" s="13" customFormat="1">
      <c r="A634" s="13"/>
      <c r="B634" s="229"/>
      <c r="C634" s="230"/>
      <c r="D634" s="231" t="s">
        <v>268</v>
      </c>
      <c r="E634" s="232" t="s">
        <v>19</v>
      </c>
      <c r="F634" s="233" t="s">
        <v>899</v>
      </c>
      <c r="G634" s="230"/>
      <c r="H634" s="234">
        <v>9.2279999999999998</v>
      </c>
      <c r="I634" s="235"/>
      <c r="J634" s="230"/>
      <c r="K634" s="230"/>
      <c r="L634" s="236"/>
      <c r="M634" s="237"/>
      <c r="N634" s="238"/>
      <c r="O634" s="238"/>
      <c r="P634" s="238"/>
      <c r="Q634" s="238"/>
      <c r="R634" s="238"/>
      <c r="S634" s="238"/>
      <c r="T634" s="23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0" t="s">
        <v>268</v>
      </c>
      <c r="AU634" s="240" t="s">
        <v>93</v>
      </c>
      <c r="AV634" s="13" t="s">
        <v>93</v>
      </c>
      <c r="AW634" s="13" t="s">
        <v>34</v>
      </c>
      <c r="AX634" s="13" t="s">
        <v>74</v>
      </c>
      <c r="AY634" s="240" t="s">
        <v>224</v>
      </c>
    </row>
    <row r="635" s="14" customFormat="1">
      <c r="A635" s="14"/>
      <c r="B635" s="246"/>
      <c r="C635" s="247"/>
      <c r="D635" s="231" t="s">
        <v>268</v>
      </c>
      <c r="E635" s="248" t="s">
        <v>19</v>
      </c>
      <c r="F635" s="249" t="s">
        <v>648</v>
      </c>
      <c r="G635" s="247"/>
      <c r="H635" s="248" t="s">
        <v>19</v>
      </c>
      <c r="I635" s="250"/>
      <c r="J635" s="247"/>
      <c r="K635" s="247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268</v>
      </c>
      <c r="AU635" s="255" t="s">
        <v>93</v>
      </c>
      <c r="AV635" s="14" t="s">
        <v>82</v>
      </c>
      <c r="AW635" s="14" t="s">
        <v>34</v>
      </c>
      <c r="AX635" s="14" t="s">
        <v>74</v>
      </c>
      <c r="AY635" s="255" t="s">
        <v>224</v>
      </c>
    </row>
    <row r="636" s="13" customFormat="1">
      <c r="A636" s="13"/>
      <c r="B636" s="229"/>
      <c r="C636" s="230"/>
      <c r="D636" s="231" t="s">
        <v>268</v>
      </c>
      <c r="E636" s="232" t="s">
        <v>19</v>
      </c>
      <c r="F636" s="233" t="s">
        <v>900</v>
      </c>
      <c r="G636" s="230"/>
      <c r="H636" s="234">
        <v>7.79</v>
      </c>
      <c r="I636" s="235"/>
      <c r="J636" s="230"/>
      <c r="K636" s="230"/>
      <c r="L636" s="236"/>
      <c r="M636" s="237"/>
      <c r="N636" s="238"/>
      <c r="O636" s="238"/>
      <c r="P636" s="238"/>
      <c r="Q636" s="238"/>
      <c r="R636" s="238"/>
      <c r="S636" s="238"/>
      <c r="T636" s="239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0" t="s">
        <v>268</v>
      </c>
      <c r="AU636" s="240" t="s">
        <v>93</v>
      </c>
      <c r="AV636" s="13" t="s">
        <v>93</v>
      </c>
      <c r="AW636" s="13" t="s">
        <v>34</v>
      </c>
      <c r="AX636" s="13" t="s">
        <v>74</v>
      </c>
      <c r="AY636" s="240" t="s">
        <v>224</v>
      </c>
    </row>
    <row r="637" s="14" customFormat="1">
      <c r="A637" s="14"/>
      <c r="B637" s="246"/>
      <c r="C637" s="247"/>
      <c r="D637" s="231" t="s">
        <v>268</v>
      </c>
      <c r="E637" s="248" t="s">
        <v>19</v>
      </c>
      <c r="F637" s="249" t="s">
        <v>667</v>
      </c>
      <c r="G637" s="247"/>
      <c r="H637" s="248" t="s">
        <v>19</v>
      </c>
      <c r="I637" s="250"/>
      <c r="J637" s="247"/>
      <c r="K637" s="247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268</v>
      </c>
      <c r="AU637" s="255" t="s">
        <v>93</v>
      </c>
      <c r="AV637" s="14" t="s">
        <v>82</v>
      </c>
      <c r="AW637" s="14" t="s">
        <v>34</v>
      </c>
      <c r="AX637" s="14" t="s">
        <v>74</v>
      </c>
      <c r="AY637" s="255" t="s">
        <v>224</v>
      </c>
    </row>
    <row r="638" s="13" customFormat="1">
      <c r="A638" s="13"/>
      <c r="B638" s="229"/>
      <c r="C638" s="230"/>
      <c r="D638" s="231" t="s">
        <v>268</v>
      </c>
      <c r="E638" s="232" t="s">
        <v>19</v>
      </c>
      <c r="F638" s="233" t="s">
        <v>901</v>
      </c>
      <c r="G638" s="230"/>
      <c r="H638" s="234">
        <v>1.5</v>
      </c>
      <c r="I638" s="235"/>
      <c r="J638" s="230"/>
      <c r="K638" s="230"/>
      <c r="L638" s="236"/>
      <c r="M638" s="237"/>
      <c r="N638" s="238"/>
      <c r="O638" s="238"/>
      <c r="P638" s="238"/>
      <c r="Q638" s="238"/>
      <c r="R638" s="238"/>
      <c r="S638" s="238"/>
      <c r="T638" s="239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0" t="s">
        <v>268</v>
      </c>
      <c r="AU638" s="240" t="s">
        <v>93</v>
      </c>
      <c r="AV638" s="13" t="s">
        <v>93</v>
      </c>
      <c r="AW638" s="13" t="s">
        <v>34</v>
      </c>
      <c r="AX638" s="13" t="s">
        <v>74</v>
      </c>
      <c r="AY638" s="240" t="s">
        <v>224</v>
      </c>
    </row>
    <row r="639" s="16" customFormat="1">
      <c r="A639" s="16"/>
      <c r="B639" s="272"/>
      <c r="C639" s="273"/>
      <c r="D639" s="231" t="s">
        <v>268</v>
      </c>
      <c r="E639" s="274" t="s">
        <v>19</v>
      </c>
      <c r="F639" s="275" t="s">
        <v>351</v>
      </c>
      <c r="G639" s="273"/>
      <c r="H639" s="276">
        <v>18.518000000000001</v>
      </c>
      <c r="I639" s="277"/>
      <c r="J639" s="273"/>
      <c r="K639" s="273"/>
      <c r="L639" s="278"/>
      <c r="M639" s="279"/>
      <c r="N639" s="280"/>
      <c r="O639" s="280"/>
      <c r="P639" s="280"/>
      <c r="Q639" s="280"/>
      <c r="R639" s="280"/>
      <c r="S639" s="280"/>
      <c r="T639" s="281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82" t="s">
        <v>268</v>
      </c>
      <c r="AU639" s="282" t="s">
        <v>93</v>
      </c>
      <c r="AV639" s="16" t="s">
        <v>231</v>
      </c>
      <c r="AW639" s="16" t="s">
        <v>34</v>
      </c>
      <c r="AX639" s="16" t="s">
        <v>82</v>
      </c>
      <c r="AY639" s="282" t="s">
        <v>224</v>
      </c>
    </row>
    <row r="640" s="2" customFormat="1" ht="37.8" customHeight="1">
      <c r="A640" s="41"/>
      <c r="B640" s="42"/>
      <c r="C640" s="216" t="s">
        <v>902</v>
      </c>
      <c r="D640" s="216" t="s">
        <v>227</v>
      </c>
      <c r="E640" s="217" t="s">
        <v>903</v>
      </c>
      <c r="F640" s="218" t="s">
        <v>904</v>
      </c>
      <c r="G640" s="219" t="s">
        <v>266</v>
      </c>
      <c r="H640" s="220">
        <v>24</v>
      </c>
      <c r="I640" s="221"/>
      <c r="J640" s="222">
        <f>ROUND(I640*H640,2)</f>
        <v>0</v>
      </c>
      <c r="K640" s="218" t="s">
        <v>312</v>
      </c>
      <c r="L640" s="47"/>
      <c r="M640" s="223" t="s">
        <v>19</v>
      </c>
      <c r="N640" s="224" t="s">
        <v>46</v>
      </c>
      <c r="O640" s="87"/>
      <c r="P640" s="225">
        <f>O640*H640</f>
        <v>0</v>
      </c>
      <c r="Q640" s="225">
        <v>0.0024399999999999999</v>
      </c>
      <c r="R640" s="225">
        <f>Q640*H640</f>
        <v>0.058560000000000001</v>
      </c>
      <c r="S640" s="225">
        <v>0</v>
      </c>
      <c r="T640" s="226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7" t="s">
        <v>231</v>
      </c>
      <c r="AT640" s="227" t="s">
        <v>227</v>
      </c>
      <c r="AU640" s="227" t="s">
        <v>93</v>
      </c>
      <c r="AY640" s="20" t="s">
        <v>224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20" t="s">
        <v>93</v>
      </c>
      <c r="BK640" s="228">
        <f>ROUND(I640*H640,2)</f>
        <v>0</v>
      </c>
      <c r="BL640" s="20" t="s">
        <v>231</v>
      </c>
      <c r="BM640" s="227" t="s">
        <v>905</v>
      </c>
    </row>
    <row r="641" s="2" customFormat="1">
      <c r="A641" s="41"/>
      <c r="B641" s="42"/>
      <c r="C641" s="43"/>
      <c r="D641" s="267" t="s">
        <v>314</v>
      </c>
      <c r="E641" s="43"/>
      <c r="F641" s="268" t="s">
        <v>906</v>
      </c>
      <c r="G641" s="43"/>
      <c r="H641" s="43"/>
      <c r="I641" s="269"/>
      <c r="J641" s="43"/>
      <c r="K641" s="43"/>
      <c r="L641" s="47"/>
      <c r="M641" s="270"/>
      <c r="N641" s="271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314</v>
      </c>
      <c r="AU641" s="20" t="s">
        <v>93</v>
      </c>
    </row>
    <row r="642" s="14" customFormat="1">
      <c r="A642" s="14"/>
      <c r="B642" s="246"/>
      <c r="C642" s="247"/>
      <c r="D642" s="231" t="s">
        <v>268</v>
      </c>
      <c r="E642" s="248" t="s">
        <v>19</v>
      </c>
      <c r="F642" s="249" t="s">
        <v>667</v>
      </c>
      <c r="G642" s="247"/>
      <c r="H642" s="248" t="s">
        <v>19</v>
      </c>
      <c r="I642" s="250"/>
      <c r="J642" s="247"/>
      <c r="K642" s="247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268</v>
      </c>
      <c r="AU642" s="255" t="s">
        <v>93</v>
      </c>
      <c r="AV642" s="14" t="s">
        <v>82</v>
      </c>
      <c r="AW642" s="14" t="s">
        <v>34</v>
      </c>
      <c r="AX642" s="14" t="s">
        <v>74</v>
      </c>
      <c r="AY642" s="255" t="s">
        <v>224</v>
      </c>
    </row>
    <row r="643" s="13" customFormat="1">
      <c r="A643" s="13"/>
      <c r="B643" s="229"/>
      <c r="C643" s="230"/>
      <c r="D643" s="231" t="s">
        <v>268</v>
      </c>
      <c r="E643" s="232" t="s">
        <v>19</v>
      </c>
      <c r="F643" s="233" t="s">
        <v>907</v>
      </c>
      <c r="G643" s="230"/>
      <c r="H643" s="234">
        <v>24</v>
      </c>
      <c r="I643" s="235"/>
      <c r="J643" s="230"/>
      <c r="K643" s="230"/>
      <c r="L643" s="236"/>
      <c r="M643" s="237"/>
      <c r="N643" s="238"/>
      <c r="O643" s="238"/>
      <c r="P643" s="238"/>
      <c r="Q643" s="238"/>
      <c r="R643" s="238"/>
      <c r="S643" s="238"/>
      <c r="T643" s="23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0" t="s">
        <v>268</v>
      </c>
      <c r="AU643" s="240" t="s">
        <v>93</v>
      </c>
      <c r="AV643" s="13" t="s">
        <v>93</v>
      </c>
      <c r="AW643" s="13" t="s">
        <v>34</v>
      </c>
      <c r="AX643" s="13" t="s">
        <v>82</v>
      </c>
      <c r="AY643" s="240" t="s">
        <v>224</v>
      </c>
    </row>
    <row r="644" s="2" customFormat="1" ht="44.25" customHeight="1">
      <c r="A644" s="41"/>
      <c r="B644" s="42"/>
      <c r="C644" s="216" t="s">
        <v>908</v>
      </c>
      <c r="D644" s="216" t="s">
        <v>227</v>
      </c>
      <c r="E644" s="217" t="s">
        <v>909</v>
      </c>
      <c r="F644" s="218" t="s">
        <v>910</v>
      </c>
      <c r="G644" s="219" t="s">
        <v>266</v>
      </c>
      <c r="H644" s="220">
        <v>24</v>
      </c>
      <c r="I644" s="221"/>
      <c r="J644" s="222">
        <f>ROUND(I644*H644,2)</f>
        <v>0</v>
      </c>
      <c r="K644" s="218" t="s">
        <v>312</v>
      </c>
      <c r="L644" s="47"/>
      <c r="M644" s="223" t="s">
        <v>19</v>
      </c>
      <c r="N644" s="224" t="s">
        <v>46</v>
      </c>
      <c r="O644" s="87"/>
      <c r="P644" s="225">
        <f>O644*H644</f>
        <v>0</v>
      </c>
      <c r="Q644" s="225">
        <v>0</v>
      </c>
      <c r="R644" s="225">
        <f>Q644*H644</f>
        <v>0</v>
      </c>
      <c r="S644" s="225">
        <v>0</v>
      </c>
      <c r="T644" s="226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7" t="s">
        <v>231</v>
      </c>
      <c r="AT644" s="227" t="s">
        <v>227</v>
      </c>
      <c r="AU644" s="227" t="s">
        <v>93</v>
      </c>
      <c r="AY644" s="20" t="s">
        <v>224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20" t="s">
        <v>93</v>
      </c>
      <c r="BK644" s="228">
        <f>ROUND(I644*H644,2)</f>
        <v>0</v>
      </c>
      <c r="BL644" s="20" t="s">
        <v>231</v>
      </c>
      <c r="BM644" s="227" t="s">
        <v>911</v>
      </c>
    </row>
    <row r="645" s="2" customFormat="1">
      <c r="A645" s="41"/>
      <c r="B645" s="42"/>
      <c r="C645" s="43"/>
      <c r="D645" s="267" t="s">
        <v>314</v>
      </c>
      <c r="E645" s="43"/>
      <c r="F645" s="268" t="s">
        <v>912</v>
      </c>
      <c r="G645" s="43"/>
      <c r="H645" s="43"/>
      <c r="I645" s="269"/>
      <c r="J645" s="43"/>
      <c r="K645" s="43"/>
      <c r="L645" s="47"/>
      <c r="M645" s="270"/>
      <c r="N645" s="271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314</v>
      </c>
      <c r="AU645" s="20" t="s">
        <v>93</v>
      </c>
    </row>
    <row r="646" s="2" customFormat="1" ht="37.8" customHeight="1">
      <c r="A646" s="41"/>
      <c r="B646" s="42"/>
      <c r="C646" s="216" t="s">
        <v>913</v>
      </c>
      <c r="D646" s="216" t="s">
        <v>227</v>
      </c>
      <c r="E646" s="217" t="s">
        <v>914</v>
      </c>
      <c r="F646" s="218" t="s">
        <v>915</v>
      </c>
      <c r="G646" s="219" t="s">
        <v>266</v>
      </c>
      <c r="H646" s="220">
        <v>129.22999999999999</v>
      </c>
      <c r="I646" s="221"/>
      <c r="J646" s="222">
        <f>ROUND(I646*H646,2)</f>
        <v>0</v>
      </c>
      <c r="K646" s="218" t="s">
        <v>312</v>
      </c>
      <c r="L646" s="47"/>
      <c r="M646" s="223" t="s">
        <v>19</v>
      </c>
      <c r="N646" s="224" t="s">
        <v>46</v>
      </c>
      <c r="O646" s="87"/>
      <c r="P646" s="225">
        <f>O646*H646</f>
        <v>0</v>
      </c>
      <c r="Q646" s="225">
        <v>0.0022000000000000001</v>
      </c>
      <c r="R646" s="225">
        <f>Q646*H646</f>
        <v>0.284306</v>
      </c>
      <c r="S646" s="225">
        <v>0</v>
      </c>
      <c r="T646" s="226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7" t="s">
        <v>231</v>
      </c>
      <c r="AT646" s="227" t="s">
        <v>227</v>
      </c>
      <c r="AU646" s="227" t="s">
        <v>93</v>
      </c>
      <c r="AY646" s="20" t="s">
        <v>224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20" t="s">
        <v>93</v>
      </c>
      <c r="BK646" s="228">
        <f>ROUND(I646*H646,2)</f>
        <v>0</v>
      </c>
      <c r="BL646" s="20" t="s">
        <v>231</v>
      </c>
      <c r="BM646" s="227" t="s">
        <v>916</v>
      </c>
    </row>
    <row r="647" s="2" customFormat="1">
      <c r="A647" s="41"/>
      <c r="B647" s="42"/>
      <c r="C647" s="43"/>
      <c r="D647" s="267" t="s">
        <v>314</v>
      </c>
      <c r="E647" s="43"/>
      <c r="F647" s="268" t="s">
        <v>917</v>
      </c>
      <c r="G647" s="43"/>
      <c r="H647" s="43"/>
      <c r="I647" s="269"/>
      <c r="J647" s="43"/>
      <c r="K647" s="43"/>
      <c r="L647" s="47"/>
      <c r="M647" s="270"/>
      <c r="N647" s="271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314</v>
      </c>
      <c r="AU647" s="20" t="s">
        <v>93</v>
      </c>
    </row>
    <row r="648" s="14" customFormat="1">
      <c r="A648" s="14"/>
      <c r="B648" s="246"/>
      <c r="C648" s="247"/>
      <c r="D648" s="231" t="s">
        <v>268</v>
      </c>
      <c r="E648" s="248" t="s">
        <v>19</v>
      </c>
      <c r="F648" s="249" t="s">
        <v>496</v>
      </c>
      <c r="G648" s="247"/>
      <c r="H648" s="248" t="s">
        <v>19</v>
      </c>
      <c r="I648" s="250"/>
      <c r="J648" s="247"/>
      <c r="K648" s="247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268</v>
      </c>
      <c r="AU648" s="255" t="s">
        <v>93</v>
      </c>
      <c r="AV648" s="14" t="s">
        <v>82</v>
      </c>
      <c r="AW648" s="14" t="s">
        <v>34</v>
      </c>
      <c r="AX648" s="14" t="s">
        <v>74</v>
      </c>
      <c r="AY648" s="255" t="s">
        <v>224</v>
      </c>
    </row>
    <row r="649" s="13" customFormat="1">
      <c r="A649" s="13"/>
      <c r="B649" s="229"/>
      <c r="C649" s="230"/>
      <c r="D649" s="231" t="s">
        <v>268</v>
      </c>
      <c r="E649" s="232" t="s">
        <v>19</v>
      </c>
      <c r="F649" s="233" t="s">
        <v>918</v>
      </c>
      <c r="G649" s="230"/>
      <c r="H649" s="234">
        <v>84.590000000000003</v>
      </c>
      <c r="I649" s="235"/>
      <c r="J649" s="230"/>
      <c r="K649" s="230"/>
      <c r="L649" s="236"/>
      <c r="M649" s="237"/>
      <c r="N649" s="238"/>
      <c r="O649" s="238"/>
      <c r="P649" s="238"/>
      <c r="Q649" s="238"/>
      <c r="R649" s="238"/>
      <c r="S649" s="238"/>
      <c r="T649" s="239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0" t="s">
        <v>268</v>
      </c>
      <c r="AU649" s="240" t="s">
        <v>93</v>
      </c>
      <c r="AV649" s="13" t="s">
        <v>93</v>
      </c>
      <c r="AW649" s="13" t="s">
        <v>34</v>
      </c>
      <c r="AX649" s="13" t="s">
        <v>74</v>
      </c>
      <c r="AY649" s="240" t="s">
        <v>224</v>
      </c>
    </row>
    <row r="650" s="14" customFormat="1">
      <c r="A650" s="14"/>
      <c r="B650" s="246"/>
      <c r="C650" s="247"/>
      <c r="D650" s="231" t="s">
        <v>268</v>
      </c>
      <c r="E650" s="248" t="s">
        <v>19</v>
      </c>
      <c r="F650" s="249" t="s">
        <v>648</v>
      </c>
      <c r="G650" s="247"/>
      <c r="H650" s="248" t="s">
        <v>19</v>
      </c>
      <c r="I650" s="250"/>
      <c r="J650" s="247"/>
      <c r="K650" s="247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268</v>
      </c>
      <c r="AU650" s="255" t="s">
        <v>93</v>
      </c>
      <c r="AV650" s="14" t="s">
        <v>82</v>
      </c>
      <c r="AW650" s="14" t="s">
        <v>34</v>
      </c>
      <c r="AX650" s="14" t="s">
        <v>74</v>
      </c>
      <c r="AY650" s="255" t="s">
        <v>224</v>
      </c>
    </row>
    <row r="651" s="13" customFormat="1">
      <c r="A651" s="13"/>
      <c r="B651" s="229"/>
      <c r="C651" s="230"/>
      <c r="D651" s="231" t="s">
        <v>268</v>
      </c>
      <c r="E651" s="232" t="s">
        <v>19</v>
      </c>
      <c r="F651" s="233" t="s">
        <v>919</v>
      </c>
      <c r="G651" s="230"/>
      <c r="H651" s="234">
        <v>44.640000000000001</v>
      </c>
      <c r="I651" s="235"/>
      <c r="J651" s="230"/>
      <c r="K651" s="230"/>
      <c r="L651" s="236"/>
      <c r="M651" s="237"/>
      <c r="N651" s="238"/>
      <c r="O651" s="238"/>
      <c r="P651" s="238"/>
      <c r="Q651" s="238"/>
      <c r="R651" s="238"/>
      <c r="S651" s="238"/>
      <c r="T651" s="23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0" t="s">
        <v>268</v>
      </c>
      <c r="AU651" s="240" t="s">
        <v>93</v>
      </c>
      <c r="AV651" s="13" t="s">
        <v>93</v>
      </c>
      <c r="AW651" s="13" t="s">
        <v>34</v>
      </c>
      <c r="AX651" s="13" t="s">
        <v>74</v>
      </c>
      <c r="AY651" s="240" t="s">
        <v>224</v>
      </c>
    </row>
    <row r="652" s="16" customFormat="1">
      <c r="A652" s="16"/>
      <c r="B652" s="272"/>
      <c r="C652" s="273"/>
      <c r="D652" s="231" t="s">
        <v>268</v>
      </c>
      <c r="E652" s="274" t="s">
        <v>19</v>
      </c>
      <c r="F652" s="275" t="s">
        <v>351</v>
      </c>
      <c r="G652" s="273"/>
      <c r="H652" s="276">
        <v>129.22999999999999</v>
      </c>
      <c r="I652" s="277"/>
      <c r="J652" s="273"/>
      <c r="K652" s="273"/>
      <c r="L652" s="278"/>
      <c r="M652" s="279"/>
      <c r="N652" s="280"/>
      <c r="O652" s="280"/>
      <c r="P652" s="280"/>
      <c r="Q652" s="280"/>
      <c r="R652" s="280"/>
      <c r="S652" s="280"/>
      <c r="T652" s="281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T652" s="282" t="s">
        <v>268</v>
      </c>
      <c r="AU652" s="282" t="s">
        <v>93</v>
      </c>
      <c r="AV652" s="16" t="s">
        <v>231</v>
      </c>
      <c r="AW652" s="16" t="s">
        <v>34</v>
      </c>
      <c r="AX652" s="16" t="s">
        <v>82</v>
      </c>
      <c r="AY652" s="282" t="s">
        <v>224</v>
      </c>
    </row>
    <row r="653" s="2" customFormat="1" ht="37.8" customHeight="1">
      <c r="A653" s="41"/>
      <c r="B653" s="42"/>
      <c r="C653" s="216" t="s">
        <v>920</v>
      </c>
      <c r="D653" s="216" t="s">
        <v>227</v>
      </c>
      <c r="E653" s="217" t="s">
        <v>921</v>
      </c>
      <c r="F653" s="218" t="s">
        <v>922</v>
      </c>
      <c r="G653" s="219" t="s">
        <v>266</v>
      </c>
      <c r="H653" s="220">
        <v>129.25999999999999</v>
      </c>
      <c r="I653" s="221"/>
      <c r="J653" s="222">
        <f>ROUND(I653*H653,2)</f>
        <v>0</v>
      </c>
      <c r="K653" s="218" t="s">
        <v>312</v>
      </c>
      <c r="L653" s="47"/>
      <c r="M653" s="223" t="s">
        <v>19</v>
      </c>
      <c r="N653" s="224" t="s">
        <v>46</v>
      </c>
      <c r="O653" s="87"/>
      <c r="P653" s="225">
        <f>O653*H653</f>
        <v>0</v>
      </c>
      <c r="Q653" s="225">
        <v>0</v>
      </c>
      <c r="R653" s="225">
        <f>Q653*H653</f>
        <v>0</v>
      </c>
      <c r="S653" s="225">
        <v>0</v>
      </c>
      <c r="T653" s="226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7" t="s">
        <v>231</v>
      </c>
      <c r="AT653" s="227" t="s">
        <v>227</v>
      </c>
      <c r="AU653" s="227" t="s">
        <v>93</v>
      </c>
      <c r="AY653" s="20" t="s">
        <v>224</v>
      </c>
      <c r="BE653" s="228">
        <f>IF(N653="základní",J653,0)</f>
        <v>0</v>
      </c>
      <c r="BF653" s="228">
        <f>IF(N653="snížená",J653,0)</f>
        <v>0</v>
      </c>
      <c r="BG653" s="228">
        <f>IF(N653="zákl. přenesená",J653,0)</f>
        <v>0</v>
      </c>
      <c r="BH653" s="228">
        <f>IF(N653="sníž. přenesená",J653,0)</f>
        <v>0</v>
      </c>
      <c r="BI653" s="228">
        <f>IF(N653="nulová",J653,0)</f>
        <v>0</v>
      </c>
      <c r="BJ653" s="20" t="s">
        <v>93</v>
      </c>
      <c r="BK653" s="228">
        <f>ROUND(I653*H653,2)</f>
        <v>0</v>
      </c>
      <c r="BL653" s="20" t="s">
        <v>231</v>
      </c>
      <c r="BM653" s="227" t="s">
        <v>923</v>
      </c>
    </row>
    <row r="654" s="2" customFormat="1">
      <c r="A654" s="41"/>
      <c r="B654" s="42"/>
      <c r="C654" s="43"/>
      <c r="D654" s="267" t="s">
        <v>314</v>
      </c>
      <c r="E654" s="43"/>
      <c r="F654" s="268" t="s">
        <v>924</v>
      </c>
      <c r="G654" s="43"/>
      <c r="H654" s="43"/>
      <c r="I654" s="269"/>
      <c r="J654" s="43"/>
      <c r="K654" s="43"/>
      <c r="L654" s="47"/>
      <c r="M654" s="270"/>
      <c r="N654" s="271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314</v>
      </c>
      <c r="AU654" s="20" t="s">
        <v>93</v>
      </c>
    </row>
    <row r="655" s="2" customFormat="1" ht="37.8" customHeight="1">
      <c r="A655" s="41"/>
      <c r="B655" s="42"/>
      <c r="C655" s="216" t="s">
        <v>925</v>
      </c>
      <c r="D655" s="216" t="s">
        <v>227</v>
      </c>
      <c r="E655" s="217" t="s">
        <v>926</v>
      </c>
      <c r="F655" s="218" t="s">
        <v>927</v>
      </c>
      <c r="G655" s="219" t="s">
        <v>266</v>
      </c>
      <c r="H655" s="220">
        <v>2710.4050000000002</v>
      </c>
      <c r="I655" s="221"/>
      <c r="J655" s="222">
        <f>ROUND(I655*H655,2)</f>
        <v>0</v>
      </c>
      <c r="K655" s="218" t="s">
        <v>312</v>
      </c>
      <c r="L655" s="47"/>
      <c r="M655" s="223" t="s">
        <v>19</v>
      </c>
      <c r="N655" s="224" t="s">
        <v>46</v>
      </c>
      <c r="O655" s="87"/>
      <c r="P655" s="225">
        <f>O655*H655</f>
        <v>0</v>
      </c>
      <c r="Q655" s="225">
        <v>0.094479999999999995</v>
      </c>
      <c r="R655" s="225">
        <f>Q655*H655</f>
        <v>256.07906439999999</v>
      </c>
      <c r="S655" s="225">
        <v>0</v>
      </c>
      <c r="T655" s="226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7" t="s">
        <v>231</v>
      </c>
      <c r="AT655" s="227" t="s">
        <v>227</v>
      </c>
      <c r="AU655" s="227" t="s">
        <v>93</v>
      </c>
      <c r="AY655" s="20" t="s">
        <v>224</v>
      </c>
      <c r="BE655" s="228">
        <f>IF(N655="základní",J655,0)</f>
        <v>0</v>
      </c>
      <c r="BF655" s="228">
        <f>IF(N655="snížená",J655,0)</f>
        <v>0</v>
      </c>
      <c r="BG655" s="228">
        <f>IF(N655="zákl. přenesená",J655,0)</f>
        <v>0</v>
      </c>
      <c r="BH655" s="228">
        <f>IF(N655="sníž. přenesená",J655,0)</f>
        <v>0</v>
      </c>
      <c r="BI655" s="228">
        <f>IF(N655="nulová",J655,0)</f>
        <v>0</v>
      </c>
      <c r="BJ655" s="20" t="s">
        <v>93</v>
      </c>
      <c r="BK655" s="228">
        <f>ROUND(I655*H655,2)</f>
        <v>0</v>
      </c>
      <c r="BL655" s="20" t="s">
        <v>231</v>
      </c>
      <c r="BM655" s="227" t="s">
        <v>928</v>
      </c>
    </row>
    <row r="656" s="2" customFormat="1">
      <c r="A656" s="41"/>
      <c r="B656" s="42"/>
      <c r="C656" s="43"/>
      <c r="D656" s="267" t="s">
        <v>314</v>
      </c>
      <c r="E656" s="43"/>
      <c r="F656" s="268" t="s">
        <v>929</v>
      </c>
      <c r="G656" s="43"/>
      <c r="H656" s="43"/>
      <c r="I656" s="269"/>
      <c r="J656" s="43"/>
      <c r="K656" s="43"/>
      <c r="L656" s="47"/>
      <c r="M656" s="270"/>
      <c r="N656" s="271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314</v>
      </c>
      <c r="AU656" s="20" t="s">
        <v>93</v>
      </c>
    </row>
    <row r="657" s="14" customFormat="1">
      <c r="A657" s="14"/>
      <c r="B657" s="246"/>
      <c r="C657" s="247"/>
      <c r="D657" s="231" t="s">
        <v>268</v>
      </c>
      <c r="E657" s="248" t="s">
        <v>19</v>
      </c>
      <c r="F657" s="249" t="s">
        <v>496</v>
      </c>
      <c r="G657" s="247"/>
      <c r="H657" s="248" t="s">
        <v>19</v>
      </c>
      <c r="I657" s="250"/>
      <c r="J657" s="247"/>
      <c r="K657" s="247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268</v>
      </c>
      <c r="AU657" s="255" t="s">
        <v>93</v>
      </c>
      <c r="AV657" s="14" t="s">
        <v>82</v>
      </c>
      <c r="AW657" s="14" t="s">
        <v>34</v>
      </c>
      <c r="AX657" s="14" t="s">
        <v>74</v>
      </c>
      <c r="AY657" s="255" t="s">
        <v>224</v>
      </c>
    </row>
    <row r="658" s="13" customFormat="1">
      <c r="A658" s="13"/>
      <c r="B658" s="229"/>
      <c r="C658" s="230"/>
      <c r="D658" s="231" t="s">
        <v>268</v>
      </c>
      <c r="E658" s="232" t="s">
        <v>19</v>
      </c>
      <c r="F658" s="233" t="s">
        <v>930</v>
      </c>
      <c r="G658" s="230"/>
      <c r="H658" s="234">
        <v>86.537000000000006</v>
      </c>
      <c r="I658" s="235"/>
      <c r="J658" s="230"/>
      <c r="K658" s="230"/>
      <c r="L658" s="236"/>
      <c r="M658" s="237"/>
      <c r="N658" s="238"/>
      <c r="O658" s="238"/>
      <c r="P658" s="238"/>
      <c r="Q658" s="238"/>
      <c r="R658" s="238"/>
      <c r="S658" s="238"/>
      <c r="T658" s="23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0" t="s">
        <v>268</v>
      </c>
      <c r="AU658" s="240" t="s">
        <v>93</v>
      </c>
      <c r="AV658" s="13" t="s">
        <v>93</v>
      </c>
      <c r="AW658" s="13" t="s">
        <v>34</v>
      </c>
      <c r="AX658" s="13" t="s">
        <v>74</v>
      </c>
      <c r="AY658" s="240" t="s">
        <v>224</v>
      </c>
    </row>
    <row r="659" s="13" customFormat="1">
      <c r="A659" s="13"/>
      <c r="B659" s="229"/>
      <c r="C659" s="230"/>
      <c r="D659" s="231" t="s">
        <v>268</v>
      </c>
      <c r="E659" s="232" t="s">
        <v>19</v>
      </c>
      <c r="F659" s="233" t="s">
        <v>931</v>
      </c>
      <c r="G659" s="230"/>
      <c r="H659" s="234">
        <v>32.723999999999997</v>
      </c>
      <c r="I659" s="235"/>
      <c r="J659" s="230"/>
      <c r="K659" s="230"/>
      <c r="L659" s="236"/>
      <c r="M659" s="237"/>
      <c r="N659" s="238"/>
      <c r="O659" s="238"/>
      <c r="P659" s="238"/>
      <c r="Q659" s="238"/>
      <c r="R659" s="238"/>
      <c r="S659" s="238"/>
      <c r="T659" s="239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0" t="s">
        <v>268</v>
      </c>
      <c r="AU659" s="240" t="s">
        <v>93</v>
      </c>
      <c r="AV659" s="13" t="s">
        <v>93</v>
      </c>
      <c r="AW659" s="13" t="s">
        <v>34</v>
      </c>
      <c r="AX659" s="13" t="s">
        <v>74</v>
      </c>
      <c r="AY659" s="240" t="s">
        <v>224</v>
      </c>
    </row>
    <row r="660" s="13" customFormat="1">
      <c r="A660" s="13"/>
      <c r="B660" s="229"/>
      <c r="C660" s="230"/>
      <c r="D660" s="231" t="s">
        <v>268</v>
      </c>
      <c r="E660" s="232" t="s">
        <v>19</v>
      </c>
      <c r="F660" s="233" t="s">
        <v>932</v>
      </c>
      <c r="G660" s="230"/>
      <c r="H660" s="234">
        <v>170.96299999999999</v>
      </c>
      <c r="I660" s="235"/>
      <c r="J660" s="230"/>
      <c r="K660" s="230"/>
      <c r="L660" s="236"/>
      <c r="M660" s="237"/>
      <c r="N660" s="238"/>
      <c r="O660" s="238"/>
      <c r="P660" s="238"/>
      <c r="Q660" s="238"/>
      <c r="R660" s="238"/>
      <c r="S660" s="238"/>
      <c r="T660" s="239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0" t="s">
        <v>268</v>
      </c>
      <c r="AU660" s="240" t="s">
        <v>93</v>
      </c>
      <c r="AV660" s="13" t="s">
        <v>93</v>
      </c>
      <c r="AW660" s="13" t="s">
        <v>34</v>
      </c>
      <c r="AX660" s="13" t="s">
        <v>74</v>
      </c>
      <c r="AY660" s="240" t="s">
        <v>224</v>
      </c>
    </row>
    <row r="661" s="15" customFormat="1">
      <c r="A661" s="15"/>
      <c r="B661" s="256"/>
      <c r="C661" s="257"/>
      <c r="D661" s="231" t="s">
        <v>268</v>
      </c>
      <c r="E661" s="258" t="s">
        <v>19</v>
      </c>
      <c r="F661" s="259" t="s">
        <v>300</v>
      </c>
      <c r="G661" s="257"/>
      <c r="H661" s="260">
        <v>290.22399999999999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6" t="s">
        <v>268</v>
      </c>
      <c r="AU661" s="266" t="s">
        <v>93</v>
      </c>
      <c r="AV661" s="15" t="s">
        <v>108</v>
      </c>
      <c r="AW661" s="15" t="s">
        <v>34</v>
      </c>
      <c r="AX661" s="15" t="s">
        <v>74</v>
      </c>
      <c r="AY661" s="266" t="s">
        <v>224</v>
      </c>
    </row>
    <row r="662" s="14" customFormat="1">
      <c r="A662" s="14"/>
      <c r="B662" s="246"/>
      <c r="C662" s="247"/>
      <c r="D662" s="231" t="s">
        <v>268</v>
      </c>
      <c r="E662" s="248" t="s">
        <v>19</v>
      </c>
      <c r="F662" s="249" t="s">
        <v>648</v>
      </c>
      <c r="G662" s="247"/>
      <c r="H662" s="248" t="s">
        <v>19</v>
      </c>
      <c r="I662" s="250"/>
      <c r="J662" s="247"/>
      <c r="K662" s="247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268</v>
      </c>
      <c r="AU662" s="255" t="s">
        <v>93</v>
      </c>
      <c r="AV662" s="14" t="s">
        <v>82</v>
      </c>
      <c r="AW662" s="14" t="s">
        <v>34</v>
      </c>
      <c r="AX662" s="14" t="s">
        <v>74</v>
      </c>
      <c r="AY662" s="255" t="s">
        <v>224</v>
      </c>
    </row>
    <row r="663" s="13" customFormat="1">
      <c r="A663" s="13"/>
      <c r="B663" s="229"/>
      <c r="C663" s="230"/>
      <c r="D663" s="231" t="s">
        <v>268</v>
      </c>
      <c r="E663" s="232" t="s">
        <v>19</v>
      </c>
      <c r="F663" s="233" t="s">
        <v>933</v>
      </c>
      <c r="G663" s="230"/>
      <c r="H663" s="234">
        <v>113.88800000000001</v>
      </c>
      <c r="I663" s="235"/>
      <c r="J663" s="230"/>
      <c r="K663" s="230"/>
      <c r="L663" s="236"/>
      <c r="M663" s="237"/>
      <c r="N663" s="238"/>
      <c r="O663" s="238"/>
      <c r="P663" s="238"/>
      <c r="Q663" s="238"/>
      <c r="R663" s="238"/>
      <c r="S663" s="238"/>
      <c r="T663" s="239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0" t="s">
        <v>268</v>
      </c>
      <c r="AU663" s="240" t="s">
        <v>93</v>
      </c>
      <c r="AV663" s="13" t="s">
        <v>93</v>
      </c>
      <c r="AW663" s="13" t="s">
        <v>34</v>
      </c>
      <c r="AX663" s="13" t="s">
        <v>74</v>
      </c>
      <c r="AY663" s="240" t="s">
        <v>224</v>
      </c>
    </row>
    <row r="664" s="13" customFormat="1">
      <c r="A664" s="13"/>
      <c r="B664" s="229"/>
      <c r="C664" s="230"/>
      <c r="D664" s="231" t="s">
        <v>268</v>
      </c>
      <c r="E664" s="232" t="s">
        <v>19</v>
      </c>
      <c r="F664" s="233" t="s">
        <v>934</v>
      </c>
      <c r="G664" s="230"/>
      <c r="H664" s="234">
        <v>96.012</v>
      </c>
      <c r="I664" s="235"/>
      <c r="J664" s="230"/>
      <c r="K664" s="230"/>
      <c r="L664" s="236"/>
      <c r="M664" s="237"/>
      <c r="N664" s="238"/>
      <c r="O664" s="238"/>
      <c r="P664" s="238"/>
      <c r="Q664" s="238"/>
      <c r="R664" s="238"/>
      <c r="S664" s="238"/>
      <c r="T664" s="239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0" t="s">
        <v>268</v>
      </c>
      <c r="AU664" s="240" t="s">
        <v>93</v>
      </c>
      <c r="AV664" s="13" t="s">
        <v>93</v>
      </c>
      <c r="AW664" s="13" t="s">
        <v>34</v>
      </c>
      <c r="AX664" s="13" t="s">
        <v>74</v>
      </c>
      <c r="AY664" s="240" t="s">
        <v>224</v>
      </c>
    </row>
    <row r="665" s="13" customFormat="1">
      <c r="A665" s="13"/>
      <c r="B665" s="229"/>
      <c r="C665" s="230"/>
      <c r="D665" s="231" t="s">
        <v>268</v>
      </c>
      <c r="E665" s="232" t="s">
        <v>19</v>
      </c>
      <c r="F665" s="233" t="s">
        <v>935</v>
      </c>
      <c r="G665" s="230"/>
      <c r="H665" s="234">
        <v>125.54300000000001</v>
      </c>
      <c r="I665" s="235"/>
      <c r="J665" s="230"/>
      <c r="K665" s="230"/>
      <c r="L665" s="236"/>
      <c r="M665" s="237"/>
      <c r="N665" s="238"/>
      <c r="O665" s="238"/>
      <c r="P665" s="238"/>
      <c r="Q665" s="238"/>
      <c r="R665" s="238"/>
      <c r="S665" s="238"/>
      <c r="T665" s="239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0" t="s">
        <v>268</v>
      </c>
      <c r="AU665" s="240" t="s">
        <v>93</v>
      </c>
      <c r="AV665" s="13" t="s">
        <v>93</v>
      </c>
      <c r="AW665" s="13" t="s">
        <v>34</v>
      </c>
      <c r="AX665" s="13" t="s">
        <v>74</v>
      </c>
      <c r="AY665" s="240" t="s">
        <v>224</v>
      </c>
    </row>
    <row r="666" s="13" customFormat="1">
      <c r="A666" s="13"/>
      <c r="B666" s="229"/>
      <c r="C666" s="230"/>
      <c r="D666" s="231" t="s">
        <v>268</v>
      </c>
      <c r="E666" s="232" t="s">
        <v>19</v>
      </c>
      <c r="F666" s="233" t="s">
        <v>936</v>
      </c>
      <c r="G666" s="230"/>
      <c r="H666" s="234">
        <v>120.724</v>
      </c>
      <c r="I666" s="235"/>
      <c r="J666" s="230"/>
      <c r="K666" s="230"/>
      <c r="L666" s="236"/>
      <c r="M666" s="237"/>
      <c r="N666" s="238"/>
      <c r="O666" s="238"/>
      <c r="P666" s="238"/>
      <c r="Q666" s="238"/>
      <c r="R666" s="238"/>
      <c r="S666" s="238"/>
      <c r="T666" s="23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0" t="s">
        <v>268</v>
      </c>
      <c r="AU666" s="240" t="s">
        <v>93</v>
      </c>
      <c r="AV666" s="13" t="s">
        <v>93</v>
      </c>
      <c r="AW666" s="13" t="s">
        <v>34</v>
      </c>
      <c r="AX666" s="13" t="s">
        <v>74</v>
      </c>
      <c r="AY666" s="240" t="s">
        <v>224</v>
      </c>
    </row>
    <row r="667" s="13" customFormat="1">
      <c r="A667" s="13"/>
      <c r="B667" s="229"/>
      <c r="C667" s="230"/>
      <c r="D667" s="231" t="s">
        <v>268</v>
      </c>
      <c r="E667" s="232" t="s">
        <v>19</v>
      </c>
      <c r="F667" s="233" t="s">
        <v>937</v>
      </c>
      <c r="G667" s="230"/>
      <c r="H667" s="234">
        <v>-59.323999999999998</v>
      </c>
      <c r="I667" s="235"/>
      <c r="J667" s="230"/>
      <c r="K667" s="230"/>
      <c r="L667" s="236"/>
      <c r="M667" s="237"/>
      <c r="N667" s="238"/>
      <c r="O667" s="238"/>
      <c r="P667" s="238"/>
      <c r="Q667" s="238"/>
      <c r="R667" s="238"/>
      <c r="S667" s="238"/>
      <c r="T667" s="23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0" t="s">
        <v>268</v>
      </c>
      <c r="AU667" s="240" t="s">
        <v>93</v>
      </c>
      <c r="AV667" s="13" t="s">
        <v>93</v>
      </c>
      <c r="AW667" s="13" t="s">
        <v>34</v>
      </c>
      <c r="AX667" s="13" t="s">
        <v>74</v>
      </c>
      <c r="AY667" s="240" t="s">
        <v>224</v>
      </c>
    </row>
    <row r="668" s="15" customFormat="1">
      <c r="A668" s="15"/>
      <c r="B668" s="256"/>
      <c r="C668" s="257"/>
      <c r="D668" s="231" t="s">
        <v>268</v>
      </c>
      <c r="E668" s="258" t="s">
        <v>19</v>
      </c>
      <c r="F668" s="259" t="s">
        <v>300</v>
      </c>
      <c r="G668" s="257"/>
      <c r="H668" s="260">
        <v>396.84300000000002</v>
      </c>
      <c r="I668" s="261"/>
      <c r="J668" s="257"/>
      <c r="K668" s="257"/>
      <c r="L668" s="262"/>
      <c r="M668" s="263"/>
      <c r="N668" s="264"/>
      <c r="O668" s="264"/>
      <c r="P668" s="264"/>
      <c r="Q668" s="264"/>
      <c r="R668" s="264"/>
      <c r="S668" s="264"/>
      <c r="T668" s="26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6" t="s">
        <v>268</v>
      </c>
      <c r="AU668" s="266" t="s">
        <v>93</v>
      </c>
      <c r="AV668" s="15" t="s">
        <v>108</v>
      </c>
      <c r="AW668" s="15" t="s">
        <v>34</v>
      </c>
      <c r="AX668" s="15" t="s">
        <v>74</v>
      </c>
      <c r="AY668" s="266" t="s">
        <v>224</v>
      </c>
    </row>
    <row r="669" s="14" customFormat="1">
      <c r="A669" s="14"/>
      <c r="B669" s="246"/>
      <c r="C669" s="247"/>
      <c r="D669" s="231" t="s">
        <v>268</v>
      </c>
      <c r="E669" s="248" t="s">
        <v>19</v>
      </c>
      <c r="F669" s="249" t="s">
        <v>662</v>
      </c>
      <c r="G669" s="247"/>
      <c r="H669" s="248" t="s">
        <v>19</v>
      </c>
      <c r="I669" s="250"/>
      <c r="J669" s="247"/>
      <c r="K669" s="247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268</v>
      </c>
      <c r="AU669" s="255" t="s">
        <v>93</v>
      </c>
      <c r="AV669" s="14" t="s">
        <v>82</v>
      </c>
      <c r="AW669" s="14" t="s">
        <v>34</v>
      </c>
      <c r="AX669" s="14" t="s">
        <v>74</v>
      </c>
      <c r="AY669" s="255" t="s">
        <v>224</v>
      </c>
    </row>
    <row r="670" s="13" customFormat="1">
      <c r="A670" s="13"/>
      <c r="B670" s="229"/>
      <c r="C670" s="230"/>
      <c r="D670" s="231" t="s">
        <v>268</v>
      </c>
      <c r="E670" s="232" t="s">
        <v>19</v>
      </c>
      <c r="F670" s="233" t="s">
        <v>938</v>
      </c>
      <c r="G670" s="230"/>
      <c r="H670" s="234">
        <v>665.24800000000005</v>
      </c>
      <c r="I670" s="235"/>
      <c r="J670" s="230"/>
      <c r="K670" s="230"/>
      <c r="L670" s="236"/>
      <c r="M670" s="237"/>
      <c r="N670" s="238"/>
      <c r="O670" s="238"/>
      <c r="P670" s="238"/>
      <c r="Q670" s="238"/>
      <c r="R670" s="238"/>
      <c r="S670" s="238"/>
      <c r="T670" s="23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0" t="s">
        <v>268</v>
      </c>
      <c r="AU670" s="240" t="s">
        <v>93</v>
      </c>
      <c r="AV670" s="13" t="s">
        <v>93</v>
      </c>
      <c r="AW670" s="13" t="s">
        <v>34</v>
      </c>
      <c r="AX670" s="13" t="s">
        <v>74</v>
      </c>
      <c r="AY670" s="240" t="s">
        <v>224</v>
      </c>
    </row>
    <row r="671" s="13" customFormat="1">
      <c r="A671" s="13"/>
      <c r="B671" s="229"/>
      <c r="C671" s="230"/>
      <c r="D671" s="231" t="s">
        <v>268</v>
      </c>
      <c r="E671" s="232" t="s">
        <v>19</v>
      </c>
      <c r="F671" s="233" t="s">
        <v>939</v>
      </c>
      <c r="G671" s="230"/>
      <c r="H671" s="234">
        <v>-44.953000000000003</v>
      </c>
      <c r="I671" s="235"/>
      <c r="J671" s="230"/>
      <c r="K671" s="230"/>
      <c r="L671" s="236"/>
      <c r="M671" s="237"/>
      <c r="N671" s="238"/>
      <c r="O671" s="238"/>
      <c r="P671" s="238"/>
      <c r="Q671" s="238"/>
      <c r="R671" s="238"/>
      <c r="S671" s="238"/>
      <c r="T671" s="23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0" t="s">
        <v>268</v>
      </c>
      <c r="AU671" s="240" t="s">
        <v>93</v>
      </c>
      <c r="AV671" s="13" t="s">
        <v>93</v>
      </c>
      <c r="AW671" s="13" t="s">
        <v>34</v>
      </c>
      <c r="AX671" s="13" t="s">
        <v>74</v>
      </c>
      <c r="AY671" s="240" t="s">
        <v>224</v>
      </c>
    </row>
    <row r="672" s="15" customFormat="1">
      <c r="A672" s="15"/>
      <c r="B672" s="256"/>
      <c r="C672" s="257"/>
      <c r="D672" s="231" t="s">
        <v>268</v>
      </c>
      <c r="E672" s="258" t="s">
        <v>19</v>
      </c>
      <c r="F672" s="259" t="s">
        <v>300</v>
      </c>
      <c r="G672" s="257"/>
      <c r="H672" s="260">
        <v>620.29499999999996</v>
      </c>
      <c r="I672" s="261"/>
      <c r="J672" s="257"/>
      <c r="K672" s="257"/>
      <c r="L672" s="262"/>
      <c r="M672" s="263"/>
      <c r="N672" s="264"/>
      <c r="O672" s="264"/>
      <c r="P672" s="264"/>
      <c r="Q672" s="264"/>
      <c r="R672" s="264"/>
      <c r="S672" s="264"/>
      <c r="T672" s="26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6" t="s">
        <v>268</v>
      </c>
      <c r="AU672" s="266" t="s">
        <v>93</v>
      </c>
      <c r="AV672" s="15" t="s">
        <v>108</v>
      </c>
      <c r="AW672" s="15" t="s">
        <v>34</v>
      </c>
      <c r="AX672" s="15" t="s">
        <v>74</v>
      </c>
      <c r="AY672" s="266" t="s">
        <v>224</v>
      </c>
    </row>
    <row r="673" s="14" customFormat="1">
      <c r="A673" s="14"/>
      <c r="B673" s="246"/>
      <c r="C673" s="247"/>
      <c r="D673" s="231" t="s">
        <v>268</v>
      </c>
      <c r="E673" s="248" t="s">
        <v>19</v>
      </c>
      <c r="F673" s="249" t="s">
        <v>664</v>
      </c>
      <c r="G673" s="247"/>
      <c r="H673" s="248" t="s">
        <v>19</v>
      </c>
      <c r="I673" s="250"/>
      <c r="J673" s="247"/>
      <c r="K673" s="247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268</v>
      </c>
      <c r="AU673" s="255" t="s">
        <v>93</v>
      </c>
      <c r="AV673" s="14" t="s">
        <v>82</v>
      </c>
      <c r="AW673" s="14" t="s">
        <v>34</v>
      </c>
      <c r="AX673" s="14" t="s">
        <v>74</v>
      </c>
      <c r="AY673" s="255" t="s">
        <v>224</v>
      </c>
    </row>
    <row r="674" s="13" customFormat="1">
      <c r="A674" s="13"/>
      <c r="B674" s="229"/>
      <c r="C674" s="230"/>
      <c r="D674" s="231" t="s">
        <v>268</v>
      </c>
      <c r="E674" s="232" t="s">
        <v>19</v>
      </c>
      <c r="F674" s="233" t="s">
        <v>938</v>
      </c>
      <c r="G674" s="230"/>
      <c r="H674" s="234">
        <v>665.24800000000005</v>
      </c>
      <c r="I674" s="235"/>
      <c r="J674" s="230"/>
      <c r="K674" s="230"/>
      <c r="L674" s="236"/>
      <c r="M674" s="237"/>
      <c r="N674" s="238"/>
      <c r="O674" s="238"/>
      <c r="P674" s="238"/>
      <c r="Q674" s="238"/>
      <c r="R674" s="238"/>
      <c r="S674" s="238"/>
      <c r="T674" s="239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0" t="s">
        <v>268</v>
      </c>
      <c r="AU674" s="240" t="s">
        <v>93</v>
      </c>
      <c r="AV674" s="13" t="s">
        <v>93</v>
      </c>
      <c r="AW674" s="13" t="s">
        <v>34</v>
      </c>
      <c r="AX674" s="13" t="s">
        <v>74</v>
      </c>
      <c r="AY674" s="240" t="s">
        <v>224</v>
      </c>
    </row>
    <row r="675" s="13" customFormat="1">
      <c r="A675" s="13"/>
      <c r="B675" s="229"/>
      <c r="C675" s="230"/>
      <c r="D675" s="231" t="s">
        <v>268</v>
      </c>
      <c r="E675" s="232" t="s">
        <v>19</v>
      </c>
      <c r="F675" s="233" t="s">
        <v>939</v>
      </c>
      <c r="G675" s="230"/>
      <c r="H675" s="234">
        <v>-44.953000000000003</v>
      </c>
      <c r="I675" s="235"/>
      <c r="J675" s="230"/>
      <c r="K675" s="230"/>
      <c r="L675" s="236"/>
      <c r="M675" s="237"/>
      <c r="N675" s="238"/>
      <c r="O675" s="238"/>
      <c r="P675" s="238"/>
      <c r="Q675" s="238"/>
      <c r="R675" s="238"/>
      <c r="S675" s="238"/>
      <c r="T675" s="239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0" t="s">
        <v>268</v>
      </c>
      <c r="AU675" s="240" t="s">
        <v>93</v>
      </c>
      <c r="AV675" s="13" t="s">
        <v>93</v>
      </c>
      <c r="AW675" s="13" t="s">
        <v>34</v>
      </c>
      <c r="AX675" s="13" t="s">
        <v>74</v>
      </c>
      <c r="AY675" s="240" t="s">
        <v>224</v>
      </c>
    </row>
    <row r="676" s="15" customFormat="1">
      <c r="A676" s="15"/>
      <c r="B676" s="256"/>
      <c r="C676" s="257"/>
      <c r="D676" s="231" t="s">
        <v>268</v>
      </c>
      <c r="E676" s="258" t="s">
        <v>19</v>
      </c>
      <c r="F676" s="259" t="s">
        <v>300</v>
      </c>
      <c r="G676" s="257"/>
      <c r="H676" s="260">
        <v>620.29499999999996</v>
      </c>
      <c r="I676" s="261"/>
      <c r="J676" s="257"/>
      <c r="K676" s="257"/>
      <c r="L676" s="262"/>
      <c r="M676" s="263"/>
      <c r="N676" s="264"/>
      <c r="O676" s="264"/>
      <c r="P676" s="264"/>
      <c r="Q676" s="264"/>
      <c r="R676" s="264"/>
      <c r="S676" s="264"/>
      <c r="T676" s="26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6" t="s">
        <v>268</v>
      </c>
      <c r="AU676" s="266" t="s">
        <v>93</v>
      </c>
      <c r="AV676" s="15" t="s">
        <v>108</v>
      </c>
      <c r="AW676" s="15" t="s">
        <v>34</v>
      </c>
      <c r="AX676" s="15" t="s">
        <v>74</v>
      </c>
      <c r="AY676" s="266" t="s">
        <v>224</v>
      </c>
    </row>
    <row r="677" s="14" customFormat="1">
      <c r="A677" s="14"/>
      <c r="B677" s="246"/>
      <c r="C677" s="247"/>
      <c r="D677" s="231" t="s">
        <v>268</v>
      </c>
      <c r="E677" s="248" t="s">
        <v>19</v>
      </c>
      <c r="F677" s="249" t="s">
        <v>665</v>
      </c>
      <c r="G677" s="247"/>
      <c r="H677" s="248" t="s">
        <v>19</v>
      </c>
      <c r="I677" s="250"/>
      <c r="J677" s="247"/>
      <c r="K677" s="247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268</v>
      </c>
      <c r="AU677" s="255" t="s">
        <v>93</v>
      </c>
      <c r="AV677" s="14" t="s">
        <v>82</v>
      </c>
      <c r="AW677" s="14" t="s">
        <v>34</v>
      </c>
      <c r="AX677" s="14" t="s">
        <v>74</v>
      </c>
      <c r="AY677" s="255" t="s">
        <v>224</v>
      </c>
    </row>
    <row r="678" s="13" customFormat="1">
      <c r="A678" s="13"/>
      <c r="B678" s="229"/>
      <c r="C678" s="230"/>
      <c r="D678" s="231" t="s">
        <v>268</v>
      </c>
      <c r="E678" s="232" t="s">
        <v>19</v>
      </c>
      <c r="F678" s="233" t="s">
        <v>940</v>
      </c>
      <c r="G678" s="230"/>
      <c r="H678" s="234">
        <v>615.88800000000003</v>
      </c>
      <c r="I678" s="235"/>
      <c r="J678" s="230"/>
      <c r="K678" s="230"/>
      <c r="L678" s="236"/>
      <c r="M678" s="237"/>
      <c r="N678" s="238"/>
      <c r="O678" s="238"/>
      <c r="P678" s="238"/>
      <c r="Q678" s="238"/>
      <c r="R678" s="238"/>
      <c r="S678" s="238"/>
      <c r="T678" s="23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0" t="s">
        <v>268</v>
      </c>
      <c r="AU678" s="240" t="s">
        <v>93</v>
      </c>
      <c r="AV678" s="13" t="s">
        <v>93</v>
      </c>
      <c r="AW678" s="13" t="s">
        <v>34</v>
      </c>
      <c r="AX678" s="13" t="s">
        <v>74</v>
      </c>
      <c r="AY678" s="240" t="s">
        <v>224</v>
      </c>
    </row>
    <row r="679" s="13" customFormat="1">
      <c r="A679" s="13"/>
      <c r="B679" s="229"/>
      <c r="C679" s="230"/>
      <c r="D679" s="231" t="s">
        <v>268</v>
      </c>
      <c r="E679" s="232" t="s">
        <v>19</v>
      </c>
      <c r="F679" s="233" t="s">
        <v>941</v>
      </c>
      <c r="G679" s="230"/>
      <c r="H679" s="234">
        <v>-81.183999999999998</v>
      </c>
      <c r="I679" s="235"/>
      <c r="J679" s="230"/>
      <c r="K679" s="230"/>
      <c r="L679" s="236"/>
      <c r="M679" s="237"/>
      <c r="N679" s="238"/>
      <c r="O679" s="238"/>
      <c r="P679" s="238"/>
      <c r="Q679" s="238"/>
      <c r="R679" s="238"/>
      <c r="S679" s="238"/>
      <c r="T679" s="23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0" t="s">
        <v>268</v>
      </c>
      <c r="AU679" s="240" t="s">
        <v>93</v>
      </c>
      <c r="AV679" s="13" t="s">
        <v>93</v>
      </c>
      <c r="AW679" s="13" t="s">
        <v>34</v>
      </c>
      <c r="AX679" s="13" t="s">
        <v>74</v>
      </c>
      <c r="AY679" s="240" t="s">
        <v>224</v>
      </c>
    </row>
    <row r="680" s="15" customFormat="1">
      <c r="A680" s="15"/>
      <c r="B680" s="256"/>
      <c r="C680" s="257"/>
      <c r="D680" s="231" t="s">
        <v>268</v>
      </c>
      <c r="E680" s="258" t="s">
        <v>19</v>
      </c>
      <c r="F680" s="259" t="s">
        <v>300</v>
      </c>
      <c r="G680" s="257"/>
      <c r="H680" s="260">
        <v>534.70399999999995</v>
      </c>
      <c r="I680" s="261"/>
      <c r="J680" s="257"/>
      <c r="K680" s="257"/>
      <c r="L680" s="262"/>
      <c r="M680" s="263"/>
      <c r="N680" s="264"/>
      <c r="O680" s="264"/>
      <c r="P680" s="264"/>
      <c r="Q680" s="264"/>
      <c r="R680" s="264"/>
      <c r="S680" s="264"/>
      <c r="T680" s="26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6" t="s">
        <v>268</v>
      </c>
      <c r="AU680" s="266" t="s">
        <v>93</v>
      </c>
      <c r="AV680" s="15" t="s">
        <v>108</v>
      </c>
      <c r="AW680" s="15" t="s">
        <v>34</v>
      </c>
      <c r="AX680" s="15" t="s">
        <v>74</v>
      </c>
      <c r="AY680" s="266" t="s">
        <v>224</v>
      </c>
    </row>
    <row r="681" s="14" customFormat="1">
      <c r="A681" s="14"/>
      <c r="B681" s="246"/>
      <c r="C681" s="247"/>
      <c r="D681" s="231" t="s">
        <v>268</v>
      </c>
      <c r="E681" s="248" t="s">
        <v>19</v>
      </c>
      <c r="F681" s="249" t="s">
        <v>667</v>
      </c>
      <c r="G681" s="247"/>
      <c r="H681" s="248" t="s">
        <v>19</v>
      </c>
      <c r="I681" s="250"/>
      <c r="J681" s="247"/>
      <c r="K681" s="247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268</v>
      </c>
      <c r="AU681" s="255" t="s">
        <v>93</v>
      </c>
      <c r="AV681" s="14" t="s">
        <v>82</v>
      </c>
      <c r="AW681" s="14" t="s">
        <v>34</v>
      </c>
      <c r="AX681" s="14" t="s">
        <v>74</v>
      </c>
      <c r="AY681" s="255" t="s">
        <v>224</v>
      </c>
    </row>
    <row r="682" s="13" customFormat="1">
      <c r="A682" s="13"/>
      <c r="B682" s="229"/>
      <c r="C682" s="230"/>
      <c r="D682" s="231" t="s">
        <v>268</v>
      </c>
      <c r="E682" s="232" t="s">
        <v>19</v>
      </c>
      <c r="F682" s="233" t="s">
        <v>942</v>
      </c>
      <c r="G682" s="230"/>
      <c r="H682" s="234">
        <v>291.30500000000001</v>
      </c>
      <c r="I682" s="235"/>
      <c r="J682" s="230"/>
      <c r="K682" s="230"/>
      <c r="L682" s="236"/>
      <c r="M682" s="237"/>
      <c r="N682" s="238"/>
      <c r="O682" s="238"/>
      <c r="P682" s="238"/>
      <c r="Q682" s="238"/>
      <c r="R682" s="238"/>
      <c r="S682" s="238"/>
      <c r="T682" s="23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0" t="s">
        <v>268</v>
      </c>
      <c r="AU682" s="240" t="s">
        <v>93</v>
      </c>
      <c r="AV682" s="13" t="s">
        <v>93</v>
      </c>
      <c r="AW682" s="13" t="s">
        <v>34</v>
      </c>
      <c r="AX682" s="13" t="s">
        <v>74</v>
      </c>
      <c r="AY682" s="240" t="s">
        <v>224</v>
      </c>
    </row>
    <row r="683" s="13" customFormat="1">
      <c r="A683" s="13"/>
      <c r="B683" s="229"/>
      <c r="C683" s="230"/>
      <c r="D683" s="231" t="s">
        <v>268</v>
      </c>
      <c r="E683" s="232" t="s">
        <v>19</v>
      </c>
      <c r="F683" s="233" t="s">
        <v>943</v>
      </c>
      <c r="G683" s="230"/>
      <c r="H683" s="234">
        <v>-43.261000000000003</v>
      </c>
      <c r="I683" s="235"/>
      <c r="J683" s="230"/>
      <c r="K683" s="230"/>
      <c r="L683" s="236"/>
      <c r="M683" s="237"/>
      <c r="N683" s="238"/>
      <c r="O683" s="238"/>
      <c r="P683" s="238"/>
      <c r="Q683" s="238"/>
      <c r="R683" s="238"/>
      <c r="S683" s="238"/>
      <c r="T683" s="239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0" t="s">
        <v>268</v>
      </c>
      <c r="AU683" s="240" t="s">
        <v>93</v>
      </c>
      <c r="AV683" s="13" t="s">
        <v>93</v>
      </c>
      <c r="AW683" s="13" t="s">
        <v>34</v>
      </c>
      <c r="AX683" s="13" t="s">
        <v>74</v>
      </c>
      <c r="AY683" s="240" t="s">
        <v>224</v>
      </c>
    </row>
    <row r="684" s="15" customFormat="1">
      <c r="A684" s="15"/>
      <c r="B684" s="256"/>
      <c r="C684" s="257"/>
      <c r="D684" s="231" t="s">
        <v>268</v>
      </c>
      <c r="E684" s="258" t="s">
        <v>19</v>
      </c>
      <c r="F684" s="259" t="s">
        <v>300</v>
      </c>
      <c r="G684" s="257"/>
      <c r="H684" s="260">
        <v>248.04400000000001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268</v>
      </c>
      <c r="AU684" s="266" t="s">
        <v>93</v>
      </c>
      <c r="AV684" s="15" t="s">
        <v>108</v>
      </c>
      <c r="AW684" s="15" t="s">
        <v>34</v>
      </c>
      <c r="AX684" s="15" t="s">
        <v>74</v>
      </c>
      <c r="AY684" s="266" t="s">
        <v>224</v>
      </c>
    </row>
    <row r="685" s="16" customFormat="1">
      <c r="A685" s="16"/>
      <c r="B685" s="272"/>
      <c r="C685" s="273"/>
      <c r="D685" s="231" t="s">
        <v>268</v>
      </c>
      <c r="E685" s="274" t="s">
        <v>19</v>
      </c>
      <c r="F685" s="275" t="s">
        <v>351</v>
      </c>
      <c r="G685" s="273"/>
      <c r="H685" s="276">
        <v>2710.4050000000002</v>
      </c>
      <c r="I685" s="277"/>
      <c r="J685" s="273"/>
      <c r="K685" s="273"/>
      <c r="L685" s="278"/>
      <c r="M685" s="279"/>
      <c r="N685" s="280"/>
      <c r="O685" s="280"/>
      <c r="P685" s="280"/>
      <c r="Q685" s="280"/>
      <c r="R685" s="280"/>
      <c r="S685" s="280"/>
      <c r="T685" s="281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T685" s="282" t="s">
        <v>268</v>
      </c>
      <c r="AU685" s="282" t="s">
        <v>93</v>
      </c>
      <c r="AV685" s="16" t="s">
        <v>231</v>
      </c>
      <c r="AW685" s="16" t="s">
        <v>34</v>
      </c>
      <c r="AX685" s="16" t="s">
        <v>82</v>
      </c>
      <c r="AY685" s="282" t="s">
        <v>224</v>
      </c>
    </row>
    <row r="686" s="2" customFormat="1" ht="37.8" customHeight="1">
      <c r="A686" s="41"/>
      <c r="B686" s="42"/>
      <c r="C686" s="216" t="s">
        <v>944</v>
      </c>
      <c r="D686" s="216" t="s">
        <v>227</v>
      </c>
      <c r="E686" s="217" t="s">
        <v>945</v>
      </c>
      <c r="F686" s="218" t="s">
        <v>946</v>
      </c>
      <c r="G686" s="219" t="s">
        <v>266</v>
      </c>
      <c r="H686" s="220">
        <v>464.75299999999999</v>
      </c>
      <c r="I686" s="221"/>
      <c r="J686" s="222">
        <f>ROUND(I686*H686,2)</f>
        <v>0</v>
      </c>
      <c r="K686" s="218" t="s">
        <v>312</v>
      </c>
      <c r="L686" s="47"/>
      <c r="M686" s="223" t="s">
        <v>19</v>
      </c>
      <c r="N686" s="224" t="s">
        <v>46</v>
      </c>
      <c r="O686" s="87"/>
      <c r="P686" s="225">
        <f>O686*H686</f>
        <v>0</v>
      </c>
      <c r="Q686" s="225">
        <v>0.11396000000000001</v>
      </c>
      <c r="R686" s="225">
        <f>Q686*H686</f>
        <v>52.963251880000001</v>
      </c>
      <c r="S686" s="225">
        <v>0</v>
      </c>
      <c r="T686" s="226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7" t="s">
        <v>231</v>
      </c>
      <c r="AT686" s="227" t="s">
        <v>227</v>
      </c>
      <c r="AU686" s="227" t="s">
        <v>93</v>
      </c>
      <c r="AY686" s="20" t="s">
        <v>224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20" t="s">
        <v>93</v>
      </c>
      <c r="BK686" s="228">
        <f>ROUND(I686*H686,2)</f>
        <v>0</v>
      </c>
      <c r="BL686" s="20" t="s">
        <v>231</v>
      </c>
      <c r="BM686" s="227" t="s">
        <v>947</v>
      </c>
    </row>
    <row r="687" s="2" customFormat="1">
      <c r="A687" s="41"/>
      <c r="B687" s="42"/>
      <c r="C687" s="43"/>
      <c r="D687" s="267" t="s">
        <v>314</v>
      </c>
      <c r="E687" s="43"/>
      <c r="F687" s="268" t="s">
        <v>948</v>
      </c>
      <c r="G687" s="43"/>
      <c r="H687" s="43"/>
      <c r="I687" s="269"/>
      <c r="J687" s="43"/>
      <c r="K687" s="43"/>
      <c r="L687" s="47"/>
      <c r="M687" s="270"/>
      <c r="N687" s="271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314</v>
      </c>
      <c r="AU687" s="20" t="s">
        <v>93</v>
      </c>
    </row>
    <row r="688" s="14" customFormat="1">
      <c r="A688" s="14"/>
      <c r="B688" s="246"/>
      <c r="C688" s="247"/>
      <c r="D688" s="231" t="s">
        <v>268</v>
      </c>
      <c r="E688" s="248" t="s">
        <v>19</v>
      </c>
      <c r="F688" s="249" t="s">
        <v>648</v>
      </c>
      <c r="G688" s="247"/>
      <c r="H688" s="248" t="s">
        <v>19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268</v>
      </c>
      <c r="AU688" s="255" t="s">
        <v>93</v>
      </c>
      <c r="AV688" s="14" t="s">
        <v>82</v>
      </c>
      <c r="AW688" s="14" t="s">
        <v>34</v>
      </c>
      <c r="AX688" s="14" t="s">
        <v>74</v>
      </c>
      <c r="AY688" s="255" t="s">
        <v>224</v>
      </c>
    </row>
    <row r="689" s="13" customFormat="1">
      <c r="A689" s="13"/>
      <c r="B689" s="229"/>
      <c r="C689" s="230"/>
      <c r="D689" s="231" t="s">
        <v>268</v>
      </c>
      <c r="E689" s="232" t="s">
        <v>19</v>
      </c>
      <c r="F689" s="233" t="s">
        <v>949</v>
      </c>
      <c r="G689" s="230"/>
      <c r="H689" s="234">
        <v>45.942999999999998</v>
      </c>
      <c r="I689" s="235"/>
      <c r="J689" s="230"/>
      <c r="K689" s="230"/>
      <c r="L689" s="236"/>
      <c r="M689" s="237"/>
      <c r="N689" s="238"/>
      <c r="O689" s="238"/>
      <c r="P689" s="238"/>
      <c r="Q689" s="238"/>
      <c r="R689" s="238"/>
      <c r="S689" s="238"/>
      <c r="T689" s="239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0" t="s">
        <v>268</v>
      </c>
      <c r="AU689" s="240" t="s">
        <v>93</v>
      </c>
      <c r="AV689" s="13" t="s">
        <v>93</v>
      </c>
      <c r="AW689" s="13" t="s">
        <v>34</v>
      </c>
      <c r="AX689" s="13" t="s">
        <v>74</v>
      </c>
      <c r="AY689" s="240" t="s">
        <v>224</v>
      </c>
    </row>
    <row r="690" s="13" customFormat="1">
      <c r="A690" s="13"/>
      <c r="B690" s="229"/>
      <c r="C690" s="230"/>
      <c r="D690" s="231" t="s">
        <v>268</v>
      </c>
      <c r="E690" s="232" t="s">
        <v>19</v>
      </c>
      <c r="F690" s="233" t="s">
        <v>950</v>
      </c>
      <c r="G690" s="230"/>
      <c r="H690" s="234">
        <v>79.189999999999998</v>
      </c>
      <c r="I690" s="235"/>
      <c r="J690" s="230"/>
      <c r="K690" s="230"/>
      <c r="L690" s="236"/>
      <c r="M690" s="237"/>
      <c r="N690" s="238"/>
      <c r="O690" s="238"/>
      <c r="P690" s="238"/>
      <c r="Q690" s="238"/>
      <c r="R690" s="238"/>
      <c r="S690" s="238"/>
      <c r="T690" s="23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0" t="s">
        <v>268</v>
      </c>
      <c r="AU690" s="240" t="s">
        <v>93</v>
      </c>
      <c r="AV690" s="13" t="s">
        <v>93</v>
      </c>
      <c r="AW690" s="13" t="s">
        <v>34</v>
      </c>
      <c r="AX690" s="13" t="s">
        <v>74</v>
      </c>
      <c r="AY690" s="240" t="s">
        <v>224</v>
      </c>
    </row>
    <row r="691" s="14" customFormat="1">
      <c r="A691" s="14"/>
      <c r="B691" s="246"/>
      <c r="C691" s="247"/>
      <c r="D691" s="231" t="s">
        <v>268</v>
      </c>
      <c r="E691" s="248" t="s">
        <v>19</v>
      </c>
      <c r="F691" s="249" t="s">
        <v>662</v>
      </c>
      <c r="G691" s="247"/>
      <c r="H691" s="248" t="s">
        <v>19</v>
      </c>
      <c r="I691" s="250"/>
      <c r="J691" s="247"/>
      <c r="K691" s="247"/>
      <c r="L691" s="251"/>
      <c r="M691" s="252"/>
      <c r="N691" s="253"/>
      <c r="O691" s="253"/>
      <c r="P691" s="253"/>
      <c r="Q691" s="253"/>
      <c r="R691" s="253"/>
      <c r="S691" s="253"/>
      <c r="T691" s="25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5" t="s">
        <v>268</v>
      </c>
      <c r="AU691" s="255" t="s">
        <v>93</v>
      </c>
      <c r="AV691" s="14" t="s">
        <v>82</v>
      </c>
      <c r="AW691" s="14" t="s">
        <v>34</v>
      </c>
      <c r="AX691" s="14" t="s">
        <v>74</v>
      </c>
      <c r="AY691" s="255" t="s">
        <v>224</v>
      </c>
    </row>
    <row r="692" s="13" customFormat="1">
      <c r="A692" s="13"/>
      <c r="B692" s="229"/>
      <c r="C692" s="230"/>
      <c r="D692" s="231" t="s">
        <v>268</v>
      </c>
      <c r="E692" s="232" t="s">
        <v>19</v>
      </c>
      <c r="F692" s="233" t="s">
        <v>951</v>
      </c>
      <c r="G692" s="230"/>
      <c r="H692" s="234">
        <v>46.393000000000001</v>
      </c>
      <c r="I692" s="235"/>
      <c r="J692" s="230"/>
      <c r="K692" s="230"/>
      <c r="L692" s="236"/>
      <c r="M692" s="237"/>
      <c r="N692" s="238"/>
      <c r="O692" s="238"/>
      <c r="P692" s="238"/>
      <c r="Q692" s="238"/>
      <c r="R692" s="238"/>
      <c r="S692" s="238"/>
      <c r="T692" s="23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0" t="s">
        <v>268</v>
      </c>
      <c r="AU692" s="240" t="s">
        <v>93</v>
      </c>
      <c r="AV692" s="13" t="s">
        <v>93</v>
      </c>
      <c r="AW692" s="13" t="s">
        <v>34</v>
      </c>
      <c r="AX692" s="13" t="s">
        <v>74</v>
      </c>
      <c r="AY692" s="240" t="s">
        <v>224</v>
      </c>
    </row>
    <row r="693" s="14" customFormat="1">
      <c r="A693" s="14"/>
      <c r="B693" s="246"/>
      <c r="C693" s="247"/>
      <c r="D693" s="231" t="s">
        <v>268</v>
      </c>
      <c r="E693" s="248" t="s">
        <v>19</v>
      </c>
      <c r="F693" s="249" t="s">
        <v>664</v>
      </c>
      <c r="G693" s="247"/>
      <c r="H693" s="248" t="s">
        <v>19</v>
      </c>
      <c r="I693" s="250"/>
      <c r="J693" s="247"/>
      <c r="K693" s="247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268</v>
      </c>
      <c r="AU693" s="255" t="s">
        <v>93</v>
      </c>
      <c r="AV693" s="14" t="s">
        <v>82</v>
      </c>
      <c r="AW693" s="14" t="s">
        <v>34</v>
      </c>
      <c r="AX693" s="14" t="s">
        <v>74</v>
      </c>
      <c r="AY693" s="255" t="s">
        <v>224</v>
      </c>
    </row>
    <row r="694" s="13" customFormat="1">
      <c r="A694" s="13"/>
      <c r="B694" s="229"/>
      <c r="C694" s="230"/>
      <c r="D694" s="231" t="s">
        <v>268</v>
      </c>
      <c r="E694" s="232" t="s">
        <v>19</v>
      </c>
      <c r="F694" s="233" t="s">
        <v>952</v>
      </c>
      <c r="G694" s="230"/>
      <c r="H694" s="234">
        <v>46.393000000000001</v>
      </c>
      <c r="I694" s="235"/>
      <c r="J694" s="230"/>
      <c r="K694" s="230"/>
      <c r="L694" s="236"/>
      <c r="M694" s="237"/>
      <c r="N694" s="238"/>
      <c r="O694" s="238"/>
      <c r="P694" s="238"/>
      <c r="Q694" s="238"/>
      <c r="R694" s="238"/>
      <c r="S694" s="238"/>
      <c r="T694" s="23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0" t="s">
        <v>268</v>
      </c>
      <c r="AU694" s="240" t="s">
        <v>93</v>
      </c>
      <c r="AV694" s="13" t="s">
        <v>93</v>
      </c>
      <c r="AW694" s="13" t="s">
        <v>34</v>
      </c>
      <c r="AX694" s="13" t="s">
        <v>74</v>
      </c>
      <c r="AY694" s="240" t="s">
        <v>224</v>
      </c>
    </row>
    <row r="695" s="14" customFormat="1">
      <c r="A695" s="14"/>
      <c r="B695" s="246"/>
      <c r="C695" s="247"/>
      <c r="D695" s="231" t="s">
        <v>268</v>
      </c>
      <c r="E695" s="248" t="s">
        <v>19</v>
      </c>
      <c r="F695" s="249" t="s">
        <v>665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268</v>
      </c>
      <c r="AU695" s="255" t="s">
        <v>93</v>
      </c>
      <c r="AV695" s="14" t="s">
        <v>82</v>
      </c>
      <c r="AW695" s="14" t="s">
        <v>34</v>
      </c>
      <c r="AX695" s="14" t="s">
        <v>74</v>
      </c>
      <c r="AY695" s="255" t="s">
        <v>224</v>
      </c>
    </row>
    <row r="696" s="13" customFormat="1">
      <c r="A696" s="13"/>
      <c r="B696" s="229"/>
      <c r="C696" s="230"/>
      <c r="D696" s="231" t="s">
        <v>268</v>
      </c>
      <c r="E696" s="232" t="s">
        <v>19</v>
      </c>
      <c r="F696" s="233" t="s">
        <v>953</v>
      </c>
      <c r="G696" s="230"/>
      <c r="H696" s="234">
        <v>37.997</v>
      </c>
      <c r="I696" s="235"/>
      <c r="J696" s="230"/>
      <c r="K696" s="230"/>
      <c r="L696" s="236"/>
      <c r="M696" s="237"/>
      <c r="N696" s="238"/>
      <c r="O696" s="238"/>
      <c r="P696" s="238"/>
      <c r="Q696" s="238"/>
      <c r="R696" s="238"/>
      <c r="S696" s="238"/>
      <c r="T696" s="239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0" t="s">
        <v>268</v>
      </c>
      <c r="AU696" s="240" t="s">
        <v>93</v>
      </c>
      <c r="AV696" s="13" t="s">
        <v>93</v>
      </c>
      <c r="AW696" s="13" t="s">
        <v>34</v>
      </c>
      <c r="AX696" s="13" t="s">
        <v>74</v>
      </c>
      <c r="AY696" s="240" t="s">
        <v>224</v>
      </c>
    </row>
    <row r="697" s="14" customFormat="1">
      <c r="A697" s="14"/>
      <c r="B697" s="246"/>
      <c r="C697" s="247"/>
      <c r="D697" s="231" t="s">
        <v>268</v>
      </c>
      <c r="E697" s="248" t="s">
        <v>19</v>
      </c>
      <c r="F697" s="249" t="s">
        <v>667</v>
      </c>
      <c r="G697" s="247"/>
      <c r="H697" s="248" t="s">
        <v>19</v>
      </c>
      <c r="I697" s="250"/>
      <c r="J697" s="247"/>
      <c r="K697" s="247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268</v>
      </c>
      <c r="AU697" s="255" t="s">
        <v>93</v>
      </c>
      <c r="AV697" s="14" t="s">
        <v>82</v>
      </c>
      <c r="AW697" s="14" t="s">
        <v>34</v>
      </c>
      <c r="AX697" s="14" t="s">
        <v>74</v>
      </c>
      <c r="AY697" s="255" t="s">
        <v>224</v>
      </c>
    </row>
    <row r="698" s="13" customFormat="1">
      <c r="A698" s="13"/>
      <c r="B698" s="229"/>
      <c r="C698" s="230"/>
      <c r="D698" s="231" t="s">
        <v>268</v>
      </c>
      <c r="E698" s="232" t="s">
        <v>19</v>
      </c>
      <c r="F698" s="233" t="s">
        <v>954</v>
      </c>
      <c r="G698" s="230"/>
      <c r="H698" s="234">
        <v>16.052</v>
      </c>
      <c r="I698" s="235"/>
      <c r="J698" s="230"/>
      <c r="K698" s="230"/>
      <c r="L698" s="236"/>
      <c r="M698" s="237"/>
      <c r="N698" s="238"/>
      <c r="O698" s="238"/>
      <c r="P698" s="238"/>
      <c r="Q698" s="238"/>
      <c r="R698" s="238"/>
      <c r="S698" s="238"/>
      <c r="T698" s="239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0" t="s">
        <v>268</v>
      </c>
      <c r="AU698" s="240" t="s">
        <v>93</v>
      </c>
      <c r="AV698" s="13" t="s">
        <v>93</v>
      </c>
      <c r="AW698" s="13" t="s">
        <v>34</v>
      </c>
      <c r="AX698" s="13" t="s">
        <v>74</v>
      </c>
      <c r="AY698" s="240" t="s">
        <v>224</v>
      </c>
    </row>
    <row r="699" s="15" customFormat="1">
      <c r="A699" s="15"/>
      <c r="B699" s="256"/>
      <c r="C699" s="257"/>
      <c r="D699" s="231" t="s">
        <v>268</v>
      </c>
      <c r="E699" s="258" t="s">
        <v>19</v>
      </c>
      <c r="F699" s="259" t="s">
        <v>300</v>
      </c>
      <c r="G699" s="257"/>
      <c r="H699" s="260">
        <v>271.96800000000002</v>
      </c>
      <c r="I699" s="261"/>
      <c r="J699" s="257"/>
      <c r="K699" s="257"/>
      <c r="L699" s="262"/>
      <c r="M699" s="263"/>
      <c r="N699" s="264"/>
      <c r="O699" s="264"/>
      <c r="P699" s="264"/>
      <c r="Q699" s="264"/>
      <c r="R699" s="264"/>
      <c r="S699" s="264"/>
      <c r="T699" s="26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6" t="s">
        <v>268</v>
      </c>
      <c r="AU699" s="266" t="s">
        <v>93</v>
      </c>
      <c r="AV699" s="15" t="s">
        <v>108</v>
      </c>
      <c r="AW699" s="15" t="s">
        <v>34</v>
      </c>
      <c r="AX699" s="15" t="s">
        <v>74</v>
      </c>
      <c r="AY699" s="266" t="s">
        <v>224</v>
      </c>
    </row>
    <row r="700" s="14" customFormat="1">
      <c r="A700" s="14"/>
      <c r="B700" s="246"/>
      <c r="C700" s="247"/>
      <c r="D700" s="231" t="s">
        <v>268</v>
      </c>
      <c r="E700" s="248" t="s">
        <v>19</v>
      </c>
      <c r="F700" s="249" t="s">
        <v>955</v>
      </c>
      <c r="G700" s="247"/>
      <c r="H700" s="248" t="s">
        <v>19</v>
      </c>
      <c r="I700" s="250"/>
      <c r="J700" s="247"/>
      <c r="K700" s="247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268</v>
      </c>
      <c r="AU700" s="255" t="s">
        <v>93</v>
      </c>
      <c r="AV700" s="14" t="s">
        <v>82</v>
      </c>
      <c r="AW700" s="14" t="s">
        <v>34</v>
      </c>
      <c r="AX700" s="14" t="s">
        <v>74</v>
      </c>
      <c r="AY700" s="255" t="s">
        <v>224</v>
      </c>
    </row>
    <row r="701" s="13" customFormat="1">
      <c r="A701" s="13"/>
      <c r="B701" s="229"/>
      <c r="C701" s="230"/>
      <c r="D701" s="231" t="s">
        <v>268</v>
      </c>
      <c r="E701" s="232" t="s">
        <v>19</v>
      </c>
      <c r="F701" s="233" t="s">
        <v>956</v>
      </c>
      <c r="G701" s="230"/>
      <c r="H701" s="234">
        <v>28.564</v>
      </c>
      <c r="I701" s="235"/>
      <c r="J701" s="230"/>
      <c r="K701" s="230"/>
      <c r="L701" s="236"/>
      <c r="M701" s="237"/>
      <c r="N701" s="238"/>
      <c r="O701" s="238"/>
      <c r="P701" s="238"/>
      <c r="Q701" s="238"/>
      <c r="R701" s="238"/>
      <c r="S701" s="238"/>
      <c r="T701" s="23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0" t="s">
        <v>268</v>
      </c>
      <c r="AU701" s="240" t="s">
        <v>93</v>
      </c>
      <c r="AV701" s="13" t="s">
        <v>93</v>
      </c>
      <c r="AW701" s="13" t="s">
        <v>34</v>
      </c>
      <c r="AX701" s="13" t="s">
        <v>74</v>
      </c>
      <c r="AY701" s="240" t="s">
        <v>224</v>
      </c>
    </row>
    <row r="702" s="14" customFormat="1">
      <c r="A702" s="14"/>
      <c r="B702" s="246"/>
      <c r="C702" s="247"/>
      <c r="D702" s="231" t="s">
        <v>268</v>
      </c>
      <c r="E702" s="248" t="s">
        <v>19</v>
      </c>
      <c r="F702" s="249" t="s">
        <v>957</v>
      </c>
      <c r="G702" s="247"/>
      <c r="H702" s="248" t="s">
        <v>19</v>
      </c>
      <c r="I702" s="250"/>
      <c r="J702" s="247"/>
      <c r="K702" s="247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268</v>
      </c>
      <c r="AU702" s="255" t="s">
        <v>93</v>
      </c>
      <c r="AV702" s="14" t="s">
        <v>82</v>
      </c>
      <c r="AW702" s="14" t="s">
        <v>34</v>
      </c>
      <c r="AX702" s="14" t="s">
        <v>74</v>
      </c>
      <c r="AY702" s="255" t="s">
        <v>224</v>
      </c>
    </row>
    <row r="703" s="13" customFormat="1">
      <c r="A703" s="13"/>
      <c r="B703" s="229"/>
      <c r="C703" s="230"/>
      <c r="D703" s="231" t="s">
        <v>268</v>
      </c>
      <c r="E703" s="232" t="s">
        <v>19</v>
      </c>
      <c r="F703" s="233" t="s">
        <v>958</v>
      </c>
      <c r="G703" s="230"/>
      <c r="H703" s="234">
        <v>102.086</v>
      </c>
      <c r="I703" s="235"/>
      <c r="J703" s="230"/>
      <c r="K703" s="230"/>
      <c r="L703" s="236"/>
      <c r="M703" s="237"/>
      <c r="N703" s="238"/>
      <c r="O703" s="238"/>
      <c r="P703" s="238"/>
      <c r="Q703" s="238"/>
      <c r="R703" s="238"/>
      <c r="S703" s="238"/>
      <c r="T703" s="23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40" t="s">
        <v>268</v>
      </c>
      <c r="AU703" s="240" t="s">
        <v>93</v>
      </c>
      <c r="AV703" s="13" t="s">
        <v>93</v>
      </c>
      <c r="AW703" s="13" t="s">
        <v>34</v>
      </c>
      <c r="AX703" s="13" t="s">
        <v>74</v>
      </c>
      <c r="AY703" s="240" t="s">
        <v>224</v>
      </c>
    </row>
    <row r="704" s="14" customFormat="1">
      <c r="A704" s="14"/>
      <c r="B704" s="246"/>
      <c r="C704" s="247"/>
      <c r="D704" s="231" t="s">
        <v>268</v>
      </c>
      <c r="E704" s="248" t="s">
        <v>19</v>
      </c>
      <c r="F704" s="249" t="s">
        <v>959</v>
      </c>
      <c r="G704" s="247"/>
      <c r="H704" s="248" t="s">
        <v>19</v>
      </c>
      <c r="I704" s="250"/>
      <c r="J704" s="247"/>
      <c r="K704" s="247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268</v>
      </c>
      <c r="AU704" s="255" t="s">
        <v>93</v>
      </c>
      <c r="AV704" s="14" t="s">
        <v>82</v>
      </c>
      <c r="AW704" s="14" t="s">
        <v>34</v>
      </c>
      <c r="AX704" s="14" t="s">
        <v>74</v>
      </c>
      <c r="AY704" s="255" t="s">
        <v>224</v>
      </c>
    </row>
    <row r="705" s="13" customFormat="1">
      <c r="A705" s="13"/>
      <c r="B705" s="229"/>
      <c r="C705" s="230"/>
      <c r="D705" s="231" t="s">
        <v>268</v>
      </c>
      <c r="E705" s="232" t="s">
        <v>19</v>
      </c>
      <c r="F705" s="233" t="s">
        <v>960</v>
      </c>
      <c r="G705" s="230"/>
      <c r="H705" s="234">
        <v>20.059999999999999</v>
      </c>
      <c r="I705" s="235"/>
      <c r="J705" s="230"/>
      <c r="K705" s="230"/>
      <c r="L705" s="236"/>
      <c r="M705" s="237"/>
      <c r="N705" s="238"/>
      <c r="O705" s="238"/>
      <c r="P705" s="238"/>
      <c r="Q705" s="238"/>
      <c r="R705" s="238"/>
      <c r="S705" s="238"/>
      <c r="T705" s="23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0" t="s">
        <v>268</v>
      </c>
      <c r="AU705" s="240" t="s">
        <v>93</v>
      </c>
      <c r="AV705" s="13" t="s">
        <v>93</v>
      </c>
      <c r="AW705" s="13" t="s">
        <v>34</v>
      </c>
      <c r="AX705" s="13" t="s">
        <v>74</v>
      </c>
      <c r="AY705" s="240" t="s">
        <v>224</v>
      </c>
    </row>
    <row r="706" s="13" customFormat="1">
      <c r="A706" s="13"/>
      <c r="B706" s="229"/>
      <c r="C706" s="230"/>
      <c r="D706" s="231" t="s">
        <v>268</v>
      </c>
      <c r="E706" s="232" t="s">
        <v>19</v>
      </c>
      <c r="F706" s="233" t="s">
        <v>961</v>
      </c>
      <c r="G706" s="230"/>
      <c r="H706" s="234">
        <v>42.075000000000003</v>
      </c>
      <c r="I706" s="235"/>
      <c r="J706" s="230"/>
      <c r="K706" s="230"/>
      <c r="L706" s="236"/>
      <c r="M706" s="237"/>
      <c r="N706" s="238"/>
      <c r="O706" s="238"/>
      <c r="P706" s="238"/>
      <c r="Q706" s="238"/>
      <c r="R706" s="238"/>
      <c r="S706" s="238"/>
      <c r="T706" s="23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0" t="s">
        <v>268</v>
      </c>
      <c r="AU706" s="240" t="s">
        <v>93</v>
      </c>
      <c r="AV706" s="13" t="s">
        <v>93</v>
      </c>
      <c r="AW706" s="13" t="s">
        <v>34</v>
      </c>
      <c r="AX706" s="13" t="s">
        <v>74</v>
      </c>
      <c r="AY706" s="240" t="s">
        <v>224</v>
      </c>
    </row>
    <row r="707" s="15" customFormat="1">
      <c r="A707" s="15"/>
      <c r="B707" s="256"/>
      <c r="C707" s="257"/>
      <c r="D707" s="231" t="s">
        <v>268</v>
      </c>
      <c r="E707" s="258" t="s">
        <v>19</v>
      </c>
      <c r="F707" s="259" t="s">
        <v>300</v>
      </c>
      <c r="G707" s="257"/>
      <c r="H707" s="260">
        <v>192.785</v>
      </c>
      <c r="I707" s="261"/>
      <c r="J707" s="257"/>
      <c r="K707" s="257"/>
      <c r="L707" s="262"/>
      <c r="M707" s="263"/>
      <c r="N707" s="264"/>
      <c r="O707" s="264"/>
      <c r="P707" s="264"/>
      <c r="Q707" s="264"/>
      <c r="R707" s="264"/>
      <c r="S707" s="264"/>
      <c r="T707" s="26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66" t="s">
        <v>268</v>
      </c>
      <c r="AU707" s="266" t="s">
        <v>93</v>
      </c>
      <c r="AV707" s="15" t="s">
        <v>108</v>
      </c>
      <c r="AW707" s="15" t="s">
        <v>34</v>
      </c>
      <c r="AX707" s="15" t="s">
        <v>74</v>
      </c>
      <c r="AY707" s="266" t="s">
        <v>224</v>
      </c>
    </row>
    <row r="708" s="16" customFormat="1">
      <c r="A708" s="16"/>
      <c r="B708" s="272"/>
      <c r="C708" s="273"/>
      <c r="D708" s="231" t="s">
        <v>268</v>
      </c>
      <c r="E708" s="274" t="s">
        <v>19</v>
      </c>
      <c r="F708" s="275" t="s">
        <v>351</v>
      </c>
      <c r="G708" s="273"/>
      <c r="H708" s="276">
        <v>464.75299999999999</v>
      </c>
      <c r="I708" s="277"/>
      <c r="J708" s="273"/>
      <c r="K708" s="273"/>
      <c r="L708" s="278"/>
      <c r="M708" s="279"/>
      <c r="N708" s="280"/>
      <c r="O708" s="280"/>
      <c r="P708" s="280"/>
      <c r="Q708" s="280"/>
      <c r="R708" s="280"/>
      <c r="S708" s="280"/>
      <c r="T708" s="281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T708" s="282" t="s">
        <v>268</v>
      </c>
      <c r="AU708" s="282" t="s">
        <v>93</v>
      </c>
      <c r="AV708" s="16" t="s">
        <v>231</v>
      </c>
      <c r="AW708" s="16" t="s">
        <v>34</v>
      </c>
      <c r="AX708" s="16" t="s">
        <v>82</v>
      </c>
      <c r="AY708" s="282" t="s">
        <v>224</v>
      </c>
    </row>
    <row r="709" s="2" customFormat="1" ht="44.25" customHeight="1">
      <c r="A709" s="41"/>
      <c r="B709" s="42"/>
      <c r="C709" s="216" t="s">
        <v>962</v>
      </c>
      <c r="D709" s="216" t="s">
        <v>227</v>
      </c>
      <c r="E709" s="217" t="s">
        <v>963</v>
      </c>
      <c r="F709" s="218" t="s">
        <v>964</v>
      </c>
      <c r="G709" s="219" t="s">
        <v>266</v>
      </c>
      <c r="H709" s="220">
        <v>874.61900000000003</v>
      </c>
      <c r="I709" s="221"/>
      <c r="J709" s="222">
        <f>ROUND(I709*H709,2)</f>
        <v>0</v>
      </c>
      <c r="K709" s="218" t="s">
        <v>312</v>
      </c>
      <c r="L709" s="47"/>
      <c r="M709" s="223" t="s">
        <v>19</v>
      </c>
      <c r="N709" s="224" t="s">
        <v>46</v>
      </c>
      <c r="O709" s="87"/>
      <c r="P709" s="225">
        <f>O709*H709</f>
        <v>0</v>
      </c>
      <c r="Q709" s="225">
        <v>0.12911</v>
      </c>
      <c r="R709" s="225">
        <f>Q709*H709</f>
        <v>112.92205909000001</v>
      </c>
      <c r="S709" s="225">
        <v>0</v>
      </c>
      <c r="T709" s="226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7" t="s">
        <v>231</v>
      </c>
      <c r="AT709" s="227" t="s">
        <v>227</v>
      </c>
      <c r="AU709" s="227" t="s">
        <v>93</v>
      </c>
      <c r="AY709" s="20" t="s">
        <v>224</v>
      </c>
      <c r="BE709" s="228">
        <f>IF(N709="základní",J709,0)</f>
        <v>0</v>
      </c>
      <c r="BF709" s="228">
        <f>IF(N709="snížená",J709,0)</f>
        <v>0</v>
      </c>
      <c r="BG709" s="228">
        <f>IF(N709="zákl. přenesená",J709,0)</f>
        <v>0</v>
      </c>
      <c r="BH709" s="228">
        <f>IF(N709="sníž. přenesená",J709,0)</f>
        <v>0</v>
      </c>
      <c r="BI709" s="228">
        <f>IF(N709="nulová",J709,0)</f>
        <v>0</v>
      </c>
      <c r="BJ709" s="20" t="s">
        <v>93</v>
      </c>
      <c r="BK709" s="228">
        <f>ROUND(I709*H709,2)</f>
        <v>0</v>
      </c>
      <c r="BL709" s="20" t="s">
        <v>231</v>
      </c>
      <c r="BM709" s="227" t="s">
        <v>965</v>
      </c>
    </row>
    <row r="710" s="2" customFormat="1">
      <c r="A710" s="41"/>
      <c r="B710" s="42"/>
      <c r="C710" s="43"/>
      <c r="D710" s="267" t="s">
        <v>314</v>
      </c>
      <c r="E710" s="43"/>
      <c r="F710" s="268" t="s">
        <v>966</v>
      </c>
      <c r="G710" s="43"/>
      <c r="H710" s="43"/>
      <c r="I710" s="269"/>
      <c r="J710" s="43"/>
      <c r="K710" s="43"/>
      <c r="L710" s="47"/>
      <c r="M710" s="270"/>
      <c r="N710" s="271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314</v>
      </c>
      <c r="AU710" s="20" t="s">
        <v>93</v>
      </c>
    </row>
    <row r="711" s="14" customFormat="1">
      <c r="A711" s="14"/>
      <c r="B711" s="246"/>
      <c r="C711" s="247"/>
      <c r="D711" s="231" t="s">
        <v>268</v>
      </c>
      <c r="E711" s="248" t="s">
        <v>19</v>
      </c>
      <c r="F711" s="249" t="s">
        <v>648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268</v>
      </c>
      <c r="AU711" s="255" t="s">
        <v>93</v>
      </c>
      <c r="AV711" s="14" t="s">
        <v>82</v>
      </c>
      <c r="AW711" s="14" t="s">
        <v>34</v>
      </c>
      <c r="AX711" s="14" t="s">
        <v>74</v>
      </c>
      <c r="AY711" s="255" t="s">
        <v>224</v>
      </c>
    </row>
    <row r="712" s="13" customFormat="1">
      <c r="A712" s="13"/>
      <c r="B712" s="229"/>
      <c r="C712" s="230"/>
      <c r="D712" s="231" t="s">
        <v>268</v>
      </c>
      <c r="E712" s="232" t="s">
        <v>19</v>
      </c>
      <c r="F712" s="233" t="s">
        <v>967</v>
      </c>
      <c r="G712" s="230"/>
      <c r="H712" s="234">
        <v>223.96899999999999</v>
      </c>
      <c r="I712" s="235"/>
      <c r="J712" s="230"/>
      <c r="K712" s="230"/>
      <c r="L712" s="236"/>
      <c r="M712" s="237"/>
      <c r="N712" s="238"/>
      <c r="O712" s="238"/>
      <c r="P712" s="238"/>
      <c r="Q712" s="238"/>
      <c r="R712" s="238"/>
      <c r="S712" s="238"/>
      <c r="T712" s="239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0" t="s">
        <v>268</v>
      </c>
      <c r="AU712" s="240" t="s">
        <v>93</v>
      </c>
      <c r="AV712" s="13" t="s">
        <v>93</v>
      </c>
      <c r="AW712" s="13" t="s">
        <v>34</v>
      </c>
      <c r="AX712" s="13" t="s">
        <v>74</v>
      </c>
      <c r="AY712" s="240" t="s">
        <v>224</v>
      </c>
    </row>
    <row r="713" s="14" customFormat="1">
      <c r="A713" s="14"/>
      <c r="B713" s="246"/>
      <c r="C713" s="247"/>
      <c r="D713" s="231" t="s">
        <v>268</v>
      </c>
      <c r="E713" s="248" t="s">
        <v>19</v>
      </c>
      <c r="F713" s="249" t="s">
        <v>662</v>
      </c>
      <c r="G713" s="247"/>
      <c r="H713" s="248" t="s">
        <v>19</v>
      </c>
      <c r="I713" s="250"/>
      <c r="J713" s="247"/>
      <c r="K713" s="247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268</v>
      </c>
      <c r="AU713" s="255" t="s">
        <v>93</v>
      </c>
      <c r="AV713" s="14" t="s">
        <v>82</v>
      </c>
      <c r="AW713" s="14" t="s">
        <v>34</v>
      </c>
      <c r="AX713" s="14" t="s">
        <v>74</v>
      </c>
      <c r="AY713" s="255" t="s">
        <v>224</v>
      </c>
    </row>
    <row r="714" s="13" customFormat="1">
      <c r="A714" s="13"/>
      <c r="B714" s="229"/>
      <c r="C714" s="230"/>
      <c r="D714" s="231" t="s">
        <v>268</v>
      </c>
      <c r="E714" s="232" t="s">
        <v>19</v>
      </c>
      <c r="F714" s="233" t="s">
        <v>968</v>
      </c>
      <c r="G714" s="230"/>
      <c r="H714" s="234">
        <v>203.13</v>
      </c>
      <c r="I714" s="235"/>
      <c r="J714" s="230"/>
      <c r="K714" s="230"/>
      <c r="L714" s="236"/>
      <c r="M714" s="237"/>
      <c r="N714" s="238"/>
      <c r="O714" s="238"/>
      <c r="P714" s="238"/>
      <c r="Q714" s="238"/>
      <c r="R714" s="238"/>
      <c r="S714" s="238"/>
      <c r="T714" s="239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0" t="s">
        <v>268</v>
      </c>
      <c r="AU714" s="240" t="s">
        <v>93</v>
      </c>
      <c r="AV714" s="13" t="s">
        <v>93</v>
      </c>
      <c r="AW714" s="13" t="s">
        <v>34</v>
      </c>
      <c r="AX714" s="13" t="s">
        <v>74</v>
      </c>
      <c r="AY714" s="240" t="s">
        <v>224</v>
      </c>
    </row>
    <row r="715" s="14" customFormat="1">
      <c r="A715" s="14"/>
      <c r="B715" s="246"/>
      <c r="C715" s="247"/>
      <c r="D715" s="231" t="s">
        <v>268</v>
      </c>
      <c r="E715" s="248" t="s">
        <v>19</v>
      </c>
      <c r="F715" s="249" t="s">
        <v>664</v>
      </c>
      <c r="G715" s="247"/>
      <c r="H715" s="248" t="s">
        <v>19</v>
      </c>
      <c r="I715" s="250"/>
      <c r="J715" s="247"/>
      <c r="K715" s="247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268</v>
      </c>
      <c r="AU715" s="255" t="s">
        <v>93</v>
      </c>
      <c r="AV715" s="14" t="s">
        <v>82</v>
      </c>
      <c r="AW715" s="14" t="s">
        <v>34</v>
      </c>
      <c r="AX715" s="14" t="s">
        <v>74</v>
      </c>
      <c r="AY715" s="255" t="s">
        <v>224</v>
      </c>
    </row>
    <row r="716" s="13" customFormat="1">
      <c r="A716" s="13"/>
      <c r="B716" s="229"/>
      <c r="C716" s="230"/>
      <c r="D716" s="231" t="s">
        <v>268</v>
      </c>
      <c r="E716" s="232" t="s">
        <v>19</v>
      </c>
      <c r="F716" s="233" t="s">
        <v>968</v>
      </c>
      <c r="G716" s="230"/>
      <c r="H716" s="234">
        <v>203.13</v>
      </c>
      <c r="I716" s="235"/>
      <c r="J716" s="230"/>
      <c r="K716" s="230"/>
      <c r="L716" s="236"/>
      <c r="M716" s="237"/>
      <c r="N716" s="238"/>
      <c r="O716" s="238"/>
      <c r="P716" s="238"/>
      <c r="Q716" s="238"/>
      <c r="R716" s="238"/>
      <c r="S716" s="238"/>
      <c r="T716" s="239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0" t="s">
        <v>268</v>
      </c>
      <c r="AU716" s="240" t="s">
        <v>93</v>
      </c>
      <c r="AV716" s="13" t="s">
        <v>93</v>
      </c>
      <c r="AW716" s="13" t="s">
        <v>34</v>
      </c>
      <c r="AX716" s="13" t="s">
        <v>74</v>
      </c>
      <c r="AY716" s="240" t="s">
        <v>224</v>
      </c>
    </row>
    <row r="717" s="14" customFormat="1">
      <c r="A717" s="14"/>
      <c r="B717" s="246"/>
      <c r="C717" s="247"/>
      <c r="D717" s="231" t="s">
        <v>268</v>
      </c>
      <c r="E717" s="248" t="s">
        <v>19</v>
      </c>
      <c r="F717" s="249" t="s">
        <v>665</v>
      </c>
      <c r="G717" s="247"/>
      <c r="H717" s="248" t="s">
        <v>19</v>
      </c>
      <c r="I717" s="250"/>
      <c r="J717" s="247"/>
      <c r="K717" s="247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268</v>
      </c>
      <c r="AU717" s="255" t="s">
        <v>93</v>
      </c>
      <c r="AV717" s="14" t="s">
        <v>82</v>
      </c>
      <c r="AW717" s="14" t="s">
        <v>34</v>
      </c>
      <c r="AX717" s="14" t="s">
        <v>74</v>
      </c>
      <c r="AY717" s="255" t="s">
        <v>224</v>
      </c>
    </row>
    <row r="718" s="13" customFormat="1">
      <c r="A718" s="13"/>
      <c r="B718" s="229"/>
      <c r="C718" s="230"/>
      <c r="D718" s="231" t="s">
        <v>268</v>
      </c>
      <c r="E718" s="232" t="s">
        <v>19</v>
      </c>
      <c r="F718" s="233" t="s">
        <v>969</v>
      </c>
      <c r="G718" s="230"/>
      <c r="H718" s="234">
        <v>203.565</v>
      </c>
      <c r="I718" s="235"/>
      <c r="J718" s="230"/>
      <c r="K718" s="230"/>
      <c r="L718" s="236"/>
      <c r="M718" s="237"/>
      <c r="N718" s="238"/>
      <c r="O718" s="238"/>
      <c r="P718" s="238"/>
      <c r="Q718" s="238"/>
      <c r="R718" s="238"/>
      <c r="S718" s="238"/>
      <c r="T718" s="239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0" t="s">
        <v>268</v>
      </c>
      <c r="AU718" s="240" t="s">
        <v>93</v>
      </c>
      <c r="AV718" s="13" t="s">
        <v>93</v>
      </c>
      <c r="AW718" s="13" t="s">
        <v>34</v>
      </c>
      <c r="AX718" s="13" t="s">
        <v>74</v>
      </c>
      <c r="AY718" s="240" t="s">
        <v>224</v>
      </c>
    </row>
    <row r="719" s="14" customFormat="1">
      <c r="A719" s="14"/>
      <c r="B719" s="246"/>
      <c r="C719" s="247"/>
      <c r="D719" s="231" t="s">
        <v>268</v>
      </c>
      <c r="E719" s="248" t="s">
        <v>19</v>
      </c>
      <c r="F719" s="249" t="s">
        <v>667</v>
      </c>
      <c r="G719" s="247"/>
      <c r="H719" s="248" t="s">
        <v>19</v>
      </c>
      <c r="I719" s="250"/>
      <c r="J719" s="247"/>
      <c r="K719" s="247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268</v>
      </c>
      <c r="AU719" s="255" t="s">
        <v>93</v>
      </c>
      <c r="AV719" s="14" t="s">
        <v>82</v>
      </c>
      <c r="AW719" s="14" t="s">
        <v>34</v>
      </c>
      <c r="AX719" s="14" t="s">
        <v>74</v>
      </c>
      <c r="AY719" s="255" t="s">
        <v>224</v>
      </c>
    </row>
    <row r="720" s="13" customFormat="1">
      <c r="A720" s="13"/>
      <c r="B720" s="229"/>
      <c r="C720" s="230"/>
      <c r="D720" s="231" t="s">
        <v>268</v>
      </c>
      <c r="E720" s="232" t="s">
        <v>19</v>
      </c>
      <c r="F720" s="233" t="s">
        <v>970</v>
      </c>
      <c r="G720" s="230"/>
      <c r="H720" s="234">
        <v>40.825000000000003</v>
      </c>
      <c r="I720" s="235"/>
      <c r="J720" s="230"/>
      <c r="K720" s="230"/>
      <c r="L720" s="236"/>
      <c r="M720" s="237"/>
      <c r="N720" s="238"/>
      <c r="O720" s="238"/>
      <c r="P720" s="238"/>
      <c r="Q720" s="238"/>
      <c r="R720" s="238"/>
      <c r="S720" s="238"/>
      <c r="T720" s="239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0" t="s">
        <v>268</v>
      </c>
      <c r="AU720" s="240" t="s">
        <v>93</v>
      </c>
      <c r="AV720" s="13" t="s">
        <v>93</v>
      </c>
      <c r="AW720" s="13" t="s">
        <v>34</v>
      </c>
      <c r="AX720" s="13" t="s">
        <v>74</v>
      </c>
      <c r="AY720" s="240" t="s">
        <v>224</v>
      </c>
    </row>
    <row r="721" s="16" customFormat="1">
      <c r="A721" s="16"/>
      <c r="B721" s="272"/>
      <c r="C721" s="273"/>
      <c r="D721" s="231" t="s">
        <v>268</v>
      </c>
      <c r="E721" s="274" t="s">
        <v>19</v>
      </c>
      <c r="F721" s="275" t="s">
        <v>351</v>
      </c>
      <c r="G721" s="273"/>
      <c r="H721" s="276">
        <v>874.61900000000003</v>
      </c>
      <c r="I721" s="277"/>
      <c r="J721" s="273"/>
      <c r="K721" s="273"/>
      <c r="L721" s="278"/>
      <c r="M721" s="279"/>
      <c r="N721" s="280"/>
      <c r="O721" s="280"/>
      <c r="P721" s="280"/>
      <c r="Q721" s="280"/>
      <c r="R721" s="280"/>
      <c r="S721" s="280"/>
      <c r="T721" s="281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T721" s="282" t="s">
        <v>268</v>
      </c>
      <c r="AU721" s="282" t="s">
        <v>93</v>
      </c>
      <c r="AV721" s="16" t="s">
        <v>231</v>
      </c>
      <c r="AW721" s="16" t="s">
        <v>34</v>
      </c>
      <c r="AX721" s="16" t="s">
        <v>82</v>
      </c>
      <c r="AY721" s="282" t="s">
        <v>224</v>
      </c>
    </row>
    <row r="722" s="2" customFormat="1" ht="24.15" customHeight="1">
      <c r="A722" s="41"/>
      <c r="B722" s="42"/>
      <c r="C722" s="216" t="s">
        <v>971</v>
      </c>
      <c r="D722" s="216" t="s">
        <v>227</v>
      </c>
      <c r="E722" s="217" t="s">
        <v>972</v>
      </c>
      <c r="F722" s="218" t="s">
        <v>973</v>
      </c>
      <c r="G722" s="219" t="s">
        <v>471</v>
      </c>
      <c r="H722" s="220">
        <v>1242.3</v>
      </c>
      <c r="I722" s="221"/>
      <c r="J722" s="222">
        <f>ROUND(I722*H722,2)</f>
        <v>0</v>
      </c>
      <c r="K722" s="218" t="s">
        <v>312</v>
      </c>
      <c r="L722" s="47"/>
      <c r="M722" s="223" t="s">
        <v>19</v>
      </c>
      <c r="N722" s="224" t="s">
        <v>46</v>
      </c>
      <c r="O722" s="87"/>
      <c r="P722" s="225">
        <f>O722*H722</f>
        <v>0</v>
      </c>
      <c r="Q722" s="225">
        <v>0.00020000000000000001</v>
      </c>
      <c r="R722" s="225">
        <f>Q722*H722</f>
        <v>0.24846000000000001</v>
      </c>
      <c r="S722" s="225">
        <v>0</v>
      </c>
      <c r="T722" s="226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7" t="s">
        <v>231</v>
      </c>
      <c r="AT722" s="227" t="s">
        <v>227</v>
      </c>
      <c r="AU722" s="227" t="s">
        <v>93</v>
      </c>
      <c r="AY722" s="20" t="s">
        <v>224</v>
      </c>
      <c r="BE722" s="228">
        <f>IF(N722="základní",J722,0)</f>
        <v>0</v>
      </c>
      <c r="BF722" s="228">
        <f>IF(N722="snížená",J722,0)</f>
        <v>0</v>
      </c>
      <c r="BG722" s="228">
        <f>IF(N722="zákl. přenesená",J722,0)</f>
        <v>0</v>
      </c>
      <c r="BH722" s="228">
        <f>IF(N722="sníž. přenesená",J722,0)</f>
        <v>0</v>
      </c>
      <c r="BI722" s="228">
        <f>IF(N722="nulová",J722,0)</f>
        <v>0</v>
      </c>
      <c r="BJ722" s="20" t="s">
        <v>93</v>
      </c>
      <c r="BK722" s="228">
        <f>ROUND(I722*H722,2)</f>
        <v>0</v>
      </c>
      <c r="BL722" s="20" t="s">
        <v>231</v>
      </c>
      <c r="BM722" s="227" t="s">
        <v>974</v>
      </c>
    </row>
    <row r="723" s="2" customFormat="1">
      <c r="A723" s="41"/>
      <c r="B723" s="42"/>
      <c r="C723" s="43"/>
      <c r="D723" s="267" t="s">
        <v>314</v>
      </c>
      <c r="E723" s="43"/>
      <c r="F723" s="268" t="s">
        <v>975</v>
      </c>
      <c r="G723" s="43"/>
      <c r="H723" s="43"/>
      <c r="I723" s="269"/>
      <c r="J723" s="43"/>
      <c r="K723" s="43"/>
      <c r="L723" s="47"/>
      <c r="M723" s="270"/>
      <c r="N723" s="271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314</v>
      </c>
      <c r="AU723" s="20" t="s">
        <v>93</v>
      </c>
    </row>
    <row r="724" s="14" customFormat="1">
      <c r="A724" s="14"/>
      <c r="B724" s="246"/>
      <c r="C724" s="247"/>
      <c r="D724" s="231" t="s">
        <v>268</v>
      </c>
      <c r="E724" s="248" t="s">
        <v>19</v>
      </c>
      <c r="F724" s="249" t="s">
        <v>496</v>
      </c>
      <c r="G724" s="247"/>
      <c r="H724" s="248" t="s">
        <v>19</v>
      </c>
      <c r="I724" s="250"/>
      <c r="J724" s="247"/>
      <c r="K724" s="247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268</v>
      </c>
      <c r="AU724" s="255" t="s">
        <v>93</v>
      </c>
      <c r="AV724" s="14" t="s">
        <v>82</v>
      </c>
      <c r="AW724" s="14" t="s">
        <v>34</v>
      </c>
      <c r="AX724" s="14" t="s">
        <v>74</v>
      </c>
      <c r="AY724" s="255" t="s">
        <v>224</v>
      </c>
    </row>
    <row r="725" s="13" customFormat="1">
      <c r="A725" s="13"/>
      <c r="B725" s="229"/>
      <c r="C725" s="230"/>
      <c r="D725" s="231" t="s">
        <v>268</v>
      </c>
      <c r="E725" s="232" t="s">
        <v>19</v>
      </c>
      <c r="F725" s="233" t="s">
        <v>976</v>
      </c>
      <c r="G725" s="230"/>
      <c r="H725" s="234">
        <v>66.150000000000006</v>
      </c>
      <c r="I725" s="235"/>
      <c r="J725" s="230"/>
      <c r="K725" s="230"/>
      <c r="L725" s="236"/>
      <c r="M725" s="237"/>
      <c r="N725" s="238"/>
      <c r="O725" s="238"/>
      <c r="P725" s="238"/>
      <c r="Q725" s="238"/>
      <c r="R725" s="238"/>
      <c r="S725" s="238"/>
      <c r="T725" s="23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0" t="s">
        <v>268</v>
      </c>
      <c r="AU725" s="240" t="s">
        <v>93</v>
      </c>
      <c r="AV725" s="13" t="s">
        <v>93</v>
      </c>
      <c r="AW725" s="13" t="s">
        <v>34</v>
      </c>
      <c r="AX725" s="13" t="s">
        <v>74</v>
      </c>
      <c r="AY725" s="240" t="s">
        <v>224</v>
      </c>
    </row>
    <row r="726" s="14" customFormat="1">
      <c r="A726" s="14"/>
      <c r="B726" s="246"/>
      <c r="C726" s="247"/>
      <c r="D726" s="231" t="s">
        <v>268</v>
      </c>
      <c r="E726" s="248" t="s">
        <v>19</v>
      </c>
      <c r="F726" s="249" t="s">
        <v>648</v>
      </c>
      <c r="G726" s="247"/>
      <c r="H726" s="248" t="s">
        <v>19</v>
      </c>
      <c r="I726" s="250"/>
      <c r="J726" s="247"/>
      <c r="K726" s="247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268</v>
      </c>
      <c r="AU726" s="255" t="s">
        <v>93</v>
      </c>
      <c r="AV726" s="14" t="s">
        <v>82</v>
      </c>
      <c r="AW726" s="14" t="s">
        <v>34</v>
      </c>
      <c r="AX726" s="14" t="s">
        <v>74</v>
      </c>
      <c r="AY726" s="255" t="s">
        <v>224</v>
      </c>
    </row>
    <row r="727" s="13" customFormat="1">
      <c r="A727" s="13"/>
      <c r="B727" s="229"/>
      <c r="C727" s="230"/>
      <c r="D727" s="231" t="s">
        <v>268</v>
      </c>
      <c r="E727" s="232" t="s">
        <v>19</v>
      </c>
      <c r="F727" s="233" t="s">
        <v>977</v>
      </c>
      <c r="G727" s="230"/>
      <c r="H727" s="234">
        <v>166.94999999999999</v>
      </c>
      <c r="I727" s="235"/>
      <c r="J727" s="230"/>
      <c r="K727" s="230"/>
      <c r="L727" s="236"/>
      <c r="M727" s="237"/>
      <c r="N727" s="238"/>
      <c r="O727" s="238"/>
      <c r="P727" s="238"/>
      <c r="Q727" s="238"/>
      <c r="R727" s="238"/>
      <c r="S727" s="238"/>
      <c r="T727" s="239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0" t="s">
        <v>268</v>
      </c>
      <c r="AU727" s="240" t="s">
        <v>93</v>
      </c>
      <c r="AV727" s="13" t="s">
        <v>93</v>
      </c>
      <c r="AW727" s="13" t="s">
        <v>34</v>
      </c>
      <c r="AX727" s="13" t="s">
        <v>74</v>
      </c>
      <c r="AY727" s="240" t="s">
        <v>224</v>
      </c>
    </row>
    <row r="728" s="14" customFormat="1">
      <c r="A728" s="14"/>
      <c r="B728" s="246"/>
      <c r="C728" s="247"/>
      <c r="D728" s="231" t="s">
        <v>268</v>
      </c>
      <c r="E728" s="248" t="s">
        <v>19</v>
      </c>
      <c r="F728" s="249" t="s">
        <v>662</v>
      </c>
      <c r="G728" s="247"/>
      <c r="H728" s="248" t="s">
        <v>19</v>
      </c>
      <c r="I728" s="250"/>
      <c r="J728" s="247"/>
      <c r="K728" s="247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268</v>
      </c>
      <c r="AU728" s="255" t="s">
        <v>93</v>
      </c>
      <c r="AV728" s="14" t="s">
        <v>82</v>
      </c>
      <c r="AW728" s="14" t="s">
        <v>34</v>
      </c>
      <c r="AX728" s="14" t="s">
        <v>74</v>
      </c>
      <c r="AY728" s="255" t="s">
        <v>224</v>
      </c>
    </row>
    <row r="729" s="13" customFormat="1">
      <c r="A729" s="13"/>
      <c r="B729" s="229"/>
      <c r="C729" s="230"/>
      <c r="D729" s="231" t="s">
        <v>268</v>
      </c>
      <c r="E729" s="232" t="s">
        <v>19</v>
      </c>
      <c r="F729" s="233" t="s">
        <v>978</v>
      </c>
      <c r="G729" s="230"/>
      <c r="H729" s="234">
        <v>327.69999999999999</v>
      </c>
      <c r="I729" s="235"/>
      <c r="J729" s="230"/>
      <c r="K729" s="230"/>
      <c r="L729" s="236"/>
      <c r="M729" s="237"/>
      <c r="N729" s="238"/>
      <c r="O729" s="238"/>
      <c r="P729" s="238"/>
      <c r="Q729" s="238"/>
      <c r="R729" s="238"/>
      <c r="S729" s="238"/>
      <c r="T729" s="239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0" t="s">
        <v>268</v>
      </c>
      <c r="AU729" s="240" t="s">
        <v>93</v>
      </c>
      <c r="AV729" s="13" t="s">
        <v>93</v>
      </c>
      <c r="AW729" s="13" t="s">
        <v>34</v>
      </c>
      <c r="AX729" s="13" t="s">
        <v>74</v>
      </c>
      <c r="AY729" s="240" t="s">
        <v>224</v>
      </c>
    </row>
    <row r="730" s="14" customFormat="1">
      <c r="A730" s="14"/>
      <c r="B730" s="246"/>
      <c r="C730" s="247"/>
      <c r="D730" s="231" t="s">
        <v>268</v>
      </c>
      <c r="E730" s="248" t="s">
        <v>19</v>
      </c>
      <c r="F730" s="249" t="s">
        <v>664</v>
      </c>
      <c r="G730" s="247"/>
      <c r="H730" s="248" t="s">
        <v>19</v>
      </c>
      <c r="I730" s="250"/>
      <c r="J730" s="247"/>
      <c r="K730" s="247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268</v>
      </c>
      <c r="AU730" s="255" t="s">
        <v>93</v>
      </c>
      <c r="AV730" s="14" t="s">
        <v>82</v>
      </c>
      <c r="AW730" s="14" t="s">
        <v>34</v>
      </c>
      <c r="AX730" s="14" t="s">
        <v>74</v>
      </c>
      <c r="AY730" s="255" t="s">
        <v>224</v>
      </c>
    </row>
    <row r="731" s="13" customFormat="1">
      <c r="A731" s="13"/>
      <c r="B731" s="229"/>
      <c r="C731" s="230"/>
      <c r="D731" s="231" t="s">
        <v>268</v>
      </c>
      <c r="E731" s="232" t="s">
        <v>19</v>
      </c>
      <c r="F731" s="233" t="s">
        <v>978</v>
      </c>
      <c r="G731" s="230"/>
      <c r="H731" s="234">
        <v>327.69999999999999</v>
      </c>
      <c r="I731" s="235"/>
      <c r="J731" s="230"/>
      <c r="K731" s="230"/>
      <c r="L731" s="236"/>
      <c r="M731" s="237"/>
      <c r="N731" s="238"/>
      <c r="O731" s="238"/>
      <c r="P731" s="238"/>
      <c r="Q731" s="238"/>
      <c r="R731" s="238"/>
      <c r="S731" s="238"/>
      <c r="T731" s="23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0" t="s">
        <v>268</v>
      </c>
      <c r="AU731" s="240" t="s">
        <v>93</v>
      </c>
      <c r="AV731" s="13" t="s">
        <v>93</v>
      </c>
      <c r="AW731" s="13" t="s">
        <v>34</v>
      </c>
      <c r="AX731" s="13" t="s">
        <v>74</v>
      </c>
      <c r="AY731" s="240" t="s">
        <v>224</v>
      </c>
    </row>
    <row r="732" s="14" customFormat="1">
      <c r="A732" s="14"/>
      <c r="B732" s="246"/>
      <c r="C732" s="247"/>
      <c r="D732" s="231" t="s">
        <v>268</v>
      </c>
      <c r="E732" s="248" t="s">
        <v>19</v>
      </c>
      <c r="F732" s="249" t="s">
        <v>665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268</v>
      </c>
      <c r="AU732" s="255" t="s">
        <v>93</v>
      </c>
      <c r="AV732" s="14" t="s">
        <v>82</v>
      </c>
      <c r="AW732" s="14" t="s">
        <v>34</v>
      </c>
      <c r="AX732" s="14" t="s">
        <v>74</v>
      </c>
      <c r="AY732" s="255" t="s">
        <v>224</v>
      </c>
    </row>
    <row r="733" s="13" customFormat="1">
      <c r="A733" s="13"/>
      <c r="B733" s="229"/>
      <c r="C733" s="230"/>
      <c r="D733" s="231" t="s">
        <v>268</v>
      </c>
      <c r="E733" s="232" t="s">
        <v>19</v>
      </c>
      <c r="F733" s="233" t="s">
        <v>979</v>
      </c>
      <c r="G733" s="230"/>
      <c r="H733" s="234">
        <v>272.60000000000002</v>
      </c>
      <c r="I733" s="235"/>
      <c r="J733" s="230"/>
      <c r="K733" s="230"/>
      <c r="L733" s="236"/>
      <c r="M733" s="237"/>
      <c r="N733" s="238"/>
      <c r="O733" s="238"/>
      <c r="P733" s="238"/>
      <c r="Q733" s="238"/>
      <c r="R733" s="238"/>
      <c r="S733" s="238"/>
      <c r="T733" s="239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0" t="s">
        <v>268</v>
      </c>
      <c r="AU733" s="240" t="s">
        <v>93</v>
      </c>
      <c r="AV733" s="13" t="s">
        <v>93</v>
      </c>
      <c r="AW733" s="13" t="s">
        <v>34</v>
      </c>
      <c r="AX733" s="13" t="s">
        <v>74</v>
      </c>
      <c r="AY733" s="240" t="s">
        <v>224</v>
      </c>
    </row>
    <row r="734" s="14" customFormat="1">
      <c r="A734" s="14"/>
      <c r="B734" s="246"/>
      <c r="C734" s="247"/>
      <c r="D734" s="231" t="s">
        <v>268</v>
      </c>
      <c r="E734" s="248" t="s">
        <v>19</v>
      </c>
      <c r="F734" s="249" t="s">
        <v>667</v>
      </c>
      <c r="G734" s="247"/>
      <c r="H734" s="248" t="s">
        <v>19</v>
      </c>
      <c r="I734" s="250"/>
      <c r="J734" s="247"/>
      <c r="K734" s="247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268</v>
      </c>
      <c r="AU734" s="255" t="s">
        <v>93</v>
      </c>
      <c r="AV734" s="14" t="s">
        <v>82</v>
      </c>
      <c r="AW734" s="14" t="s">
        <v>34</v>
      </c>
      <c r="AX734" s="14" t="s">
        <v>74</v>
      </c>
      <c r="AY734" s="255" t="s">
        <v>224</v>
      </c>
    </row>
    <row r="735" s="13" customFormat="1">
      <c r="A735" s="13"/>
      <c r="B735" s="229"/>
      <c r="C735" s="230"/>
      <c r="D735" s="231" t="s">
        <v>268</v>
      </c>
      <c r="E735" s="232" t="s">
        <v>19</v>
      </c>
      <c r="F735" s="233" t="s">
        <v>980</v>
      </c>
      <c r="G735" s="230"/>
      <c r="H735" s="234">
        <v>81.200000000000003</v>
      </c>
      <c r="I735" s="235"/>
      <c r="J735" s="230"/>
      <c r="K735" s="230"/>
      <c r="L735" s="236"/>
      <c r="M735" s="237"/>
      <c r="N735" s="238"/>
      <c r="O735" s="238"/>
      <c r="P735" s="238"/>
      <c r="Q735" s="238"/>
      <c r="R735" s="238"/>
      <c r="S735" s="238"/>
      <c r="T735" s="239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0" t="s">
        <v>268</v>
      </c>
      <c r="AU735" s="240" t="s">
        <v>93</v>
      </c>
      <c r="AV735" s="13" t="s">
        <v>93</v>
      </c>
      <c r="AW735" s="13" t="s">
        <v>34</v>
      </c>
      <c r="AX735" s="13" t="s">
        <v>74</v>
      </c>
      <c r="AY735" s="240" t="s">
        <v>224</v>
      </c>
    </row>
    <row r="736" s="16" customFormat="1">
      <c r="A736" s="16"/>
      <c r="B736" s="272"/>
      <c r="C736" s="273"/>
      <c r="D736" s="231" t="s">
        <v>268</v>
      </c>
      <c r="E736" s="274" t="s">
        <v>19</v>
      </c>
      <c r="F736" s="275" t="s">
        <v>351</v>
      </c>
      <c r="G736" s="273"/>
      <c r="H736" s="276">
        <v>1242.3</v>
      </c>
      <c r="I736" s="277"/>
      <c r="J736" s="273"/>
      <c r="K736" s="273"/>
      <c r="L736" s="278"/>
      <c r="M736" s="279"/>
      <c r="N736" s="280"/>
      <c r="O736" s="280"/>
      <c r="P736" s="280"/>
      <c r="Q736" s="280"/>
      <c r="R736" s="280"/>
      <c r="S736" s="280"/>
      <c r="T736" s="281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T736" s="282" t="s">
        <v>268</v>
      </c>
      <c r="AU736" s="282" t="s">
        <v>93</v>
      </c>
      <c r="AV736" s="16" t="s">
        <v>231</v>
      </c>
      <c r="AW736" s="16" t="s">
        <v>34</v>
      </c>
      <c r="AX736" s="16" t="s">
        <v>82</v>
      </c>
      <c r="AY736" s="282" t="s">
        <v>224</v>
      </c>
    </row>
    <row r="737" s="2" customFormat="1" ht="66.75" customHeight="1">
      <c r="A737" s="41"/>
      <c r="B737" s="42"/>
      <c r="C737" s="216" t="s">
        <v>981</v>
      </c>
      <c r="D737" s="216" t="s">
        <v>227</v>
      </c>
      <c r="E737" s="217" t="s">
        <v>982</v>
      </c>
      <c r="F737" s="218" t="s">
        <v>983</v>
      </c>
      <c r="G737" s="219" t="s">
        <v>266</v>
      </c>
      <c r="H737" s="220">
        <v>54.100000000000001</v>
      </c>
      <c r="I737" s="221"/>
      <c r="J737" s="222">
        <f>ROUND(I737*H737,2)</f>
        <v>0</v>
      </c>
      <c r="K737" s="218" t="s">
        <v>312</v>
      </c>
      <c r="L737" s="47"/>
      <c r="M737" s="223" t="s">
        <v>19</v>
      </c>
      <c r="N737" s="224" t="s">
        <v>46</v>
      </c>
      <c r="O737" s="87"/>
      <c r="P737" s="225">
        <f>O737*H737</f>
        <v>0</v>
      </c>
      <c r="Q737" s="225">
        <v>0.29330000000000001</v>
      </c>
      <c r="R737" s="225">
        <f>Q737*H737</f>
        <v>15.86753</v>
      </c>
      <c r="S737" s="225">
        <v>0</v>
      </c>
      <c r="T737" s="226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7" t="s">
        <v>231</v>
      </c>
      <c r="AT737" s="227" t="s">
        <v>227</v>
      </c>
      <c r="AU737" s="227" t="s">
        <v>93</v>
      </c>
      <c r="AY737" s="20" t="s">
        <v>224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20" t="s">
        <v>93</v>
      </c>
      <c r="BK737" s="228">
        <f>ROUND(I737*H737,2)</f>
        <v>0</v>
      </c>
      <c r="BL737" s="20" t="s">
        <v>231</v>
      </c>
      <c r="BM737" s="227" t="s">
        <v>984</v>
      </c>
    </row>
    <row r="738" s="2" customFormat="1">
      <c r="A738" s="41"/>
      <c r="B738" s="42"/>
      <c r="C738" s="43"/>
      <c r="D738" s="267" t="s">
        <v>314</v>
      </c>
      <c r="E738" s="43"/>
      <c r="F738" s="268" t="s">
        <v>985</v>
      </c>
      <c r="G738" s="43"/>
      <c r="H738" s="43"/>
      <c r="I738" s="269"/>
      <c r="J738" s="43"/>
      <c r="K738" s="43"/>
      <c r="L738" s="47"/>
      <c r="M738" s="270"/>
      <c r="N738" s="271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314</v>
      </c>
      <c r="AU738" s="20" t="s">
        <v>93</v>
      </c>
    </row>
    <row r="739" s="14" customFormat="1">
      <c r="A739" s="14"/>
      <c r="B739" s="246"/>
      <c r="C739" s="247"/>
      <c r="D739" s="231" t="s">
        <v>268</v>
      </c>
      <c r="E739" s="248" t="s">
        <v>19</v>
      </c>
      <c r="F739" s="249" t="s">
        <v>986</v>
      </c>
      <c r="G739" s="247"/>
      <c r="H739" s="248" t="s">
        <v>19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268</v>
      </c>
      <c r="AU739" s="255" t="s">
        <v>93</v>
      </c>
      <c r="AV739" s="14" t="s">
        <v>82</v>
      </c>
      <c r="AW739" s="14" t="s">
        <v>34</v>
      </c>
      <c r="AX739" s="14" t="s">
        <v>74</v>
      </c>
      <c r="AY739" s="255" t="s">
        <v>224</v>
      </c>
    </row>
    <row r="740" s="13" customFormat="1">
      <c r="A740" s="13"/>
      <c r="B740" s="229"/>
      <c r="C740" s="230"/>
      <c r="D740" s="231" t="s">
        <v>268</v>
      </c>
      <c r="E740" s="232" t="s">
        <v>19</v>
      </c>
      <c r="F740" s="233" t="s">
        <v>987</v>
      </c>
      <c r="G740" s="230"/>
      <c r="H740" s="234">
        <v>34.468000000000004</v>
      </c>
      <c r="I740" s="235"/>
      <c r="J740" s="230"/>
      <c r="K740" s="230"/>
      <c r="L740" s="236"/>
      <c r="M740" s="237"/>
      <c r="N740" s="238"/>
      <c r="O740" s="238"/>
      <c r="P740" s="238"/>
      <c r="Q740" s="238"/>
      <c r="R740" s="238"/>
      <c r="S740" s="238"/>
      <c r="T740" s="239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0" t="s">
        <v>268</v>
      </c>
      <c r="AU740" s="240" t="s">
        <v>93</v>
      </c>
      <c r="AV740" s="13" t="s">
        <v>93</v>
      </c>
      <c r="AW740" s="13" t="s">
        <v>34</v>
      </c>
      <c r="AX740" s="13" t="s">
        <v>74</v>
      </c>
      <c r="AY740" s="240" t="s">
        <v>224</v>
      </c>
    </row>
    <row r="741" s="14" customFormat="1">
      <c r="A741" s="14"/>
      <c r="B741" s="246"/>
      <c r="C741" s="247"/>
      <c r="D741" s="231" t="s">
        <v>268</v>
      </c>
      <c r="E741" s="248" t="s">
        <v>19</v>
      </c>
      <c r="F741" s="249" t="s">
        <v>988</v>
      </c>
      <c r="G741" s="247"/>
      <c r="H741" s="248" t="s">
        <v>19</v>
      </c>
      <c r="I741" s="250"/>
      <c r="J741" s="247"/>
      <c r="K741" s="247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268</v>
      </c>
      <c r="AU741" s="255" t="s">
        <v>93</v>
      </c>
      <c r="AV741" s="14" t="s">
        <v>82</v>
      </c>
      <c r="AW741" s="14" t="s">
        <v>34</v>
      </c>
      <c r="AX741" s="14" t="s">
        <v>74</v>
      </c>
      <c r="AY741" s="255" t="s">
        <v>224</v>
      </c>
    </row>
    <row r="742" s="13" customFormat="1">
      <c r="A742" s="13"/>
      <c r="B742" s="229"/>
      <c r="C742" s="230"/>
      <c r="D742" s="231" t="s">
        <v>268</v>
      </c>
      <c r="E742" s="232" t="s">
        <v>19</v>
      </c>
      <c r="F742" s="233" t="s">
        <v>989</v>
      </c>
      <c r="G742" s="230"/>
      <c r="H742" s="234">
        <v>19.632000000000001</v>
      </c>
      <c r="I742" s="235"/>
      <c r="J742" s="230"/>
      <c r="K742" s="230"/>
      <c r="L742" s="236"/>
      <c r="M742" s="237"/>
      <c r="N742" s="238"/>
      <c r="O742" s="238"/>
      <c r="P742" s="238"/>
      <c r="Q742" s="238"/>
      <c r="R742" s="238"/>
      <c r="S742" s="238"/>
      <c r="T742" s="239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0" t="s">
        <v>268</v>
      </c>
      <c r="AU742" s="240" t="s">
        <v>93</v>
      </c>
      <c r="AV742" s="13" t="s">
        <v>93</v>
      </c>
      <c r="AW742" s="13" t="s">
        <v>34</v>
      </c>
      <c r="AX742" s="13" t="s">
        <v>74</v>
      </c>
      <c r="AY742" s="240" t="s">
        <v>224</v>
      </c>
    </row>
    <row r="743" s="16" customFormat="1">
      <c r="A743" s="16"/>
      <c r="B743" s="272"/>
      <c r="C743" s="273"/>
      <c r="D743" s="231" t="s">
        <v>268</v>
      </c>
      <c r="E743" s="274" t="s">
        <v>19</v>
      </c>
      <c r="F743" s="275" t="s">
        <v>351</v>
      </c>
      <c r="G743" s="273"/>
      <c r="H743" s="276">
        <v>54.100000000000001</v>
      </c>
      <c r="I743" s="277"/>
      <c r="J743" s="273"/>
      <c r="K743" s="273"/>
      <c r="L743" s="278"/>
      <c r="M743" s="279"/>
      <c r="N743" s="280"/>
      <c r="O743" s="280"/>
      <c r="P743" s="280"/>
      <c r="Q743" s="280"/>
      <c r="R743" s="280"/>
      <c r="S743" s="280"/>
      <c r="T743" s="281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T743" s="282" t="s">
        <v>268</v>
      </c>
      <c r="AU743" s="282" t="s">
        <v>93</v>
      </c>
      <c r="AV743" s="16" t="s">
        <v>231</v>
      </c>
      <c r="AW743" s="16" t="s">
        <v>34</v>
      </c>
      <c r="AX743" s="16" t="s">
        <v>82</v>
      </c>
      <c r="AY743" s="282" t="s">
        <v>224</v>
      </c>
    </row>
    <row r="744" s="12" customFormat="1" ht="22.8" customHeight="1">
      <c r="A744" s="12"/>
      <c r="B744" s="200"/>
      <c r="C744" s="201"/>
      <c r="D744" s="202" t="s">
        <v>73</v>
      </c>
      <c r="E744" s="214" t="s">
        <v>231</v>
      </c>
      <c r="F744" s="214" t="s">
        <v>990</v>
      </c>
      <c r="G744" s="201"/>
      <c r="H744" s="201"/>
      <c r="I744" s="204"/>
      <c r="J744" s="215">
        <f>BK744</f>
        <v>0</v>
      </c>
      <c r="K744" s="201"/>
      <c r="L744" s="206"/>
      <c r="M744" s="207"/>
      <c r="N744" s="208"/>
      <c r="O744" s="208"/>
      <c r="P744" s="209">
        <f>SUM(P745:P1115)</f>
        <v>0</v>
      </c>
      <c r="Q744" s="208"/>
      <c r="R744" s="209">
        <f>SUM(R745:R1115)</f>
        <v>3789.2675369399994</v>
      </c>
      <c r="S744" s="208"/>
      <c r="T744" s="210">
        <f>SUM(T745:T1115)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1" t="s">
        <v>82</v>
      </c>
      <c r="AT744" s="212" t="s">
        <v>73</v>
      </c>
      <c r="AU744" s="212" t="s">
        <v>82</v>
      </c>
      <c r="AY744" s="211" t="s">
        <v>224</v>
      </c>
      <c r="BK744" s="213">
        <f>SUM(BK745:BK1115)</f>
        <v>0</v>
      </c>
    </row>
    <row r="745" s="2" customFormat="1" ht="49.05" customHeight="1">
      <c r="A745" s="41"/>
      <c r="B745" s="42"/>
      <c r="C745" s="216" t="s">
        <v>991</v>
      </c>
      <c r="D745" s="216" t="s">
        <v>227</v>
      </c>
      <c r="E745" s="217" t="s">
        <v>992</v>
      </c>
      <c r="F745" s="218" t="s">
        <v>993</v>
      </c>
      <c r="G745" s="219" t="s">
        <v>324</v>
      </c>
      <c r="H745" s="220">
        <v>8.8339999999999996</v>
      </c>
      <c r="I745" s="221"/>
      <c r="J745" s="222">
        <f>ROUND(I745*H745,2)</f>
        <v>0</v>
      </c>
      <c r="K745" s="218" t="s">
        <v>312</v>
      </c>
      <c r="L745" s="47"/>
      <c r="M745" s="223" t="s">
        <v>19</v>
      </c>
      <c r="N745" s="224" t="s">
        <v>46</v>
      </c>
      <c r="O745" s="87"/>
      <c r="P745" s="225">
        <f>O745*H745</f>
        <v>0</v>
      </c>
      <c r="Q745" s="225">
        <v>2.5020099999999998</v>
      </c>
      <c r="R745" s="225">
        <f>Q745*H745</f>
        <v>22.102756339999999</v>
      </c>
      <c r="S745" s="225">
        <v>0</v>
      </c>
      <c r="T745" s="226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7" t="s">
        <v>231</v>
      </c>
      <c r="AT745" s="227" t="s">
        <v>227</v>
      </c>
      <c r="AU745" s="227" t="s">
        <v>93</v>
      </c>
      <c r="AY745" s="20" t="s">
        <v>224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20" t="s">
        <v>93</v>
      </c>
      <c r="BK745" s="228">
        <f>ROUND(I745*H745,2)</f>
        <v>0</v>
      </c>
      <c r="BL745" s="20" t="s">
        <v>231</v>
      </c>
      <c r="BM745" s="227" t="s">
        <v>994</v>
      </c>
    </row>
    <row r="746" s="2" customFormat="1">
      <c r="A746" s="41"/>
      <c r="B746" s="42"/>
      <c r="C746" s="43"/>
      <c r="D746" s="267" t="s">
        <v>314</v>
      </c>
      <c r="E746" s="43"/>
      <c r="F746" s="268" t="s">
        <v>995</v>
      </c>
      <c r="G746" s="43"/>
      <c r="H746" s="43"/>
      <c r="I746" s="269"/>
      <c r="J746" s="43"/>
      <c r="K746" s="43"/>
      <c r="L746" s="47"/>
      <c r="M746" s="270"/>
      <c r="N746" s="271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314</v>
      </c>
      <c r="AU746" s="20" t="s">
        <v>93</v>
      </c>
    </row>
    <row r="747" s="14" customFormat="1">
      <c r="A747" s="14"/>
      <c r="B747" s="246"/>
      <c r="C747" s="247"/>
      <c r="D747" s="231" t="s">
        <v>268</v>
      </c>
      <c r="E747" s="248" t="s">
        <v>19</v>
      </c>
      <c r="F747" s="249" t="s">
        <v>996</v>
      </c>
      <c r="G747" s="247"/>
      <c r="H747" s="248" t="s">
        <v>19</v>
      </c>
      <c r="I747" s="250"/>
      <c r="J747" s="247"/>
      <c r="K747" s="247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268</v>
      </c>
      <c r="AU747" s="255" t="s">
        <v>93</v>
      </c>
      <c r="AV747" s="14" t="s">
        <v>82</v>
      </c>
      <c r="AW747" s="14" t="s">
        <v>34</v>
      </c>
      <c r="AX747" s="14" t="s">
        <v>74</v>
      </c>
      <c r="AY747" s="255" t="s">
        <v>224</v>
      </c>
    </row>
    <row r="748" s="13" customFormat="1">
      <c r="A748" s="13"/>
      <c r="B748" s="229"/>
      <c r="C748" s="230"/>
      <c r="D748" s="231" t="s">
        <v>268</v>
      </c>
      <c r="E748" s="232" t="s">
        <v>19</v>
      </c>
      <c r="F748" s="233" t="s">
        <v>997</v>
      </c>
      <c r="G748" s="230"/>
      <c r="H748" s="234">
        <v>2.7170000000000001</v>
      </c>
      <c r="I748" s="235"/>
      <c r="J748" s="230"/>
      <c r="K748" s="230"/>
      <c r="L748" s="236"/>
      <c r="M748" s="237"/>
      <c r="N748" s="238"/>
      <c r="O748" s="238"/>
      <c r="P748" s="238"/>
      <c r="Q748" s="238"/>
      <c r="R748" s="238"/>
      <c r="S748" s="238"/>
      <c r="T748" s="23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0" t="s">
        <v>268</v>
      </c>
      <c r="AU748" s="240" t="s">
        <v>93</v>
      </c>
      <c r="AV748" s="13" t="s">
        <v>93</v>
      </c>
      <c r="AW748" s="13" t="s">
        <v>34</v>
      </c>
      <c r="AX748" s="13" t="s">
        <v>74</v>
      </c>
      <c r="AY748" s="240" t="s">
        <v>224</v>
      </c>
    </row>
    <row r="749" s="14" customFormat="1">
      <c r="A749" s="14"/>
      <c r="B749" s="246"/>
      <c r="C749" s="247"/>
      <c r="D749" s="231" t="s">
        <v>268</v>
      </c>
      <c r="E749" s="248" t="s">
        <v>19</v>
      </c>
      <c r="F749" s="249" t="s">
        <v>998</v>
      </c>
      <c r="G749" s="247"/>
      <c r="H749" s="248" t="s">
        <v>19</v>
      </c>
      <c r="I749" s="250"/>
      <c r="J749" s="247"/>
      <c r="K749" s="247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268</v>
      </c>
      <c r="AU749" s="255" t="s">
        <v>93</v>
      </c>
      <c r="AV749" s="14" t="s">
        <v>82</v>
      </c>
      <c r="AW749" s="14" t="s">
        <v>34</v>
      </c>
      <c r="AX749" s="14" t="s">
        <v>74</v>
      </c>
      <c r="AY749" s="255" t="s">
        <v>224</v>
      </c>
    </row>
    <row r="750" s="13" customFormat="1">
      <c r="A750" s="13"/>
      <c r="B750" s="229"/>
      <c r="C750" s="230"/>
      <c r="D750" s="231" t="s">
        <v>268</v>
      </c>
      <c r="E750" s="232" t="s">
        <v>19</v>
      </c>
      <c r="F750" s="233" t="s">
        <v>999</v>
      </c>
      <c r="G750" s="230"/>
      <c r="H750" s="234">
        <v>2.4369999999999998</v>
      </c>
      <c r="I750" s="235"/>
      <c r="J750" s="230"/>
      <c r="K750" s="230"/>
      <c r="L750" s="236"/>
      <c r="M750" s="237"/>
      <c r="N750" s="238"/>
      <c r="O750" s="238"/>
      <c r="P750" s="238"/>
      <c r="Q750" s="238"/>
      <c r="R750" s="238"/>
      <c r="S750" s="238"/>
      <c r="T750" s="239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0" t="s">
        <v>268</v>
      </c>
      <c r="AU750" s="240" t="s">
        <v>93</v>
      </c>
      <c r="AV750" s="13" t="s">
        <v>93</v>
      </c>
      <c r="AW750" s="13" t="s">
        <v>34</v>
      </c>
      <c r="AX750" s="13" t="s">
        <v>74</v>
      </c>
      <c r="AY750" s="240" t="s">
        <v>224</v>
      </c>
    </row>
    <row r="751" s="14" customFormat="1">
      <c r="A751" s="14"/>
      <c r="B751" s="246"/>
      <c r="C751" s="247"/>
      <c r="D751" s="231" t="s">
        <v>268</v>
      </c>
      <c r="E751" s="248" t="s">
        <v>19</v>
      </c>
      <c r="F751" s="249" t="s">
        <v>1000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268</v>
      </c>
      <c r="AU751" s="255" t="s">
        <v>93</v>
      </c>
      <c r="AV751" s="14" t="s">
        <v>82</v>
      </c>
      <c r="AW751" s="14" t="s">
        <v>34</v>
      </c>
      <c r="AX751" s="14" t="s">
        <v>74</v>
      </c>
      <c r="AY751" s="255" t="s">
        <v>224</v>
      </c>
    </row>
    <row r="752" s="14" customFormat="1">
      <c r="A752" s="14"/>
      <c r="B752" s="246"/>
      <c r="C752" s="247"/>
      <c r="D752" s="231" t="s">
        <v>268</v>
      </c>
      <c r="E752" s="248" t="s">
        <v>19</v>
      </c>
      <c r="F752" s="249" t="s">
        <v>665</v>
      </c>
      <c r="G752" s="247"/>
      <c r="H752" s="248" t="s">
        <v>19</v>
      </c>
      <c r="I752" s="250"/>
      <c r="J752" s="247"/>
      <c r="K752" s="247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268</v>
      </c>
      <c r="AU752" s="255" t="s">
        <v>93</v>
      </c>
      <c r="AV752" s="14" t="s">
        <v>82</v>
      </c>
      <c r="AW752" s="14" t="s">
        <v>34</v>
      </c>
      <c r="AX752" s="14" t="s">
        <v>74</v>
      </c>
      <c r="AY752" s="255" t="s">
        <v>224</v>
      </c>
    </row>
    <row r="753" s="13" customFormat="1">
      <c r="A753" s="13"/>
      <c r="B753" s="229"/>
      <c r="C753" s="230"/>
      <c r="D753" s="231" t="s">
        <v>268</v>
      </c>
      <c r="E753" s="232" t="s">
        <v>19</v>
      </c>
      <c r="F753" s="233" t="s">
        <v>1001</v>
      </c>
      <c r="G753" s="230"/>
      <c r="H753" s="234">
        <v>1.1759999999999999</v>
      </c>
      <c r="I753" s="235"/>
      <c r="J753" s="230"/>
      <c r="K753" s="230"/>
      <c r="L753" s="236"/>
      <c r="M753" s="237"/>
      <c r="N753" s="238"/>
      <c r="O753" s="238"/>
      <c r="P753" s="238"/>
      <c r="Q753" s="238"/>
      <c r="R753" s="238"/>
      <c r="S753" s="238"/>
      <c r="T753" s="23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0" t="s">
        <v>268</v>
      </c>
      <c r="AU753" s="240" t="s">
        <v>93</v>
      </c>
      <c r="AV753" s="13" t="s">
        <v>93</v>
      </c>
      <c r="AW753" s="13" t="s">
        <v>34</v>
      </c>
      <c r="AX753" s="13" t="s">
        <v>74</v>
      </c>
      <c r="AY753" s="240" t="s">
        <v>224</v>
      </c>
    </row>
    <row r="754" s="14" customFormat="1">
      <c r="A754" s="14"/>
      <c r="B754" s="246"/>
      <c r="C754" s="247"/>
      <c r="D754" s="231" t="s">
        <v>268</v>
      </c>
      <c r="E754" s="248" t="s">
        <v>19</v>
      </c>
      <c r="F754" s="249" t="s">
        <v>667</v>
      </c>
      <c r="G754" s="247"/>
      <c r="H754" s="248" t="s">
        <v>19</v>
      </c>
      <c r="I754" s="250"/>
      <c r="J754" s="247"/>
      <c r="K754" s="247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268</v>
      </c>
      <c r="AU754" s="255" t="s">
        <v>93</v>
      </c>
      <c r="AV754" s="14" t="s">
        <v>82</v>
      </c>
      <c r="AW754" s="14" t="s">
        <v>34</v>
      </c>
      <c r="AX754" s="14" t="s">
        <v>74</v>
      </c>
      <c r="AY754" s="255" t="s">
        <v>224</v>
      </c>
    </row>
    <row r="755" s="13" customFormat="1">
      <c r="A755" s="13"/>
      <c r="B755" s="229"/>
      <c r="C755" s="230"/>
      <c r="D755" s="231" t="s">
        <v>268</v>
      </c>
      <c r="E755" s="232" t="s">
        <v>19</v>
      </c>
      <c r="F755" s="233" t="s">
        <v>1002</v>
      </c>
      <c r="G755" s="230"/>
      <c r="H755" s="234">
        <v>1.1850000000000001</v>
      </c>
      <c r="I755" s="235"/>
      <c r="J755" s="230"/>
      <c r="K755" s="230"/>
      <c r="L755" s="236"/>
      <c r="M755" s="237"/>
      <c r="N755" s="238"/>
      <c r="O755" s="238"/>
      <c r="P755" s="238"/>
      <c r="Q755" s="238"/>
      <c r="R755" s="238"/>
      <c r="S755" s="238"/>
      <c r="T755" s="23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0" t="s">
        <v>268</v>
      </c>
      <c r="AU755" s="240" t="s">
        <v>93</v>
      </c>
      <c r="AV755" s="13" t="s">
        <v>93</v>
      </c>
      <c r="AW755" s="13" t="s">
        <v>34</v>
      </c>
      <c r="AX755" s="13" t="s">
        <v>74</v>
      </c>
      <c r="AY755" s="240" t="s">
        <v>224</v>
      </c>
    </row>
    <row r="756" s="14" customFormat="1">
      <c r="A756" s="14"/>
      <c r="B756" s="246"/>
      <c r="C756" s="247"/>
      <c r="D756" s="231" t="s">
        <v>268</v>
      </c>
      <c r="E756" s="248" t="s">
        <v>19</v>
      </c>
      <c r="F756" s="249" t="s">
        <v>1003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268</v>
      </c>
      <c r="AU756" s="255" t="s">
        <v>93</v>
      </c>
      <c r="AV756" s="14" t="s">
        <v>82</v>
      </c>
      <c r="AW756" s="14" t="s">
        <v>34</v>
      </c>
      <c r="AX756" s="14" t="s">
        <v>74</v>
      </c>
      <c r="AY756" s="255" t="s">
        <v>224</v>
      </c>
    </row>
    <row r="757" s="13" customFormat="1">
      <c r="A757" s="13"/>
      <c r="B757" s="229"/>
      <c r="C757" s="230"/>
      <c r="D757" s="231" t="s">
        <v>268</v>
      </c>
      <c r="E757" s="232" t="s">
        <v>19</v>
      </c>
      <c r="F757" s="233" t="s">
        <v>1004</v>
      </c>
      <c r="G757" s="230"/>
      <c r="H757" s="234">
        <v>1.319</v>
      </c>
      <c r="I757" s="235"/>
      <c r="J757" s="230"/>
      <c r="K757" s="230"/>
      <c r="L757" s="236"/>
      <c r="M757" s="237"/>
      <c r="N757" s="238"/>
      <c r="O757" s="238"/>
      <c r="P757" s="238"/>
      <c r="Q757" s="238"/>
      <c r="R757" s="238"/>
      <c r="S757" s="238"/>
      <c r="T757" s="23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0" t="s">
        <v>268</v>
      </c>
      <c r="AU757" s="240" t="s">
        <v>93</v>
      </c>
      <c r="AV757" s="13" t="s">
        <v>93</v>
      </c>
      <c r="AW757" s="13" t="s">
        <v>34</v>
      </c>
      <c r="AX757" s="13" t="s">
        <v>74</v>
      </c>
      <c r="AY757" s="240" t="s">
        <v>224</v>
      </c>
    </row>
    <row r="758" s="16" customFormat="1">
      <c r="A758" s="16"/>
      <c r="B758" s="272"/>
      <c r="C758" s="273"/>
      <c r="D758" s="231" t="s">
        <v>268</v>
      </c>
      <c r="E758" s="274" t="s">
        <v>19</v>
      </c>
      <c r="F758" s="275" t="s">
        <v>351</v>
      </c>
      <c r="G758" s="273"/>
      <c r="H758" s="276">
        <v>8.8339999999999996</v>
      </c>
      <c r="I758" s="277"/>
      <c r="J758" s="273"/>
      <c r="K758" s="273"/>
      <c r="L758" s="278"/>
      <c r="M758" s="279"/>
      <c r="N758" s="280"/>
      <c r="O758" s="280"/>
      <c r="P758" s="280"/>
      <c r="Q758" s="280"/>
      <c r="R758" s="280"/>
      <c r="S758" s="280"/>
      <c r="T758" s="281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82" t="s">
        <v>268</v>
      </c>
      <c r="AU758" s="282" t="s">
        <v>93</v>
      </c>
      <c r="AV758" s="16" t="s">
        <v>231</v>
      </c>
      <c r="AW758" s="16" t="s">
        <v>34</v>
      </c>
      <c r="AX758" s="16" t="s">
        <v>82</v>
      </c>
      <c r="AY758" s="282" t="s">
        <v>224</v>
      </c>
    </row>
    <row r="759" s="2" customFormat="1" ht="49.05" customHeight="1">
      <c r="A759" s="41"/>
      <c r="B759" s="42"/>
      <c r="C759" s="216" t="s">
        <v>1005</v>
      </c>
      <c r="D759" s="216" t="s">
        <v>227</v>
      </c>
      <c r="E759" s="217" t="s">
        <v>1006</v>
      </c>
      <c r="F759" s="218" t="s">
        <v>1007</v>
      </c>
      <c r="G759" s="219" t="s">
        <v>324</v>
      </c>
      <c r="H759" s="220">
        <v>1414.1099999999999</v>
      </c>
      <c r="I759" s="221"/>
      <c r="J759" s="222">
        <f>ROUND(I759*H759,2)</f>
        <v>0</v>
      </c>
      <c r="K759" s="218" t="s">
        <v>312</v>
      </c>
      <c r="L759" s="47"/>
      <c r="M759" s="223" t="s">
        <v>19</v>
      </c>
      <c r="N759" s="224" t="s">
        <v>46</v>
      </c>
      <c r="O759" s="87"/>
      <c r="P759" s="225">
        <f>O759*H759</f>
        <v>0</v>
      </c>
      <c r="Q759" s="225">
        <v>2.5020099999999998</v>
      </c>
      <c r="R759" s="225">
        <f>Q759*H759</f>
        <v>3538.1173610999995</v>
      </c>
      <c r="S759" s="225">
        <v>0</v>
      </c>
      <c r="T759" s="226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7" t="s">
        <v>231</v>
      </c>
      <c r="AT759" s="227" t="s">
        <v>227</v>
      </c>
      <c r="AU759" s="227" t="s">
        <v>93</v>
      </c>
      <c r="AY759" s="20" t="s">
        <v>224</v>
      </c>
      <c r="BE759" s="228">
        <f>IF(N759="základní",J759,0)</f>
        <v>0</v>
      </c>
      <c r="BF759" s="228">
        <f>IF(N759="snížená",J759,0)</f>
        <v>0</v>
      </c>
      <c r="BG759" s="228">
        <f>IF(N759="zákl. přenesená",J759,0)</f>
        <v>0</v>
      </c>
      <c r="BH759" s="228">
        <f>IF(N759="sníž. přenesená",J759,0)</f>
        <v>0</v>
      </c>
      <c r="BI759" s="228">
        <f>IF(N759="nulová",J759,0)</f>
        <v>0</v>
      </c>
      <c r="BJ759" s="20" t="s">
        <v>93</v>
      </c>
      <c r="BK759" s="228">
        <f>ROUND(I759*H759,2)</f>
        <v>0</v>
      </c>
      <c r="BL759" s="20" t="s">
        <v>231</v>
      </c>
      <c r="BM759" s="227" t="s">
        <v>1008</v>
      </c>
    </row>
    <row r="760" s="2" customFormat="1">
      <c r="A760" s="41"/>
      <c r="B760" s="42"/>
      <c r="C760" s="43"/>
      <c r="D760" s="267" t="s">
        <v>314</v>
      </c>
      <c r="E760" s="43"/>
      <c r="F760" s="268" t="s">
        <v>1009</v>
      </c>
      <c r="G760" s="43"/>
      <c r="H760" s="43"/>
      <c r="I760" s="269"/>
      <c r="J760" s="43"/>
      <c r="K760" s="43"/>
      <c r="L760" s="47"/>
      <c r="M760" s="270"/>
      <c r="N760" s="271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314</v>
      </c>
      <c r="AU760" s="20" t="s">
        <v>93</v>
      </c>
    </row>
    <row r="761" s="14" customFormat="1">
      <c r="A761" s="14"/>
      <c r="B761" s="246"/>
      <c r="C761" s="247"/>
      <c r="D761" s="231" t="s">
        <v>268</v>
      </c>
      <c r="E761" s="248" t="s">
        <v>19</v>
      </c>
      <c r="F761" s="249" t="s">
        <v>1010</v>
      </c>
      <c r="G761" s="247"/>
      <c r="H761" s="248" t="s">
        <v>19</v>
      </c>
      <c r="I761" s="250"/>
      <c r="J761" s="247"/>
      <c r="K761" s="247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268</v>
      </c>
      <c r="AU761" s="255" t="s">
        <v>93</v>
      </c>
      <c r="AV761" s="14" t="s">
        <v>82</v>
      </c>
      <c r="AW761" s="14" t="s">
        <v>34</v>
      </c>
      <c r="AX761" s="14" t="s">
        <v>74</v>
      </c>
      <c r="AY761" s="255" t="s">
        <v>224</v>
      </c>
    </row>
    <row r="762" s="14" customFormat="1">
      <c r="A762" s="14"/>
      <c r="B762" s="246"/>
      <c r="C762" s="247"/>
      <c r="D762" s="231" t="s">
        <v>268</v>
      </c>
      <c r="E762" s="248" t="s">
        <v>19</v>
      </c>
      <c r="F762" s="249" t="s">
        <v>1011</v>
      </c>
      <c r="G762" s="247"/>
      <c r="H762" s="248" t="s">
        <v>19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268</v>
      </c>
      <c r="AU762" s="255" t="s">
        <v>93</v>
      </c>
      <c r="AV762" s="14" t="s">
        <v>82</v>
      </c>
      <c r="AW762" s="14" t="s">
        <v>34</v>
      </c>
      <c r="AX762" s="14" t="s">
        <v>74</v>
      </c>
      <c r="AY762" s="255" t="s">
        <v>224</v>
      </c>
    </row>
    <row r="763" s="13" customFormat="1">
      <c r="A763" s="13"/>
      <c r="B763" s="229"/>
      <c r="C763" s="230"/>
      <c r="D763" s="231" t="s">
        <v>268</v>
      </c>
      <c r="E763" s="232" t="s">
        <v>19</v>
      </c>
      <c r="F763" s="233" t="s">
        <v>1012</v>
      </c>
      <c r="G763" s="230"/>
      <c r="H763" s="234">
        <v>292.59100000000001</v>
      </c>
      <c r="I763" s="235"/>
      <c r="J763" s="230"/>
      <c r="K763" s="230"/>
      <c r="L763" s="236"/>
      <c r="M763" s="237"/>
      <c r="N763" s="238"/>
      <c r="O763" s="238"/>
      <c r="P763" s="238"/>
      <c r="Q763" s="238"/>
      <c r="R763" s="238"/>
      <c r="S763" s="238"/>
      <c r="T763" s="239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0" t="s">
        <v>268</v>
      </c>
      <c r="AU763" s="240" t="s">
        <v>93</v>
      </c>
      <c r="AV763" s="13" t="s">
        <v>93</v>
      </c>
      <c r="AW763" s="13" t="s">
        <v>34</v>
      </c>
      <c r="AX763" s="13" t="s">
        <v>74</v>
      </c>
      <c r="AY763" s="240" t="s">
        <v>224</v>
      </c>
    </row>
    <row r="764" s="13" customFormat="1">
      <c r="A764" s="13"/>
      <c r="B764" s="229"/>
      <c r="C764" s="230"/>
      <c r="D764" s="231" t="s">
        <v>268</v>
      </c>
      <c r="E764" s="232" t="s">
        <v>19</v>
      </c>
      <c r="F764" s="233" t="s">
        <v>1013</v>
      </c>
      <c r="G764" s="230"/>
      <c r="H764" s="234">
        <v>3.9750000000000001</v>
      </c>
      <c r="I764" s="235"/>
      <c r="J764" s="230"/>
      <c r="K764" s="230"/>
      <c r="L764" s="236"/>
      <c r="M764" s="237"/>
      <c r="N764" s="238"/>
      <c r="O764" s="238"/>
      <c r="P764" s="238"/>
      <c r="Q764" s="238"/>
      <c r="R764" s="238"/>
      <c r="S764" s="238"/>
      <c r="T764" s="239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0" t="s">
        <v>268</v>
      </c>
      <c r="AU764" s="240" t="s">
        <v>93</v>
      </c>
      <c r="AV764" s="13" t="s">
        <v>93</v>
      </c>
      <c r="AW764" s="13" t="s">
        <v>34</v>
      </c>
      <c r="AX764" s="13" t="s">
        <v>74</v>
      </c>
      <c r="AY764" s="240" t="s">
        <v>224</v>
      </c>
    </row>
    <row r="765" s="15" customFormat="1">
      <c r="A765" s="15"/>
      <c r="B765" s="256"/>
      <c r="C765" s="257"/>
      <c r="D765" s="231" t="s">
        <v>268</v>
      </c>
      <c r="E765" s="258" t="s">
        <v>19</v>
      </c>
      <c r="F765" s="259" t="s">
        <v>300</v>
      </c>
      <c r="G765" s="257"/>
      <c r="H765" s="260">
        <v>296.56599999999997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6" t="s">
        <v>268</v>
      </c>
      <c r="AU765" s="266" t="s">
        <v>93</v>
      </c>
      <c r="AV765" s="15" t="s">
        <v>108</v>
      </c>
      <c r="AW765" s="15" t="s">
        <v>34</v>
      </c>
      <c r="AX765" s="15" t="s">
        <v>74</v>
      </c>
      <c r="AY765" s="266" t="s">
        <v>224</v>
      </c>
    </row>
    <row r="766" s="14" customFormat="1">
      <c r="A766" s="14"/>
      <c r="B766" s="246"/>
      <c r="C766" s="247"/>
      <c r="D766" s="231" t="s">
        <v>268</v>
      </c>
      <c r="E766" s="248" t="s">
        <v>19</v>
      </c>
      <c r="F766" s="249" t="s">
        <v>1014</v>
      </c>
      <c r="G766" s="247"/>
      <c r="H766" s="248" t="s">
        <v>19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268</v>
      </c>
      <c r="AU766" s="255" t="s">
        <v>93</v>
      </c>
      <c r="AV766" s="14" t="s">
        <v>82</v>
      </c>
      <c r="AW766" s="14" t="s">
        <v>34</v>
      </c>
      <c r="AX766" s="14" t="s">
        <v>74</v>
      </c>
      <c r="AY766" s="255" t="s">
        <v>224</v>
      </c>
    </row>
    <row r="767" s="13" customFormat="1">
      <c r="A767" s="13"/>
      <c r="B767" s="229"/>
      <c r="C767" s="230"/>
      <c r="D767" s="231" t="s">
        <v>268</v>
      </c>
      <c r="E767" s="232" t="s">
        <v>19</v>
      </c>
      <c r="F767" s="233" t="s">
        <v>1015</v>
      </c>
      <c r="G767" s="230"/>
      <c r="H767" s="234">
        <v>259.84800000000001</v>
      </c>
      <c r="I767" s="235"/>
      <c r="J767" s="230"/>
      <c r="K767" s="230"/>
      <c r="L767" s="236"/>
      <c r="M767" s="237"/>
      <c r="N767" s="238"/>
      <c r="O767" s="238"/>
      <c r="P767" s="238"/>
      <c r="Q767" s="238"/>
      <c r="R767" s="238"/>
      <c r="S767" s="238"/>
      <c r="T767" s="23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0" t="s">
        <v>268</v>
      </c>
      <c r="AU767" s="240" t="s">
        <v>93</v>
      </c>
      <c r="AV767" s="13" t="s">
        <v>93</v>
      </c>
      <c r="AW767" s="13" t="s">
        <v>34</v>
      </c>
      <c r="AX767" s="13" t="s">
        <v>74</v>
      </c>
      <c r="AY767" s="240" t="s">
        <v>224</v>
      </c>
    </row>
    <row r="768" s="15" customFormat="1">
      <c r="A768" s="15"/>
      <c r="B768" s="256"/>
      <c r="C768" s="257"/>
      <c r="D768" s="231" t="s">
        <v>268</v>
      </c>
      <c r="E768" s="258" t="s">
        <v>19</v>
      </c>
      <c r="F768" s="259" t="s">
        <v>300</v>
      </c>
      <c r="G768" s="257"/>
      <c r="H768" s="260">
        <v>259.84800000000001</v>
      </c>
      <c r="I768" s="261"/>
      <c r="J768" s="257"/>
      <c r="K768" s="257"/>
      <c r="L768" s="262"/>
      <c r="M768" s="263"/>
      <c r="N768" s="264"/>
      <c r="O768" s="264"/>
      <c r="P768" s="264"/>
      <c r="Q768" s="264"/>
      <c r="R768" s="264"/>
      <c r="S768" s="264"/>
      <c r="T768" s="26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6" t="s">
        <v>268</v>
      </c>
      <c r="AU768" s="266" t="s">
        <v>93</v>
      </c>
      <c r="AV768" s="15" t="s">
        <v>108</v>
      </c>
      <c r="AW768" s="15" t="s">
        <v>34</v>
      </c>
      <c r="AX768" s="15" t="s">
        <v>74</v>
      </c>
      <c r="AY768" s="266" t="s">
        <v>224</v>
      </c>
    </row>
    <row r="769" s="14" customFormat="1">
      <c r="A769" s="14"/>
      <c r="B769" s="246"/>
      <c r="C769" s="247"/>
      <c r="D769" s="231" t="s">
        <v>268</v>
      </c>
      <c r="E769" s="248" t="s">
        <v>19</v>
      </c>
      <c r="F769" s="249" t="s">
        <v>1016</v>
      </c>
      <c r="G769" s="247"/>
      <c r="H769" s="248" t="s">
        <v>19</v>
      </c>
      <c r="I769" s="250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268</v>
      </c>
      <c r="AU769" s="255" t="s">
        <v>93</v>
      </c>
      <c r="AV769" s="14" t="s">
        <v>82</v>
      </c>
      <c r="AW769" s="14" t="s">
        <v>34</v>
      </c>
      <c r="AX769" s="14" t="s">
        <v>74</v>
      </c>
      <c r="AY769" s="255" t="s">
        <v>224</v>
      </c>
    </row>
    <row r="770" s="13" customFormat="1">
      <c r="A770" s="13"/>
      <c r="B770" s="229"/>
      <c r="C770" s="230"/>
      <c r="D770" s="231" t="s">
        <v>268</v>
      </c>
      <c r="E770" s="232" t="s">
        <v>19</v>
      </c>
      <c r="F770" s="233" t="s">
        <v>1017</v>
      </c>
      <c r="G770" s="230"/>
      <c r="H770" s="234">
        <v>236.33500000000001</v>
      </c>
      <c r="I770" s="235"/>
      <c r="J770" s="230"/>
      <c r="K770" s="230"/>
      <c r="L770" s="236"/>
      <c r="M770" s="237"/>
      <c r="N770" s="238"/>
      <c r="O770" s="238"/>
      <c r="P770" s="238"/>
      <c r="Q770" s="238"/>
      <c r="R770" s="238"/>
      <c r="S770" s="238"/>
      <c r="T770" s="23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0" t="s">
        <v>268</v>
      </c>
      <c r="AU770" s="240" t="s">
        <v>93</v>
      </c>
      <c r="AV770" s="13" t="s">
        <v>93</v>
      </c>
      <c r="AW770" s="13" t="s">
        <v>34</v>
      </c>
      <c r="AX770" s="13" t="s">
        <v>74</v>
      </c>
      <c r="AY770" s="240" t="s">
        <v>224</v>
      </c>
    </row>
    <row r="771" s="15" customFormat="1">
      <c r="A771" s="15"/>
      <c r="B771" s="256"/>
      <c r="C771" s="257"/>
      <c r="D771" s="231" t="s">
        <v>268</v>
      </c>
      <c r="E771" s="258" t="s">
        <v>19</v>
      </c>
      <c r="F771" s="259" t="s">
        <v>300</v>
      </c>
      <c r="G771" s="257"/>
      <c r="H771" s="260">
        <v>236.33500000000001</v>
      </c>
      <c r="I771" s="261"/>
      <c r="J771" s="257"/>
      <c r="K771" s="257"/>
      <c r="L771" s="262"/>
      <c r="M771" s="263"/>
      <c r="N771" s="264"/>
      <c r="O771" s="264"/>
      <c r="P771" s="264"/>
      <c r="Q771" s="264"/>
      <c r="R771" s="264"/>
      <c r="S771" s="264"/>
      <c r="T771" s="26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6" t="s">
        <v>268</v>
      </c>
      <c r="AU771" s="266" t="s">
        <v>93</v>
      </c>
      <c r="AV771" s="15" t="s">
        <v>108</v>
      </c>
      <c r="AW771" s="15" t="s">
        <v>34</v>
      </c>
      <c r="AX771" s="15" t="s">
        <v>74</v>
      </c>
      <c r="AY771" s="266" t="s">
        <v>224</v>
      </c>
    </row>
    <row r="772" s="14" customFormat="1">
      <c r="A772" s="14"/>
      <c r="B772" s="246"/>
      <c r="C772" s="247"/>
      <c r="D772" s="231" t="s">
        <v>268</v>
      </c>
      <c r="E772" s="248" t="s">
        <v>19</v>
      </c>
      <c r="F772" s="249" t="s">
        <v>1018</v>
      </c>
      <c r="G772" s="247"/>
      <c r="H772" s="248" t="s">
        <v>19</v>
      </c>
      <c r="I772" s="250"/>
      <c r="J772" s="247"/>
      <c r="K772" s="247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268</v>
      </c>
      <c r="AU772" s="255" t="s">
        <v>93</v>
      </c>
      <c r="AV772" s="14" t="s">
        <v>82</v>
      </c>
      <c r="AW772" s="14" t="s">
        <v>34</v>
      </c>
      <c r="AX772" s="14" t="s">
        <v>74</v>
      </c>
      <c r="AY772" s="255" t="s">
        <v>224</v>
      </c>
    </row>
    <row r="773" s="13" customFormat="1">
      <c r="A773" s="13"/>
      <c r="B773" s="229"/>
      <c r="C773" s="230"/>
      <c r="D773" s="231" t="s">
        <v>268</v>
      </c>
      <c r="E773" s="232" t="s">
        <v>19</v>
      </c>
      <c r="F773" s="233" t="s">
        <v>1017</v>
      </c>
      <c r="G773" s="230"/>
      <c r="H773" s="234">
        <v>236.33500000000001</v>
      </c>
      <c r="I773" s="235"/>
      <c r="J773" s="230"/>
      <c r="K773" s="230"/>
      <c r="L773" s="236"/>
      <c r="M773" s="237"/>
      <c r="N773" s="238"/>
      <c r="O773" s="238"/>
      <c r="P773" s="238"/>
      <c r="Q773" s="238"/>
      <c r="R773" s="238"/>
      <c r="S773" s="238"/>
      <c r="T773" s="23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0" t="s">
        <v>268</v>
      </c>
      <c r="AU773" s="240" t="s">
        <v>93</v>
      </c>
      <c r="AV773" s="13" t="s">
        <v>93</v>
      </c>
      <c r="AW773" s="13" t="s">
        <v>34</v>
      </c>
      <c r="AX773" s="13" t="s">
        <v>74</v>
      </c>
      <c r="AY773" s="240" t="s">
        <v>224</v>
      </c>
    </row>
    <row r="774" s="15" customFormat="1">
      <c r="A774" s="15"/>
      <c r="B774" s="256"/>
      <c r="C774" s="257"/>
      <c r="D774" s="231" t="s">
        <v>268</v>
      </c>
      <c r="E774" s="258" t="s">
        <v>19</v>
      </c>
      <c r="F774" s="259" t="s">
        <v>300</v>
      </c>
      <c r="G774" s="257"/>
      <c r="H774" s="260">
        <v>236.33500000000001</v>
      </c>
      <c r="I774" s="261"/>
      <c r="J774" s="257"/>
      <c r="K774" s="257"/>
      <c r="L774" s="262"/>
      <c r="M774" s="263"/>
      <c r="N774" s="264"/>
      <c r="O774" s="264"/>
      <c r="P774" s="264"/>
      <c r="Q774" s="264"/>
      <c r="R774" s="264"/>
      <c r="S774" s="264"/>
      <c r="T774" s="26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66" t="s">
        <v>268</v>
      </c>
      <c r="AU774" s="266" t="s">
        <v>93</v>
      </c>
      <c r="AV774" s="15" t="s">
        <v>108</v>
      </c>
      <c r="AW774" s="15" t="s">
        <v>34</v>
      </c>
      <c r="AX774" s="15" t="s">
        <v>74</v>
      </c>
      <c r="AY774" s="266" t="s">
        <v>224</v>
      </c>
    </row>
    <row r="775" s="14" customFormat="1">
      <c r="A775" s="14"/>
      <c r="B775" s="246"/>
      <c r="C775" s="247"/>
      <c r="D775" s="231" t="s">
        <v>268</v>
      </c>
      <c r="E775" s="248" t="s">
        <v>19</v>
      </c>
      <c r="F775" s="249" t="s">
        <v>1019</v>
      </c>
      <c r="G775" s="247"/>
      <c r="H775" s="248" t="s">
        <v>19</v>
      </c>
      <c r="I775" s="250"/>
      <c r="J775" s="247"/>
      <c r="K775" s="247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268</v>
      </c>
      <c r="AU775" s="255" t="s">
        <v>93</v>
      </c>
      <c r="AV775" s="14" t="s">
        <v>82</v>
      </c>
      <c r="AW775" s="14" t="s">
        <v>34</v>
      </c>
      <c r="AX775" s="14" t="s">
        <v>74</v>
      </c>
      <c r="AY775" s="255" t="s">
        <v>224</v>
      </c>
    </row>
    <row r="776" s="13" customFormat="1">
      <c r="A776" s="13"/>
      <c r="B776" s="229"/>
      <c r="C776" s="230"/>
      <c r="D776" s="231" t="s">
        <v>268</v>
      </c>
      <c r="E776" s="232" t="s">
        <v>19</v>
      </c>
      <c r="F776" s="233" t="s">
        <v>1020</v>
      </c>
      <c r="G776" s="230"/>
      <c r="H776" s="234">
        <v>205.066</v>
      </c>
      <c r="I776" s="235"/>
      <c r="J776" s="230"/>
      <c r="K776" s="230"/>
      <c r="L776" s="236"/>
      <c r="M776" s="237"/>
      <c r="N776" s="238"/>
      <c r="O776" s="238"/>
      <c r="P776" s="238"/>
      <c r="Q776" s="238"/>
      <c r="R776" s="238"/>
      <c r="S776" s="238"/>
      <c r="T776" s="23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0" t="s">
        <v>268</v>
      </c>
      <c r="AU776" s="240" t="s">
        <v>93</v>
      </c>
      <c r="AV776" s="13" t="s">
        <v>93</v>
      </c>
      <c r="AW776" s="13" t="s">
        <v>34</v>
      </c>
      <c r="AX776" s="13" t="s">
        <v>74</v>
      </c>
      <c r="AY776" s="240" t="s">
        <v>224</v>
      </c>
    </row>
    <row r="777" s="15" customFormat="1">
      <c r="A777" s="15"/>
      <c r="B777" s="256"/>
      <c r="C777" s="257"/>
      <c r="D777" s="231" t="s">
        <v>268</v>
      </c>
      <c r="E777" s="258" t="s">
        <v>19</v>
      </c>
      <c r="F777" s="259" t="s">
        <v>300</v>
      </c>
      <c r="G777" s="257"/>
      <c r="H777" s="260">
        <v>205.066</v>
      </c>
      <c r="I777" s="261"/>
      <c r="J777" s="257"/>
      <c r="K777" s="257"/>
      <c r="L777" s="262"/>
      <c r="M777" s="263"/>
      <c r="N777" s="264"/>
      <c r="O777" s="264"/>
      <c r="P777" s="264"/>
      <c r="Q777" s="264"/>
      <c r="R777" s="264"/>
      <c r="S777" s="264"/>
      <c r="T777" s="26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66" t="s">
        <v>268</v>
      </c>
      <c r="AU777" s="266" t="s">
        <v>93</v>
      </c>
      <c r="AV777" s="15" t="s">
        <v>108</v>
      </c>
      <c r="AW777" s="15" t="s">
        <v>34</v>
      </c>
      <c r="AX777" s="15" t="s">
        <v>74</v>
      </c>
      <c r="AY777" s="266" t="s">
        <v>224</v>
      </c>
    </row>
    <row r="778" s="14" customFormat="1">
      <c r="A778" s="14"/>
      <c r="B778" s="246"/>
      <c r="C778" s="247"/>
      <c r="D778" s="231" t="s">
        <v>268</v>
      </c>
      <c r="E778" s="248" t="s">
        <v>19</v>
      </c>
      <c r="F778" s="249" t="s">
        <v>1021</v>
      </c>
      <c r="G778" s="247"/>
      <c r="H778" s="248" t="s">
        <v>19</v>
      </c>
      <c r="I778" s="250"/>
      <c r="J778" s="247"/>
      <c r="K778" s="247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268</v>
      </c>
      <c r="AU778" s="255" t="s">
        <v>93</v>
      </c>
      <c r="AV778" s="14" t="s">
        <v>82</v>
      </c>
      <c r="AW778" s="14" t="s">
        <v>34</v>
      </c>
      <c r="AX778" s="14" t="s">
        <v>74</v>
      </c>
      <c r="AY778" s="255" t="s">
        <v>224</v>
      </c>
    </row>
    <row r="779" s="13" customFormat="1">
      <c r="A779" s="13"/>
      <c r="B779" s="229"/>
      <c r="C779" s="230"/>
      <c r="D779" s="231" t="s">
        <v>268</v>
      </c>
      <c r="E779" s="232" t="s">
        <v>19</v>
      </c>
      <c r="F779" s="233" t="s">
        <v>1022</v>
      </c>
      <c r="G779" s="230"/>
      <c r="H779" s="234">
        <v>117.202</v>
      </c>
      <c r="I779" s="235"/>
      <c r="J779" s="230"/>
      <c r="K779" s="230"/>
      <c r="L779" s="236"/>
      <c r="M779" s="237"/>
      <c r="N779" s="238"/>
      <c r="O779" s="238"/>
      <c r="P779" s="238"/>
      <c r="Q779" s="238"/>
      <c r="R779" s="238"/>
      <c r="S779" s="238"/>
      <c r="T779" s="23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0" t="s">
        <v>268</v>
      </c>
      <c r="AU779" s="240" t="s">
        <v>93</v>
      </c>
      <c r="AV779" s="13" t="s">
        <v>93</v>
      </c>
      <c r="AW779" s="13" t="s">
        <v>34</v>
      </c>
      <c r="AX779" s="13" t="s">
        <v>74</v>
      </c>
      <c r="AY779" s="240" t="s">
        <v>224</v>
      </c>
    </row>
    <row r="780" s="13" customFormat="1">
      <c r="A780" s="13"/>
      <c r="B780" s="229"/>
      <c r="C780" s="230"/>
      <c r="D780" s="231" t="s">
        <v>268</v>
      </c>
      <c r="E780" s="232" t="s">
        <v>19</v>
      </c>
      <c r="F780" s="233" t="s">
        <v>1023</v>
      </c>
      <c r="G780" s="230"/>
      <c r="H780" s="234">
        <v>-0.52000000000000002</v>
      </c>
      <c r="I780" s="235"/>
      <c r="J780" s="230"/>
      <c r="K780" s="230"/>
      <c r="L780" s="236"/>
      <c r="M780" s="237"/>
      <c r="N780" s="238"/>
      <c r="O780" s="238"/>
      <c r="P780" s="238"/>
      <c r="Q780" s="238"/>
      <c r="R780" s="238"/>
      <c r="S780" s="238"/>
      <c r="T780" s="239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0" t="s">
        <v>268</v>
      </c>
      <c r="AU780" s="240" t="s">
        <v>93</v>
      </c>
      <c r="AV780" s="13" t="s">
        <v>93</v>
      </c>
      <c r="AW780" s="13" t="s">
        <v>34</v>
      </c>
      <c r="AX780" s="13" t="s">
        <v>74</v>
      </c>
      <c r="AY780" s="240" t="s">
        <v>224</v>
      </c>
    </row>
    <row r="781" s="14" customFormat="1">
      <c r="A781" s="14"/>
      <c r="B781" s="246"/>
      <c r="C781" s="247"/>
      <c r="D781" s="231" t="s">
        <v>268</v>
      </c>
      <c r="E781" s="248" t="s">
        <v>19</v>
      </c>
      <c r="F781" s="249" t="s">
        <v>1024</v>
      </c>
      <c r="G781" s="247"/>
      <c r="H781" s="248" t="s">
        <v>19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268</v>
      </c>
      <c r="AU781" s="255" t="s">
        <v>93</v>
      </c>
      <c r="AV781" s="14" t="s">
        <v>82</v>
      </c>
      <c r="AW781" s="14" t="s">
        <v>34</v>
      </c>
      <c r="AX781" s="14" t="s">
        <v>74</v>
      </c>
      <c r="AY781" s="255" t="s">
        <v>224</v>
      </c>
    </row>
    <row r="782" s="13" customFormat="1">
      <c r="A782" s="13"/>
      <c r="B782" s="229"/>
      <c r="C782" s="230"/>
      <c r="D782" s="231" t="s">
        <v>268</v>
      </c>
      <c r="E782" s="232" t="s">
        <v>19</v>
      </c>
      <c r="F782" s="233" t="s">
        <v>1025</v>
      </c>
      <c r="G782" s="230"/>
      <c r="H782" s="234">
        <v>1.7050000000000001</v>
      </c>
      <c r="I782" s="235"/>
      <c r="J782" s="230"/>
      <c r="K782" s="230"/>
      <c r="L782" s="236"/>
      <c r="M782" s="237"/>
      <c r="N782" s="238"/>
      <c r="O782" s="238"/>
      <c r="P782" s="238"/>
      <c r="Q782" s="238"/>
      <c r="R782" s="238"/>
      <c r="S782" s="238"/>
      <c r="T782" s="23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0" t="s">
        <v>268</v>
      </c>
      <c r="AU782" s="240" t="s">
        <v>93</v>
      </c>
      <c r="AV782" s="13" t="s">
        <v>93</v>
      </c>
      <c r="AW782" s="13" t="s">
        <v>34</v>
      </c>
      <c r="AX782" s="13" t="s">
        <v>74</v>
      </c>
      <c r="AY782" s="240" t="s">
        <v>224</v>
      </c>
    </row>
    <row r="783" s="15" customFormat="1">
      <c r="A783" s="15"/>
      <c r="B783" s="256"/>
      <c r="C783" s="257"/>
      <c r="D783" s="231" t="s">
        <v>268</v>
      </c>
      <c r="E783" s="258" t="s">
        <v>19</v>
      </c>
      <c r="F783" s="259" t="s">
        <v>300</v>
      </c>
      <c r="G783" s="257"/>
      <c r="H783" s="260">
        <v>118.387</v>
      </c>
      <c r="I783" s="261"/>
      <c r="J783" s="257"/>
      <c r="K783" s="257"/>
      <c r="L783" s="262"/>
      <c r="M783" s="263"/>
      <c r="N783" s="264"/>
      <c r="O783" s="264"/>
      <c r="P783" s="264"/>
      <c r="Q783" s="264"/>
      <c r="R783" s="264"/>
      <c r="S783" s="264"/>
      <c r="T783" s="26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6" t="s">
        <v>268</v>
      </c>
      <c r="AU783" s="266" t="s">
        <v>93</v>
      </c>
      <c r="AV783" s="15" t="s">
        <v>108</v>
      </c>
      <c r="AW783" s="15" t="s">
        <v>34</v>
      </c>
      <c r="AX783" s="15" t="s">
        <v>74</v>
      </c>
      <c r="AY783" s="266" t="s">
        <v>224</v>
      </c>
    </row>
    <row r="784" s="14" customFormat="1">
      <c r="A784" s="14"/>
      <c r="B784" s="246"/>
      <c r="C784" s="247"/>
      <c r="D784" s="231" t="s">
        <v>268</v>
      </c>
      <c r="E784" s="248" t="s">
        <v>19</v>
      </c>
      <c r="F784" s="249" t="s">
        <v>1026</v>
      </c>
      <c r="G784" s="247"/>
      <c r="H784" s="248" t="s">
        <v>19</v>
      </c>
      <c r="I784" s="250"/>
      <c r="J784" s="247"/>
      <c r="K784" s="247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268</v>
      </c>
      <c r="AU784" s="255" t="s">
        <v>93</v>
      </c>
      <c r="AV784" s="14" t="s">
        <v>82</v>
      </c>
      <c r="AW784" s="14" t="s">
        <v>34</v>
      </c>
      <c r="AX784" s="14" t="s">
        <v>74</v>
      </c>
      <c r="AY784" s="255" t="s">
        <v>224</v>
      </c>
    </row>
    <row r="785" s="13" customFormat="1">
      <c r="A785" s="13"/>
      <c r="B785" s="229"/>
      <c r="C785" s="230"/>
      <c r="D785" s="231" t="s">
        <v>268</v>
      </c>
      <c r="E785" s="232" t="s">
        <v>19</v>
      </c>
      <c r="F785" s="233" t="s">
        <v>1027</v>
      </c>
      <c r="G785" s="230"/>
      <c r="H785" s="234">
        <v>3.4089999999999998</v>
      </c>
      <c r="I785" s="235"/>
      <c r="J785" s="230"/>
      <c r="K785" s="230"/>
      <c r="L785" s="236"/>
      <c r="M785" s="237"/>
      <c r="N785" s="238"/>
      <c r="O785" s="238"/>
      <c r="P785" s="238"/>
      <c r="Q785" s="238"/>
      <c r="R785" s="238"/>
      <c r="S785" s="238"/>
      <c r="T785" s="23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0" t="s">
        <v>268</v>
      </c>
      <c r="AU785" s="240" t="s">
        <v>93</v>
      </c>
      <c r="AV785" s="13" t="s">
        <v>93</v>
      </c>
      <c r="AW785" s="13" t="s">
        <v>34</v>
      </c>
      <c r="AX785" s="13" t="s">
        <v>74</v>
      </c>
      <c r="AY785" s="240" t="s">
        <v>224</v>
      </c>
    </row>
    <row r="786" s="15" customFormat="1">
      <c r="A786" s="15"/>
      <c r="B786" s="256"/>
      <c r="C786" s="257"/>
      <c r="D786" s="231" t="s">
        <v>268</v>
      </c>
      <c r="E786" s="258" t="s">
        <v>19</v>
      </c>
      <c r="F786" s="259" t="s">
        <v>300</v>
      </c>
      <c r="G786" s="257"/>
      <c r="H786" s="260">
        <v>3.4089999999999998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268</v>
      </c>
      <c r="AU786" s="266" t="s">
        <v>93</v>
      </c>
      <c r="AV786" s="15" t="s">
        <v>108</v>
      </c>
      <c r="AW786" s="15" t="s">
        <v>34</v>
      </c>
      <c r="AX786" s="15" t="s">
        <v>74</v>
      </c>
      <c r="AY786" s="266" t="s">
        <v>224</v>
      </c>
    </row>
    <row r="787" s="14" customFormat="1">
      <c r="A787" s="14"/>
      <c r="B787" s="246"/>
      <c r="C787" s="247"/>
      <c r="D787" s="231" t="s">
        <v>268</v>
      </c>
      <c r="E787" s="248" t="s">
        <v>19</v>
      </c>
      <c r="F787" s="249" t="s">
        <v>1028</v>
      </c>
      <c r="G787" s="247"/>
      <c r="H787" s="248" t="s">
        <v>19</v>
      </c>
      <c r="I787" s="250"/>
      <c r="J787" s="247"/>
      <c r="K787" s="247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268</v>
      </c>
      <c r="AU787" s="255" t="s">
        <v>93</v>
      </c>
      <c r="AV787" s="14" t="s">
        <v>82</v>
      </c>
      <c r="AW787" s="14" t="s">
        <v>34</v>
      </c>
      <c r="AX787" s="14" t="s">
        <v>74</v>
      </c>
      <c r="AY787" s="255" t="s">
        <v>224</v>
      </c>
    </row>
    <row r="788" s="14" customFormat="1">
      <c r="A788" s="14"/>
      <c r="B788" s="246"/>
      <c r="C788" s="247"/>
      <c r="D788" s="231" t="s">
        <v>268</v>
      </c>
      <c r="E788" s="248" t="s">
        <v>19</v>
      </c>
      <c r="F788" s="249" t="s">
        <v>1014</v>
      </c>
      <c r="G788" s="247"/>
      <c r="H788" s="248" t="s">
        <v>19</v>
      </c>
      <c r="I788" s="250"/>
      <c r="J788" s="247"/>
      <c r="K788" s="247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268</v>
      </c>
      <c r="AU788" s="255" t="s">
        <v>93</v>
      </c>
      <c r="AV788" s="14" t="s">
        <v>82</v>
      </c>
      <c r="AW788" s="14" t="s">
        <v>34</v>
      </c>
      <c r="AX788" s="14" t="s">
        <v>74</v>
      </c>
      <c r="AY788" s="255" t="s">
        <v>224</v>
      </c>
    </row>
    <row r="789" s="13" customFormat="1">
      <c r="A789" s="13"/>
      <c r="B789" s="229"/>
      <c r="C789" s="230"/>
      <c r="D789" s="231" t="s">
        <v>268</v>
      </c>
      <c r="E789" s="232" t="s">
        <v>19</v>
      </c>
      <c r="F789" s="233" t="s">
        <v>1029</v>
      </c>
      <c r="G789" s="230"/>
      <c r="H789" s="234">
        <v>17.111000000000001</v>
      </c>
      <c r="I789" s="235"/>
      <c r="J789" s="230"/>
      <c r="K789" s="230"/>
      <c r="L789" s="236"/>
      <c r="M789" s="237"/>
      <c r="N789" s="238"/>
      <c r="O789" s="238"/>
      <c r="P789" s="238"/>
      <c r="Q789" s="238"/>
      <c r="R789" s="238"/>
      <c r="S789" s="238"/>
      <c r="T789" s="23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0" t="s">
        <v>268</v>
      </c>
      <c r="AU789" s="240" t="s">
        <v>93</v>
      </c>
      <c r="AV789" s="13" t="s">
        <v>93</v>
      </c>
      <c r="AW789" s="13" t="s">
        <v>34</v>
      </c>
      <c r="AX789" s="13" t="s">
        <v>74</v>
      </c>
      <c r="AY789" s="240" t="s">
        <v>224</v>
      </c>
    </row>
    <row r="790" s="14" customFormat="1">
      <c r="A790" s="14"/>
      <c r="B790" s="246"/>
      <c r="C790" s="247"/>
      <c r="D790" s="231" t="s">
        <v>268</v>
      </c>
      <c r="E790" s="248" t="s">
        <v>19</v>
      </c>
      <c r="F790" s="249" t="s">
        <v>1030</v>
      </c>
      <c r="G790" s="247"/>
      <c r="H790" s="248" t="s">
        <v>19</v>
      </c>
      <c r="I790" s="250"/>
      <c r="J790" s="247"/>
      <c r="K790" s="247"/>
      <c r="L790" s="251"/>
      <c r="M790" s="252"/>
      <c r="N790" s="253"/>
      <c r="O790" s="253"/>
      <c r="P790" s="253"/>
      <c r="Q790" s="253"/>
      <c r="R790" s="253"/>
      <c r="S790" s="253"/>
      <c r="T790" s="25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5" t="s">
        <v>268</v>
      </c>
      <c r="AU790" s="255" t="s">
        <v>93</v>
      </c>
      <c r="AV790" s="14" t="s">
        <v>82</v>
      </c>
      <c r="AW790" s="14" t="s">
        <v>34</v>
      </c>
      <c r="AX790" s="14" t="s">
        <v>74</v>
      </c>
      <c r="AY790" s="255" t="s">
        <v>224</v>
      </c>
    </row>
    <row r="791" s="13" customFormat="1">
      <c r="A791" s="13"/>
      <c r="B791" s="229"/>
      <c r="C791" s="230"/>
      <c r="D791" s="231" t="s">
        <v>268</v>
      </c>
      <c r="E791" s="232" t="s">
        <v>19</v>
      </c>
      <c r="F791" s="233" t="s">
        <v>1031</v>
      </c>
      <c r="G791" s="230"/>
      <c r="H791" s="234">
        <v>17.039000000000001</v>
      </c>
      <c r="I791" s="235"/>
      <c r="J791" s="230"/>
      <c r="K791" s="230"/>
      <c r="L791" s="236"/>
      <c r="M791" s="237"/>
      <c r="N791" s="238"/>
      <c r="O791" s="238"/>
      <c r="P791" s="238"/>
      <c r="Q791" s="238"/>
      <c r="R791" s="238"/>
      <c r="S791" s="238"/>
      <c r="T791" s="23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0" t="s">
        <v>268</v>
      </c>
      <c r="AU791" s="240" t="s">
        <v>93</v>
      </c>
      <c r="AV791" s="13" t="s">
        <v>93</v>
      </c>
      <c r="AW791" s="13" t="s">
        <v>34</v>
      </c>
      <c r="AX791" s="13" t="s">
        <v>74</v>
      </c>
      <c r="AY791" s="240" t="s">
        <v>224</v>
      </c>
    </row>
    <row r="792" s="14" customFormat="1">
      <c r="A792" s="14"/>
      <c r="B792" s="246"/>
      <c r="C792" s="247"/>
      <c r="D792" s="231" t="s">
        <v>268</v>
      </c>
      <c r="E792" s="248" t="s">
        <v>19</v>
      </c>
      <c r="F792" s="249" t="s">
        <v>1032</v>
      </c>
      <c r="G792" s="247"/>
      <c r="H792" s="248" t="s">
        <v>19</v>
      </c>
      <c r="I792" s="250"/>
      <c r="J792" s="247"/>
      <c r="K792" s="247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268</v>
      </c>
      <c r="AU792" s="255" t="s">
        <v>93</v>
      </c>
      <c r="AV792" s="14" t="s">
        <v>82</v>
      </c>
      <c r="AW792" s="14" t="s">
        <v>34</v>
      </c>
      <c r="AX792" s="14" t="s">
        <v>74</v>
      </c>
      <c r="AY792" s="255" t="s">
        <v>224</v>
      </c>
    </row>
    <row r="793" s="13" customFormat="1">
      <c r="A793" s="13"/>
      <c r="B793" s="229"/>
      <c r="C793" s="230"/>
      <c r="D793" s="231" t="s">
        <v>268</v>
      </c>
      <c r="E793" s="232" t="s">
        <v>19</v>
      </c>
      <c r="F793" s="233" t="s">
        <v>1033</v>
      </c>
      <c r="G793" s="230"/>
      <c r="H793" s="234">
        <v>15.984999999999999</v>
      </c>
      <c r="I793" s="235"/>
      <c r="J793" s="230"/>
      <c r="K793" s="230"/>
      <c r="L793" s="236"/>
      <c r="M793" s="237"/>
      <c r="N793" s="238"/>
      <c r="O793" s="238"/>
      <c r="P793" s="238"/>
      <c r="Q793" s="238"/>
      <c r="R793" s="238"/>
      <c r="S793" s="238"/>
      <c r="T793" s="239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0" t="s">
        <v>268</v>
      </c>
      <c r="AU793" s="240" t="s">
        <v>93</v>
      </c>
      <c r="AV793" s="13" t="s">
        <v>93</v>
      </c>
      <c r="AW793" s="13" t="s">
        <v>34</v>
      </c>
      <c r="AX793" s="13" t="s">
        <v>74</v>
      </c>
      <c r="AY793" s="240" t="s">
        <v>224</v>
      </c>
    </row>
    <row r="794" s="14" customFormat="1">
      <c r="A794" s="14"/>
      <c r="B794" s="246"/>
      <c r="C794" s="247"/>
      <c r="D794" s="231" t="s">
        <v>268</v>
      </c>
      <c r="E794" s="248" t="s">
        <v>19</v>
      </c>
      <c r="F794" s="249" t="s">
        <v>1034</v>
      </c>
      <c r="G794" s="247"/>
      <c r="H794" s="248" t="s">
        <v>19</v>
      </c>
      <c r="I794" s="250"/>
      <c r="J794" s="247"/>
      <c r="K794" s="247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268</v>
      </c>
      <c r="AU794" s="255" t="s">
        <v>93</v>
      </c>
      <c r="AV794" s="14" t="s">
        <v>82</v>
      </c>
      <c r="AW794" s="14" t="s">
        <v>34</v>
      </c>
      <c r="AX794" s="14" t="s">
        <v>74</v>
      </c>
      <c r="AY794" s="255" t="s">
        <v>224</v>
      </c>
    </row>
    <row r="795" s="13" customFormat="1">
      <c r="A795" s="13"/>
      <c r="B795" s="229"/>
      <c r="C795" s="230"/>
      <c r="D795" s="231" t="s">
        <v>268</v>
      </c>
      <c r="E795" s="232" t="s">
        <v>19</v>
      </c>
      <c r="F795" s="233" t="s">
        <v>1035</v>
      </c>
      <c r="G795" s="230"/>
      <c r="H795" s="234">
        <v>8.0289999999999999</v>
      </c>
      <c r="I795" s="235"/>
      <c r="J795" s="230"/>
      <c r="K795" s="230"/>
      <c r="L795" s="236"/>
      <c r="M795" s="237"/>
      <c r="N795" s="238"/>
      <c r="O795" s="238"/>
      <c r="P795" s="238"/>
      <c r="Q795" s="238"/>
      <c r="R795" s="238"/>
      <c r="S795" s="238"/>
      <c r="T795" s="23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0" t="s">
        <v>268</v>
      </c>
      <c r="AU795" s="240" t="s">
        <v>93</v>
      </c>
      <c r="AV795" s="13" t="s">
        <v>93</v>
      </c>
      <c r="AW795" s="13" t="s">
        <v>34</v>
      </c>
      <c r="AX795" s="13" t="s">
        <v>74</v>
      </c>
      <c r="AY795" s="240" t="s">
        <v>224</v>
      </c>
    </row>
    <row r="796" s="15" customFormat="1">
      <c r="A796" s="15"/>
      <c r="B796" s="256"/>
      <c r="C796" s="257"/>
      <c r="D796" s="231" t="s">
        <v>268</v>
      </c>
      <c r="E796" s="258" t="s">
        <v>19</v>
      </c>
      <c r="F796" s="259" t="s">
        <v>300</v>
      </c>
      <c r="G796" s="257"/>
      <c r="H796" s="260">
        <v>58.164000000000001</v>
      </c>
      <c r="I796" s="261"/>
      <c r="J796" s="257"/>
      <c r="K796" s="257"/>
      <c r="L796" s="262"/>
      <c r="M796" s="263"/>
      <c r="N796" s="264"/>
      <c r="O796" s="264"/>
      <c r="P796" s="264"/>
      <c r="Q796" s="264"/>
      <c r="R796" s="264"/>
      <c r="S796" s="264"/>
      <c r="T796" s="26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66" t="s">
        <v>268</v>
      </c>
      <c r="AU796" s="266" t="s">
        <v>93</v>
      </c>
      <c r="AV796" s="15" t="s">
        <v>108</v>
      </c>
      <c r="AW796" s="15" t="s">
        <v>34</v>
      </c>
      <c r="AX796" s="15" t="s">
        <v>74</v>
      </c>
      <c r="AY796" s="266" t="s">
        <v>224</v>
      </c>
    </row>
    <row r="797" s="16" customFormat="1">
      <c r="A797" s="16"/>
      <c r="B797" s="272"/>
      <c r="C797" s="273"/>
      <c r="D797" s="231" t="s">
        <v>268</v>
      </c>
      <c r="E797" s="274" t="s">
        <v>19</v>
      </c>
      <c r="F797" s="275" t="s">
        <v>351</v>
      </c>
      <c r="G797" s="273"/>
      <c r="H797" s="276">
        <v>1414.1099999999999</v>
      </c>
      <c r="I797" s="277"/>
      <c r="J797" s="273"/>
      <c r="K797" s="273"/>
      <c r="L797" s="278"/>
      <c r="M797" s="279"/>
      <c r="N797" s="280"/>
      <c r="O797" s="280"/>
      <c r="P797" s="280"/>
      <c r="Q797" s="280"/>
      <c r="R797" s="280"/>
      <c r="S797" s="280"/>
      <c r="T797" s="281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T797" s="282" t="s">
        <v>268</v>
      </c>
      <c r="AU797" s="282" t="s">
        <v>93</v>
      </c>
      <c r="AV797" s="16" t="s">
        <v>231</v>
      </c>
      <c r="AW797" s="16" t="s">
        <v>34</v>
      </c>
      <c r="AX797" s="16" t="s">
        <v>82</v>
      </c>
      <c r="AY797" s="282" t="s">
        <v>224</v>
      </c>
    </row>
    <row r="798" s="2" customFormat="1" ht="37.8" customHeight="1">
      <c r="A798" s="41"/>
      <c r="B798" s="42"/>
      <c r="C798" s="216" t="s">
        <v>1036</v>
      </c>
      <c r="D798" s="216" t="s">
        <v>227</v>
      </c>
      <c r="E798" s="217" t="s">
        <v>1037</v>
      </c>
      <c r="F798" s="218" t="s">
        <v>1038</v>
      </c>
      <c r="G798" s="219" t="s">
        <v>266</v>
      </c>
      <c r="H798" s="220">
        <v>7073.3779999999997</v>
      </c>
      <c r="I798" s="221"/>
      <c r="J798" s="222">
        <f>ROUND(I798*H798,2)</f>
        <v>0</v>
      </c>
      <c r="K798" s="218" t="s">
        <v>312</v>
      </c>
      <c r="L798" s="47"/>
      <c r="M798" s="223" t="s">
        <v>19</v>
      </c>
      <c r="N798" s="224" t="s">
        <v>46</v>
      </c>
      <c r="O798" s="87"/>
      <c r="P798" s="225">
        <f>O798*H798</f>
        <v>0</v>
      </c>
      <c r="Q798" s="225">
        <v>0.0053299999999999997</v>
      </c>
      <c r="R798" s="225">
        <f>Q798*H798</f>
        <v>37.701104739999998</v>
      </c>
      <c r="S798" s="225">
        <v>0</v>
      </c>
      <c r="T798" s="226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7" t="s">
        <v>231</v>
      </c>
      <c r="AT798" s="227" t="s">
        <v>227</v>
      </c>
      <c r="AU798" s="227" t="s">
        <v>93</v>
      </c>
      <c r="AY798" s="20" t="s">
        <v>224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0" t="s">
        <v>93</v>
      </c>
      <c r="BK798" s="228">
        <f>ROUND(I798*H798,2)</f>
        <v>0</v>
      </c>
      <c r="BL798" s="20" t="s">
        <v>231</v>
      </c>
      <c r="BM798" s="227" t="s">
        <v>1039</v>
      </c>
    </row>
    <row r="799" s="2" customFormat="1">
      <c r="A799" s="41"/>
      <c r="B799" s="42"/>
      <c r="C799" s="43"/>
      <c r="D799" s="267" t="s">
        <v>314</v>
      </c>
      <c r="E799" s="43"/>
      <c r="F799" s="268" t="s">
        <v>1040</v>
      </c>
      <c r="G799" s="43"/>
      <c r="H799" s="43"/>
      <c r="I799" s="269"/>
      <c r="J799" s="43"/>
      <c r="K799" s="43"/>
      <c r="L799" s="47"/>
      <c r="M799" s="270"/>
      <c r="N799" s="271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314</v>
      </c>
      <c r="AU799" s="20" t="s">
        <v>93</v>
      </c>
    </row>
    <row r="800" s="14" customFormat="1">
      <c r="A800" s="14"/>
      <c r="B800" s="246"/>
      <c r="C800" s="247"/>
      <c r="D800" s="231" t="s">
        <v>268</v>
      </c>
      <c r="E800" s="248" t="s">
        <v>19</v>
      </c>
      <c r="F800" s="249" t="s">
        <v>1011</v>
      </c>
      <c r="G800" s="247"/>
      <c r="H800" s="248" t="s">
        <v>19</v>
      </c>
      <c r="I800" s="250"/>
      <c r="J800" s="247"/>
      <c r="K800" s="247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268</v>
      </c>
      <c r="AU800" s="255" t="s">
        <v>93</v>
      </c>
      <c r="AV800" s="14" t="s">
        <v>82</v>
      </c>
      <c r="AW800" s="14" t="s">
        <v>34</v>
      </c>
      <c r="AX800" s="14" t="s">
        <v>74</v>
      </c>
      <c r="AY800" s="255" t="s">
        <v>224</v>
      </c>
    </row>
    <row r="801" s="13" customFormat="1">
      <c r="A801" s="13"/>
      <c r="B801" s="229"/>
      <c r="C801" s="230"/>
      <c r="D801" s="231" t="s">
        <v>268</v>
      </c>
      <c r="E801" s="232" t="s">
        <v>19</v>
      </c>
      <c r="F801" s="233" t="s">
        <v>1041</v>
      </c>
      <c r="G801" s="230"/>
      <c r="H801" s="234">
        <v>1170.365</v>
      </c>
      <c r="I801" s="235"/>
      <c r="J801" s="230"/>
      <c r="K801" s="230"/>
      <c r="L801" s="236"/>
      <c r="M801" s="237"/>
      <c r="N801" s="238"/>
      <c r="O801" s="238"/>
      <c r="P801" s="238"/>
      <c r="Q801" s="238"/>
      <c r="R801" s="238"/>
      <c r="S801" s="238"/>
      <c r="T801" s="23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0" t="s">
        <v>268</v>
      </c>
      <c r="AU801" s="240" t="s">
        <v>93</v>
      </c>
      <c r="AV801" s="13" t="s">
        <v>93</v>
      </c>
      <c r="AW801" s="13" t="s">
        <v>34</v>
      </c>
      <c r="AX801" s="13" t="s">
        <v>74</v>
      </c>
      <c r="AY801" s="240" t="s">
        <v>224</v>
      </c>
    </row>
    <row r="802" s="13" customFormat="1">
      <c r="A802" s="13"/>
      <c r="B802" s="229"/>
      <c r="C802" s="230"/>
      <c r="D802" s="231" t="s">
        <v>268</v>
      </c>
      <c r="E802" s="232" t="s">
        <v>19</v>
      </c>
      <c r="F802" s="233" t="s">
        <v>1042</v>
      </c>
      <c r="G802" s="230"/>
      <c r="H802" s="234">
        <v>61.520000000000003</v>
      </c>
      <c r="I802" s="235"/>
      <c r="J802" s="230"/>
      <c r="K802" s="230"/>
      <c r="L802" s="236"/>
      <c r="M802" s="237"/>
      <c r="N802" s="238"/>
      <c r="O802" s="238"/>
      <c r="P802" s="238"/>
      <c r="Q802" s="238"/>
      <c r="R802" s="238"/>
      <c r="S802" s="238"/>
      <c r="T802" s="23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0" t="s">
        <v>268</v>
      </c>
      <c r="AU802" s="240" t="s">
        <v>93</v>
      </c>
      <c r="AV802" s="13" t="s">
        <v>93</v>
      </c>
      <c r="AW802" s="13" t="s">
        <v>34</v>
      </c>
      <c r="AX802" s="13" t="s">
        <v>74</v>
      </c>
      <c r="AY802" s="240" t="s">
        <v>224</v>
      </c>
    </row>
    <row r="803" s="13" customFormat="1">
      <c r="A803" s="13"/>
      <c r="B803" s="229"/>
      <c r="C803" s="230"/>
      <c r="D803" s="231" t="s">
        <v>268</v>
      </c>
      <c r="E803" s="232" t="s">
        <v>19</v>
      </c>
      <c r="F803" s="233" t="s">
        <v>1043</v>
      </c>
      <c r="G803" s="230"/>
      <c r="H803" s="234">
        <v>39.75</v>
      </c>
      <c r="I803" s="235"/>
      <c r="J803" s="230"/>
      <c r="K803" s="230"/>
      <c r="L803" s="236"/>
      <c r="M803" s="237"/>
      <c r="N803" s="238"/>
      <c r="O803" s="238"/>
      <c r="P803" s="238"/>
      <c r="Q803" s="238"/>
      <c r="R803" s="238"/>
      <c r="S803" s="238"/>
      <c r="T803" s="23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0" t="s">
        <v>268</v>
      </c>
      <c r="AU803" s="240" t="s">
        <v>93</v>
      </c>
      <c r="AV803" s="13" t="s">
        <v>93</v>
      </c>
      <c r="AW803" s="13" t="s">
        <v>34</v>
      </c>
      <c r="AX803" s="13" t="s">
        <v>74</v>
      </c>
      <c r="AY803" s="240" t="s">
        <v>224</v>
      </c>
    </row>
    <row r="804" s="15" customFormat="1">
      <c r="A804" s="15"/>
      <c r="B804" s="256"/>
      <c r="C804" s="257"/>
      <c r="D804" s="231" t="s">
        <v>268</v>
      </c>
      <c r="E804" s="258" t="s">
        <v>19</v>
      </c>
      <c r="F804" s="259" t="s">
        <v>300</v>
      </c>
      <c r="G804" s="257"/>
      <c r="H804" s="260">
        <v>1271.635</v>
      </c>
      <c r="I804" s="261"/>
      <c r="J804" s="257"/>
      <c r="K804" s="257"/>
      <c r="L804" s="262"/>
      <c r="M804" s="263"/>
      <c r="N804" s="264"/>
      <c r="O804" s="264"/>
      <c r="P804" s="264"/>
      <c r="Q804" s="264"/>
      <c r="R804" s="264"/>
      <c r="S804" s="264"/>
      <c r="T804" s="26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66" t="s">
        <v>268</v>
      </c>
      <c r="AU804" s="266" t="s">
        <v>93</v>
      </c>
      <c r="AV804" s="15" t="s">
        <v>108</v>
      </c>
      <c r="AW804" s="15" t="s">
        <v>34</v>
      </c>
      <c r="AX804" s="15" t="s">
        <v>74</v>
      </c>
      <c r="AY804" s="266" t="s">
        <v>224</v>
      </c>
    </row>
    <row r="805" s="14" customFormat="1">
      <c r="A805" s="14"/>
      <c r="B805" s="246"/>
      <c r="C805" s="247"/>
      <c r="D805" s="231" t="s">
        <v>268</v>
      </c>
      <c r="E805" s="248" t="s">
        <v>19</v>
      </c>
      <c r="F805" s="249" t="s">
        <v>1014</v>
      </c>
      <c r="G805" s="247"/>
      <c r="H805" s="248" t="s">
        <v>19</v>
      </c>
      <c r="I805" s="250"/>
      <c r="J805" s="247"/>
      <c r="K805" s="247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268</v>
      </c>
      <c r="AU805" s="255" t="s">
        <v>93</v>
      </c>
      <c r="AV805" s="14" t="s">
        <v>82</v>
      </c>
      <c r="AW805" s="14" t="s">
        <v>34</v>
      </c>
      <c r="AX805" s="14" t="s">
        <v>74</v>
      </c>
      <c r="AY805" s="255" t="s">
        <v>224</v>
      </c>
    </row>
    <row r="806" s="13" customFormat="1">
      <c r="A806" s="13"/>
      <c r="B806" s="229"/>
      <c r="C806" s="230"/>
      <c r="D806" s="231" t="s">
        <v>268</v>
      </c>
      <c r="E806" s="232" t="s">
        <v>19</v>
      </c>
      <c r="F806" s="233" t="s">
        <v>1044</v>
      </c>
      <c r="G806" s="230"/>
      <c r="H806" s="234">
        <v>1181.127</v>
      </c>
      <c r="I806" s="235"/>
      <c r="J806" s="230"/>
      <c r="K806" s="230"/>
      <c r="L806" s="236"/>
      <c r="M806" s="237"/>
      <c r="N806" s="238"/>
      <c r="O806" s="238"/>
      <c r="P806" s="238"/>
      <c r="Q806" s="238"/>
      <c r="R806" s="238"/>
      <c r="S806" s="238"/>
      <c r="T806" s="239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0" t="s">
        <v>268</v>
      </c>
      <c r="AU806" s="240" t="s">
        <v>93</v>
      </c>
      <c r="AV806" s="13" t="s">
        <v>93</v>
      </c>
      <c r="AW806" s="13" t="s">
        <v>34</v>
      </c>
      <c r="AX806" s="13" t="s">
        <v>74</v>
      </c>
      <c r="AY806" s="240" t="s">
        <v>224</v>
      </c>
    </row>
    <row r="807" s="13" customFormat="1">
      <c r="A807" s="13"/>
      <c r="B807" s="229"/>
      <c r="C807" s="230"/>
      <c r="D807" s="231" t="s">
        <v>268</v>
      </c>
      <c r="E807" s="232" t="s">
        <v>19</v>
      </c>
      <c r="F807" s="233" t="s">
        <v>1045</v>
      </c>
      <c r="G807" s="230"/>
      <c r="H807" s="234">
        <v>72.102999999999994</v>
      </c>
      <c r="I807" s="235"/>
      <c r="J807" s="230"/>
      <c r="K807" s="230"/>
      <c r="L807" s="236"/>
      <c r="M807" s="237"/>
      <c r="N807" s="238"/>
      <c r="O807" s="238"/>
      <c r="P807" s="238"/>
      <c r="Q807" s="238"/>
      <c r="R807" s="238"/>
      <c r="S807" s="238"/>
      <c r="T807" s="239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0" t="s">
        <v>268</v>
      </c>
      <c r="AU807" s="240" t="s">
        <v>93</v>
      </c>
      <c r="AV807" s="13" t="s">
        <v>93</v>
      </c>
      <c r="AW807" s="13" t="s">
        <v>34</v>
      </c>
      <c r="AX807" s="13" t="s">
        <v>74</v>
      </c>
      <c r="AY807" s="240" t="s">
        <v>224</v>
      </c>
    </row>
    <row r="808" s="15" customFormat="1">
      <c r="A808" s="15"/>
      <c r="B808" s="256"/>
      <c r="C808" s="257"/>
      <c r="D808" s="231" t="s">
        <v>268</v>
      </c>
      <c r="E808" s="258" t="s">
        <v>19</v>
      </c>
      <c r="F808" s="259" t="s">
        <v>300</v>
      </c>
      <c r="G808" s="257"/>
      <c r="H808" s="260">
        <v>1253.23</v>
      </c>
      <c r="I808" s="261"/>
      <c r="J808" s="257"/>
      <c r="K808" s="257"/>
      <c r="L808" s="262"/>
      <c r="M808" s="263"/>
      <c r="N808" s="264"/>
      <c r="O808" s="264"/>
      <c r="P808" s="264"/>
      <c r="Q808" s="264"/>
      <c r="R808" s="264"/>
      <c r="S808" s="264"/>
      <c r="T808" s="26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6" t="s">
        <v>268</v>
      </c>
      <c r="AU808" s="266" t="s">
        <v>93</v>
      </c>
      <c r="AV808" s="15" t="s">
        <v>108</v>
      </c>
      <c r="AW808" s="15" t="s">
        <v>34</v>
      </c>
      <c r="AX808" s="15" t="s">
        <v>74</v>
      </c>
      <c r="AY808" s="266" t="s">
        <v>224</v>
      </c>
    </row>
    <row r="809" s="14" customFormat="1">
      <c r="A809" s="14"/>
      <c r="B809" s="246"/>
      <c r="C809" s="247"/>
      <c r="D809" s="231" t="s">
        <v>268</v>
      </c>
      <c r="E809" s="248" t="s">
        <v>19</v>
      </c>
      <c r="F809" s="249" t="s">
        <v>1016</v>
      </c>
      <c r="G809" s="247"/>
      <c r="H809" s="248" t="s">
        <v>19</v>
      </c>
      <c r="I809" s="250"/>
      <c r="J809" s="247"/>
      <c r="K809" s="247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268</v>
      </c>
      <c r="AU809" s="255" t="s">
        <v>93</v>
      </c>
      <c r="AV809" s="14" t="s">
        <v>82</v>
      </c>
      <c r="AW809" s="14" t="s">
        <v>34</v>
      </c>
      <c r="AX809" s="14" t="s">
        <v>74</v>
      </c>
      <c r="AY809" s="255" t="s">
        <v>224</v>
      </c>
    </row>
    <row r="810" s="13" customFormat="1">
      <c r="A810" s="13"/>
      <c r="B810" s="229"/>
      <c r="C810" s="230"/>
      <c r="D810" s="231" t="s">
        <v>268</v>
      </c>
      <c r="E810" s="232" t="s">
        <v>19</v>
      </c>
      <c r="F810" s="233" t="s">
        <v>1046</v>
      </c>
      <c r="G810" s="230"/>
      <c r="H810" s="234">
        <v>1181.6759999999999</v>
      </c>
      <c r="I810" s="235"/>
      <c r="J810" s="230"/>
      <c r="K810" s="230"/>
      <c r="L810" s="236"/>
      <c r="M810" s="237"/>
      <c r="N810" s="238"/>
      <c r="O810" s="238"/>
      <c r="P810" s="238"/>
      <c r="Q810" s="238"/>
      <c r="R810" s="238"/>
      <c r="S810" s="238"/>
      <c r="T810" s="239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0" t="s">
        <v>268</v>
      </c>
      <c r="AU810" s="240" t="s">
        <v>93</v>
      </c>
      <c r="AV810" s="13" t="s">
        <v>93</v>
      </c>
      <c r="AW810" s="13" t="s">
        <v>34</v>
      </c>
      <c r="AX810" s="13" t="s">
        <v>74</v>
      </c>
      <c r="AY810" s="240" t="s">
        <v>224</v>
      </c>
    </row>
    <row r="811" s="13" customFormat="1">
      <c r="A811" s="13"/>
      <c r="B811" s="229"/>
      <c r="C811" s="230"/>
      <c r="D811" s="231" t="s">
        <v>268</v>
      </c>
      <c r="E811" s="232" t="s">
        <v>19</v>
      </c>
      <c r="F811" s="233" t="s">
        <v>1047</v>
      </c>
      <c r="G811" s="230"/>
      <c r="H811" s="234">
        <v>52.899999999999999</v>
      </c>
      <c r="I811" s="235"/>
      <c r="J811" s="230"/>
      <c r="K811" s="230"/>
      <c r="L811" s="236"/>
      <c r="M811" s="237"/>
      <c r="N811" s="238"/>
      <c r="O811" s="238"/>
      <c r="P811" s="238"/>
      <c r="Q811" s="238"/>
      <c r="R811" s="238"/>
      <c r="S811" s="238"/>
      <c r="T811" s="239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0" t="s">
        <v>268</v>
      </c>
      <c r="AU811" s="240" t="s">
        <v>93</v>
      </c>
      <c r="AV811" s="13" t="s">
        <v>93</v>
      </c>
      <c r="AW811" s="13" t="s">
        <v>34</v>
      </c>
      <c r="AX811" s="13" t="s">
        <v>74</v>
      </c>
      <c r="AY811" s="240" t="s">
        <v>224</v>
      </c>
    </row>
    <row r="812" s="15" customFormat="1">
      <c r="A812" s="15"/>
      <c r="B812" s="256"/>
      <c r="C812" s="257"/>
      <c r="D812" s="231" t="s">
        <v>268</v>
      </c>
      <c r="E812" s="258" t="s">
        <v>19</v>
      </c>
      <c r="F812" s="259" t="s">
        <v>300</v>
      </c>
      <c r="G812" s="257"/>
      <c r="H812" s="260">
        <v>1234.576</v>
      </c>
      <c r="I812" s="261"/>
      <c r="J812" s="257"/>
      <c r="K812" s="257"/>
      <c r="L812" s="262"/>
      <c r="M812" s="263"/>
      <c r="N812" s="264"/>
      <c r="O812" s="264"/>
      <c r="P812" s="264"/>
      <c r="Q812" s="264"/>
      <c r="R812" s="264"/>
      <c r="S812" s="264"/>
      <c r="T812" s="26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66" t="s">
        <v>268</v>
      </c>
      <c r="AU812" s="266" t="s">
        <v>93</v>
      </c>
      <c r="AV812" s="15" t="s">
        <v>108</v>
      </c>
      <c r="AW812" s="15" t="s">
        <v>34</v>
      </c>
      <c r="AX812" s="15" t="s">
        <v>74</v>
      </c>
      <c r="AY812" s="266" t="s">
        <v>224</v>
      </c>
    </row>
    <row r="813" s="14" customFormat="1">
      <c r="A813" s="14"/>
      <c r="B813" s="246"/>
      <c r="C813" s="247"/>
      <c r="D813" s="231" t="s">
        <v>268</v>
      </c>
      <c r="E813" s="248" t="s">
        <v>19</v>
      </c>
      <c r="F813" s="249" t="s">
        <v>1018</v>
      </c>
      <c r="G813" s="247"/>
      <c r="H813" s="248" t="s">
        <v>19</v>
      </c>
      <c r="I813" s="250"/>
      <c r="J813" s="247"/>
      <c r="K813" s="247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268</v>
      </c>
      <c r="AU813" s="255" t="s">
        <v>93</v>
      </c>
      <c r="AV813" s="14" t="s">
        <v>82</v>
      </c>
      <c r="AW813" s="14" t="s">
        <v>34</v>
      </c>
      <c r="AX813" s="14" t="s">
        <v>74</v>
      </c>
      <c r="AY813" s="255" t="s">
        <v>224</v>
      </c>
    </row>
    <row r="814" s="13" customFormat="1">
      <c r="A814" s="13"/>
      <c r="B814" s="229"/>
      <c r="C814" s="230"/>
      <c r="D814" s="231" t="s">
        <v>268</v>
      </c>
      <c r="E814" s="232" t="s">
        <v>19</v>
      </c>
      <c r="F814" s="233" t="s">
        <v>1046</v>
      </c>
      <c r="G814" s="230"/>
      <c r="H814" s="234">
        <v>1181.6759999999999</v>
      </c>
      <c r="I814" s="235"/>
      <c r="J814" s="230"/>
      <c r="K814" s="230"/>
      <c r="L814" s="236"/>
      <c r="M814" s="237"/>
      <c r="N814" s="238"/>
      <c r="O814" s="238"/>
      <c r="P814" s="238"/>
      <c r="Q814" s="238"/>
      <c r="R814" s="238"/>
      <c r="S814" s="238"/>
      <c r="T814" s="239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0" t="s">
        <v>268</v>
      </c>
      <c r="AU814" s="240" t="s">
        <v>93</v>
      </c>
      <c r="AV814" s="13" t="s">
        <v>93</v>
      </c>
      <c r="AW814" s="13" t="s">
        <v>34</v>
      </c>
      <c r="AX814" s="13" t="s">
        <v>74</v>
      </c>
      <c r="AY814" s="240" t="s">
        <v>224</v>
      </c>
    </row>
    <row r="815" s="13" customFormat="1">
      <c r="A815" s="13"/>
      <c r="B815" s="229"/>
      <c r="C815" s="230"/>
      <c r="D815" s="231" t="s">
        <v>268</v>
      </c>
      <c r="E815" s="232" t="s">
        <v>19</v>
      </c>
      <c r="F815" s="233" t="s">
        <v>1047</v>
      </c>
      <c r="G815" s="230"/>
      <c r="H815" s="234">
        <v>52.899999999999999</v>
      </c>
      <c r="I815" s="235"/>
      <c r="J815" s="230"/>
      <c r="K815" s="230"/>
      <c r="L815" s="236"/>
      <c r="M815" s="237"/>
      <c r="N815" s="238"/>
      <c r="O815" s="238"/>
      <c r="P815" s="238"/>
      <c r="Q815" s="238"/>
      <c r="R815" s="238"/>
      <c r="S815" s="238"/>
      <c r="T815" s="23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0" t="s">
        <v>268</v>
      </c>
      <c r="AU815" s="240" t="s">
        <v>93</v>
      </c>
      <c r="AV815" s="13" t="s">
        <v>93</v>
      </c>
      <c r="AW815" s="13" t="s">
        <v>34</v>
      </c>
      <c r="AX815" s="13" t="s">
        <v>74</v>
      </c>
      <c r="AY815" s="240" t="s">
        <v>224</v>
      </c>
    </row>
    <row r="816" s="15" customFormat="1">
      <c r="A816" s="15"/>
      <c r="B816" s="256"/>
      <c r="C816" s="257"/>
      <c r="D816" s="231" t="s">
        <v>268</v>
      </c>
      <c r="E816" s="258" t="s">
        <v>19</v>
      </c>
      <c r="F816" s="259" t="s">
        <v>300</v>
      </c>
      <c r="G816" s="257"/>
      <c r="H816" s="260">
        <v>1234.576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268</v>
      </c>
      <c r="AU816" s="266" t="s">
        <v>93</v>
      </c>
      <c r="AV816" s="15" t="s">
        <v>108</v>
      </c>
      <c r="AW816" s="15" t="s">
        <v>34</v>
      </c>
      <c r="AX816" s="15" t="s">
        <v>74</v>
      </c>
      <c r="AY816" s="266" t="s">
        <v>224</v>
      </c>
    </row>
    <row r="817" s="14" customFormat="1">
      <c r="A817" s="14"/>
      <c r="B817" s="246"/>
      <c r="C817" s="247"/>
      <c r="D817" s="231" t="s">
        <v>268</v>
      </c>
      <c r="E817" s="248" t="s">
        <v>19</v>
      </c>
      <c r="F817" s="249" t="s">
        <v>1019</v>
      </c>
      <c r="G817" s="247"/>
      <c r="H817" s="248" t="s">
        <v>19</v>
      </c>
      <c r="I817" s="250"/>
      <c r="J817" s="247"/>
      <c r="K817" s="247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268</v>
      </c>
      <c r="AU817" s="255" t="s">
        <v>93</v>
      </c>
      <c r="AV817" s="14" t="s">
        <v>82</v>
      </c>
      <c r="AW817" s="14" t="s">
        <v>34</v>
      </c>
      <c r="AX817" s="14" t="s">
        <v>74</v>
      </c>
      <c r="AY817" s="255" t="s">
        <v>224</v>
      </c>
    </row>
    <row r="818" s="13" customFormat="1">
      <c r="A818" s="13"/>
      <c r="B818" s="229"/>
      <c r="C818" s="230"/>
      <c r="D818" s="231" t="s">
        <v>268</v>
      </c>
      <c r="E818" s="232" t="s">
        <v>19</v>
      </c>
      <c r="F818" s="233" t="s">
        <v>1048</v>
      </c>
      <c r="G818" s="230"/>
      <c r="H818" s="234">
        <v>1025.3320000000001</v>
      </c>
      <c r="I818" s="235"/>
      <c r="J818" s="230"/>
      <c r="K818" s="230"/>
      <c r="L818" s="236"/>
      <c r="M818" s="237"/>
      <c r="N818" s="238"/>
      <c r="O818" s="238"/>
      <c r="P818" s="238"/>
      <c r="Q818" s="238"/>
      <c r="R818" s="238"/>
      <c r="S818" s="238"/>
      <c r="T818" s="239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0" t="s">
        <v>268</v>
      </c>
      <c r="AU818" s="240" t="s">
        <v>93</v>
      </c>
      <c r="AV818" s="13" t="s">
        <v>93</v>
      </c>
      <c r="AW818" s="13" t="s">
        <v>34</v>
      </c>
      <c r="AX818" s="13" t="s">
        <v>74</v>
      </c>
      <c r="AY818" s="240" t="s">
        <v>224</v>
      </c>
    </row>
    <row r="819" s="13" customFormat="1">
      <c r="A819" s="13"/>
      <c r="B819" s="229"/>
      <c r="C819" s="230"/>
      <c r="D819" s="231" t="s">
        <v>268</v>
      </c>
      <c r="E819" s="232" t="s">
        <v>19</v>
      </c>
      <c r="F819" s="233" t="s">
        <v>1049</v>
      </c>
      <c r="G819" s="230"/>
      <c r="H819" s="234">
        <v>62.311999999999998</v>
      </c>
      <c r="I819" s="235"/>
      <c r="J819" s="230"/>
      <c r="K819" s="230"/>
      <c r="L819" s="236"/>
      <c r="M819" s="237"/>
      <c r="N819" s="238"/>
      <c r="O819" s="238"/>
      <c r="P819" s="238"/>
      <c r="Q819" s="238"/>
      <c r="R819" s="238"/>
      <c r="S819" s="238"/>
      <c r="T819" s="23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0" t="s">
        <v>268</v>
      </c>
      <c r="AU819" s="240" t="s">
        <v>93</v>
      </c>
      <c r="AV819" s="13" t="s">
        <v>93</v>
      </c>
      <c r="AW819" s="13" t="s">
        <v>34</v>
      </c>
      <c r="AX819" s="13" t="s">
        <v>74</v>
      </c>
      <c r="AY819" s="240" t="s">
        <v>224</v>
      </c>
    </row>
    <row r="820" s="13" customFormat="1">
      <c r="A820" s="13"/>
      <c r="B820" s="229"/>
      <c r="C820" s="230"/>
      <c r="D820" s="231" t="s">
        <v>268</v>
      </c>
      <c r="E820" s="232" t="s">
        <v>19</v>
      </c>
      <c r="F820" s="233" t="s">
        <v>1050</v>
      </c>
      <c r="G820" s="230"/>
      <c r="H820" s="234">
        <v>2.6560000000000001</v>
      </c>
      <c r="I820" s="235"/>
      <c r="J820" s="230"/>
      <c r="K820" s="230"/>
      <c r="L820" s="236"/>
      <c r="M820" s="237"/>
      <c r="N820" s="238"/>
      <c r="O820" s="238"/>
      <c r="P820" s="238"/>
      <c r="Q820" s="238"/>
      <c r="R820" s="238"/>
      <c r="S820" s="238"/>
      <c r="T820" s="239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0" t="s">
        <v>268</v>
      </c>
      <c r="AU820" s="240" t="s">
        <v>93</v>
      </c>
      <c r="AV820" s="13" t="s">
        <v>93</v>
      </c>
      <c r="AW820" s="13" t="s">
        <v>34</v>
      </c>
      <c r="AX820" s="13" t="s">
        <v>74</v>
      </c>
      <c r="AY820" s="240" t="s">
        <v>224</v>
      </c>
    </row>
    <row r="821" s="15" customFormat="1">
      <c r="A821" s="15"/>
      <c r="B821" s="256"/>
      <c r="C821" s="257"/>
      <c r="D821" s="231" t="s">
        <v>268</v>
      </c>
      <c r="E821" s="258" t="s">
        <v>19</v>
      </c>
      <c r="F821" s="259" t="s">
        <v>300</v>
      </c>
      <c r="G821" s="257"/>
      <c r="H821" s="260">
        <v>1090.3</v>
      </c>
      <c r="I821" s="261"/>
      <c r="J821" s="257"/>
      <c r="K821" s="257"/>
      <c r="L821" s="262"/>
      <c r="M821" s="263"/>
      <c r="N821" s="264"/>
      <c r="O821" s="264"/>
      <c r="P821" s="264"/>
      <c r="Q821" s="264"/>
      <c r="R821" s="264"/>
      <c r="S821" s="264"/>
      <c r="T821" s="26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6" t="s">
        <v>268</v>
      </c>
      <c r="AU821" s="266" t="s">
        <v>93</v>
      </c>
      <c r="AV821" s="15" t="s">
        <v>108</v>
      </c>
      <c r="AW821" s="15" t="s">
        <v>34</v>
      </c>
      <c r="AX821" s="15" t="s">
        <v>74</v>
      </c>
      <c r="AY821" s="266" t="s">
        <v>224</v>
      </c>
    </row>
    <row r="822" s="14" customFormat="1">
      <c r="A822" s="14"/>
      <c r="B822" s="246"/>
      <c r="C822" s="247"/>
      <c r="D822" s="231" t="s">
        <v>268</v>
      </c>
      <c r="E822" s="248" t="s">
        <v>19</v>
      </c>
      <c r="F822" s="249" t="s">
        <v>1021</v>
      </c>
      <c r="G822" s="247"/>
      <c r="H822" s="248" t="s">
        <v>19</v>
      </c>
      <c r="I822" s="250"/>
      <c r="J822" s="247"/>
      <c r="K822" s="247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268</v>
      </c>
      <c r="AU822" s="255" t="s">
        <v>93</v>
      </c>
      <c r="AV822" s="14" t="s">
        <v>82</v>
      </c>
      <c r="AW822" s="14" t="s">
        <v>34</v>
      </c>
      <c r="AX822" s="14" t="s">
        <v>74</v>
      </c>
      <c r="AY822" s="255" t="s">
        <v>224</v>
      </c>
    </row>
    <row r="823" s="13" customFormat="1">
      <c r="A823" s="13"/>
      <c r="B823" s="229"/>
      <c r="C823" s="230"/>
      <c r="D823" s="231" t="s">
        <v>268</v>
      </c>
      <c r="E823" s="232" t="s">
        <v>19</v>
      </c>
      <c r="F823" s="233" t="s">
        <v>1051</v>
      </c>
      <c r="G823" s="230"/>
      <c r="H823" s="234">
        <v>583.41099999999994</v>
      </c>
      <c r="I823" s="235"/>
      <c r="J823" s="230"/>
      <c r="K823" s="230"/>
      <c r="L823" s="236"/>
      <c r="M823" s="237"/>
      <c r="N823" s="238"/>
      <c r="O823" s="238"/>
      <c r="P823" s="238"/>
      <c r="Q823" s="238"/>
      <c r="R823" s="238"/>
      <c r="S823" s="238"/>
      <c r="T823" s="23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0" t="s">
        <v>268</v>
      </c>
      <c r="AU823" s="240" t="s">
        <v>93</v>
      </c>
      <c r="AV823" s="13" t="s">
        <v>93</v>
      </c>
      <c r="AW823" s="13" t="s">
        <v>34</v>
      </c>
      <c r="AX823" s="13" t="s">
        <v>74</v>
      </c>
      <c r="AY823" s="240" t="s">
        <v>224</v>
      </c>
    </row>
    <row r="824" s="13" customFormat="1">
      <c r="A824" s="13"/>
      <c r="B824" s="229"/>
      <c r="C824" s="230"/>
      <c r="D824" s="231" t="s">
        <v>268</v>
      </c>
      <c r="E824" s="232" t="s">
        <v>19</v>
      </c>
      <c r="F824" s="233" t="s">
        <v>1052</v>
      </c>
      <c r="G824" s="230"/>
      <c r="H824" s="234">
        <v>39.695999999999998</v>
      </c>
      <c r="I824" s="235"/>
      <c r="J824" s="230"/>
      <c r="K824" s="230"/>
      <c r="L824" s="236"/>
      <c r="M824" s="237"/>
      <c r="N824" s="238"/>
      <c r="O824" s="238"/>
      <c r="P824" s="238"/>
      <c r="Q824" s="238"/>
      <c r="R824" s="238"/>
      <c r="S824" s="238"/>
      <c r="T824" s="239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0" t="s">
        <v>268</v>
      </c>
      <c r="AU824" s="240" t="s">
        <v>93</v>
      </c>
      <c r="AV824" s="13" t="s">
        <v>93</v>
      </c>
      <c r="AW824" s="13" t="s">
        <v>34</v>
      </c>
      <c r="AX824" s="13" t="s">
        <v>74</v>
      </c>
      <c r="AY824" s="240" t="s">
        <v>224</v>
      </c>
    </row>
    <row r="825" s="13" customFormat="1">
      <c r="A825" s="13"/>
      <c r="B825" s="229"/>
      <c r="C825" s="230"/>
      <c r="D825" s="231" t="s">
        <v>268</v>
      </c>
      <c r="E825" s="232" t="s">
        <v>19</v>
      </c>
      <c r="F825" s="233" t="s">
        <v>1053</v>
      </c>
      <c r="G825" s="230"/>
      <c r="H825" s="234">
        <v>1.8400000000000001</v>
      </c>
      <c r="I825" s="235"/>
      <c r="J825" s="230"/>
      <c r="K825" s="230"/>
      <c r="L825" s="236"/>
      <c r="M825" s="237"/>
      <c r="N825" s="238"/>
      <c r="O825" s="238"/>
      <c r="P825" s="238"/>
      <c r="Q825" s="238"/>
      <c r="R825" s="238"/>
      <c r="S825" s="238"/>
      <c r="T825" s="239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0" t="s">
        <v>268</v>
      </c>
      <c r="AU825" s="240" t="s">
        <v>93</v>
      </c>
      <c r="AV825" s="13" t="s">
        <v>93</v>
      </c>
      <c r="AW825" s="13" t="s">
        <v>34</v>
      </c>
      <c r="AX825" s="13" t="s">
        <v>74</v>
      </c>
      <c r="AY825" s="240" t="s">
        <v>224</v>
      </c>
    </row>
    <row r="826" s="14" customFormat="1">
      <c r="A826" s="14"/>
      <c r="B826" s="246"/>
      <c r="C826" s="247"/>
      <c r="D826" s="231" t="s">
        <v>268</v>
      </c>
      <c r="E826" s="248" t="s">
        <v>19</v>
      </c>
      <c r="F826" s="249" t="s">
        <v>1024</v>
      </c>
      <c r="G826" s="247"/>
      <c r="H826" s="248" t="s">
        <v>19</v>
      </c>
      <c r="I826" s="250"/>
      <c r="J826" s="247"/>
      <c r="K826" s="247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268</v>
      </c>
      <c r="AU826" s="255" t="s">
        <v>93</v>
      </c>
      <c r="AV826" s="14" t="s">
        <v>82</v>
      </c>
      <c r="AW826" s="14" t="s">
        <v>34</v>
      </c>
      <c r="AX826" s="14" t="s">
        <v>74</v>
      </c>
      <c r="AY826" s="255" t="s">
        <v>224</v>
      </c>
    </row>
    <row r="827" s="13" customFormat="1">
      <c r="A827" s="13"/>
      <c r="B827" s="229"/>
      <c r="C827" s="230"/>
      <c r="D827" s="231" t="s">
        <v>268</v>
      </c>
      <c r="E827" s="232" t="s">
        <v>19</v>
      </c>
      <c r="F827" s="233" t="s">
        <v>1054</v>
      </c>
      <c r="G827" s="230"/>
      <c r="H827" s="234">
        <v>13.640000000000001</v>
      </c>
      <c r="I827" s="235"/>
      <c r="J827" s="230"/>
      <c r="K827" s="230"/>
      <c r="L827" s="236"/>
      <c r="M827" s="237"/>
      <c r="N827" s="238"/>
      <c r="O827" s="238"/>
      <c r="P827" s="238"/>
      <c r="Q827" s="238"/>
      <c r="R827" s="238"/>
      <c r="S827" s="238"/>
      <c r="T827" s="239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0" t="s">
        <v>268</v>
      </c>
      <c r="AU827" s="240" t="s">
        <v>93</v>
      </c>
      <c r="AV827" s="13" t="s">
        <v>93</v>
      </c>
      <c r="AW827" s="13" t="s">
        <v>34</v>
      </c>
      <c r="AX827" s="13" t="s">
        <v>74</v>
      </c>
      <c r="AY827" s="240" t="s">
        <v>224</v>
      </c>
    </row>
    <row r="828" s="15" customFormat="1">
      <c r="A828" s="15"/>
      <c r="B828" s="256"/>
      <c r="C828" s="257"/>
      <c r="D828" s="231" t="s">
        <v>268</v>
      </c>
      <c r="E828" s="258" t="s">
        <v>19</v>
      </c>
      <c r="F828" s="259" t="s">
        <v>300</v>
      </c>
      <c r="G828" s="257"/>
      <c r="H828" s="260">
        <v>638.58699999999999</v>
      </c>
      <c r="I828" s="261"/>
      <c r="J828" s="257"/>
      <c r="K828" s="257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268</v>
      </c>
      <c r="AU828" s="266" t="s">
        <v>93</v>
      </c>
      <c r="AV828" s="15" t="s">
        <v>108</v>
      </c>
      <c r="AW828" s="15" t="s">
        <v>34</v>
      </c>
      <c r="AX828" s="15" t="s">
        <v>74</v>
      </c>
      <c r="AY828" s="266" t="s">
        <v>224</v>
      </c>
    </row>
    <row r="829" s="14" customFormat="1">
      <c r="A829" s="14"/>
      <c r="B829" s="246"/>
      <c r="C829" s="247"/>
      <c r="D829" s="231" t="s">
        <v>268</v>
      </c>
      <c r="E829" s="248" t="s">
        <v>19</v>
      </c>
      <c r="F829" s="249" t="s">
        <v>1026</v>
      </c>
      <c r="G829" s="247"/>
      <c r="H829" s="248" t="s">
        <v>19</v>
      </c>
      <c r="I829" s="250"/>
      <c r="J829" s="247"/>
      <c r="K829" s="247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268</v>
      </c>
      <c r="AU829" s="255" t="s">
        <v>93</v>
      </c>
      <c r="AV829" s="14" t="s">
        <v>82</v>
      </c>
      <c r="AW829" s="14" t="s">
        <v>34</v>
      </c>
      <c r="AX829" s="14" t="s">
        <v>74</v>
      </c>
      <c r="AY829" s="255" t="s">
        <v>224</v>
      </c>
    </row>
    <row r="830" s="13" customFormat="1">
      <c r="A830" s="13"/>
      <c r="B830" s="229"/>
      <c r="C830" s="230"/>
      <c r="D830" s="231" t="s">
        <v>268</v>
      </c>
      <c r="E830" s="232" t="s">
        <v>19</v>
      </c>
      <c r="F830" s="233" t="s">
        <v>1055</v>
      </c>
      <c r="G830" s="230"/>
      <c r="H830" s="234">
        <v>17.044</v>
      </c>
      <c r="I830" s="235"/>
      <c r="J830" s="230"/>
      <c r="K830" s="230"/>
      <c r="L830" s="236"/>
      <c r="M830" s="237"/>
      <c r="N830" s="238"/>
      <c r="O830" s="238"/>
      <c r="P830" s="238"/>
      <c r="Q830" s="238"/>
      <c r="R830" s="238"/>
      <c r="S830" s="238"/>
      <c r="T830" s="23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0" t="s">
        <v>268</v>
      </c>
      <c r="AU830" s="240" t="s">
        <v>93</v>
      </c>
      <c r="AV830" s="13" t="s">
        <v>93</v>
      </c>
      <c r="AW830" s="13" t="s">
        <v>34</v>
      </c>
      <c r="AX830" s="13" t="s">
        <v>74</v>
      </c>
      <c r="AY830" s="240" t="s">
        <v>224</v>
      </c>
    </row>
    <row r="831" s="13" customFormat="1">
      <c r="A831" s="13"/>
      <c r="B831" s="229"/>
      <c r="C831" s="230"/>
      <c r="D831" s="231" t="s">
        <v>268</v>
      </c>
      <c r="E831" s="232" t="s">
        <v>19</v>
      </c>
      <c r="F831" s="233" t="s">
        <v>1056</v>
      </c>
      <c r="G831" s="230"/>
      <c r="H831" s="234">
        <v>3.8159999999999998</v>
      </c>
      <c r="I831" s="235"/>
      <c r="J831" s="230"/>
      <c r="K831" s="230"/>
      <c r="L831" s="236"/>
      <c r="M831" s="237"/>
      <c r="N831" s="238"/>
      <c r="O831" s="238"/>
      <c r="P831" s="238"/>
      <c r="Q831" s="238"/>
      <c r="R831" s="238"/>
      <c r="S831" s="238"/>
      <c r="T831" s="239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0" t="s">
        <v>268</v>
      </c>
      <c r="AU831" s="240" t="s">
        <v>93</v>
      </c>
      <c r="AV831" s="13" t="s">
        <v>93</v>
      </c>
      <c r="AW831" s="13" t="s">
        <v>34</v>
      </c>
      <c r="AX831" s="13" t="s">
        <v>74</v>
      </c>
      <c r="AY831" s="240" t="s">
        <v>224</v>
      </c>
    </row>
    <row r="832" s="15" customFormat="1">
      <c r="A832" s="15"/>
      <c r="B832" s="256"/>
      <c r="C832" s="257"/>
      <c r="D832" s="231" t="s">
        <v>268</v>
      </c>
      <c r="E832" s="258" t="s">
        <v>19</v>
      </c>
      <c r="F832" s="259" t="s">
        <v>300</v>
      </c>
      <c r="G832" s="257"/>
      <c r="H832" s="260">
        <v>20.859999999999999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6" t="s">
        <v>268</v>
      </c>
      <c r="AU832" s="266" t="s">
        <v>93</v>
      </c>
      <c r="AV832" s="15" t="s">
        <v>108</v>
      </c>
      <c r="AW832" s="15" t="s">
        <v>34</v>
      </c>
      <c r="AX832" s="15" t="s">
        <v>74</v>
      </c>
      <c r="AY832" s="266" t="s">
        <v>224</v>
      </c>
    </row>
    <row r="833" s="14" customFormat="1">
      <c r="A833" s="14"/>
      <c r="B833" s="246"/>
      <c r="C833" s="247"/>
      <c r="D833" s="231" t="s">
        <v>268</v>
      </c>
      <c r="E833" s="248" t="s">
        <v>19</v>
      </c>
      <c r="F833" s="249" t="s">
        <v>1028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268</v>
      </c>
      <c r="AU833" s="255" t="s">
        <v>93</v>
      </c>
      <c r="AV833" s="14" t="s">
        <v>82</v>
      </c>
      <c r="AW833" s="14" t="s">
        <v>34</v>
      </c>
      <c r="AX833" s="14" t="s">
        <v>74</v>
      </c>
      <c r="AY833" s="255" t="s">
        <v>224</v>
      </c>
    </row>
    <row r="834" s="14" customFormat="1">
      <c r="A834" s="14"/>
      <c r="B834" s="246"/>
      <c r="C834" s="247"/>
      <c r="D834" s="231" t="s">
        <v>268</v>
      </c>
      <c r="E834" s="248" t="s">
        <v>19</v>
      </c>
      <c r="F834" s="249" t="s">
        <v>1014</v>
      </c>
      <c r="G834" s="247"/>
      <c r="H834" s="248" t="s">
        <v>19</v>
      </c>
      <c r="I834" s="250"/>
      <c r="J834" s="247"/>
      <c r="K834" s="247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268</v>
      </c>
      <c r="AU834" s="255" t="s">
        <v>93</v>
      </c>
      <c r="AV834" s="14" t="s">
        <v>82</v>
      </c>
      <c r="AW834" s="14" t="s">
        <v>34</v>
      </c>
      <c r="AX834" s="14" t="s">
        <v>74</v>
      </c>
      <c r="AY834" s="255" t="s">
        <v>224</v>
      </c>
    </row>
    <row r="835" s="13" customFormat="1">
      <c r="A835" s="13"/>
      <c r="B835" s="229"/>
      <c r="C835" s="230"/>
      <c r="D835" s="231" t="s">
        <v>268</v>
      </c>
      <c r="E835" s="232" t="s">
        <v>19</v>
      </c>
      <c r="F835" s="233" t="s">
        <v>1057</v>
      </c>
      <c r="G835" s="230"/>
      <c r="H835" s="234">
        <v>102.243</v>
      </c>
      <c r="I835" s="235"/>
      <c r="J835" s="230"/>
      <c r="K835" s="230"/>
      <c r="L835" s="236"/>
      <c r="M835" s="237"/>
      <c r="N835" s="238"/>
      <c r="O835" s="238"/>
      <c r="P835" s="238"/>
      <c r="Q835" s="238"/>
      <c r="R835" s="238"/>
      <c r="S835" s="238"/>
      <c r="T835" s="239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0" t="s">
        <v>268</v>
      </c>
      <c r="AU835" s="240" t="s">
        <v>93</v>
      </c>
      <c r="AV835" s="13" t="s">
        <v>93</v>
      </c>
      <c r="AW835" s="13" t="s">
        <v>34</v>
      </c>
      <c r="AX835" s="13" t="s">
        <v>74</v>
      </c>
      <c r="AY835" s="240" t="s">
        <v>224</v>
      </c>
    </row>
    <row r="836" s="13" customFormat="1">
      <c r="A836" s="13"/>
      <c r="B836" s="229"/>
      <c r="C836" s="230"/>
      <c r="D836" s="231" t="s">
        <v>268</v>
      </c>
      <c r="E836" s="232" t="s">
        <v>19</v>
      </c>
      <c r="F836" s="233" t="s">
        <v>1058</v>
      </c>
      <c r="G836" s="230"/>
      <c r="H836" s="234">
        <v>20.318999999999999</v>
      </c>
      <c r="I836" s="235"/>
      <c r="J836" s="230"/>
      <c r="K836" s="230"/>
      <c r="L836" s="236"/>
      <c r="M836" s="237"/>
      <c r="N836" s="238"/>
      <c r="O836" s="238"/>
      <c r="P836" s="238"/>
      <c r="Q836" s="238"/>
      <c r="R836" s="238"/>
      <c r="S836" s="238"/>
      <c r="T836" s="23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0" t="s">
        <v>268</v>
      </c>
      <c r="AU836" s="240" t="s">
        <v>93</v>
      </c>
      <c r="AV836" s="13" t="s">
        <v>93</v>
      </c>
      <c r="AW836" s="13" t="s">
        <v>34</v>
      </c>
      <c r="AX836" s="13" t="s">
        <v>74</v>
      </c>
      <c r="AY836" s="240" t="s">
        <v>224</v>
      </c>
    </row>
    <row r="837" s="14" customFormat="1">
      <c r="A837" s="14"/>
      <c r="B837" s="246"/>
      <c r="C837" s="247"/>
      <c r="D837" s="231" t="s">
        <v>268</v>
      </c>
      <c r="E837" s="248" t="s">
        <v>19</v>
      </c>
      <c r="F837" s="249" t="s">
        <v>1030</v>
      </c>
      <c r="G837" s="247"/>
      <c r="H837" s="248" t="s">
        <v>19</v>
      </c>
      <c r="I837" s="250"/>
      <c r="J837" s="247"/>
      <c r="K837" s="247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268</v>
      </c>
      <c r="AU837" s="255" t="s">
        <v>93</v>
      </c>
      <c r="AV837" s="14" t="s">
        <v>82</v>
      </c>
      <c r="AW837" s="14" t="s">
        <v>34</v>
      </c>
      <c r="AX837" s="14" t="s">
        <v>74</v>
      </c>
      <c r="AY837" s="255" t="s">
        <v>224</v>
      </c>
    </row>
    <row r="838" s="13" customFormat="1">
      <c r="A838" s="13"/>
      <c r="B838" s="229"/>
      <c r="C838" s="230"/>
      <c r="D838" s="231" t="s">
        <v>268</v>
      </c>
      <c r="E838" s="232" t="s">
        <v>19</v>
      </c>
      <c r="F838" s="233" t="s">
        <v>1059</v>
      </c>
      <c r="G838" s="230"/>
      <c r="H838" s="234">
        <v>43.942</v>
      </c>
      <c r="I838" s="235"/>
      <c r="J838" s="230"/>
      <c r="K838" s="230"/>
      <c r="L838" s="236"/>
      <c r="M838" s="237"/>
      <c r="N838" s="238"/>
      <c r="O838" s="238"/>
      <c r="P838" s="238"/>
      <c r="Q838" s="238"/>
      <c r="R838" s="238"/>
      <c r="S838" s="238"/>
      <c r="T838" s="23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0" t="s">
        <v>268</v>
      </c>
      <c r="AU838" s="240" t="s">
        <v>93</v>
      </c>
      <c r="AV838" s="13" t="s">
        <v>93</v>
      </c>
      <c r="AW838" s="13" t="s">
        <v>34</v>
      </c>
      <c r="AX838" s="13" t="s">
        <v>74</v>
      </c>
      <c r="AY838" s="240" t="s">
        <v>224</v>
      </c>
    </row>
    <row r="839" s="13" customFormat="1">
      <c r="A839" s="13"/>
      <c r="B839" s="229"/>
      <c r="C839" s="230"/>
      <c r="D839" s="231" t="s">
        <v>268</v>
      </c>
      <c r="E839" s="232" t="s">
        <v>19</v>
      </c>
      <c r="F839" s="233" t="s">
        <v>1060</v>
      </c>
      <c r="G839" s="230"/>
      <c r="H839" s="234">
        <v>20.279</v>
      </c>
      <c r="I839" s="235"/>
      <c r="J839" s="230"/>
      <c r="K839" s="230"/>
      <c r="L839" s="236"/>
      <c r="M839" s="237"/>
      <c r="N839" s="238"/>
      <c r="O839" s="238"/>
      <c r="P839" s="238"/>
      <c r="Q839" s="238"/>
      <c r="R839" s="238"/>
      <c r="S839" s="238"/>
      <c r="T839" s="239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0" t="s">
        <v>268</v>
      </c>
      <c r="AU839" s="240" t="s">
        <v>93</v>
      </c>
      <c r="AV839" s="13" t="s">
        <v>93</v>
      </c>
      <c r="AW839" s="13" t="s">
        <v>34</v>
      </c>
      <c r="AX839" s="13" t="s">
        <v>74</v>
      </c>
      <c r="AY839" s="240" t="s">
        <v>224</v>
      </c>
    </row>
    <row r="840" s="14" customFormat="1">
      <c r="A840" s="14"/>
      <c r="B840" s="246"/>
      <c r="C840" s="247"/>
      <c r="D840" s="231" t="s">
        <v>268</v>
      </c>
      <c r="E840" s="248" t="s">
        <v>19</v>
      </c>
      <c r="F840" s="249" t="s">
        <v>1032</v>
      </c>
      <c r="G840" s="247"/>
      <c r="H840" s="248" t="s">
        <v>19</v>
      </c>
      <c r="I840" s="250"/>
      <c r="J840" s="247"/>
      <c r="K840" s="247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268</v>
      </c>
      <c r="AU840" s="255" t="s">
        <v>93</v>
      </c>
      <c r="AV840" s="14" t="s">
        <v>82</v>
      </c>
      <c r="AW840" s="14" t="s">
        <v>34</v>
      </c>
      <c r="AX840" s="14" t="s">
        <v>74</v>
      </c>
      <c r="AY840" s="255" t="s">
        <v>224</v>
      </c>
    </row>
    <row r="841" s="13" customFormat="1">
      <c r="A841" s="13"/>
      <c r="B841" s="229"/>
      <c r="C841" s="230"/>
      <c r="D841" s="231" t="s">
        <v>268</v>
      </c>
      <c r="E841" s="232" t="s">
        <v>19</v>
      </c>
      <c r="F841" s="233" t="s">
        <v>1061</v>
      </c>
      <c r="G841" s="230"/>
      <c r="H841" s="234">
        <v>76.120000000000005</v>
      </c>
      <c r="I841" s="235"/>
      <c r="J841" s="230"/>
      <c r="K841" s="230"/>
      <c r="L841" s="236"/>
      <c r="M841" s="237"/>
      <c r="N841" s="238"/>
      <c r="O841" s="238"/>
      <c r="P841" s="238"/>
      <c r="Q841" s="238"/>
      <c r="R841" s="238"/>
      <c r="S841" s="238"/>
      <c r="T841" s="23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0" t="s">
        <v>268</v>
      </c>
      <c r="AU841" s="240" t="s">
        <v>93</v>
      </c>
      <c r="AV841" s="13" t="s">
        <v>93</v>
      </c>
      <c r="AW841" s="13" t="s">
        <v>34</v>
      </c>
      <c r="AX841" s="13" t="s">
        <v>74</v>
      </c>
      <c r="AY841" s="240" t="s">
        <v>224</v>
      </c>
    </row>
    <row r="842" s="13" customFormat="1">
      <c r="A842" s="13"/>
      <c r="B842" s="229"/>
      <c r="C842" s="230"/>
      <c r="D842" s="231" t="s">
        <v>268</v>
      </c>
      <c r="E842" s="232" t="s">
        <v>19</v>
      </c>
      <c r="F842" s="233" t="s">
        <v>1062</v>
      </c>
      <c r="G842" s="230"/>
      <c r="H842" s="234">
        <v>18.972000000000001</v>
      </c>
      <c r="I842" s="235"/>
      <c r="J842" s="230"/>
      <c r="K842" s="230"/>
      <c r="L842" s="236"/>
      <c r="M842" s="237"/>
      <c r="N842" s="238"/>
      <c r="O842" s="238"/>
      <c r="P842" s="238"/>
      <c r="Q842" s="238"/>
      <c r="R842" s="238"/>
      <c r="S842" s="238"/>
      <c r="T842" s="23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0" t="s">
        <v>268</v>
      </c>
      <c r="AU842" s="240" t="s">
        <v>93</v>
      </c>
      <c r="AV842" s="13" t="s">
        <v>93</v>
      </c>
      <c r="AW842" s="13" t="s">
        <v>34</v>
      </c>
      <c r="AX842" s="13" t="s">
        <v>74</v>
      </c>
      <c r="AY842" s="240" t="s">
        <v>224</v>
      </c>
    </row>
    <row r="843" s="14" customFormat="1">
      <c r="A843" s="14"/>
      <c r="B843" s="246"/>
      <c r="C843" s="247"/>
      <c r="D843" s="231" t="s">
        <v>268</v>
      </c>
      <c r="E843" s="248" t="s">
        <v>19</v>
      </c>
      <c r="F843" s="249" t="s">
        <v>1034</v>
      </c>
      <c r="G843" s="247"/>
      <c r="H843" s="248" t="s">
        <v>19</v>
      </c>
      <c r="I843" s="250"/>
      <c r="J843" s="247"/>
      <c r="K843" s="247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268</v>
      </c>
      <c r="AU843" s="255" t="s">
        <v>93</v>
      </c>
      <c r="AV843" s="14" t="s">
        <v>82</v>
      </c>
      <c r="AW843" s="14" t="s">
        <v>34</v>
      </c>
      <c r="AX843" s="14" t="s">
        <v>74</v>
      </c>
      <c r="AY843" s="255" t="s">
        <v>224</v>
      </c>
    </row>
    <row r="844" s="13" customFormat="1">
      <c r="A844" s="13"/>
      <c r="B844" s="229"/>
      <c r="C844" s="230"/>
      <c r="D844" s="231" t="s">
        <v>268</v>
      </c>
      <c r="E844" s="232" t="s">
        <v>19</v>
      </c>
      <c r="F844" s="233" t="s">
        <v>1063</v>
      </c>
      <c r="G844" s="230"/>
      <c r="H844" s="234">
        <v>38.232999999999997</v>
      </c>
      <c r="I844" s="235"/>
      <c r="J844" s="230"/>
      <c r="K844" s="230"/>
      <c r="L844" s="236"/>
      <c r="M844" s="237"/>
      <c r="N844" s="238"/>
      <c r="O844" s="238"/>
      <c r="P844" s="238"/>
      <c r="Q844" s="238"/>
      <c r="R844" s="238"/>
      <c r="S844" s="238"/>
      <c r="T844" s="239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0" t="s">
        <v>268</v>
      </c>
      <c r="AU844" s="240" t="s">
        <v>93</v>
      </c>
      <c r="AV844" s="13" t="s">
        <v>93</v>
      </c>
      <c r="AW844" s="13" t="s">
        <v>34</v>
      </c>
      <c r="AX844" s="13" t="s">
        <v>74</v>
      </c>
      <c r="AY844" s="240" t="s">
        <v>224</v>
      </c>
    </row>
    <row r="845" s="13" customFormat="1">
      <c r="A845" s="13"/>
      <c r="B845" s="229"/>
      <c r="C845" s="230"/>
      <c r="D845" s="231" t="s">
        <v>268</v>
      </c>
      <c r="E845" s="232" t="s">
        <v>19</v>
      </c>
      <c r="F845" s="233" t="s">
        <v>1064</v>
      </c>
      <c r="G845" s="230"/>
      <c r="H845" s="234">
        <v>9.5060000000000002</v>
      </c>
      <c r="I845" s="235"/>
      <c r="J845" s="230"/>
      <c r="K845" s="230"/>
      <c r="L845" s="236"/>
      <c r="M845" s="237"/>
      <c r="N845" s="238"/>
      <c r="O845" s="238"/>
      <c r="P845" s="238"/>
      <c r="Q845" s="238"/>
      <c r="R845" s="238"/>
      <c r="S845" s="238"/>
      <c r="T845" s="239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0" t="s">
        <v>268</v>
      </c>
      <c r="AU845" s="240" t="s">
        <v>93</v>
      </c>
      <c r="AV845" s="13" t="s">
        <v>93</v>
      </c>
      <c r="AW845" s="13" t="s">
        <v>34</v>
      </c>
      <c r="AX845" s="13" t="s">
        <v>74</v>
      </c>
      <c r="AY845" s="240" t="s">
        <v>224</v>
      </c>
    </row>
    <row r="846" s="15" customFormat="1">
      <c r="A846" s="15"/>
      <c r="B846" s="256"/>
      <c r="C846" s="257"/>
      <c r="D846" s="231" t="s">
        <v>268</v>
      </c>
      <c r="E846" s="258" t="s">
        <v>19</v>
      </c>
      <c r="F846" s="259" t="s">
        <v>300</v>
      </c>
      <c r="G846" s="257"/>
      <c r="H846" s="260">
        <v>329.61399999999998</v>
      </c>
      <c r="I846" s="261"/>
      <c r="J846" s="257"/>
      <c r="K846" s="257"/>
      <c r="L846" s="262"/>
      <c r="M846" s="263"/>
      <c r="N846" s="264"/>
      <c r="O846" s="264"/>
      <c r="P846" s="264"/>
      <c r="Q846" s="264"/>
      <c r="R846" s="264"/>
      <c r="S846" s="264"/>
      <c r="T846" s="26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6" t="s">
        <v>268</v>
      </c>
      <c r="AU846" s="266" t="s">
        <v>93</v>
      </c>
      <c r="AV846" s="15" t="s">
        <v>108</v>
      </c>
      <c r="AW846" s="15" t="s">
        <v>34</v>
      </c>
      <c r="AX846" s="15" t="s">
        <v>74</v>
      </c>
      <c r="AY846" s="266" t="s">
        <v>224</v>
      </c>
    </row>
    <row r="847" s="16" customFormat="1">
      <c r="A847" s="16"/>
      <c r="B847" s="272"/>
      <c r="C847" s="273"/>
      <c r="D847" s="231" t="s">
        <v>268</v>
      </c>
      <c r="E847" s="274" t="s">
        <v>19</v>
      </c>
      <c r="F847" s="275" t="s">
        <v>351</v>
      </c>
      <c r="G847" s="273"/>
      <c r="H847" s="276">
        <v>7073.3779999999997</v>
      </c>
      <c r="I847" s="277"/>
      <c r="J847" s="273"/>
      <c r="K847" s="273"/>
      <c r="L847" s="278"/>
      <c r="M847" s="279"/>
      <c r="N847" s="280"/>
      <c r="O847" s="280"/>
      <c r="P847" s="280"/>
      <c r="Q847" s="280"/>
      <c r="R847" s="280"/>
      <c r="S847" s="280"/>
      <c r="T847" s="281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82" t="s">
        <v>268</v>
      </c>
      <c r="AU847" s="282" t="s">
        <v>93</v>
      </c>
      <c r="AV847" s="16" t="s">
        <v>231</v>
      </c>
      <c r="AW847" s="16" t="s">
        <v>34</v>
      </c>
      <c r="AX847" s="16" t="s">
        <v>82</v>
      </c>
      <c r="AY847" s="282" t="s">
        <v>224</v>
      </c>
    </row>
    <row r="848" s="2" customFormat="1" ht="37.8" customHeight="1">
      <c r="A848" s="41"/>
      <c r="B848" s="42"/>
      <c r="C848" s="216" t="s">
        <v>1065</v>
      </c>
      <c r="D848" s="216" t="s">
        <v>227</v>
      </c>
      <c r="E848" s="217" t="s">
        <v>1066</v>
      </c>
      <c r="F848" s="218" t="s">
        <v>1067</v>
      </c>
      <c r="G848" s="219" t="s">
        <v>266</v>
      </c>
      <c r="H848" s="220">
        <v>7073.3779999999997</v>
      </c>
      <c r="I848" s="221"/>
      <c r="J848" s="222">
        <f>ROUND(I848*H848,2)</f>
        <v>0</v>
      </c>
      <c r="K848" s="218" t="s">
        <v>312</v>
      </c>
      <c r="L848" s="47"/>
      <c r="M848" s="223" t="s">
        <v>19</v>
      </c>
      <c r="N848" s="224" t="s">
        <v>46</v>
      </c>
      <c r="O848" s="87"/>
      <c r="P848" s="225">
        <f>O848*H848</f>
        <v>0</v>
      </c>
      <c r="Q848" s="225">
        <v>0</v>
      </c>
      <c r="R848" s="225">
        <f>Q848*H848</f>
        <v>0</v>
      </c>
      <c r="S848" s="225">
        <v>0</v>
      </c>
      <c r="T848" s="226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7" t="s">
        <v>231</v>
      </c>
      <c r="AT848" s="227" t="s">
        <v>227</v>
      </c>
      <c r="AU848" s="227" t="s">
        <v>93</v>
      </c>
      <c r="AY848" s="20" t="s">
        <v>224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20" t="s">
        <v>93</v>
      </c>
      <c r="BK848" s="228">
        <f>ROUND(I848*H848,2)</f>
        <v>0</v>
      </c>
      <c r="BL848" s="20" t="s">
        <v>231</v>
      </c>
      <c r="BM848" s="227" t="s">
        <v>1068</v>
      </c>
    </row>
    <row r="849" s="2" customFormat="1">
      <c r="A849" s="41"/>
      <c r="B849" s="42"/>
      <c r="C849" s="43"/>
      <c r="D849" s="267" t="s">
        <v>314</v>
      </c>
      <c r="E849" s="43"/>
      <c r="F849" s="268" t="s">
        <v>1069</v>
      </c>
      <c r="G849" s="43"/>
      <c r="H849" s="43"/>
      <c r="I849" s="269"/>
      <c r="J849" s="43"/>
      <c r="K849" s="43"/>
      <c r="L849" s="47"/>
      <c r="M849" s="270"/>
      <c r="N849" s="271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314</v>
      </c>
      <c r="AU849" s="20" t="s">
        <v>93</v>
      </c>
    </row>
    <row r="850" s="2" customFormat="1" ht="90" customHeight="1">
      <c r="A850" s="41"/>
      <c r="B850" s="42"/>
      <c r="C850" s="216" t="s">
        <v>1070</v>
      </c>
      <c r="D850" s="216" t="s">
        <v>227</v>
      </c>
      <c r="E850" s="217" t="s">
        <v>1071</v>
      </c>
      <c r="F850" s="218" t="s">
        <v>1072</v>
      </c>
      <c r="G850" s="219" t="s">
        <v>266</v>
      </c>
      <c r="H850" s="220">
        <v>41.802999999999997</v>
      </c>
      <c r="I850" s="221"/>
      <c r="J850" s="222">
        <f>ROUND(I850*H850,2)</f>
        <v>0</v>
      </c>
      <c r="K850" s="218" t="s">
        <v>312</v>
      </c>
      <c r="L850" s="47"/>
      <c r="M850" s="223" t="s">
        <v>19</v>
      </c>
      <c r="N850" s="224" t="s">
        <v>46</v>
      </c>
      <c r="O850" s="87"/>
      <c r="P850" s="225">
        <f>O850*H850</f>
        <v>0</v>
      </c>
      <c r="Q850" s="225">
        <v>0.00894</v>
      </c>
      <c r="R850" s="225">
        <f>Q850*H850</f>
        <v>0.37371881999999995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231</v>
      </c>
      <c r="AT850" s="227" t="s">
        <v>227</v>
      </c>
      <c r="AU850" s="227" t="s">
        <v>93</v>
      </c>
      <c r="AY850" s="20" t="s">
        <v>224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93</v>
      </c>
      <c r="BK850" s="228">
        <f>ROUND(I850*H850,2)</f>
        <v>0</v>
      </c>
      <c r="BL850" s="20" t="s">
        <v>231</v>
      </c>
      <c r="BM850" s="227" t="s">
        <v>1073</v>
      </c>
    </row>
    <row r="851" s="2" customFormat="1">
      <c r="A851" s="41"/>
      <c r="B851" s="42"/>
      <c r="C851" s="43"/>
      <c r="D851" s="267" t="s">
        <v>314</v>
      </c>
      <c r="E851" s="43"/>
      <c r="F851" s="268" t="s">
        <v>1074</v>
      </c>
      <c r="G851" s="43"/>
      <c r="H851" s="43"/>
      <c r="I851" s="269"/>
      <c r="J851" s="43"/>
      <c r="K851" s="43"/>
      <c r="L851" s="47"/>
      <c r="M851" s="270"/>
      <c r="N851" s="271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314</v>
      </c>
      <c r="AU851" s="20" t="s">
        <v>93</v>
      </c>
    </row>
    <row r="852" s="14" customFormat="1">
      <c r="A852" s="14"/>
      <c r="B852" s="246"/>
      <c r="C852" s="247"/>
      <c r="D852" s="231" t="s">
        <v>268</v>
      </c>
      <c r="E852" s="248" t="s">
        <v>19</v>
      </c>
      <c r="F852" s="249" t="s">
        <v>996</v>
      </c>
      <c r="G852" s="247"/>
      <c r="H852" s="248" t="s">
        <v>19</v>
      </c>
      <c r="I852" s="250"/>
      <c r="J852" s="247"/>
      <c r="K852" s="247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268</v>
      </c>
      <c r="AU852" s="255" t="s">
        <v>93</v>
      </c>
      <c r="AV852" s="14" t="s">
        <v>82</v>
      </c>
      <c r="AW852" s="14" t="s">
        <v>34</v>
      </c>
      <c r="AX852" s="14" t="s">
        <v>74</v>
      </c>
      <c r="AY852" s="255" t="s">
        <v>224</v>
      </c>
    </row>
    <row r="853" s="13" customFormat="1">
      <c r="A853" s="13"/>
      <c r="B853" s="229"/>
      <c r="C853" s="230"/>
      <c r="D853" s="231" t="s">
        <v>268</v>
      </c>
      <c r="E853" s="232" t="s">
        <v>19</v>
      </c>
      <c r="F853" s="233" t="s">
        <v>1075</v>
      </c>
      <c r="G853" s="230"/>
      <c r="H853" s="234">
        <v>41.802999999999997</v>
      </c>
      <c r="I853" s="235"/>
      <c r="J853" s="230"/>
      <c r="K853" s="230"/>
      <c r="L853" s="236"/>
      <c r="M853" s="237"/>
      <c r="N853" s="238"/>
      <c r="O853" s="238"/>
      <c r="P853" s="238"/>
      <c r="Q853" s="238"/>
      <c r="R853" s="238"/>
      <c r="S853" s="238"/>
      <c r="T853" s="239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0" t="s">
        <v>268</v>
      </c>
      <c r="AU853" s="240" t="s">
        <v>93</v>
      </c>
      <c r="AV853" s="13" t="s">
        <v>93</v>
      </c>
      <c r="AW853" s="13" t="s">
        <v>34</v>
      </c>
      <c r="AX853" s="13" t="s">
        <v>82</v>
      </c>
      <c r="AY853" s="240" t="s">
        <v>224</v>
      </c>
    </row>
    <row r="854" s="2" customFormat="1" ht="90" customHeight="1">
      <c r="A854" s="41"/>
      <c r="B854" s="42"/>
      <c r="C854" s="216" t="s">
        <v>1076</v>
      </c>
      <c r="D854" s="216" t="s">
        <v>227</v>
      </c>
      <c r="E854" s="217" t="s">
        <v>1077</v>
      </c>
      <c r="F854" s="218" t="s">
        <v>1078</v>
      </c>
      <c r="G854" s="219" t="s">
        <v>266</v>
      </c>
      <c r="H854" s="220">
        <v>73.713999999999999</v>
      </c>
      <c r="I854" s="221"/>
      <c r="J854" s="222">
        <f>ROUND(I854*H854,2)</f>
        <v>0</v>
      </c>
      <c r="K854" s="218" t="s">
        <v>312</v>
      </c>
      <c r="L854" s="47"/>
      <c r="M854" s="223" t="s">
        <v>19</v>
      </c>
      <c r="N854" s="224" t="s">
        <v>46</v>
      </c>
      <c r="O854" s="87"/>
      <c r="P854" s="225">
        <f>O854*H854</f>
        <v>0</v>
      </c>
      <c r="Q854" s="225">
        <v>0.01128</v>
      </c>
      <c r="R854" s="225">
        <f>Q854*H854</f>
        <v>0.83149392</v>
      </c>
      <c r="S854" s="225">
        <v>0</v>
      </c>
      <c r="T854" s="226">
        <f>S854*H854</f>
        <v>0</v>
      </c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R854" s="227" t="s">
        <v>231</v>
      </c>
      <c r="AT854" s="227" t="s">
        <v>227</v>
      </c>
      <c r="AU854" s="227" t="s">
        <v>93</v>
      </c>
      <c r="AY854" s="20" t="s">
        <v>224</v>
      </c>
      <c r="BE854" s="228">
        <f>IF(N854="základní",J854,0)</f>
        <v>0</v>
      </c>
      <c r="BF854" s="228">
        <f>IF(N854="snížená",J854,0)</f>
        <v>0</v>
      </c>
      <c r="BG854" s="228">
        <f>IF(N854="zákl. přenesená",J854,0)</f>
        <v>0</v>
      </c>
      <c r="BH854" s="228">
        <f>IF(N854="sníž. přenesená",J854,0)</f>
        <v>0</v>
      </c>
      <c r="BI854" s="228">
        <f>IF(N854="nulová",J854,0)</f>
        <v>0</v>
      </c>
      <c r="BJ854" s="20" t="s">
        <v>93</v>
      </c>
      <c r="BK854" s="228">
        <f>ROUND(I854*H854,2)</f>
        <v>0</v>
      </c>
      <c r="BL854" s="20" t="s">
        <v>231</v>
      </c>
      <c r="BM854" s="227" t="s">
        <v>1079</v>
      </c>
    </row>
    <row r="855" s="2" customFormat="1">
      <c r="A855" s="41"/>
      <c r="B855" s="42"/>
      <c r="C855" s="43"/>
      <c r="D855" s="267" t="s">
        <v>314</v>
      </c>
      <c r="E855" s="43"/>
      <c r="F855" s="268" t="s">
        <v>1080</v>
      </c>
      <c r="G855" s="43"/>
      <c r="H855" s="43"/>
      <c r="I855" s="269"/>
      <c r="J855" s="43"/>
      <c r="K855" s="43"/>
      <c r="L855" s="47"/>
      <c r="M855" s="270"/>
      <c r="N855" s="271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314</v>
      </c>
      <c r="AU855" s="20" t="s">
        <v>93</v>
      </c>
    </row>
    <row r="856" s="14" customFormat="1">
      <c r="A856" s="14"/>
      <c r="B856" s="246"/>
      <c r="C856" s="247"/>
      <c r="D856" s="231" t="s">
        <v>268</v>
      </c>
      <c r="E856" s="248" t="s">
        <v>19</v>
      </c>
      <c r="F856" s="249" t="s">
        <v>998</v>
      </c>
      <c r="G856" s="247"/>
      <c r="H856" s="248" t="s">
        <v>19</v>
      </c>
      <c r="I856" s="250"/>
      <c r="J856" s="247"/>
      <c r="K856" s="247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268</v>
      </c>
      <c r="AU856" s="255" t="s">
        <v>93</v>
      </c>
      <c r="AV856" s="14" t="s">
        <v>82</v>
      </c>
      <c r="AW856" s="14" t="s">
        <v>34</v>
      </c>
      <c r="AX856" s="14" t="s">
        <v>74</v>
      </c>
      <c r="AY856" s="255" t="s">
        <v>224</v>
      </c>
    </row>
    <row r="857" s="13" customFormat="1">
      <c r="A857" s="13"/>
      <c r="B857" s="229"/>
      <c r="C857" s="230"/>
      <c r="D857" s="231" t="s">
        <v>268</v>
      </c>
      <c r="E857" s="232" t="s">
        <v>19</v>
      </c>
      <c r="F857" s="233" t="s">
        <v>1081</v>
      </c>
      <c r="G857" s="230"/>
      <c r="H857" s="234">
        <v>32.494</v>
      </c>
      <c r="I857" s="235"/>
      <c r="J857" s="230"/>
      <c r="K857" s="230"/>
      <c r="L857" s="236"/>
      <c r="M857" s="237"/>
      <c r="N857" s="238"/>
      <c r="O857" s="238"/>
      <c r="P857" s="238"/>
      <c r="Q857" s="238"/>
      <c r="R857" s="238"/>
      <c r="S857" s="238"/>
      <c r="T857" s="239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0" t="s">
        <v>268</v>
      </c>
      <c r="AU857" s="240" t="s">
        <v>93</v>
      </c>
      <c r="AV857" s="13" t="s">
        <v>93</v>
      </c>
      <c r="AW857" s="13" t="s">
        <v>34</v>
      </c>
      <c r="AX857" s="13" t="s">
        <v>74</v>
      </c>
      <c r="AY857" s="240" t="s">
        <v>224</v>
      </c>
    </row>
    <row r="858" s="14" customFormat="1">
      <c r="A858" s="14"/>
      <c r="B858" s="246"/>
      <c r="C858" s="247"/>
      <c r="D858" s="231" t="s">
        <v>268</v>
      </c>
      <c r="E858" s="248" t="s">
        <v>19</v>
      </c>
      <c r="F858" s="249" t="s">
        <v>1000</v>
      </c>
      <c r="G858" s="247"/>
      <c r="H858" s="248" t="s">
        <v>19</v>
      </c>
      <c r="I858" s="250"/>
      <c r="J858" s="247"/>
      <c r="K858" s="247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268</v>
      </c>
      <c r="AU858" s="255" t="s">
        <v>93</v>
      </c>
      <c r="AV858" s="14" t="s">
        <v>82</v>
      </c>
      <c r="AW858" s="14" t="s">
        <v>34</v>
      </c>
      <c r="AX858" s="14" t="s">
        <v>74</v>
      </c>
      <c r="AY858" s="255" t="s">
        <v>224</v>
      </c>
    </row>
    <row r="859" s="14" customFormat="1">
      <c r="A859" s="14"/>
      <c r="B859" s="246"/>
      <c r="C859" s="247"/>
      <c r="D859" s="231" t="s">
        <v>268</v>
      </c>
      <c r="E859" s="248" t="s">
        <v>19</v>
      </c>
      <c r="F859" s="249" t="s">
        <v>665</v>
      </c>
      <c r="G859" s="247"/>
      <c r="H859" s="248" t="s">
        <v>19</v>
      </c>
      <c r="I859" s="250"/>
      <c r="J859" s="247"/>
      <c r="K859" s="247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268</v>
      </c>
      <c r="AU859" s="255" t="s">
        <v>93</v>
      </c>
      <c r="AV859" s="14" t="s">
        <v>82</v>
      </c>
      <c r="AW859" s="14" t="s">
        <v>34</v>
      </c>
      <c r="AX859" s="14" t="s">
        <v>74</v>
      </c>
      <c r="AY859" s="255" t="s">
        <v>224</v>
      </c>
    </row>
    <row r="860" s="13" customFormat="1">
      <c r="A860" s="13"/>
      <c r="B860" s="229"/>
      <c r="C860" s="230"/>
      <c r="D860" s="231" t="s">
        <v>268</v>
      </c>
      <c r="E860" s="232" t="s">
        <v>19</v>
      </c>
      <c r="F860" s="233" t="s">
        <v>1082</v>
      </c>
      <c r="G860" s="230"/>
      <c r="H860" s="234">
        <v>7.8399999999999999</v>
      </c>
      <c r="I860" s="235"/>
      <c r="J860" s="230"/>
      <c r="K860" s="230"/>
      <c r="L860" s="236"/>
      <c r="M860" s="237"/>
      <c r="N860" s="238"/>
      <c r="O860" s="238"/>
      <c r="P860" s="238"/>
      <c r="Q860" s="238"/>
      <c r="R860" s="238"/>
      <c r="S860" s="238"/>
      <c r="T860" s="23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0" t="s">
        <v>268</v>
      </c>
      <c r="AU860" s="240" t="s">
        <v>93</v>
      </c>
      <c r="AV860" s="13" t="s">
        <v>93</v>
      </c>
      <c r="AW860" s="13" t="s">
        <v>34</v>
      </c>
      <c r="AX860" s="13" t="s">
        <v>74</v>
      </c>
      <c r="AY860" s="240" t="s">
        <v>224</v>
      </c>
    </row>
    <row r="861" s="14" customFormat="1">
      <c r="A861" s="14"/>
      <c r="B861" s="246"/>
      <c r="C861" s="247"/>
      <c r="D861" s="231" t="s">
        <v>268</v>
      </c>
      <c r="E861" s="248" t="s">
        <v>19</v>
      </c>
      <c r="F861" s="249" t="s">
        <v>667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268</v>
      </c>
      <c r="AU861" s="255" t="s">
        <v>93</v>
      </c>
      <c r="AV861" s="14" t="s">
        <v>82</v>
      </c>
      <c r="AW861" s="14" t="s">
        <v>34</v>
      </c>
      <c r="AX861" s="14" t="s">
        <v>74</v>
      </c>
      <c r="AY861" s="255" t="s">
        <v>224</v>
      </c>
    </row>
    <row r="862" s="13" customFormat="1">
      <c r="A862" s="13"/>
      <c r="B862" s="229"/>
      <c r="C862" s="230"/>
      <c r="D862" s="231" t="s">
        <v>268</v>
      </c>
      <c r="E862" s="232" t="s">
        <v>19</v>
      </c>
      <c r="F862" s="233" t="s">
        <v>1083</v>
      </c>
      <c r="G862" s="230"/>
      <c r="H862" s="234">
        <v>15.795</v>
      </c>
      <c r="I862" s="235"/>
      <c r="J862" s="230"/>
      <c r="K862" s="230"/>
      <c r="L862" s="236"/>
      <c r="M862" s="237"/>
      <c r="N862" s="238"/>
      <c r="O862" s="238"/>
      <c r="P862" s="238"/>
      <c r="Q862" s="238"/>
      <c r="R862" s="238"/>
      <c r="S862" s="238"/>
      <c r="T862" s="239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0" t="s">
        <v>268</v>
      </c>
      <c r="AU862" s="240" t="s">
        <v>93</v>
      </c>
      <c r="AV862" s="13" t="s">
        <v>93</v>
      </c>
      <c r="AW862" s="13" t="s">
        <v>34</v>
      </c>
      <c r="AX862" s="13" t="s">
        <v>74</v>
      </c>
      <c r="AY862" s="240" t="s">
        <v>224</v>
      </c>
    </row>
    <row r="863" s="14" customFormat="1">
      <c r="A863" s="14"/>
      <c r="B863" s="246"/>
      <c r="C863" s="247"/>
      <c r="D863" s="231" t="s">
        <v>268</v>
      </c>
      <c r="E863" s="248" t="s">
        <v>19</v>
      </c>
      <c r="F863" s="249" t="s">
        <v>1003</v>
      </c>
      <c r="G863" s="247"/>
      <c r="H863" s="248" t="s">
        <v>19</v>
      </c>
      <c r="I863" s="250"/>
      <c r="J863" s="247"/>
      <c r="K863" s="247"/>
      <c r="L863" s="251"/>
      <c r="M863" s="252"/>
      <c r="N863" s="253"/>
      <c r="O863" s="253"/>
      <c r="P863" s="253"/>
      <c r="Q863" s="253"/>
      <c r="R863" s="253"/>
      <c r="S863" s="253"/>
      <c r="T863" s="25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5" t="s">
        <v>268</v>
      </c>
      <c r="AU863" s="255" t="s">
        <v>93</v>
      </c>
      <c r="AV863" s="14" t="s">
        <v>82</v>
      </c>
      <c r="AW863" s="14" t="s">
        <v>34</v>
      </c>
      <c r="AX863" s="14" t="s">
        <v>74</v>
      </c>
      <c r="AY863" s="255" t="s">
        <v>224</v>
      </c>
    </row>
    <row r="864" s="13" customFormat="1">
      <c r="A864" s="13"/>
      <c r="B864" s="229"/>
      <c r="C864" s="230"/>
      <c r="D864" s="231" t="s">
        <v>268</v>
      </c>
      <c r="E864" s="232" t="s">
        <v>19</v>
      </c>
      <c r="F864" s="233" t="s">
        <v>1084</v>
      </c>
      <c r="G864" s="230"/>
      <c r="H864" s="234">
        <v>17.585000000000001</v>
      </c>
      <c r="I864" s="235"/>
      <c r="J864" s="230"/>
      <c r="K864" s="230"/>
      <c r="L864" s="236"/>
      <c r="M864" s="237"/>
      <c r="N864" s="238"/>
      <c r="O864" s="238"/>
      <c r="P864" s="238"/>
      <c r="Q864" s="238"/>
      <c r="R864" s="238"/>
      <c r="S864" s="238"/>
      <c r="T864" s="23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0" t="s">
        <v>268</v>
      </c>
      <c r="AU864" s="240" t="s">
        <v>93</v>
      </c>
      <c r="AV864" s="13" t="s">
        <v>93</v>
      </c>
      <c r="AW864" s="13" t="s">
        <v>34</v>
      </c>
      <c r="AX864" s="13" t="s">
        <v>74</v>
      </c>
      <c r="AY864" s="240" t="s">
        <v>224</v>
      </c>
    </row>
    <row r="865" s="16" customFormat="1">
      <c r="A865" s="16"/>
      <c r="B865" s="272"/>
      <c r="C865" s="273"/>
      <c r="D865" s="231" t="s">
        <v>268</v>
      </c>
      <c r="E865" s="274" t="s">
        <v>19</v>
      </c>
      <c r="F865" s="275" t="s">
        <v>351</v>
      </c>
      <c r="G865" s="273"/>
      <c r="H865" s="276">
        <v>73.713999999999999</v>
      </c>
      <c r="I865" s="277"/>
      <c r="J865" s="273"/>
      <c r="K865" s="273"/>
      <c r="L865" s="278"/>
      <c r="M865" s="279"/>
      <c r="N865" s="280"/>
      <c r="O865" s="280"/>
      <c r="P865" s="280"/>
      <c r="Q865" s="280"/>
      <c r="R865" s="280"/>
      <c r="S865" s="280"/>
      <c r="T865" s="281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82" t="s">
        <v>268</v>
      </c>
      <c r="AU865" s="282" t="s">
        <v>93</v>
      </c>
      <c r="AV865" s="16" t="s">
        <v>231</v>
      </c>
      <c r="AW865" s="16" t="s">
        <v>34</v>
      </c>
      <c r="AX865" s="16" t="s">
        <v>82</v>
      </c>
      <c r="AY865" s="282" t="s">
        <v>224</v>
      </c>
    </row>
    <row r="866" s="2" customFormat="1" ht="37.8" customHeight="1">
      <c r="A866" s="41"/>
      <c r="B866" s="42"/>
      <c r="C866" s="216" t="s">
        <v>1085</v>
      </c>
      <c r="D866" s="216" t="s">
        <v>227</v>
      </c>
      <c r="E866" s="217" t="s">
        <v>1086</v>
      </c>
      <c r="F866" s="218" t="s">
        <v>1087</v>
      </c>
      <c r="G866" s="219" t="s">
        <v>266</v>
      </c>
      <c r="H866" s="220">
        <v>6617.6040000000003</v>
      </c>
      <c r="I866" s="221"/>
      <c r="J866" s="222">
        <f>ROUND(I866*H866,2)</f>
        <v>0</v>
      </c>
      <c r="K866" s="218" t="s">
        <v>312</v>
      </c>
      <c r="L866" s="47"/>
      <c r="M866" s="223" t="s">
        <v>19</v>
      </c>
      <c r="N866" s="224" t="s">
        <v>46</v>
      </c>
      <c r="O866" s="87"/>
      <c r="P866" s="225">
        <f>O866*H866</f>
        <v>0</v>
      </c>
      <c r="Q866" s="225">
        <v>0.00088000000000000003</v>
      </c>
      <c r="R866" s="225">
        <f>Q866*H866</f>
        <v>5.8234915200000001</v>
      </c>
      <c r="S866" s="225">
        <v>0</v>
      </c>
      <c r="T866" s="226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7" t="s">
        <v>231</v>
      </c>
      <c r="AT866" s="227" t="s">
        <v>227</v>
      </c>
      <c r="AU866" s="227" t="s">
        <v>93</v>
      </c>
      <c r="AY866" s="20" t="s">
        <v>224</v>
      </c>
      <c r="BE866" s="228">
        <f>IF(N866="základní",J866,0)</f>
        <v>0</v>
      </c>
      <c r="BF866" s="228">
        <f>IF(N866="snížená",J866,0)</f>
        <v>0</v>
      </c>
      <c r="BG866" s="228">
        <f>IF(N866="zákl. přenesená",J866,0)</f>
        <v>0</v>
      </c>
      <c r="BH866" s="228">
        <f>IF(N866="sníž. přenesená",J866,0)</f>
        <v>0</v>
      </c>
      <c r="BI866" s="228">
        <f>IF(N866="nulová",J866,0)</f>
        <v>0</v>
      </c>
      <c r="BJ866" s="20" t="s">
        <v>93</v>
      </c>
      <c r="BK866" s="228">
        <f>ROUND(I866*H866,2)</f>
        <v>0</v>
      </c>
      <c r="BL866" s="20" t="s">
        <v>231</v>
      </c>
      <c r="BM866" s="227" t="s">
        <v>1088</v>
      </c>
    </row>
    <row r="867" s="2" customFormat="1">
      <c r="A867" s="41"/>
      <c r="B867" s="42"/>
      <c r="C867" s="43"/>
      <c r="D867" s="267" t="s">
        <v>314</v>
      </c>
      <c r="E867" s="43"/>
      <c r="F867" s="268" t="s">
        <v>1089</v>
      </c>
      <c r="G867" s="43"/>
      <c r="H867" s="43"/>
      <c r="I867" s="269"/>
      <c r="J867" s="43"/>
      <c r="K867" s="43"/>
      <c r="L867" s="47"/>
      <c r="M867" s="270"/>
      <c r="N867" s="271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314</v>
      </c>
      <c r="AU867" s="20" t="s">
        <v>93</v>
      </c>
    </row>
    <row r="868" s="14" customFormat="1">
      <c r="A868" s="14"/>
      <c r="B868" s="246"/>
      <c r="C868" s="247"/>
      <c r="D868" s="231" t="s">
        <v>268</v>
      </c>
      <c r="E868" s="248" t="s">
        <v>19</v>
      </c>
      <c r="F868" s="249" t="s">
        <v>1011</v>
      </c>
      <c r="G868" s="247"/>
      <c r="H868" s="248" t="s">
        <v>19</v>
      </c>
      <c r="I868" s="250"/>
      <c r="J868" s="247"/>
      <c r="K868" s="247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268</v>
      </c>
      <c r="AU868" s="255" t="s">
        <v>93</v>
      </c>
      <c r="AV868" s="14" t="s">
        <v>82</v>
      </c>
      <c r="AW868" s="14" t="s">
        <v>34</v>
      </c>
      <c r="AX868" s="14" t="s">
        <v>74</v>
      </c>
      <c r="AY868" s="255" t="s">
        <v>224</v>
      </c>
    </row>
    <row r="869" s="13" customFormat="1">
      <c r="A869" s="13"/>
      <c r="B869" s="229"/>
      <c r="C869" s="230"/>
      <c r="D869" s="231" t="s">
        <v>268</v>
      </c>
      <c r="E869" s="232" t="s">
        <v>19</v>
      </c>
      <c r="F869" s="233" t="s">
        <v>1041</v>
      </c>
      <c r="G869" s="230"/>
      <c r="H869" s="234">
        <v>1170.365</v>
      </c>
      <c r="I869" s="235"/>
      <c r="J869" s="230"/>
      <c r="K869" s="230"/>
      <c r="L869" s="236"/>
      <c r="M869" s="237"/>
      <c r="N869" s="238"/>
      <c r="O869" s="238"/>
      <c r="P869" s="238"/>
      <c r="Q869" s="238"/>
      <c r="R869" s="238"/>
      <c r="S869" s="238"/>
      <c r="T869" s="239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0" t="s">
        <v>268</v>
      </c>
      <c r="AU869" s="240" t="s">
        <v>93</v>
      </c>
      <c r="AV869" s="13" t="s">
        <v>93</v>
      </c>
      <c r="AW869" s="13" t="s">
        <v>34</v>
      </c>
      <c r="AX869" s="13" t="s">
        <v>74</v>
      </c>
      <c r="AY869" s="240" t="s">
        <v>224</v>
      </c>
    </row>
    <row r="870" s="15" customFormat="1">
      <c r="A870" s="15"/>
      <c r="B870" s="256"/>
      <c r="C870" s="257"/>
      <c r="D870" s="231" t="s">
        <v>268</v>
      </c>
      <c r="E870" s="258" t="s">
        <v>19</v>
      </c>
      <c r="F870" s="259" t="s">
        <v>300</v>
      </c>
      <c r="G870" s="257"/>
      <c r="H870" s="260">
        <v>1170.365</v>
      </c>
      <c r="I870" s="261"/>
      <c r="J870" s="257"/>
      <c r="K870" s="257"/>
      <c r="L870" s="262"/>
      <c r="M870" s="263"/>
      <c r="N870" s="264"/>
      <c r="O870" s="264"/>
      <c r="P870" s="264"/>
      <c r="Q870" s="264"/>
      <c r="R870" s="264"/>
      <c r="S870" s="264"/>
      <c r="T870" s="26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66" t="s">
        <v>268</v>
      </c>
      <c r="AU870" s="266" t="s">
        <v>93</v>
      </c>
      <c r="AV870" s="15" t="s">
        <v>108</v>
      </c>
      <c r="AW870" s="15" t="s">
        <v>34</v>
      </c>
      <c r="AX870" s="15" t="s">
        <v>74</v>
      </c>
      <c r="AY870" s="266" t="s">
        <v>224</v>
      </c>
    </row>
    <row r="871" s="14" customFormat="1">
      <c r="A871" s="14"/>
      <c r="B871" s="246"/>
      <c r="C871" s="247"/>
      <c r="D871" s="231" t="s">
        <v>268</v>
      </c>
      <c r="E871" s="248" t="s">
        <v>19</v>
      </c>
      <c r="F871" s="249" t="s">
        <v>1014</v>
      </c>
      <c r="G871" s="247"/>
      <c r="H871" s="248" t="s">
        <v>19</v>
      </c>
      <c r="I871" s="250"/>
      <c r="J871" s="247"/>
      <c r="K871" s="247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268</v>
      </c>
      <c r="AU871" s="255" t="s">
        <v>93</v>
      </c>
      <c r="AV871" s="14" t="s">
        <v>82</v>
      </c>
      <c r="AW871" s="14" t="s">
        <v>34</v>
      </c>
      <c r="AX871" s="14" t="s">
        <v>74</v>
      </c>
      <c r="AY871" s="255" t="s">
        <v>224</v>
      </c>
    </row>
    <row r="872" s="13" customFormat="1">
      <c r="A872" s="13"/>
      <c r="B872" s="229"/>
      <c r="C872" s="230"/>
      <c r="D872" s="231" t="s">
        <v>268</v>
      </c>
      <c r="E872" s="232" t="s">
        <v>19</v>
      </c>
      <c r="F872" s="233" t="s">
        <v>1044</v>
      </c>
      <c r="G872" s="230"/>
      <c r="H872" s="234">
        <v>1181.127</v>
      </c>
      <c r="I872" s="235"/>
      <c r="J872" s="230"/>
      <c r="K872" s="230"/>
      <c r="L872" s="236"/>
      <c r="M872" s="237"/>
      <c r="N872" s="238"/>
      <c r="O872" s="238"/>
      <c r="P872" s="238"/>
      <c r="Q872" s="238"/>
      <c r="R872" s="238"/>
      <c r="S872" s="238"/>
      <c r="T872" s="239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0" t="s">
        <v>268</v>
      </c>
      <c r="AU872" s="240" t="s">
        <v>93</v>
      </c>
      <c r="AV872" s="13" t="s">
        <v>93</v>
      </c>
      <c r="AW872" s="13" t="s">
        <v>34</v>
      </c>
      <c r="AX872" s="13" t="s">
        <v>74</v>
      </c>
      <c r="AY872" s="240" t="s">
        <v>224</v>
      </c>
    </row>
    <row r="873" s="15" customFormat="1">
      <c r="A873" s="15"/>
      <c r="B873" s="256"/>
      <c r="C873" s="257"/>
      <c r="D873" s="231" t="s">
        <v>268</v>
      </c>
      <c r="E873" s="258" t="s">
        <v>19</v>
      </c>
      <c r="F873" s="259" t="s">
        <v>300</v>
      </c>
      <c r="G873" s="257"/>
      <c r="H873" s="260">
        <v>1181.127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268</v>
      </c>
      <c r="AU873" s="266" t="s">
        <v>93</v>
      </c>
      <c r="AV873" s="15" t="s">
        <v>108</v>
      </c>
      <c r="AW873" s="15" t="s">
        <v>34</v>
      </c>
      <c r="AX873" s="15" t="s">
        <v>74</v>
      </c>
      <c r="AY873" s="266" t="s">
        <v>224</v>
      </c>
    </row>
    <row r="874" s="14" customFormat="1">
      <c r="A874" s="14"/>
      <c r="B874" s="246"/>
      <c r="C874" s="247"/>
      <c r="D874" s="231" t="s">
        <v>268</v>
      </c>
      <c r="E874" s="248" t="s">
        <v>19</v>
      </c>
      <c r="F874" s="249" t="s">
        <v>1016</v>
      </c>
      <c r="G874" s="247"/>
      <c r="H874" s="248" t="s">
        <v>19</v>
      </c>
      <c r="I874" s="250"/>
      <c r="J874" s="247"/>
      <c r="K874" s="247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268</v>
      </c>
      <c r="AU874" s="255" t="s">
        <v>93</v>
      </c>
      <c r="AV874" s="14" t="s">
        <v>82</v>
      </c>
      <c r="AW874" s="14" t="s">
        <v>34</v>
      </c>
      <c r="AX874" s="14" t="s">
        <v>74</v>
      </c>
      <c r="AY874" s="255" t="s">
        <v>224</v>
      </c>
    </row>
    <row r="875" s="13" customFormat="1">
      <c r="A875" s="13"/>
      <c r="B875" s="229"/>
      <c r="C875" s="230"/>
      <c r="D875" s="231" t="s">
        <v>268</v>
      </c>
      <c r="E875" s="232" t="s">
        <v>19</v>
      </c>
      <c r="F875" s="233" t="s">
        <v>1046</v>
      </c>
      <c r="G875" s="230"/>
      <c r="H875" s="234">
        <v>1181.6759999999999</v>
      </c>
      <c r="I875" s="235"/>
      <c r="J875" s="230"/>
      <c r="K875" s="230"/>
      <c r="L875" s="236"/>
      <c r="M875" s="237"/>
      <c r="N875" s="238"/>
      <c r="O875" s="238"/>
      <c r="P875" s="238"/>
      <c r="Q875" s="238"/>
      <c r="R875" s="238"/>
      <c r="S875" s="238"/>
      <c r="T875" s="23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0" t="s">
        <v>268</v>
      </c>
      <c r="AU875" s="240" t="s">
        <v>93</v>
      </c>
      <c r="AV875" s="13" t="s">
        <v>93</v>
      </c>
      <c r="AW875" s="13" t="s">
        <v>34</v>
      </c>
      <c r="AX875" s="13" t="s">
        <v>74</v>
      </c>
      <c r="AY875" s="240" t="s">
        <v>224</v>
      </c>
    </row>
    <row r="876" s="15" customFormat="1">
      <c r="A876" s="15"/>
      <c r="B876" s="256"/>
      <c r="C876" s="257"/>
      <c r="D876" s="231" t="s">
        <v>268</v>
      </c>
      <c r="E876" s="258" t="s">
        <v>19</v>
      </c>
      <c r="F876" s="259" t="s">
        <v>300</v>
      </c>
      <c r="G876" s="257"/>
      <c r="H876" s="260">
        <v>1181.6759999999999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268</v>
      </c>
      <c r="AU876" s="266" t="s">
        <v>93</v>
      </c>
      <c r="AV876" s="15" t="s">
        <v>108</v>
      </c>
      <c r="AW876" s="15" t="s">
        <v>34</v>
      </c>
      <c r="AX876" s="15" t="s">
        <v>74</v>
      </c>
      <c r="AY876" s="266" t="s">
        <v>224</v>
      </c>
    </row>
    <row r="877" s="14" customFormat="1">
      <c r="A877" s="14"/>
      <c r="B877" s="246"/>
      <c r="C877" s="247"/>
      <c r="D877" s="231" t="s">
        <v>268</v>
      </c>
      <c r="E877" s="248" t="s">
        <v>19</v>
      </c>
      <c r="F877" s="249" t="s">
        <v>1018</v>
      </c>
      <c r="G877" s="247"/>
      <c r="H877" s="248" t="s">
        <v>19</v>
      </c>
      <c r="I877" s="250"/>
      <c r="J877" s="247"/>
      <c r="K877" s="247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268</v>
      </c>
      <c r="AU877" s="255" t="s">
        <v>93</v>
      </c>
      <c r="AV877" s="14" t="s">
        <v>82</v>
      </c>
      <c r="AW877" s="14" t="s">
        <v>34</v>
      </c>
      <c r="AX877" s="14" t="s">
        <v>74</v>
      </c>
      <c r="AY877" s="255" t="s">
        <v>224</v>
      </c>
    </row>
    <row r="878" s="13" customFormat="1">
      <c r="A878" s="13"/>
      <c r="B878" s="229"/>
      <c r="C878" s="230"/>
      <c r="D878" s="231" t="s">
        <v>268</v>
      </c>
      <c r="E878" s="232" t="s">
        <v>19</v>
      </c>
      <c r="F878" s="233" t="s">
        <v>1046</v>
      </c>
      <c r="G878" s="230"/>
      <c r="H878" s="234">
        <v>1181.6759999999999</v>
      </c>
      <c r="I878" s="235"/>
      <c r="J878" s="230"/>
      <c r="K878" s="230"/>
      <c r="L878" s="236"/>
      <c r="M878" s="237"/>
      <c r="N878" s="238"/>
      <c r="O878" s="238"/>
      <c r="P878" s="238"/>
      <c r="Q878" s="238"/>
      <c r="R878" s="238"/>
      <c r="S878" s="238"/>
      <c r="T878" s="23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0" t="s">
        <v>268</v>
      </c>
      <c r="AU878" s="240" t="s">
        <v>93</v>
      </c>
      <c r="AV878" s="13" t="s">
        <v>93</v>
      </c>
      <c r="AW878" s="13" t="s">
        <v>34</v>
      </c>
      <c r="AX878" s="13" t="s">
        <v>74</v>
      </c>
      <c r="AY878" s="240" t="s">
        <v>224</v>
      </c>
    </row>
    <row r="879" s="15" customFormat="1">
      <c r="A879" s="15"/>
      <c r="B879" s="256"/>
      <c r="C879" s="257"/>
      <c r="D879" s="231" t="s">
        <v>268</v>
      </c>
      <c r="E879" s="258" t="s">
        <v>19</v>
      </c>
      <c r="F879" s="259" t="s">
        <v>300</v>
      </c>
      <c r="G879" s="257"/>
      <c r="H879" s="260">
        <v>1181.6759999999999</v>
      </c>
      <c r="I879" s="261"/>
      <c r="J879" s="257"/>
      <c r="K879" s="257"/>
      <c r="L879" s="262"/>
      <c r="M879" s="263"/>
      <c r="N879" s="264"/>
      <c r="O879" s="264"/>
      <c r="P879" s="264"/>
      <c r="Q879" s="264"/>
      <c r="R879" s="264"/>
      <c r="S879" s="264"/>
      <c r="T879" s="26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6" t="s">
        <v>268</v>
      </c>
      <c r="AU879" s="266" t="s">
        <v>93</v>
      </c>
      <c r="AV879" s="15" t="s">
        <v>108</v>
      </c>
      <c r="AW879" s="15" t="s">
        <v>34</v>
      </c>
      <c r="AX879" s="15" t="s">
        <v>74</v>
      </c>
      <c r="AY879" s="266" t="s">
        <v>224</v>
      </c>
    </row>
    <row r="880" s="14" customFormat="1">
      <c r="A880" s="14"/>
      <c r="B880" s="246"/>
      <c r="C880" s="247"/>
      <c r="D880" s="231" t="s">
        <v>268</v>
      </c>
      <c r="E880" s="248" t="s">
        <v>19</v>
      </c>
      <c r="F880" s="249" t="s">
        <v>1019</v>
      </c>
      <c r="G880" s="247"/>
      <c r="H880" s="248" t="s">
        <v>19</v>
      </c>
      <c r="I880" s="250"/>
      <c r="J880" s="247"/>
      <c r="K880" s="247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268</v>
      </c>
      <c r="AU880" s="255" t="s">
        <v>93</v>
      </c>
      <c r="AV880" s="14" t="s">
        <v>82</v>
      </c>
      <c r="AW880" s="14" t="s">
        <v>34</v>
      </c>
      <c r="AX880" s="14" t="s">
        <v>74</v>
      </c>
      <c r="AY880" s="255" t="s">
        <v>224</v>
      </c>
    </row>
    <row r="881" s="13" customFormat="1">
      <c r="A881" s="13"/>
      <c r="B881" s="229"/>
      <c r="C881" s="230"/>
      <c r="D881" s="231" t="s">
        <v>268</v>
      </c>
      <c r="E881" s="232" t="s">
        <v>19</v>
      </c>
      <c r="F881" s="233" t="s">
        <v>1048</v>
      </c>
      <c r="G881" s="230"/>
      <c r="H881" s="234">
        <v>1025.3320000000001</v>
      </c>
      <c r="I881" s="235"/>
      <c r="J881" s="230"/>
      <c r="K881" s="230"/>
      <c r="L881" s="236"/>
      <c r="M881" s="237"/>
      <c r="N881" s="238"/>
      <c r="O881" s="238"/>
      <c r="P881" s="238"/>
      <c r="Q881" s="238"/>
      <c r="R881" s="238"/>
      <c r="S881" s="238"/>
      <c r="T881" s="239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0" t="s">
        <v>268</v>
      </c>
      <c r="AU881" s="240" t="s">
        <v>93</v>
      </c>
      <c r="AV881" s="13" t="s">
        <v>93</v>
      </c>
      <c r="AW881" s="13" t="s">
        <v>34</v>
      </c>
      <c r="AX881" s="13" t="s">
        <v>74</v>
      </c>
      <c r="AY881" s="240" t="s">
        <v>224</v>
      </c>
    </row>
    <row r="882" s="15" customFormat="1">
      <c r="A882" s="15"/>
      <c r="B882" s="256"/>
      <c r="C882" s="257"/>
      <c r="D882" s="231" t="s">
        <v>268</v>
      </c>
      <c r="E882" s="258" t="s">
        <v>19</v>
      </c>
      <c r="F882" s="259" t="s">
        <v>300</v>
      </c>
      <c r="G882" s="257"/>
      <c r="H882" s="260">
        <v>1025.3320000000001</v>
      </c>
      <c r="I882" s="261"/>
      <c r="J882" s="257"/>
      <c r="K882" s="257"/>
      <c r="L882" s="262"/>
      <c r="M882" s="263"/>
      <c r="N882" s="264"/>
      <c r="O882" s="264"/>
      <c r="P882" s="264"/>
      <c r="Q882" s="264"/>
      <c r="R882" s="264"/>
      <c r="S882" s="264"/>
      <c r="T882" s="26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6" t="s">
        <v>268</v>
      </c>
      <c r="AU882" s="266" t="s">
        <v>93</v>
      </c>
      <c r="AV882" s="15" t="s">
        <v>108</v>
      </c>
      <c r="AW882" s="15" t="s">
        <v>34</v>
      </c>
      <c r="AX882" s="15" t="s">
        <v>74</v>
      </c>
      <c r="AY882" s="266" t="s">
        <v>224</v>
      </c>
    </row>
    <row r="883" s="14" customFormat="1">
      <c r="A883" s="14"/>
      <c r="B883" s="246"/>
      <c r="C883" s="247"/>
      <c r="D883" s="231" t="s">
        <v>268</v>
      </c>
      <c r="E883" s="248" t="s">
        <v>19</v>
      </c>
      <c r="F883" s="249" t="s">
        <v>1021</v>
      </c>
      <c r="G883" s="247"/>
      <c r="H883" s="248" t="s">
        <v>19</v>
      </c>
      <c r="I883" s="250"/>
      <c r="J883" s="247"/>
      <c r="K883" s="247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268</v>
      </c>
      <c r="AU883" s="255" t="s">
        <v>93</v>
      </c>
      <c r="AV883" s="14" t="s">
        <v>82</v>
      </c>
      <c r="AW883" s="14" t="s">
        <v>34</v>
      </c>
      <c r="AX883" s="14" t="s">
        <v>74</v>
      </c>
      <c r="AY883" s="255" t="s">
        <v>224</v>
      </c>
    </row>
    <row r="884" s="13" customFormat="1">
      <c r="A884" s="13"/>
      <c r="B884" s="229"/>
      <c r="C884" s="230"/>
      <c r="D884" s="231" t="s">
        <v>268</v>
      </c>
      <c r="E884" s="232" t="s">
        <v>19</v>
      </c>
      <c r="F884" s="233" t="s">
        <v>1051</v>
      </c>
      <c r="G884" s="230"/>
      <c r="H884" s="234">
        <v>583.41099999999994</v>
      </c>
      <c r="I884" s="235"/>
      <c r="J884" s="230"/>
      <c r="K884" s="230"/>
      <c r="L884" s="236"/>
      <c r="M884" s="237"/>
      <c r="N884" s="238"/>
      <c r="O884" s="238"/>
      <c r="P884" s="238"/>
      <c r="Q884" s="238"/>
      <c r="R884" s="238"/>
      <c r="S884" s="238"/>
      <c r="T884" s="239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0" t="s">
        <v>268</v>
      </c>
      <c r="AU884" s="240" t="s">
        <v>93</v>
      </c>
      <c r="AV884" s="13" t="s">
        <v>93</v>
      </c>
      <c r="AW884" s="13" t="s">
        <v>34</v>
      </c>
      <c r="AX884" s="13" t="s">
        <v>74</v>
      </c>
      <c r="AY884" s="240" t="s">
        <v>224</v>
      </c>
    </row>
    <row r="885" s="15" customFormat="1">
      <c r="A885" s="15"/>
      <c r="B885" s="256"/>
      <c r="C885" s="257"/>
      <c r="D885" s="231" t="s">
        <v>268</v>
      </c>
      <c r="E885" s="258" t="s">
        <v>19</v>
      </c>
      <c r="F885" s="259" t="s">
        <v>300</v>
      </c>
      <c r="G885" s="257"/>
      <c r="H885" s="260">
        <v>583.41099999999994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268</v>
      </c>
      <c r="AU885" s="266" t="s">
        <v>93</v>
      </c>
      <c r="AV885" s="15" t="s">
        <v>108</v>
      </c>
      <c r="AW885" s="15" t="s">
        <v>34</v>
      </c>
      <c r="AX885" s="15" t="s">
        <v>74</v>
      </c>
      <c r="AY885" s="266" t="s">
        <v>224</v>
      </c>
    </row>
    <row r="886" s="14" customFormat="1">
      <c r="A886" s="14"/>
      <c r="B886" s="246"/>
      <c r="C886" s="247"/>
      <c r="D886" s="231" t="s">
        <v>268</v>
      </c>
      <c r="E886" s="248" t="s">
        <v>19</v>
      </c>
      <c r="F886" s="249" t="s">
        <v>1026</v>
      </c>
      <c r="G886" s="247"/>
      <c r="H886" s="248" t="s">
        <v>19</v>
      </c>
      <c r="I886" s="250"/>
      <c r="J886" s="247"/>
      <c r="K886" s="247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268</v>
      </c>
      <c r="AU886" s="255" t="s">
        <v>93</v>
      </c>
      <c r="AV886" s="14" t="s">
        <v>82</v>
      </c>
      <c r="AW886" s="14" t="s">
        <v>34</v>
      </c>
      <c r="AX886" s="14" t="s">
        <v>74</v>
      </c>
      <c r="AY886" s="255" t="s">
        <v>224</v>
      </c>
    </row>
    <row r="887" s="13" customFormat="1">
      <c r="A887" s="13"/>
      <c r="B887" s="229"/>
      <c r="C887" s="230"/>
      <c r="D887" s="231" t="s">
        <v>268</v>
      </c>
      <c r="E887" s="232" t="s">
        <v>19</v>
      </c>
      <c r="F887" s="233" t="s">
        <v>1055</v>
      </c>
      <c r="G887" s="230"/>
      <c r="H887" s="234">
        <v>17.044</v>
      </c>
      <c r="I887" s="235"/>
      <c r="J887" s="230"/>
      <c r="K887" s="230"/>
      <c r="L887" s="236"/>
      <c r="M887" s="237"/>
      <c r="N887" s="238"/>
      <c r="O887" s="238"/>
      <c r="P887" s="238"/>
      <c r="Q887" s="238"/>
      <c r="R887" s="238"/>
      <c r="S887" s="238"/>
      <c r="T887" s="239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0" t="s">
        <v>268</v>
      </c>
      <c r="AU887" s="240" t="s">
        <v>93</v>
      </c>
      <c r="AV887" s="13" t="s">
        <v>93</v>
      </c>
      <c r="AW887" s="13" t="s">
        <v>34</v>
      </c>
      <c r="AX887" s="13" t="s">
        <v>74</v>
      </c>
      <c r="AY887" s="240" t="s">
        <v>224</v>
      </c>
    </row>
    <row r="888" s="15" customFormat="1">
      <c r="A888" s="15"/>
      <c r="B888" s="256"/>
      <c r="C888" s="257"/>
      <c r="D888" s="231" t="s">
        <v>268</v>
      </c>
      <c r="E888" s="258" t="s">
        <v>19</v>
      </c>
      <c r="F888" s="259" t="s">
        <v>300</v>
      </c>
      <c r="G888" s="257"/>
      <c r="H888" s="260">
        <v>17.044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268</v>
      </c>
      <c r="AU888" s="266" t="s">
        <v>93</v>
      </c>
      <c r="AV888" s="15" t="s">
        <v>108</v>
      </c>
      <c r="AW888" s="15" t="s">
        <v>34</v>
      </c>
      <c r="AX888" s="15" t="s">
        <v>74</v>
      </c>
      <c r="AY888" s="266" t="s">
        <v>224</v>
      </c>
    </row>
    <row r="889" s="14" customFormat="1">
      <c r="A889" s="14"/>
      <c r="B889" s="246"/>
      <c r="C889" s="247"/>
      <c r="D889" s="231" t="s">
        <v>268</v>
      </c>
      <c r="E889" s="248" t="s">
        <v>19</v>
      </c>
      <c r="F889" s="249" t="s">
        <v>1028</v>
      </c>
      <c r="G889" s="247"/>
      <c r="H889" s="248" t="s">
        <v>19</v>
      </c>
      <c r="I889" s="250"/>
      <c r="J889" s="247"/>
      <c r="K889" s="247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268</v>
      </c>
      <c r="AU889" s="255" t="s">
        <v>93</v>
      </c>
      <c r="AV889" s="14" t="s">
        <v>82</v>
      </c>
      <c r="AW889" s="14" t="s">
        <v>34</v>
      </c>
      <c r="AX889" s="14" t="s">
        <v>74</v>
      </c>
      <c r="AY889" s="255" t="s">
        <v>224</v>
      </c>
    </row>
    <row r="890" s="14" customFormat="1">
      <c r="A890" s="14"/>
      <c r="B890" s="246"/>
      <c r="C890" s="247"/>
      <c r="D890" s="231" t="s">
        <v>268</v>
      </c>
      <c r="E890" s="248" t="s">
        <v>19</v>
      </c>
      <c r="F890" s="249" t="s">
        <v>1014</v>
      </c>
      <c r="G890" s="247"/>
      <c r="H890" s="248" t="s">
        <v>19</v>
      </c>
      <c r="I890" s="250"/>
      <c r="J890" s="247"/>
      <c r="K890" s="247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268</v>
      </c>
      <c r="AU890" s="255" t="s">
        <v>93</v>
      </c>
      <c r="AV890" s="14" t="s">
        <v>82</v>
      </c>
      <c r="AW890" s="14" t="s">
        <v>34</v>
      </c>
      <c r="AX890" s="14" t="s">
        <v>74</v>
      </c>
      <c r="AY890" s="255" t="s">
        <v>224</v>
      </c>
    </row>
    <row r="891" s="13" customFormat="1">
      <c r="A891" s="13"/>
      <c r="B891" s="229"/>
      <c r="C891" s="230"/>
      <c r="D891" s="231" t="s">
        <v>268</v>
      </c>
      <c r="E891" s="232" t="s">
        <v>19</v>
      </c>
      <c r="F891" s="233" t="s">
        <v>1090</v>
      </c>
      <c r="G891" s="230"/>
      <c r="H891" s="234">
        <v>81.483000000000004</v>
      </c>
      <c r="I891" s="235"/>
      <c r="J891" s="230"/>
      <c r="K891" s="230"/>
      <c r="L891" s="236"/>
      <c r="M891" s="237"/>
      <c r="N891" s="238"/>
      <c r="O891" s="238"/>
      <c r="P891" s="238"/>
      <c r="Q891" s="238"/>
      <c r="R891" s="238"/>
      <c r="S891" s="238"/>
      <c r="T891" s="23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0" t="s">
        <v>268</v>
      </c>
      <c r="AU891" s="240" t="s">
        <v>93</v>
      </c>
      <c r="AV891" s="13" t="s">
        <v>93</v>
      </c>
      <c r="AW891" s="13" t="s">
        <v>34</v>
      </c>
      <c r="AX891" s="13" t="s">
        <v>74</v>
      </c>
      <c r="AY891" s="240" t="s">
        <v>224</v>
      </c>
    </row>
    <row r="892" s="14" customFormat="1">
      <c r="A892" s="14"/>
      <c r="B892" s="246"/>
      <c r="C892" s="247"/>
      <c r="D892" s="231" t="s">
        <v>268</v>
      </c>
      <c r="E892" s="248" t="s">
        <v>19</v>
      </c>
      <c r="F892" s="249" t="s">
        <v>1030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268</v>
      </c>
      <c r="AU892" s="255" t="s">
        <v>93</v>
      </c>
      <c r="AV892" s="14" t="s">
        <v>82</v>
      </c>
      <c r="AW892" s="14" t="s">
        <v>34</v>
      </c>
      <c r="AX892" s="14" t="s">
        <v>74</v>
      </c>
      <c r="AY892" s="255" t="s">
        <v>224</v>
      </c>
    </row>
    <row r="893" s="13" customFormat="1">
      <c r="A893" s="13"/>
      <c r="B893" s="229"/>
      <c r="C893" s="230"/>
      <c r="D893" s="231" t="s">
        <v>268</v>
      </c>
      <c r="E893" s="232" t="s">
        <v>19</v>
      </c>
      <c r="F893" s="233" t="s">
        <v>1091</v>
      </c>
      <c r="G893" s="230"/>
      <c r="H893" s="234">
        <v>81.137</v>
      </c>
      <c r="I893" s="235"/>
      <c r="J893" s="230"/>
      <c r="K893" s="230"/>
      <c r="L893" s="236"/>
      <c r="M893" s="237"/>
      <c r="N893" s="238"/>
      <c r="O893" s="238"/>
      <c r="P893" s="238"/>
      <c r="Q893" s="238"/>
      <c r="R893" s="238"/>
      <c r="S893" s="238"/>
      <c r="T893" s="23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0" t="s">
        <v>268</v>
      </c>
      <c r="AU893" s="240" t="s">
        <v>93</v>
      </c>
      <c r="AV893" s="13" t="s">
        <v>93</v>
      </c>
      <c r="AW893" s="13" t="s">
        <v>34</v>
      </c>
      <c r="AX893" s="13" t="s">
        <v>74</v>
      </c>
      <c r="AY893" s="240" t="s">
        <v>224</v>
      </c>
    </row>
    <row r="894" s="14" customFormat="1">
      <c r="A894" s="14"/>
      <c r="B894" s="246"/>
      <c r="C894" s="247"/>
      <c r="D894" s="231" t="s">
        <v>268</v>
      </c>
      <c r="E894" s="248" t="s">
        <v>19</v>
      </c>
      <c r="F894" s="249" t="s">
        <v>1032</v>
      </c>
      <c r="G894" s="247"/>
      <c r="H894" s="248" t="s">
        <v>19</v>
      </c>
      <c r="I894" s="250"/>
      <c r="J894" s="247"/>
      <c r="K894" s="247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268</v>
      </c>
      <c r="AU894" s="255" t="s">
        <v>93</v>
      </c>
      <c r="AV894" s="14" t="s">
        <v>82</v>
      </c>
      <c r="AW894" s="14" t="s">
        <v>34</v>
      </c>
      <c r="AX894" s="14" t="s">
        <v>74</v>
      </c>
      <c r="AY894" s="255" t="s">
        <v>224</v>
      </c>
    </row>
    <row r="895" s="13" customFormat="1">
      <c r="A895" s="13"/>
      <c r="B895" s="229"/>
      <c r="C895" s="230"/>
      <c r="D895" s="231" t="s">
        <v>268</v>
      </c>
      <c r="E895" s="232" t="s">
        <v>19</v>
      </c>
      <c r="F895" s="233" t="s">
        <v>1061</v>
      </c>
      <c r="G895" s="230"/>
      <c r="H895" s="234">
        <v>76.120000000000005</v>
      </c>
      <c r="I895" s="235"/>
      <c r="J895" s="230"/>
      <c r="K895" s="230"/>
      <c r="L895" s="236"/>
      <c r="M895" s="237"/>
      <c r="N895" s="238"/>
      <c r="O895" s="238"/>
      <c r="P895" s="238"/>
      <c r="Q895" s="238"/>
      <c r="R895" s="238"/>
      <c r="S895" s="238"/>
      <c r="T895" s="239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0" t="s">
        <v>268</v>
      </c>
      <c r="AU895" s="240" t="s">
        <v>93</v>
      </c>
      <c r="AV895" s="13" t="s">
        <v>93</v>
      </c>
      <c r="AW895" s="13" t="s">
        <v>34</v>
      </c>
      <c r="AX895" s="13" t="s">
        <v>74</v>
      </c>
      <c r="AY895" s="240" t="s">
        <v>224</v>
      </c>
    </row>
    <row r="896" s="14" customFormat="1">
      <c r="A896" s="14"/>
      <c r="B896" s="246"/>
      <c r="C896" s="247"/>
      <c r="D896" s="231" t="s">
        <v>268</v>
      </c>
      <c r="E896" s="248" t="s">
        <v>19</v>
      </c>
      <c r="F896" s="249" t="s">
        <v>1034</v>
      </c>
      <c r="G896" s="247"/>
      <c r="H896" s="248" t="s">
        <v>19</v>
      </c>
      <c r="I896" s="250"/>
      <c r="J896" s="247"/>
      <c r="K896" s="247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268</v>
      </c>
      <c r="AU896" s="255" t="s">
        <v>93</v>
      </c>
      <c r="AV896" s="14" t="s">
        <v>82</v>
      </c>
      <c r="AW896" s="14" t="s">
        <v>34</v>
      </c>
      <c r="AX896" s="14" t="s">
        <v>74</v>
      </c>
      <c r="AY896" s="255" t="s">
        <v>224</v>
      </c>
    </row>
    <row r="897" s="13" customFormat="1">
      <c r="A897" s="13"/>
      <c r="B897" s="229"/>
      <c r="C897" s="230"/>
      <c r="D897" s="231" t="s">
        <v>268</v>
      </c>
      <c r="E897" s="232" t="s">
        <v>19</v>
      </c>
      <c r="F897" s="233" t="s">
        <v>1063</v>
      </c>
      <c r="G897" s="230"/>
      <c r="H897" s="234">
        <v>38.232999999999997</v>
      </c>
      <c r="I897" s="235"/>
      <c r="J897" s="230"/>
      <c r="K897" s="230"/>
      <c r="L897" s="236"/>
      <c r="M897" s="237"/>
      <c r="N897" s="238"/>
      <c r="O897" s="238"/>
      <c r="P897" s="238"/>
      <c r="Q897" s="238"/>
      <c r="R897" s="238"/>
      <c r="S897" s="238"/>
      <c r="T897" s="23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0" t="s">
        <v>268</v>
      </c>
      <c r="AU897" s="240" t="s">
        <v>93</v>
      </c>
      <c r="AV897" s="13" t="s">
        <v>93</v>
      </c>
      <c r="AW897" s="13" t="s">
        <v>34</v>
      </c>
      <c r="AX897" s="13" t="s">
        <v>74</v>
      </c>
      <c r="AY897" s="240" t="s">
        <v>224</v>
      </c>
    </row>
    <row r="898" s="15" customFormat="1">
      <c r="A898" s="15"/>
      <c r="B898" s="256"/>
      <c r="C898" s="257"/>
      <c r="D898" s="231" t="s">
        <v>268</v>
      </c>
      <c r="E898" s="258" t="s">
        <v>19</v>
      </c>
      <c r="F898" s="259" t="s">
        <v>300</v>
      </c>
      <c r="G898" s="257"/>
      <c r="H898" s="260">
        <v>276.97300000000001</v>
      </c>
      <c r="I898" s="261"/>
      <c r="J898" s="257"/>
      <c r="K898" s="257"/>
      <c r="L898" s="262"/>
      <c r="M898" s="263"/>
      <c r="N898" s="264"/>
      <c r="O898" s="264"/>
      <c r="P898" s="264"/>
      <c r="Q898" s="264"/>
      <c r="R898" s="264"/>
      <c r="S898" s="264"/>
      <c r="T898" s="26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66" t="s">
        <v>268</v>
      </c>
      <c r="AU898" s="266" t="s">
        <v>93</v>
      </c>
      <c r="AV898" s="15" t="s">
        <v>108</v>
      </c>
      <c r="AW898" s="15" t="s">
        <v>34</v>
      </c>
      <c r="AX898" s="15" t="s">
        <v>74</v>
      </c>
      <c r="AY898" s="266" t="s">
        <v>224</v>
      </c>
    </row>
    <row r="899" s="16" customFormat="1">
      <c r="A899" s="16"/>
      <c r="B899" s="272"/>
      <c r="C899" s="273"/>
      <c r="D899" s="231" t="s">
        <v>268</v>
      </c>
      <c r="E899" s="274" t="s">
        <v>19</v>
      </c>
      <c r="F899" s="275" t="s">
        <v>351</v>
      </c>
      <c r="G899" s="273"/>
      <c r="H899" s="276">
        <v>6617.6040000000003</v>
      </c>
      <c r="I899" s="277"/>
      <c r="J899" s="273"/>
      <c r="K899" s="273"/>
      <c r="L899" s="278"/>
      <c r="M899" s="279"/>
      <c r="N899" s="280"/>
      <c r="O899" s="280"/>
      <c r="P899" s="280"/>
      <c r="Q899" s="280"/>
      <c r="R899" s="280"/>
      <c r="S899" s="280"/>
      <c r="T899" s="281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T899" s="282" t="s">
        <v>268</v>
      </c>
      <c r="AU899" s="282" t="s">
        <v>93</v>
      </c>
      <c r="AV899" s="16" t="s">
        <v>231</v>
      </c>
      <c r="AW899" s="16" t="s">
        <v>34</v>
      </c>
      <c r="AX899" s="16" t="s">
        <v>82</v>
      </c>
      <c r="AY899" s="282" t="s">
        <v>224</v>
      </c>
    </row>
    <row r="900" s="2" customFormat="1" ht="37.8" customHeight="1">
      <c r="A900" s="41"/>
      <c r="B900" s="42"/>
      <c r="C900" s="216" t="s">
        <v>1092</v>
      </c>
      <c r="D900" s="216" t="s">
        <v>227</v>
      </c>
      <c r="E900" s="217" t="s">
        <v>1093</v>
      </c>
      <c r="F900" s="218" t="s">
        <v>1094</v>
      </c>
      <c r="G900" s="219" t="s">
        <v>266</v>
      </c>
      <c r="H900" s="220">
        <v>6617.6040000000003</v>
      </c>
      <c r="I900" s="221"/>
      <c r="J900" s="222">
        <f>ROUND(I900*H900,2)</f>
        <v>0</v>
      </c>
      <c r="K900" s="218" t="s">
        <v>312</v>
      </c>
      <c r="L900" s="47"/>
      <c r="M900" s="223" t="s">
        <v>19</v>
      </c>
      <c r="N900" s="224" t="s">
        <v>46</v>
      </c>
      <c r="O900" s="87"/>
      <c r="P900" s="225">
        <f>O900*H900</f>
        <v>0</v>
      </c>
      <c r="Q900" s="225">
        <v>0</v>
      </c>
      <c r="R900" s="225">
        <f>Q900*H900</f>
        <v>0</v>
      </c>
      <c r="S900" s="225">
        <v>0</v>
      </c>
      <c r="T900" s="226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27" t="s">
        <v>231</v>
      </c>
      <c r="AT900" s="227" t="s">
        <v>227</v>
      </c>
      <c r="AU900" s="227" t="s">
        <v>93</v>
      </c>
      <c r="AY900" s="20" t="s">
        <v>224</v>
      </c>
      <c r="BE900" s="228">
        <f>IF(N900="základní",J900,0)</f>
        <v>0</v>
      </c>
      <c r="BF900" s="228">
        <f>IF(N900="snížená",J900,0)</f>
        <v>0</v>
      </c>
      <c r="BG900" s="228">
        <f>IF(N900="zákl. přenesená",J900,0)</f>
        <v>0</v>
      </c>
      <c r="BH900" s="228">
        <f>IF(N900="sníž. přenesená",J900,0)</f>
        <v>0</v>
      </c>
      <c r="BI900" s="228">
        <f>IF(N900="nulová",J900,0)</f>
        <v>0</v>
      </c>
      <c r="BJ900" s="20" t="s">
        <v>93</v>
      </c>
      <c r="BK900" s="228">
        <f>ROUND(I900*H900,2)</f>
        <v>0</v>
      </c>
      <c r="BL900" s="20" t="s">
        <v>231</v>
      </c>
      <c r="BM900" s="227" t="s">
        <v>1095</v>
      </c>
    </row>
    <row r="901" s="2" customFormat="1">
      <c r="A901" s="41"/>
      <c r="B901" s="42"/>
      <c r="C901" s="43"/>
      <c r="D901" s="267" t="s">
        <v>314</v>
      </c>
      <c r="E901" s="43"/>
      <c r="F901" s="268" t="s">
        <v>1096</v>
      </c>
      <c r="G901" s="43"/>
      <c r="H901" s="43"/>
      <c r="I901" s="269"/>
      <c r="J901" s="43"/>
      <c r="K901" s="43"/>
      <c r="L901" s="47"/>
      <c r="M901" s="270"/>
      <c r="N901" s="271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314</v>
      </c>
      <c r="AU901" s="20" t="s">
        <v>93</v>
      </c>
    </row>
    <row r="902" s="2" customFormat="1" ht="55.5" customHeight="1">
      <c r="A902" s="41"/>
      <c r="B902" s="42"/>
      <c r="C902" s="216" t="s">
        <v>1097</v>
      </c>
      <c r="D902" s="216" t="s">
        <v>227</v>
      </c>
      <c r="E902" s="217" t="s">
        <v>1098</v>
      </c>
      <c r="F902" s="218" t="s">
        <v>1099</v>
      </c>
      <c r="G902" s="219" t="s">
        <v>595</v>
      </c>
      <c r="H902" s="220">
        <v>180</v>
      </c>
      <c r="I902" s="221"/>
      <c r="J902" s="222">
        <f>ROUND(I902*H902,2)</f>
        <v>0</v>
      </c>
      <c r="K902" s="218" t="s">
        <v>312</v>
      </c>
      <c r="L902" s="47"/>
      <c r="M902" s="223" t="s">
        <v>19</v>
      </c>
      <c r="N902" s="224" t="s">
        <v>46</v>
      </c>
      <c r="O902" s="87"/>
      <c r="P902" s="225">
        <f>O902*H902</f>
        <v>0</v>
      </c>
      <c r="Q902" s="225">
        <v>0.013509999999999999</v>
      </c>
      <c r="R902" s="225">
        <f>Q902*H902</f>
        <v>2.4318</v>
      </c>
      <c r="S902" s="225">
        <v>0</v>
      </c>
      <c r="T902" s="226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7" t="s">
        <v>231</v>
      </c>
      <c r="AT902" s="227" t="s">
        <v>227</v>
      </c>
      <c r="AU902" s="227" t="s">
        <v>93</v>
      </c>
      <c r="AY902" s="20" t="s">
        <v>224</v>
      </c>
      <c r="BE902" s="228">
        <f>IF(N902="základní",J902,0)</f>
        <v>0</v>
      </c>
      <c r="BF902" s="228">
        <f>IF(N902="snížená",J902,0)</f>
        <v>0</v>
      </c>
      <c r="BG902" s="228">
        <f>IF(N902="zákl. přenesená",J902,0)</f>
        <v>0</v>
      </c>
      <c r="BH902" s="228">
        <f>IF(N902="sníž. přenesená",J902,0)</f>
        <v>0</v>
      </c>
      <c r="BI902" s="228">
        <f>IF(N902="nulová",J902,0)</f>
        <v>0</v>
      </c>
      <c r="BJ902" s="20" t="s">
        <v>93</v>
      </c>
      <c r="BK902" s="228">
        <f>ROUND(I902*H902,2)</f>
        <v>0</v>
      </c>
      <c r="BL902" s="20" t="s">
        <v>231</v>
      </c>
      <c r="BM902" s="227" t="s">
        <v>1100</v>
      </c>
    </row>
    <row r="903" s="2" customFormat="1">
      <c r="A903" s="41"/>
      <c r="B903" s="42"/>
      <c r="C903" s="43"/>
      <c r="D903" s="267" t="s">
        <v>314</v>
      </c>
      <c r="E903" s="43"/>
      <c r="F903" s="268" t="s">
        <v>1101</v>
      </c>
      <c r="G903" s="43"/>
      <c r="H903" s="43"/>
      <c r="I903" s="269"/>
      <c r="J903" s="43"/>
      <c r="K903" s="43"/>
      <c r="L903" s="47"/>
      <c r="M903" s="270"/>
      <c r="N903" s="271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314</v>
      </c>
      <c r="AU903" s="20" t="s">
        <v>93</v>
      </c>
    </row>
    <row r="904" s="14" customFormat="1">
      <c r="A904" s="14"/>
      <c r="B904" s="246"/>
      <c r="C904" s="247"/>
      <c r="D904" s="231" t="s">
        <v>268</v>
      </c>
      <c r="E904" s="248" t="s">
        <v>19</v>
      </c>
      <c r="F904" s="249" t="s">
        <v>1102</v>
      </c>
      <c r="G904" s="247"/>
      <c r="H904" s="248" t="s">
        <v>19</v>
      </c>
      <c r="I904" s="250"/>
      <c r="J904" s="247"/>
      <c r="K904" s="247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268</v>
      </c>
      <c r="AU904" s="255" t="s">
        <v>93</v>
      </c>
      <c r="AV904" s="14" t="s">
        <v>82</v>
      </c>
      <c r="AW904" s="14" t="s">
        <v>34</v>
      </c>
      <c r="AX904" s="14" t="s">
        <v>74</v>
      </c>
      <c r="AY904" s="255" t="s">
        <v>224</v>
      </c>
    </row>
    <row r="905" s="14" customFormat="1">
      <c r="A905" s="14"/>
      <c r="B905" s="246"/>
      <c r="C905" s="247"/>
      <c r="D905" s="231" t="s">
        <v>268</v>
      </c>
      <c r="E905" s="248" t="s">
        <v>19</v>
      </c>
      <c r="F905" s="249" t="s">
        <v>1011</v>
      </c>
      <c r="G905" s="247"/>
      <c r="H905" s="248" t="s">
        <v>19</v>
      </c>
      <c r="I905" s="250"/>
      <c r="J905" s="247"/>
      <c r="K905" s="247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268</v>
      </c>
      <c r="AU905" s="255" t="s">
        <v>93</v>
      </c>
      <c r="AV905" s="14" t="s">
        <v>82</v>
      </c>
      <c r="AW905" s="14" t="s">
        <v>34</v>
      </c>
      <c r="AX905" s="14" t="s">
        <v>74</v>
      </c>
      <c r="AY905" s="255" t="s">
        <v>224</v>
      </c>
    </row>
    <row r="906" s="13" customFormat="1">
      <c r="A906" s="13"/>
      <c r="B906" s="229"/>
      <c r="C906" s="230"/>
      <c r="D906" s="231" t="s">
        <v>268</v>
      </c>
      <c r="E906" s="232" t="s">
        <v>19</v>
      </c>
      <c r="F906" s="233" t="s">
        <v>629</v>
      </c>
      <c r="G906" s="230"/>
      <c r="H906" s="234">
        <v>30</v>
      </c>
      <c r="I906" s="235"/>
      <c r="J906" s="230"/>
      <c r="K906" s="230"/>
      <c r="L906" s="236"/>
      <c r="M906" s="237"/>
      <c r="N906" s="238"/>
      <c r="O906" s="238"/>
      <c r="P906" s="238"/>
      <c r="Q906" s="238"/>
      <c r="R906" s="238"/>
      <c r="S906" s="238"/>
      <c r="T906" s="23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0" t="s">
        <v>268</v>
      </c>
      <c r="AU906" s="240" t="s">
        <v>93</v>
      </c>
      <c r="AV906" s="13" t="s">
        <v>93</v>
      </c>
      <c r="AW906" s="13" t="s">
        <v>34</v>
      </c>
      <c r="AX906" s="13" t="s">
        <v>74</v>
      </c>
      <c r="AY906" s="240" t="s">
        <v>224</v>
      </c>
    </row>
    <row r="907" s="14" customFormat="1">
      <c r="A907" s="14"/>
      <c r="B907" s="246"/>
      <c r="C907" s="247"/>
      <c r="D907" s="231" t="s">
        <v>268</v>
      </c>
      <c r="E907" s="248" t="s">
        <v>19</v>
      </c>
      <c r="F907" s="249" t="s">
        <v>1014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268</v>
      </c>
      <c r="AU907" s="255" t="s">
        <v>93</v>
      </c>
      <c r="AV907" s="14" t="s">
        <v>82</v>
      </c>
      <c r="AW907" s="14" t="s">
        <v>34</v>
      </c>
      <c r="AX907" s="14" t="s">
        <v>74</v>
      </c>
      <c r="AY907" s="255" t="s">
        <v>224</v>
      </c>
    </row>
    <row r="908" s="13" customFormat="1">
      <c r="A908" s="13"/>
      <c r="B908" s="229"/>
      <c r="C908" s="230"/>
      <c r="D908" s="231" t="s">
        <v>268</v>
      </c>
      <c r="E908" s="232" t="s">
        <v>19</v>
      </c>
      <c r="F908" s="233" t="s">
        <v>822</v>
      </c>
      <c r="G908" s="230"/>
      <c r="H908" s="234">
        <v>43</v>
      </c>
      <c r="I908" s="235"/>
      <c r="J908" s="230"/>
      <c r="K908" s="230"/>
      <c r="L908" s="236"/>
      <c r="M908" s="237"/>
      <c r="N908" s="238"/>
      <c r="O908" s="238"/>
      <c r="P908" s="238"/>
      <c r="Q908" s="238"/>
      <c r="R908" s="238"/>
      <c r="S908" s="238"/>
      <c r="T908" s="23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0" t="s">
        <v>268</v>
      </c>
      <c r="AU908" s="240" t="s">
        <v>93</v>
      </c>
      <c r="AV908" s="13" t="s">
        <v>93</v>
      </c>
      <c r="AW908" s="13" t="s">
        <v>34</v>
      </c>
      <c r="AX908" s="13" t="s">
        <v>74</v>
      </c>
      <c r="AY908" s="240" t="s">
        <v>224</v>
      </c>
    </row>
    <row r="909" s="14" customFormat="1">
      <c r="A909" s="14"/>
      <c r="B909" s="246"/>
      <c r="C909" s="247"/>
      <c r="D909" s="231" t="s">
        <v>268</v>
      </c>
      <c r="E909" s="248" t="s">
        <v>19</v>
      </c>
      <c r="F909" s="249" t="s">
        <v>1030</v>
      </c>
      <c r="G909" s="247"/>
      <c r="H909" s="248" t="s">
        <v>19</v>
      </c>
      <c r="I909" s="250"/>
      <c r="J909" s="247"/>
      <c r="K909" s="247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268</v>
      </c>
      <c r="AU909" s="255" t="s">
        <v>93</v>
      </c>
      <c r="AV909" s="14" t="s">
        <v>82</v>
      </c>
      <c r="AW909" s="14" t="s">
        <v>34</v>
      </c>
      <c r="AX909" s="14" t="s">
        <v>74</v>
      </c>
      <c r="AY909" s="255" t="s">
        <v>224</v>
      </c>
    </row>
    <row r="910" s="13" customFormat="1">
      <c r="A910" s="13"/>
      <c r="B910" s="229"/>
      <c r="C910" s="230"/>
      <c r="D910" s="231" t="s">
        <v>268</v>
      </c>
      <c r="E910" s="232" t="s">
        <v>19</v>
      </c>
      <c r="F910" s="233" t="s">
        <v>180</v>
      </c>
      <c r="G910" s="230"/>
      <c r="H910" s="234">
        <v>41</v>
      </c>
      <c r="I910" s="235"/>
      <c r="J910" s="230"/>
      <c r="K910" s="230"/>
      <c r="L910" s="236"/>
      <c r="M910" s="237"/>
      <c r="N910" s="238"/>
      <c r="O910" s="238"/>
      <c r="P910" s="238"/>
      <c r="Q910" s="238"/>
      <c r="R910" s="238"/>
      <c r="S910" s="238"/>
      <c r="T910" s="23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0" t="s">
        <v>268</v>
      </c>
      <c r="AU910" s="240" t="s">
        <v>93</v>
      </c>
      <c r="AV910" s="13" t="s">
        <v>93</v>
      </c>
      <c r="AW910" s="13" t="s">
        <v>34</v>
      </c>
      <c r="AX910" s="13" t="s">
        <v>74</v>
      </c>
      <c r="AY910" s="240" t="s">
        <v>224</v>
      </c>
    </row>
    <row r="911" s="14" customFormat="1">
      <c r="A911" s="14"/>
      <c r="B911" s="246"/>
      <c r="C911" s="247"/>
      <c r="D911" s="231" t="s">
        <v>268</v>
      </c>
      <c r="E911" s="248" t="s">
        <v>19</v>
      </c>
      <c r="F911" s="249" t="s">
        <v>1032</v>
      </c>
      <c r="G911" s="247"/>
      <c r="H911" s="248" t="s">
        <v>19</v>
      </c>
      <c r="I911" s="250"/>
      <c r="J911" s="247"/>
      <c r="K911" s="247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268</v>
      </c>
      <c r="AU911" s="255" t="s">
        <v>93</v>
      </c>
      <c r="AV911" s="14" t="s">
        <v>82</v>
      </c>
      <c r="AW911" s="14" t="s">
        <v>34</v>
      </c>
      <c r="AX911" s="14" t="s">
        <v>74</v>
      </c>
      <c r="AY911" s="255" t="s">
        <v>224</v>
      </c>
    </row>
    <row r="912" s="13" customFormat="1">
      <c r="A912" s="13"/>
      <c r="B912" s="229"/>
      <c r="C912" s="230"/>
      <c r="D912" s="231" t="s">
        <v>268</v>
      </c>
      <c r="E912" s="232" t="s">
        <v>19</v>
      </c>
      <c r="F912" s="233" t="s">
        <v>180</v>
      </c>
      <c r="G912" s="230"/>
      <c r="H912" s="234">
        <v>41</v>
      </c>
      <c r="I912" s="235"/>
      <c r="J912" s="230"/>
      <c r="K912" s="230"/>
      <c r="L912" s="236"/>
      <c r="M912" s="237"/>
      <c r="N912" s="238"/>
      <c r="O912" s="238"/>
      <c r="P912" s="238"/>
      <c r="Q912" s="238"/>
      <c r="R912" s="238"/>
      <c r="S912" s="238"/>
      <c r="T912" s="239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0" t="s">
        <v>268</v>
      </c>
      <c r="AU912" s="240" t="s">
        <v>93</v>
      </c>
      <c r="AV912" s="13" t="s">
        <v>93</v>
      </c>
      <c r="AW912" s="13" t="s">
        <v>34</v>
      </c>
      <c r="AX912" s="13" t="s">
        <v>74</v>
      </c>
      <c r="AY912" s="240" t="s">
        <v>224</v>
      </c>
    </row>
    <row r="913" s="14" customFormat="1">
      <c r="A913" s="14"/>
      <c r="B913" s="246"/>
      <c r="C913" s="247"/>
      <c r="D913" s="231" t="s">
        <v>268</v>
      </c>
      <c r="E913" s="248" t="s">
        <v>19</v>
      </c>
      <c r="F913" s="249" t="s">
        <v>1034</v>
      </c>
      <c r="G913" s="247"/>
      <c r="H913" s="248" t="s">
        <v>19</v>
      </c>
      <c r="I913" s="250"/>
      <c r="J913" s="247"/>
      <c r="K913" s="247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268</v>
      </c>
      <c r="AU913" s="255" t="s">
        <v>93</v>
      </c>
      <c r="AV913" s="14" t="s">
        <v>82</v>
      </c>
      <c r="AW913" s="14" t="s">
        <v>34</v>
      </c>
      <c r="AX913" s="14" t="s">
        <v>74</v>
      </c>
      <c r="AY913" s="255" t="s">
        <v>224</v>
      </c>
    </row>
    <row r="914" s="13" customFormat="1">
      <c r="A914" s="13"/>
      <c r="B914" s="229"/>
      <c r="C914" s="230"/>
      <c r="D914" s="231" t="s">
        <v>268</v>
      </c>
      <c r="E914" s="232" t="s">
        <v>19</v>
      </c>
      <c r="F914" s="233" t="s">
        <v>571</v>
      </c>
      <c r="G914" s="230"/>
      <c r="H914" s="234">
        <v>20</v>
      </c>
      <c r="I914" s="235"/>
      <c r="J914" s="230"/>
      <c r="K914" s="230"/>
      <c r="L914" s="236"/>
      <c r="M914" s="237"/>
      <c r="N914" s="238"/>
      <c r="O914" s="238"/>
      <c r="P914" s="238"/>
      <c r="Q914" s="238"/>
      <c r="R914" s="238"/>
      <c r="S914" s="238"/>
      <c r="T914" s="239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0" t="s">
        <v>268</v>
      </c>
      <c r="AU914" s="240" t="s">
        <v>93</v>
      </c>
      <c r="AV914" s="13" t="s">
        <v>93</v>
      </c>
      <c r="AW914" s="13" t="s">
        <v>34</v>
      </c>
      <c r="AX914" s="13" t="s">
        <v>74</v>
      </c>
      <c r="AY914" s="240" t="s">
        <v>224</v>
      </c>
    </row>
    <row r="915" s="14" customFormat="1">
      <c r="A915" s="14"/>
      <c r="B915" s="246"/>
      <c r="C915" s="247"/>
      <c r="D915" s="231" t="s">
        <v>268</v>
      </c>
      <c r="E915" s="248" t="s">
        <v>19</v>
      </c>
      <c r="F915" s="249" t="s">
        <v>1103</v>
      </c>
      <c r="G915" s="247"/>
      <c r="H915" s="248" t="s">
        <v>19</v>
      </c>
      <c r="I915" s="250"/>
      <c r="J915" s="247"/>
      <c r="K915" s="247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268</v>
      </c>
      <c r="AU915" s="255" t="s">
        <v>93</v>
      </c>
      <c r="AV915" s="14" t="s">
        <v>82</v>
      </c>
      <c r="AW915" s="14" t="s">
        <v>34</v>
      </c>
      <c r="AX915" s="14" t="s">
        <v>74</v>
      </c>
      <c r="AY915" s="255" t="s">
        <v>224</v>
      </c>
    </row>
    <row r="916" s="13" customFormat="1">
      <c r="A916" s="13"/>
      <c r="B916" s="229"/>
      <c r="C916" s="230"/>
      <c r="D916" s="231" t="s">
        <v>268</v>
      </c>
      <c r="E916" s="232" t="s">
        <v>19</v>
      </c>
      <c r="F916" s="233" t="s">
        <v>223</v>
      </c>
      <c r="G916" s="230"/>
      <c r="H916" s="234">
        <v>5</v>
      </c>
      <c r="I916" s="235"/>
      <c r="J916" s="230"/>
      <c r="K916" s="230"/>
      <c r="L916" s="236"/>
      <c r="M916" s="237"/>
      <c r="N916" s="238"/>
      <c r="O916" s="238"/>
      <c r="P916" s="238"/>
      <c r="Q916" s="238"/>
      <c r="R916" s="238"/>
      <c r="S916" s="238"/>
      <c r="T916" s="23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0" t="s">
        <v>268</v>
      </c>
      <c r="AU916" s="240" t="s">
        <v>93</v>
      </c>
      <c r="AV916" s="13" t="s">
        <v>93</v>
      </c>
      <c r="AW916" s="13" t="s">
        <v>34</v>
      </c>
      <c r="AX916" s="13" t="s">
        <v>74</v>
      </c>
      <c r="AY916" s="240" t="s">
        <v>224</v>
      </c>
    </row>
    <row r="917" s="16" customFormat="1">
      <c r="A917" s="16"/>
      <c r="B917" s="272"/>
      <c r="C917" s="273"/>
      <c r="D917" s="231" t="s">
        <v>268</v>
      </c>
      <c r="E917" s="274" t="s">
        <v>19</v>
      </c>
      <c r="F917" s="275" t="s">
        <v>351</v>
      </c>
      <c r="G917" s="273"/>
      <c r="H917" s="276">
        <v>180</v>
      </c>
      <c r="I917" s="277"/>
      <c r="J917" s="273"/>
      <c r="K917" s="273"/>
      <c r="L917" s="278"/>
      <c r="M917" s="279"/>
      <c r="N917" s="280"/>
      <c r="O917" s="280"/>
      <c r="P917" s="280"/>
      <c r="Q917" s="280"/>
      <c r="R917" s="280"/>
      <c r="S917" s="280"/>
      <c r="T917" s="281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82" t="s">
        <v>268</v>
      </c>
      <c r="AU917" s="282" t="s">
        <v>93</v>
      </c>
      <c r="AV917" s="16" t="s">
        <v>231</v>
      </c>
      <c r="AW917" s="16" t="s">
        <v>34</v>
      </c>
      <c r="AX917" s="16" t="s">
        <v>82</v>
      </c>
      <c r="AY917" s="282" t="s">
        <v>224</v>
      </c>
    </row>
    <row r="918" s="2" customFormat="1" ht="78" customHeight="1">
      <c r="A918" s="41"/>
      <c r="B918" s="42"/>
      <c r="C918" s="216" t="s">
        <v>1104</v>
      </c>
      <c r="D918" s="216" t="s">
        <v>227</v>
      </c>
      <c r="E918" s="217" t="s">
        <v>1105</v>
      </c>
      <c r="F918" s="218" t="s">
        <v>1106</v>
      </c>
      <c r="G918" s="219" t="s">
        <v>371</v>
      </c>
      <c r="H918" s="220">
        <v>99.537999999999997</v>
      </c>
      <c r="I918" s="221"/>
      <c r="J918" s="222">
        <f>ROUND(I918*H918,2)</f>
        <v>0</v>
      </c>
      <c r="K918" s="218" t="s">
        <v>312</v>
      </c>
      <c r="L918" s="47"/>
      <c r="M918" s="223" t="s">
        <v>19</v>
      </c>
      <c r="N918" s="224" t="s">
        <v>46</v>
      </c>
      <c r="O918" s="87"/>
      <c r="P918" s="225">
        <f>O918*H918</f>
        <v>0</v>
      </c>
      <c r="Q918" s="225">
        <v>1.05555</v>
      </c>
      <c r="R918" s="225">
        <f>Q918*H918</f>
        <v>105.06733589999999</v>
      </c>
      <c r="S918" s="225">
        <v>0</v>
      </c>
      <c r="T918" s="226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7" t="s">
        <v>231</v>
      </c>
      <c r="AT918" s="227" t="s">
        <v>227</v>
      </c>
      <c r="AU918" s="227" t="s">
        <v>93</v>
      </c>
      <c r="AY918" s="20" t="s">
        <v>224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20" t="s">
        <v>93</v>
      </c>
      <c r="BK918" s="228">
        <f>ROUND(I918*H918,2)</f>
        <v>0</v>
      </c>
      <c r="BL918" s="20" t="s">
        <v>231</v>
      </c>
      <c r="BM918" s="227" t="s">
        <v>1107</v>
      </c>
    </row>
    <row r="919" s="2" customFormat="1">
      <c r="A919" s="41"/>
      <c r="B919" s="42"/>
      <c r="C919" s="43"/>
      <c r="D919" s="267" t="s">
        <v>314</v>
      </c>
      <c r="E919" s="43"/>
      <c r="F919" s="268" t="s">
        <v>1108</v>
      </c>
      <c r="G919" s="43"/>
      <c r="H919" s="43"/>
      <c r="I919" s="269"/>
      <c r="J919" s="43"/>
      <c r="K919" s="43"/>
      <c r="L919" s="47"/>
      <c r="M919" s="270"/>
      <c r="N919" s="271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314</v>
      </c>
      <c r="AU919" s="20" t="s">
        <v>93</v>
      </c>
    </row>
    <row r="920" s="14" customFormat="1">
      <c r="A920" s="14"/>
      <c r="B920" s="246"/>
      <c r="C920" s="247"/>
      <c r="D920" s="231" t="s">
        <v>268</v>
      </c>
      <c r="E920" s="248" t="s">
        <v>19</v>
      </c>
      <c r="F920" s="249" t="s">
        <v>1109</v>
      </c>
      <c r="G920" s="247"/>
      <c r="H920" s="248" t="s">
        <v>19</v>
      </c>
      <c r="I920" s="250"/>
      <c r="J920" s="247"/>
      <c r="K920" s="247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268</v>
      </c>
      <c r="AU920" s="255" t="s">
        <v>93</v>
      </c>
      <c r="AV920" s="14" t="s">
        <v>82</v>
      </c>
      <c r="AW920" s="14" t="s">
        <v>34</v>
      </c>
      <c r="AX920" s="14" t="s">
        <v>74</v>
      </c>
      <c r="AY920" s="255" t="s">
        <v>224</v>
      </c>
    </row>
    <row r="921" s="13" customFormat="1">
      <c r="A921" s="13"/>
      <c r="B921" s="229"/>
      <c r="C921" s="230"/>
      <c r="D921" s="231" t="s">
        <v>268</v>
      </c>
      <c r="E921" s="232" t="s">
        <v>19</v>
      </c>
      <c r="F921" s="233" t="s">
        <v>1110</v>
      </c>
      <c r="G921" s="230"/>
      <c r="H921" s="234">
        <v>6.9610000000000003</v>
      </c>
      <c r="I921" s="235"/>
      <c r="J921" s="230"/>
      <c r="K921" s="230"/>
      <c r="L921" s="236"/>
      <c r="M921" s="237"/>
      <c r="N921" s="238"/>
      <c r="O921" s="238"/>
      <c r="P921" s="238"/>
      <c r="Q921" s="238"/>
      <c r="R921" s="238"/>
      <c r="S921" s="238"/>
      <c r="T921" s="23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0" t="s">
        <v>268</v>
      </c>
      <c r="AU921" s="240" t="s">
        <v>93</v>
      </c>
      <c r="AV921" s="13" t="s">
        <v>93</v>
      </c>
      <c r="AW921" s="13" t="s">
        <v>34</v>
      </c>
      <c r="AX921" s="13" t="s">
        <v>74</v>
      </c>
      <c r="AY921" s="240" t="s">
        <v>224</v>
      </c>
    </row>
    <row r="922" s="14" customFormat="1">
      <c r="A922" s="14"/>
      <c r="B922" s="246"/>
      <c r="C922" s="247"/>
      <c r="D922" s="231" t="s">
        <v>268</v>
      </c>
      <c r="E922" s="248" t="s">
        <v>19</v>
      </c>
      <c r="F922" s="249" t="s">
        <v>1111</v>
      </c>
      <c r="G922" s="247"/>
      <c r="H922" s="248" t="s">
        <v>19</v>
      </c>
      <c r="I922" s="250"/>
      <c r="J922" s="247"/>
      <c r="K922" s="247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268</v>
      </c>
      <c r="AU922" s="255" t="s">
        <v>93</v>
      </c>
      <c r="AV922" s="14" t="s">
        <v>82</v>
      </c>
      <c r="AW922" s="14" t="s">
        <v>34</v>
      </c>
      <c r="AX922" s="14" t="s">
        <v>74</v>
      </c>
      <c r="AY922" s="255" t="s">
        <v>224</v>
      </c>
    </row>
    <row r="923" s="13" customFormat="1">
      <c r="A923" s="13"/>
      <c r="B923" s="229"/>
      <c r="C923" s="230"/>
      <c r="D923" s="231" t="s">
        <v>268</v>
      </c>
      <c r="E923" s="232" t="s">
        <v>19</v>
      </c>
      <c r="F923" s="233" t="s">
        <v>1112</v>
      </c>
      <c r="G923" s="230"/>
      <c r="H923" s="234">
        <v>17.085000000000001</v>
      </c>
      <c r="I923" s="235"/>
      <c r="J923" s="230"/>
      <c r="K923" s="230"/>
      <c r="L923" s="236"/>
      <c r="M923" s="237"/>
      <c r="N923" s="238"/>
      <c r="O923" s="238"/>
      <c r="P923" s="238"/>
      <c r="Q923" s="238"/>
      <c r="R923" s="238"/>
      <c r="S923" s="238"/>
      <c r="T923" s="23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0" t="s">
        <v>268</v>
      </c>
      <c r="AU923" s="240" t="s">
        <v>93</v>
      </c>
      <c r="AV923" s="13" t="s">
        <v>93</v>
      </c>
      <c r="AW923" s="13" t="s">
        <v>34</v>
      </c>
      <c r="AX923" s="13" t="s">
        <v>74</v>
      </c>
      <c r="AY923" s="240" t="s">
        <v>224</v>
      </c>
    </row>
    <row r="924" s="14" customFormat="1">
      <c r="A924" s="14"/>
      <c r="B924" s="246"/>
      <c r="C924" s="247"/>
      <c r="D924" s="231" t="s">
        <v>268</v>
      </c>
      <c r="E924" s="248" t="s">
        <v>19</v>
      </c>
      <c r="F924" s="249" t="s">
        <v>1113</v>
      </c>
      <c r="G924" s="247"/>
      <c r="H924" s="248" t="s">
        <v>19</v>
      </c>
      <c r="I924" s="250"/>
      <c r="J924" s="247"/>
      <c r="K924" s="247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268</v>
      </c>
      <c r="AU924" s="255" t="s">
        <v>93</v>
      </c>
      <c r="AV924" s="14" t="s">
        <v>82</v>
      </c>
      <c r="AW924" s="14" t="s">
        <v>34</v>
      </c>
      <c r="AX924" s="14" t="s">
        <v>74</v>
      </c>
      <c r="AY924" s="255" t="s">
        <v>224</v>
      </c>
    </row>
    <row r="925" s="13" customFormat="1">
      <c r="A925" s="13"/>
      <c r="B925" s="229"/>
      <c r="C925" s="230"/>
      <c r="D925" s="231" t="s">
        <v>268</v>
      </c>
      <c r="E925" s="232" t="s">
        <v>19</v>
      </c>
      <c r="F925" s="233" t="s">
        <v>1114</v>
      </c>
      <c r="G925" s="230"/>
      <c r="H925" s="234">
        <v>3.21</v>
      </c>
      <c r="I925" s="235"/>
      <c r="J925" s="230"/>
      <c r="K925" s="230"/>
      <c r="L925" s="236"/>
      <c r="M925" s="237"/>
      <c r="N925" s="238"/>
      <c r="O925" s="238"/>
      <c r="P925" s="238"/>
      <c r="Q925" s="238"/>
      <c r="R925" s="238"/>
      <c r="S925" s="238"/>
      <c r="T925" s="23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0" t="s">
        <v>268</v>
      </c>
      <c r="AU925" s="240" t="s">
        <v>93</v>
      </c>
      <c r="AV925" s="13" t="s">
        <v>93</v>
      </c>
      <c r="AW925" s="13" t="s">
        <v>34</v>
      </c>
      <c r="AX925" s="13" t="s">
        <v>74</v>
      </c>
      <c r="AY925" s="240" t="s">
        <v>224</v>
      </c>
    </row>
    <row r="926" s="14" customFormat="1">
      <c r="A926" s="14"/>
      <c r="B926" s="246"/>
      <c r="C926" s="247"/>
      <c r="D926" s="231" t="s">
        <v>268</v>
      </c>
      <c r="E926" s="248" t="s">
        <v>19</v>
      </c>
      <c r="F926" s="249" t="s">
        <v>1115</v>
      </c>
      <c r="G926" s="247"/>
      <c r="H926" s="248" t="s">
        <v>19</v>
      </c>
      <c r="I926" s="250"/>
      <c r="J926" s="247"/>
      <c r="K926" s="247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268</v>
      </c>
      <c r="AU926" s="255" t="s">
        <v>93</v>
      </c>
      <c r="AV926" s="14" t="s">
        <v>82</v>
      </c>
      <c r="AW926" s="14" t="s">
        <v>34</v>
      </c>
      <c r="AX926" s="14" t="s">
        <v>74</v>
      </c>
      <c r="AY926" s="255" t="s">
        <v>224</v>
      </c>
    </row>
    <row r="927" s="13" customFormat="1">
      <c r="A927" s="13"/>
      <c r="B927" s="229"/>
      <c r="C927" s="230"/>
      <c r="D927" s="231" t="s">
        <v>268</v>
      </c>
      <c r="E927" s="232" t="s">
        <v>19</v>
      </c>
      <c r="F927" s="233" t="s">
        <v>1116</v>
      </c>
      <c r="G927" s="230"/>
      <c r="H927" s="234">
        <v>15.517</v>
      </c>
      <c r="I927" s="235"/>
      <c r="J927" s="230"/>
      <c r="K927" s="230"/>
      <c r="L927" s="236"/>
      <c r="M927" s="237"/>
      <c r="N927" s="238"/>
      <c r="O927" s="238"/>
      <c r="P927" s="238"/>
      <c r="Q927" s="238"/>
      <c r="R927" s="238"/>
      <c r="S927" s="238"/>
      <c r="T927" s="239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0" t="s">
        <v>268</v>
      </c>
      <c r="AU927" s="240" t="s">
        <v>93</v>
      </c>
      <c r="AV927" s="13" t="s">
        <v>93</v>
      </c>
      <c r="AW927" s="13" t="s">
        <v>34</v>
      </c>
      <c r="AX927" s="13" t="s">
        <v>74</v>
      </c>
      <c r="AY927" s="240" t="s">
        <v>224</v>
      </c>
    </row>
    <row r="928" s="14" customFormat="1">
      <c r="A928" s="14"/>
      <c r="B928" s="246"/>
      <c r="C928" s="247"/>
      <c r="D928" s="231" t="s">
        <v>268</v>
      </c>
      <c r="E928" s="248" t="s">
        <v>19</v>
      </c>
      <c r="F928" s="249" t="s">
        <v>1117</v>
      </c>
      <c r="G928" s="247"/>
      <c r="H928" s="248" t="s">
        <v>19</v>
      </c>
      <c r="I928" s="250"/>
      <c r="J928" s="247"/>
      <c r="K928" s="247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268</v>
      </c>
      <c r="AU928" s="255" t="s">
        <v>93</v>
      </c>
      <c r="AV928" s="14" t="s">
        <v>82</v>
      </c>
      <c r="AW928" s="14" t="s">
        <v>34</v>
      </c>
      <c r="AX928" s="14" t="s">
        <v>74</v>
      </c>
      <c r="AY928" s="255" t="s">
        <v>224</v>
      </c>
    </row>
    <row r="929" s="13" customFormat="1">
      <c r="A929" s="13"/>
      <c r="B929" s="229"/>
      <c r="C929" s="230"/>
      <c r="D929" s="231" t="s">
        <v>268</v>
      </c>
      <c r="E929" s="232" t="s">
        <v>19</v>
      </c>
      <c r="F929" s="233" t="s">
        <v>1118</v>
      </c>
      <c r="G929" s="230"/>
      <c r="H929" s="234">
        <v>0.46700000000000003</v>
      </c>
      <c r="I929" s="235"/>
      <c r="J929" s="230"/>
      <c r="K929" s="230"/>
      <c r="L929" s="236"/>
      <c r="M929" s="237"/>
      <c r="N929" s="238"/>
      <c r="O929" s="238"/>
      <c r="P929" s="238"/>
      <c r="Q929" s="238"/>
      <c r="R929" s="238"/>
      <c r="S929" s="238"/>
      <c r="T929" s="239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0" t="s">
        <v>268</v>
      </c>
      <c r="AU929" s="240" t="s">
        <v>93</v>
      </c>
      <c r="AV929" s="13" t="s">
        <v>93</v>
      </c>
      <c r="AW929" s="13" t="s">
        <v>34</v>
      </c>
      <c r="AX929" s="13" t="s">
        <v>74</v>
      </c>
      <c r="AY929" s="240" t="s">
        <v>224</v>
      </c>
    </row>
    <row r="930" s="14" customFormat="1">
      <c r="A930" s="14"/>
      <c r="B930" s="246"/>
      <c r="C930" s="247"/>
      <c r="D930" s="231" t="s">
        <v>268</v>
      </c>
      <c r="E930" s="248" t="s">
        <v>19</v>
      </c>
      <c r="F930" s="249" t="s">
        <v>1119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268</v>
      </c>
      <c r="AU930" s="255" t="s">
        <v>93</v>
      </c>
      <c r="AV930" s="14" t="s">
        <v>82</v>
      </c>
      <c r="AW930" s="14" t="s">
        <v>34</v>
      </c>
      <c r="AX930" s="14" t="s">
        <v>74</v>
      </c>
      <c r="AY930" s="255" t="s">
        <v>224</v>
      </c>
    </row>
    <row r="931" s="13" customFormat="1">
      <c r="A931" s="13"/>
      <c r="B931" s="229"/>
      <c r="C931" s="230"/>
      <c r="D931" s="231" t="s">
        <v>268</v>
      </c>
      <c r="E931" s="232" t="s">
        <v>19</v>
      </c>
      <c r="F931" s="233" t="s">
        <v>1120</v>
      </c>
      <c r="G931" s="230"/>
      <c r="H931" s="234">
        <v>14.089</v>
      </c>
      <c r="I931" s="235"/>
      <c r="J931" s="230"/>
      <c r="K931" s="230"/>
      <c r="L931" s="236"/>
      <c r="M931" s="237"/>
      <c r="N931" s="238"/>
      <c r="O931" s="238"/>
      <c r="P931" s="238"/>
      <c r="Q931" s="238"/>
      <c r="R931" s="238"/>
      <c r="S931" s="238"/>
      <c r="T931" s="239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0" t="s">
        <v>268</v>
      </c>
      <c r="AU931" s="240" t="s">
        <v>93</v>
      </c>
      <c r="AV931" s="13" t="s">
        <v>93</v>
      </c>
      <c r="AW931" s="13" t="s">
        <v>34</v>
      </c>
      <c r="AX931" s="13" t="s">
        <v>74</v>
      </c>
      <c r="AY931" s="240" t="s">
        <v>224</v>
      </c>
    </row>
    <row r="932" s="14" customFormat="1">
      <c r="A932" s="14"/>
      <c r="B932" s="246"/>
      <c r="C932" s="247"/>
      <c r="D932" s="231" t="s">
        <v>268</v>
      </c>
      <c r="E932" s="248" t="s">
        <v>19</v>
      </c>
      <c r="F932" s="249" t="s">
        <v>1121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268</v>
      </c>
      <c r="AU932" s="255" t="s">
        <v>93</v>
      </c>
      <c r="AV932" s="14" t="s">
        <v>82</v>
      </c>
      <c r="AW932" s="14" t="s">
        <v>34</v>
      </c>
      <c r="AX932" s="14" t="s">
        <v>74</v>
      </c>
      <c r="AY932" s="255" t="s">
        <v>224</v>
      </c>
    </row>
    <row r="933" s="13" customFormat="1">
      <c r="A933" s="13"/>
      <c r="B933" s="229"/>
      <c r="C933" s="230"/>
      <c r="D933" s="231" t="s">
        <v>268</v>
      </c>
      <c r="E933" s="232" t="s">
        <v>19</v>
      </c>
      <c r="F933" s="233" t="s">
        <v>1122</v>
      </c>
      <c r="G933" s="230"/>
      <c r="H933" s="234">
        <v>0.41699999999999998</v>
      </c>
      <c r="I933" s="235"/>
      <c r="J933" s="230"/>
      <c r="K933" s="230"/>
      <c r="L933" s="236"/>
      <c r="M933" s="237"/>
      <c r="N933" s="238"/>
      <c r="O933" s="238"/>
      <c r="P933" s="238"/>
      <c r="Q933" s="238"/>
      <c r="R933" s="238"/>
      <c r="S933" s="238"/>
      <c r="T933" s="23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0" t="s">
        <v>268</v>
      </c>
      <c r="AU933" s="240" t="s">
        <v>93</v>
      </c>
      <c r="AV933" s="13" t="s">
        <v>93</v>
      </c>
      <c r="AW933" s="13" t="s">
        <v>34</v>
      </c>
      <c r="AX933" s="13" t="s">
        <v>74</v>
      </c>
      <c r="AY933" s="240" t="s">
        <v>224</v>
      </c>
    </row>
    <row r="934" s="14" customFormat="1">
      <c r="A934" s="14"/>
      <c r="B934" s="246"/>
      <c r="C934" s="247"/>
      <c r="D934" s="231" t="s">
        <v>268</v>
      </c>
      <c r="E934" s="248" t="s">
        <v>19</v>
      </c>
      <c r="F934" s="249" t="s">
        <v>1123</v>
      </c>
      <c r="G934" s="247"/>
      <c r="H934" s="248" t="s">
        <v>19</v>
      </c>
      <c r="I934" s="250"/>
      <c r="J934" s="247"/>
      <c r="K934" s="247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268</v>
      </c>
      <c r="AU934" s="255" t="s">
        <v>93</v>
      </c>
      <c r="AV934" s="14" t="s">
        <v>82</v>
      </c>
      <c r="AW934" s="14" t="s">
        <v>34</v>
      </c>
      <c r="AX934" s="14" t="s">
        <v>74</v>
      </c>
      <c r="AY934" s="255" t="s">
        <v>224</v>
      </c>
    </row>
    <row r="935" s="13" customFormat="1">
      <c r="A935" s="13"/>
      <c r="B935" s="229"/>
      <c r="C935" s="230"/>
      <c r="D935" s="231" t="s">
        <v>268</v>
      </c>
      <c r="E935" s="232" t="s">
        <v>19</v>
      </c>
      <c r="F935" s="233" t="s">
        <v>1124</v>
      </c>
      <c r="G935" s="230"/>
      <c r="H935" s="234">
        <v>14.375</v>
      </c>
      <c r="I935" s="235"/>
      <c r="J935" s="230"/>
      <c r="K935" s="230"/>
      <c r="L935" s="236"/>
      <c r="M935" s="237"/>
      <c r="N935" s="238"/>
      <c r="O935" s="238"/>
      <c r="P935" s="238"/>
      <c r="Q935" s="238"/>
      <c r="R935" s="238"/>
      <c r="S935" s="238"/>
      <c r="T935" s="239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0" t="s">
        <v>268</v>
      </c>
      <c r="AU935" s="240" t="s">
        <v>93</v>
      </c>
      <c r="AV935" s="13" t="s">
        <v>93</v>
      </c>
      <c r="AW935" s="13" t="s">
        <v>34</v>
      </c>
      <c r="AX935" s="13" t="s">
        <v>74</v>
      </c>
      <c r="AY935" s="240" t="s">
        <v>224</v>
      </c>
    </row>
    <row r="936" s="14" customFormat="1">
      <c r="A936" s="14"/>
      <c r="B936" s="246"/>
      <c r="C936" s="247"/>
      <c r="D936" s="231" t="s">
        <v>268</v>
      </c>
      <c r="E936" s="248" t="s">
        <v>19</v>
      </c>
      <c r="F936" s="249" t="s">
        <v>1125</v>
      </c>
      <c r="G936" s="247"/>
      <c r="H936" s="248" t="s">
        <v>19</v>
      </c>
      <c r="I936" s="250"/>
      <c r="J936" s="247"/>
      <c r="K936" s="247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268</v>
      </c>
      <c r="AU936" s="255" t="s">
        <v>93</v>
      </c>
      <c r="AV936" s="14" t="s">
        <v>82</v>
      </c>
      <c r="AW936" s="14" t="s">
        <v>34</v>
      </c>
      <c r="AX936" s="14" t="s">
        <v>74</v>
      </c>
      <c r="AY936" s="255" t="s">
        <v>224</v>
      </c>
    </row>
    <row r="937" s="13" customFormat="1">
      <c r="A937" s="13"/>
      <c r="B937" s="229"/>
      <c r="C937" s="230"/>
      <c r="D937" s="231" t="s">
        <v>268</v>
      </c>
      <c r="E937" s="232" t="s">
        <v>19</v>
      </c>
      <c r="F937" s="233" t="s">
        <v>1126</v>
      </c>
      <c r="G937" s="230"/>
      <c r="H937" s="234">
        <v>0.23899999999999999</v>
      </c>
      <c r="I937" s="235"/>
      <c r="J937" s="230"/>
      <c r="K937" s="230"/>
      <c r="L937" s="236"/>
      <c r="M937" s="237"/>
      <c r="N937" s="238"/>
      <c r="O937" s="238"/>
      <c r="P937" s="238"/>
      <c r="Q937" s="238"/>
      <c r="R937" s="238"/>
      <c r="S937" s="238"/>
      <c r="T937" s="23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0" t="s">
        <v>268</v>
      </c>
      <c r="AU937" s="240" t="s">
        <v>93</v>
      </c>
      <c r="AV937" s="13" t="s">
        <v>93</v>
      </c>
      <c r="AW937" s="13" t="s">
        <v>34</v>
      </c>
      <c r="AX937" s="13" t="s">
        <v>74</v>
      </c>
      <c r="AY937" s="240" t="s">
        <v>224</v>
      </c>
    </row>
    <row r="938" s="14" customFormat="1">
      <c r="A938" s="14"/>
      <c r="B938" s="246"/>
      <c r="C938" s="247"/>
      <c r="D938" s="231" t="s">
        <v>268</v>
      </c>
      <c r="E938" s="248" t="s">
        <v>19</v>
      </c>
      <c r="F938" s="249" t="s">
        <v>1127</v>
      </c>
      <c r="G938" s="247"/>
      <c r="H938" s="248" t="s">
        <v>19</v>
      </c>
      <c r="I938" s="250"/>
      <c r="J938" s="247"/>
      <c r="K938" s="247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268</v>
      </c>
      <c r="AU938" s="255" t="s">
        <v>93</v>
      </c>
      <c r="AV938" s="14" t="s">
        <v>82</v>
      </c>
      <c r="AW938" s="14" t="s">
        <v>34</v>
      </c>
      <c r="AX938" s="14" t="s">
        <v>74</v>
      </c>
      <c r="AY938" s="255" t="s">
        <v>224</v>
      </c>
    </row>
    <row r="939" s="13" customFormat="1">
      <c r="A939" s="13"/>
      <c r="B939" s="229"/>
      <c r="C939" s="230"/>
      <c r="D939" s="231" t="s">
        <v>268</v>
      </c>
      <c r="E939" s="232" t="s">
        <v>19</v>
      </c>
      <c r="F939" s="233" t="s">
        <v>1128</v>
      </c>
      <c r="G939" s="230"/>
      <c r="H939" s="234">
        <v>12.303000000000001</v>
      </c>
      <c r="I939" s="235"/>
      <c r="J939" s="230"/>
      <c r="K939" s="230"/>
      <c r="L939" s="236"/>
      <c r="M939" s="237"/>
      <c r="N939" s="238"/>
      <c r="O939" s="238"/>
      <c r="P939" s="238"/>
      <c r="Q939" s="238"/>
      <c r="R939" s="238"/>
      <c r="S939" s="238"/>
      <c r="T939" s="23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0" t="s">
        <v>268</v>
      </c>
      <c r="AU939" s="240" t="s">
        <v>93</v>
      </c>
      <c r="AV939" s="13" t="s">
        <v>93</v>
      </c>
      <c r="AW939" s="13" t="s">
        <v>34</v>
      </c>
      <c r="AX939" s="13" t="s">
        <v>74</v>
      </c>
      <c r="AY939" s="240" t="s">
        <v>224</v>
      </c>
    </row>
    <row r="940" s="14" customFormat="1">
      <c r="A940" s="14"/>
      <c r="B940" s="246"/>
      <c r="C940" s="247"/>
      <c r="D940" s="231" t="s">
        <v>268</v>
      </c>
      <c r="E940" s="248" t="s">
        <v>19</v>
      </c>
      <c r="F940" s="249" t="s">
        <v>1129</v>
      </c>
      <c r="G940" s="247"/>
      <c r="H940" s="248" t="s">
        <v>19</v>
      </c>
      <c r="I940" s="250"/>
      <c r="J940" s="247"/>
      <c r="K940" s="247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268</v>
      </c>
      <c r="AU940" s="255" t="s">
        <v>93</v>
      </c>
      <c r="AV940" s="14" t="s">
        <v>82</v>
      </c>
      <c r="AW940" s="14" t="s">
        <v>34</v>
      </c>
      <c r="AX940" s="14" t="s">
        <v>74</v>
      </c>
      <c r="AY940" s="255" t="s">
        <v>224</v>
      </c>
    </row>
    <row r="941" s="13" customFormat="1">
      <c r="A941" s="13"/>
      <c r="B941" s="229"/>
      <c r="C941" s="230"/>
      <c r="D941" s="231" t="s">
        <v>268</v>
      </c>
      <c r="E941" s="232" t="s">
        <v>19</v>
      </c>
      <c r="F941" s="233" t="s">
        <v>1130</v>
      </c>
      <c r="G941" s="230"/>
      <c r="H941" s="234">
        <v>0.437</v>
      </c>
      <c r="I941" s="235"/>
      <c r="J941" s="230"/>
      <c r="K941" s="230"/>
      <c r="L941" s="236"/>
      <c r="M941" s="237"/>
      <c r="N941" s="238"/>
      <c r="O941" s="238"/>
      <c r="P941" s="238"/>
      <c r="Q941" s="238"/>
      <c r="R941" s="238"/>
      <c r="S941" s="238"/>
      <c r="T941" s="23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0" t="s">
        <v>268</v>
      </c>
      <c r="AU941" s="240" t="s">
        <v>93</v>
      </c>
      <c r="AV941" s="13" t="s">
        <v>93</v>
      </c>
      <c r="AW941" s="13" t="s">
        <v>34</v>
      </c>
      <c r="AX941" s="13" t="s">
        <v>74</v>
      </c>
      <c r="AY941" s="240" t="s">
        <v>224</v>
      </c>
    </row>
    <row r="942" s="14" customFormat="1">
      <c r="A942" s="14"/>
      <c r="B942" s="246"/>
      <c r="C942" s="247"/>
      <c r="D942" s="231" t="s">
        <v>268</v>
      </c>
      <c r="E942" s="248" t="s">
        <v>19</v>
      </c>
      <c r="F942" s="249" t="s">
        <v>1131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268</v>
      </c>
      <c r="AU942" s="255" t="s">
        <v>93</v>
      </c>
      <c r="AV942" s="14" t="s">
        <v>82</v>
      </c>
      <c r="AW942" s="14" t="s">
        <v>34</v>
      </c>
      <c r="AX942" s="14" t="s">
        <v>74</v>
      </c>
      <c r="AY942" s="255" t="s">
        <v>224</v>
      </c>
    </row>
    <row r="943" s="13" customFormat="1">
      <c r="A943" s="13"/>
      <c r="B943" s="229"/>
      <c r="C943" s="230"/>
      <c r="D943" s="231" t="s">
        <v>268</v>
      </c>
      <c r="E943" s="232" t="s">
        <v>19</v>
      </c>
      <c r="F943" s="233" t="s">
        <v>1132</v>
      </c>
      <c r="G943" s="230"/>
      <c r="H943" s="234">
        <v>7.4580000000000002</v>
      </c>
      <c r="I943" s="235"/>
      <c r="J943" s="230"/>
      <c r="K943" s="230"/>
      <c r="L943" s="236"/>
      <c r="M943" s="237"/>
      <c r="N943" s="238"/>
      <c r="O943" s="238"/>
      <c r="P943" s="238"/>
      <c r="Q943" s="238"/>
      <c r="R943" s="238"/>
      <c r="S943" s="238"/>
      <c r="T943" s="23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0" t="s">
        <v>268</v>
      </c>
      <c r="AU943" s="240" t="s">
        <v>93</v>
      </c>
      <c r="AV943" s="13" t="s">
        <v>93</v>
      </c>
      <c r="AW943" s="13" t="s">
        <v>34</v>
      </c>
      <c r="AX943" s="13" t="s">
        <v>74</v>
      </c>
      <c r="AY943" s="240" t="s">
        <v>224</v>
      </c>
    </row>
    <row r="944" s="15" customFormat="1">
      <c r="A944" s="15"/>
      <c r="B944" s="256"/>
      <c r="C944" s="257"/>
      <c r="D944" s="231" t="s">
        <v>268</v>
      </c>
      <c r="E944" s="258" t="s">
        <v>19</v>
      </c>
      <c r="F944" s="259" t="s">
        <v>300</v>
      </c>
      <c r="G944" s="257"/>
      <c r="H944" s="260">
        <v>92.558000000000007</v>
      </c>
      <c r="I944" s="261"/>
      <c r="J944" s="257"/>
      <c r="K944" s="257"/>
      <c r="L944" s="262"/>
      <c r="M944" s="263"/>
      <c r="N944" s="264"/>
      <c r="O944" s="264"/>
      <c r="P944" s="264"/>
      <c r="Q944" s="264"/>
      <c r="R944" s="264"/>
      <c r="S944" s="264"/>
      <c r="T944" s="26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6" t="s">
        <v>268</v>
      </c>
      <c r="AU944" s="266" t="s">
        <v>93</v>
      </c>
      <c r="AV944" s="15" t="s">
        <v>108</v>
      </c>
      <c r="AW944" s="15" t="s">
        <v>34</v>
      </c>
      <c r="AX944" s="15" t="s">
        <v>74</v>
      </c>
      <c r="AY944" s="266" t="s">
        <v>224</v>
      </c>
    </row>
    <row r="945" s="14" customFormat="1">
      <c r="A945" s="14"/>
      <c r="B945" s="246"/>
      <c r="C945" s="247"/>
      <c r="D945" s="231" t="s">
        <v>268</v>
      </c>
      <c r="E945" s="248" t="s">
        <v>19</v>
      </c>
      <c r="F945" s="249" t="s">
        <v>1028</v>
      </c>
      <c r="G945" s="247"/>
      <c r="H945" s="248" t="s">
        <v>19</v>
      </c>
      <c r="I945" s="250"/>
      <c r="J945" s="247"/>
      <c r="K945" s="247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268</v>
      </c>
      <c r="AU945" s="255" t="s">
        <v>93</v>
      </c>
      <c r="AV945" s="14" t="s">
        <v>82</v>
      </c>
      <c r="AW945" s="14" t="s">
        <v>34</v>
      </c>
      <c r="AX945" s="14" t="s">
        <v>74</v>
      </c>
      <c r="AY945" s="255" t="s">
        <v>224</v>
      </c>
    </row>
    <row r="946" s="13" customFormat="1">
      <c r="A946" s="13"/>
      <c r="B946" s="229"/>
      <c r="C946" s="230"/>
      <c r="D946" s="231" t="s">
        <v>268</v>
      </c>
      <c r="E946" s="232" t="s">
        <v>19</v>
      </c>
      <c r="F946" s="233" t="s">
        <v>1133</v>
      </c>
      <c r="G946" s="230"/>
      <c r="H946" s="234">
        <v>6.9800000000000004</v>
      </c>
      <c r="I946" s="235"/>
      <c r="J946" s="230"/>
      <c r="K946" s="230"/>
      <c r="L946" s="236"/>
      <c r="M946" s="237"/>
      <c r="N946" s="238"/>
      <c r="O946" s="238"/>
      <c r="P946" s="238"/>
      <c r="Q946" s="238"/>
      <c r="R946" s="238"/>
      <c r="S946" s="238"/>
      <c r="T946" s="23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0" t="s">
        <v>268</v>
      </c>
      <c r="AU946" s="240" t="s">
        <v>93</v>
      </c>
      <c r="AV946" s="13" t="s">
        <v>93</v>
      </c>
      <c r="AW946" s="13" t="s">
        <v>34</v>
      </c>
      <c r="AX946" s="13" t="s">
        <v>74</v>
      </c>
      <c r="AY946" s="240" t="s">
        <v>224</v>
      </c>
    </row>
    <row r="947" s="16" customFormat="1">
      <c r="A947" s="16"/>
      <c r="B947" s="272"/>
      <c r="C947" s="273"/>
      <c r="D947" s="231" t="s">
        <v>268</v>
      </c>
      <c r="E947" s="274" t="s">
        <v>19</v>
      </c>
      <c r="F947" s="275" t="s">
        <v>351</v>
      </c>
      <c r="G947" s="273"/>
      <c r="H947" s="276">
        <v>99.537999999999997</v>
      </c>
      <c r="I947" s="277"/>
      <c r="J947" s="273"/>
      <c r="K947" s="273"/>
      <c r="L947" s="278"/>
      <c r="M947" s="279"/>
      <c r="N947" s="280"/>
      <c r="O947" s="280"/>
      <c r="P947" s="280"/>
      <c r="Q947" s="280"/>
      <c r="R947" s="280"/>
      <c r="S947" s="280"/>
      <c r="T947" s="281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T947" s="282" t="s">
        <v>268</v>
      </c>
      <c r="AU947" s="282" t="s">
        <v>93</v>
      </c>
      <c r="AV947" s="16" t="s">
        <v>231</v>
      </c>
      <c r="AW947" s="16" t="s">
        <v>34</v>
      </c>
      <c r="AX947" s="16" t="s">
        <v>82</v>
      </c>
      <c r="AY947" s="282" t="s">
        <v>224</v>
      </c>
    </row>
    <row r="948" s="2" customFormat="1" ht="78" customHeight="1">
      <c r="A948" s="41"/>
      <c r="B948" s="42"/>
      <c r="C948" s="216" t="s">
        <v>1134</v>
      </c>
      <c r="D948" s="216" t="s">
        <v>227</v>
      </c>
      <c r="E948" s="217" t="s">
        <v>1135</v>
      </c>
      <c r="F948" s="218" t="s">
        <v>1136</v>
      </c>
      <c r="G948" s="219" t="s">
        <v>371</v>
      </c>
      <c r="H948" s="220">
        <v>68.477000000000004</v>
      </c>
      <c r="I948" s="221"/>
      <c r="J948" s="222">
        <f>ROUND(I948*H948,2)</f>
        <v>0</v>
      </c>
      <c r="K948" s="218" t="s">
        <v>312</v>
      </c>
      <c r="L948" s="47"/>
      <c r="M948" s="223" t="s">
        <v>19</v>
      </c>
      <c r="N948" s="224" t="s">
        <v>46</v>
      </c>
      <c r="O948" s="87"/>
      <c r="P948" s="225">
        <f>O948*H948</f>
        <v>0</v>
      </c>
      <c r="Q948" s="225">
        <v>1.06277</v>
      </c>
      <c r="R948" s="225">
        <f>Q948*H948</f>
        <v>72.775301290000002</v>
      </c>
      <c r="S948" s="225">
        <v>0</v>
      </c>
      <c r="T948" s="226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7" t="s">
        <v>231</v>
      </c>
      <c r="AT948" s="227" t="s">
        <v>227</v>
      </c>
      <c r="AU948" s="227" t="s">
        <v>93</v>
      </c>
      <c r="AY948" s="20" t="s">
        <v>224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20" t="s">
        <v>93</v>
      </c>
      <c r="BK948" s="228">
        <f>ROUND(I948*H948,2)</f>
        <v>0</v>
      </c>
      <c r="BL948" s="20" t="s">
        <v>231</v>
      </c>
      <c r="BM948" s="227" t="s">
        <v>1137</v>
      </c>
    </row>
    <row r="949" s="2" customFormat="1">
      <c r="A949" s="41"/>
      <c r="B949" s="42"/>
      <c r="C949" s="43"/>
      <c r="D949" s="267" t="s">
        <v>314</v>
      </c>
      <c r="E949" s="43"/>
      <c r="F949" s="268" t="s">
        <v>1138</v>
      </c>
      <c r="G949" s="43"/>
      <c r="H949" s="43"/>
      <c r="I949" s="269"/>
      <c r="J949" s="43"/>
      <c r="K949" s="43"/>
      <c r="L949" s="47"/>
      <c r="M949" s="270"/>
      <c r="N949" s="271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314</v>
      </c>
      <c r="AU949" s="20" t="s">
        <v>93</v>
      </c>
    </row>
    <row r="950" s="14" customFormat="1">
      <c r="A950" s="14"/>
      <c r="B950" s="246"/>
      <c r="C950" s="247"/>
      <c r="D950" s="231" t="s">
        <v>268</v>
      </c>
      <c r="E950" s="248" t="s">
        <v>19</v>
      </c>
      <c r="F950" s="249" t="s">
        <v>1109</v>
      </c>
      <c r="G950" s="247"/>
      <c r="H950" s="248" t="s">
        <v>19</v>
      </c>
      <c r="I950" s="250"/>
      <c r="J950" s="247"/>
      <c r="K950" s="247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268</v>
      </c>
      <c r="AU950" s="255" t="s">
        <v>93</v>
      </c>
      <c r="AV950" s="14" t="s">
        <v>82</v>
      </c>
      <c r="AW950" s="14" t="s">
        <v>34</v>
      </c>
      <c r="AX950" s="14" t="s">
        <v>74</v>
      </c>
      <c r="AY950" s="255" t="s">
        <v>224</v>
      </c>
    </row>
    <row r="951" s="13" customFormat="1">
      <c r="A951" s="13"/>
      <c r="B951" s="229"/>
      <c r="C951" s="230"/>
      <c r="D951" s="231" t="s">
        <v>268</v>
      </c>
      <c r="E951" s="232" t="s">
        <v>19</v>
      </c>
      <c r="F951" s="233" t="s">
        <v>1139</v>
      </c>
      <c r="G951" s="230"/>
      <c r="H951" s="234">
        <v>12.173</v>
      </c>
      <c r="I951" s="235"/>
      <c r="J951" s="230"/>
      <c r="K951" s="230"/>
      <c r="L951" s="236"/>
      <c r="M951" s="237"/>
      <c r="N951" s="238"/>
      <c r="O951" s="238"/>
      <c r="P951" s="238"/>
      <c r="Q951" s="238"/>
      <c r="R951" s="238"/>
      <c r="S951" s="238"/>
      <c r="T951" s="239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0" t="s">
        <v>268</v>
      </c>
      <c r="AU951" s="240" t="s">
        <v>93</v>
      </c>
      <c r="AV951" s="13" t="s">
        <v>93</v>
      </c>
      <c r="AW951" s="13" t="s">
        <v>34</v>
      </c>
      <c r="AX951" s="13" t="s">
        <v>74</v>
      </c>
      <c r="AY951" s="240" t="s">
        <v>224</v>
      </c>
    </row>
    <row r="952" s="14" customFormat="1">
      <c r="A952" s="14"/>
      <c r="B952" s="246"/>
      <c r="C952" s="247"/>
      <c r="D952" s="231" t="s">
        <v>268</v>
      </c>
      <c r="E952" s="248" t="s">
        <v>19</v>
      </c>
      <c r="F952" s="249" t="s">
        <v>1113</v>
      </c>
      <c r="G952" s="247"/>
      <c r="H952" s="248" t="s">
        <v>19</v>
      </c>
      <c r="I952" s="250"/>
      <c r="J952" s="247"/>
      <c r="K952" s="247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268</v>
      </c>
      <c r="AU952" s="255" t="s">
        <v>93</v>
      </c>
      <c r="AV952" s="14" t="s">
        <v>82</v>
      </c>
      <c r="AW952" s="14" t="s">
        <v>34</v>
      </c>
      <c r="AX952" s="14" t="s">
        <v>74</v>
      </c>
      <c r="AY952" s="255" t="s">
        <v>224</v>
      </c>
    </row>
    <row r="953" s="13" customFormat="1">
      <c r="A953" s="13"/>
      <c r="B953" s="229"/>
      <c r="C953" s="230"/>
      <c r="D953" s="231" t="s">
        <v>268</v>
      </c>
      <c r="E953" s="232" t="s">
        <v>19</v>
      </c>
      <c r="F953" s="233" t="s">
        <v>1140</v>
      </c>
      <c r="G953" s="230"/>
      <c r="H953" s="234">
        <v>12.715</v>
      </c>
      <c r="I953" s="235"/>
      <c r="J953" s="230"/>
      <c r="K953" s="230"/>
      <c r="L953" s="236"/>
      <c r="M953" s="237"/>
      <c r="N953" s="238"/>
      <c r="O953" s="238"/>
      <c r="P953" s="238"/>
      <c r="Q953" s="238"/>
      <c r="R953" s="238"/>
      <c r="S953" s="238"/>
      <c r="T953" s="239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0" t="s">
        <v>268</v>
      </c>
      <c r="AU953" s="240" t="s">
        <v>93</v>
      </c>
      <c r="AV953" s="13" t="s">
        <v>93</v>
      </c>
      <c r="AW953" s="13" t="s">
        <v>34</v>
      </c>
      <c r="AX953" s="13" t="s">
        <v>74</v>
      </c>
      <c r="AY953" s="240" t="s">
        <v>224</v>
      </c>
    </row>
    <row r="954" s="14" customFormat="1">
      <c r="A954" s="14"/>
      <c r="B954" s="246"/>
      <c r="C954" s="247"/>
      <c r="D954" s="231" t="s">
        <v>268</v>
      </c>
      <c r="E954" s="248" t="s">
        <v>19</v>
      </c>
      <c r="F954" s="249" t="s">
        <v>1117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268</v>
      </c>
      <c r="AU954" s="255" t="s">
        <v>93</v>
      </c>
      <c r="AV954" s="14" t="s">
        <v>82</v>
      </c>
      <c r="AW954" s="14" t="s">
        <v>34</v>
      </c>
      <c r="AX954" s="14" t="s">
        <v>74</v>
      </c>
      <c r="AY954" s="255" t="s">
        <v>224</v>
      </c>
    </row>
    <row r="955" s="13" customFormat="1">
      <c r="A955" s="13"/>
      <c r="B955" s="229"/>
      <c r="C955" s="230"/>
      <c r="D955" s="231" t="s">
        <v>268</v>
      </c>
      <c r="E955" s="232" t="s">
        <v>19</v>
      </c>
      <c r="F955" s="233" t="s">
        <v>1141</v>
      </c>
      <c r="G955" s="230"/>
      <c r="H955" s="234">
        <v>13.17</v>
      </c>
      <c r="I955" s="235"/>
      <c r="J955" s="230"/>
      <c r="K955" s="230"/>
      <c r="L955" s="236"/>
      <c r="M955" s="237"/>
      <c r="N955" s="238"/>
      <c r="O955" s="238"/>
      <c r="P955" s="238"/>
      <c r="Q955" s="238"/>
      <c r="R955" s="238"/>
      <c r="S955" s="238"/>
      <c r="T955" s="23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0" t="s">
        <v>268</v>
      </c>
      <c r="AU955" s="240" t="s">
        <v>93</v>
      </c>
      <c r="AV955" s="13" t="s">
        <v>93</v>
      </c>
      <c r="AW955" s="13" t="s">
        <v>34</v>
      </c>
      <c r="AX955" s="13" t="s">
        <v>74</v>
      </c>
      <c r="AY955" s="240" t="s">
        <v>224</v>
      </c>
    </row>
    <row r="956" s="14" customFormat="1">
      <c r="A956" s="14"/>
      <c r="B956" s="246"/>
      <c r="C956" s="247"/>
      <c r="D956" s="231" t="s">
        <v>268</v>
      </c>
      <c r="E956" s="248" t="s">
        <v>19</v>
      </c>
      <c r="F956" s="249" t="s">
        <v>1121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268</v>
      </c>
      <c r="AU956" s="255" t="s">
        <v>93</v>
      </c>
      <c r="AV956" s="14" t="s">
        <v>82</v>
      </c>
      <c r="AW956" s="14" t="s">
        <v>34</v>
      </c>
      <c r="AX956" s="14" t="s">
        <v>74</v>
      </c>
      <c r="AY956" s="255" t="s">
        <v>224</v>
      </c>
    </row>
    <row r="957" s="13" customFormat="1">
      <c r="A957" s="13"/>
      <c r="B957" s="229"/>
      <c r="C957" s="230"/>
      <c r="D957" s="231" t="s">
        <v>268</v>
      </c>
      <c r="E957" s="232" t="s">
        <v>19</v>
      </c>
      <c r="F957" s="233" t="s">
        <v>1142</v>
      </c>
      <c r="G957" s="230"/>
      <c r="H957" s="234">
        <v>12.228</v>
      </c>
      <c r="I957" s="235"/>
      <c r="J957" s="230"/>
      <c r="K957" s="230"/>
      <c r="L957" s="236"/>
      <c r="M957" s="237"/>
      <c r="N957" s="238"/>
      <c r="O957" s="238"/>
      <c r="P957" s="238"/>
      <c r="Q957" s="238"/>
      <c r="R957" s="238"/>
      <c r="S957" s="238"/>
      <c r="T957" s="239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0" t="s">
        <v>268</v>
      </c>
      <c r="AU957" s="240" t="s">
        <v>93</v>
      </c>
      <c r="AV957" s="13" t="s">
        <v>93</v>
      </c>
      <c r="AW957" s="13" t="s">
        <v>34</v>
      </c>
      <c r="AX957" s="13" t="s">
        <v>74</v>
      </c>
      <c r="AY957" s="240" t="s">
        <v>224</v>
      </c>
    </row>
    <row r="958" s="14" customFormat="1">
      <c r="A958" s="14"/>
      <c r="B958" s="246"/>
      <c r="C958" s="247"/>
      <c r="D958" s="231" t="s">
        <v>268</v>
      </c>
      <c r="E958" s="248" t="s">
        <v>19</v>
      </c>
      <c r="F958" s="249" t="s">
        <v>1125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268</v>
      </c>
      <c r="AU958" s="255" t="s">
        <v>93</v>
      </c>
      <c r="AV958" s="14" t="s">
        <v>82</v>
      </c>
      <c r="AW958" s="14" t="s">
        <v>34</v>
      </c>
      <c r="AX958" s="14" t="s">
        <v>74</v>
      </c>
      <c r="AY958" s="255" t="s">
        <v>224</v>
      </c>
    </row>
    <row r="959" s="13" customFormat="1">
      <c r="A959" s="13"/>
      <c r="B959" s="229"/>
      <c r="C959" s="230"/>
      <c r="D959" s="231" t="s">
        <v>268</v>
      </c>
      <c r="E959" s="232" t="s">
        <v>19</v>
      </c>
      <c r="F959" s="233" t="s">
        <v>1143</v>
      </c>
      <c r="G959" s="230"/>
      <c r="H959" s="234">
        <v>11.053000000000001</v>
      </c>
      <c r="I959" s="235"/>
      <c r="J959" s="230"/>
      <c r="K959" s="230"/>
      <c r="L959" s="236"/>
      <c r="M959" s="237"/>
      <c r="N959" s="238"/>
      <c r="O959" s="238"/>
      <c r="P959" s="238"/>
      <c r="Q959" s="238"/>
      <c r="R959" s="238"/>
      <c r="S959" s="238"/>
      <c r="T959" s="239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0" t="s">
        <v>268</v>
      </c>
      <c r="AU959" s="240" t="s">
        <v>93</v>
      </c>
      <c r="AV959" s="13" t="s">
        <v>93</v>
      </c>
      <c r="AW959" s="13" t="s">
        <v>34</v>
      </c>
      <c r="AX959" s="13" t="s">
        <v>74</v>
      </c>
      <c r="AY959" s="240" t="s">
        <v>224</v>
      </c>
    </row>
    <row r="960" s="14" customFormat="1">
      <c r="A960" s="14"/>
      <c r="B960" s="246"/>
      <c r="C960" s="247"/>
      <c r="D960" s="231" t="s">
        <v>268</v>
      </c>
      <c r="E960" s="248" t="s">
        <v>19</v>
      </c>
      <c r="F960" s="249" t="s">
        <v>1129</v>
      </c>
      <c r="G960" s="247"/>
      <c r="H960" s="248" t="s">
        <v>19</v>
      </c>
      <c r="I960" s="250"/>
      <c r="J960" s="247"/>
      <c r="K960" s="247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268</v>
      </c>
      <c r="AU960" s="255" t="s">
        <v>93</v>
      </c>
      <c r="AV960" s="14" t="s">
        <v>82</v>
      </c>
      <c r="AW960" s="14" t="s">
        <v>34</v>
      </c>
      <c r="AX960" s="14" t="s">
        <v>74</v>
      </c>
      <c r="AY960" s="255" t="s">
        <v>224</v>
      </c>
    </row>
    <row r="961" s="13" customFormat="1">
      <c r="A961" s="13"/>
      <c r="B961" s="229"/>
      <c r="C961" s="230"/>
      <c r="D961" s="231" t="s">
        <v>268</v>
      </c>
      <c r="E961" s="232" t="s">
        <v>19</v>
      </c>
      <c r="F961" s="233" t="s">
        <v>1144</v>
      </c>
      <c r="G961" s="230"/>
      <c r="H961" s="234">
        <v>6.0410000000000004</v>
      </c>
      <c r="I961" s="235"/>
      <c r="J961" s="230"/>
      <c r="K961" s="230"/>
      <c r="L961" s="236"/>
      <c r="M961" s="237"/>
      <c r="N961" s="238"/>
      <c r="O961" s="238"/>
      <c r="P961" s="238"/>
      <c r="Q961" s="238"/>
      <c r="R961" s="238"/>
      <c r="S961" s="238"/>
      <c r="T961" s="23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0" t="s">
        <v>268</v>
      </c>
      <c r="AU961" s="240" t="s">
        <v>93</v>
      </c>
      <c r="AV961" s="13" t="s">
        <v>93</v>
      </c>
      <c r="AW961" s="13" t="s">
        <v>34</v>
      </c>
      <c r="AX961" s="13" t="s">
        <v>74</v>
      </c>
      <c r="AY961" s="240" t="s">
        <v>224</v>
      </c>
    </row>
    <row r="962" s="14" customFormat="1">
      <c r="A962" s="14"/>
      <c r="B962" s="246"/>
      <c r="C962" s="247"/>
      <c r="D962" s="231" t="s">
        <v>268</v>
      </c>
      <c r="E962" s="248" t="s">
        <v>19</v>
      </c>
      <c r="F962" s="249" t="s">
        <v>1145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268</v>
      </c>
      <c r="AU962" s="255" t="s">
        <v>93</v>
      </c>
      <c r="AV962" s="14" t="s">
        <v>82</v>
      </c>
      <c r="AW962" s="14" t="s">
        <v>34</v>
      </c>
      <c r="AX962" s="14" t="s">
        <v>74</v>
      </c>
      <c r="AY962" s="255" t="s">
        <v>224</v>
      </c>
    </row>
    <row r="963" s="13" customFormat="1">
      <c r="A963" s="13"/>
      <c r="B963" s="229"/>
      <c r="C963" s="230"/>
      <c r="D963" s="231" t="s">
        <v>268</v>
      </c>
      <c r="E963" s="232" t="s">
        <v>19</v>
      </c>
      <c r="F963" s="233" t="s">
        <v>1146</v>
      </c>
      <c r="G963" s="230"/>
      <c r="H963" s="234">
        <v>0.58399999999999996</v>
      </c>
      <c r="I963" s="235"/>
      <c r="J963" s="230"/>
      <c r="K963" s="230"/>
      <c r="L963" s="236"/>
      <c r="M963" s="237"/>
      <c r="N963" s="238"/>
      <c r="O963" s="238"/>
      <c r="P963" s="238"/>
      <c r="Q963" s="238"/>
      <c r="R963" s="238"/>
      <c r="S963" s="238"/>
      <c r="T963" s="239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0" t="s">
        <v>268</v>
      </c>
      <c r="AU963" s="240" t="s">
        <v>93</v>
      </c>
      <c r="AV963" s="13" t="s">
        <v>93</v>
      </c>
      <c r="AW963" s="13" t="s">
        <v>34</v>
      </c>
      <c r="AX963" s="13" t="s">
        <v>74</v>
      </c>
      <c r="AY963" s="240" t="s">
        <v>224</v>
      </c>
    </row>
    <row r="964" s="15" customFormat="1">
      <c r="A964" s="15"/>
      <c r="B964" s="256"/>
      <c r="C964" s="257"/>
      <c r="D964" s="231" t="s">
        <v>268</v>
      </c>
      <c r="E964" s="258" t="s">
        <v>19</v>
      </c>
      <c r="F964" s="259" t="s">
        <v>300</v>
      </c>
      <c r="G964" s="257"/>
      <c r="H964" s="260">
        <v>67.963999999999999</v>
      </c>
      <c r="I964" s="261"/>
      <c r="J964" s="257"/>
      <c r="K964" s="257"/>
      <c r="L964" s="262"/>
      <c r="M964" s="263"/>
      <c r="N964" s="264"/>
      <c r="O964" s="264"/>
      <c r="P964" s="264"/>
      <c r="Q964" s="264"/>
      <c r="R964" s="264"/>
      <c r="S964" s="264"/>
      <c r="T964" s="26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6" t="s">
        <v>268</v>
      </c>
      <c r="AU964" s="266" t="s">
        <v>93</v>
      </c>
      <c r="AV964" s="15" t="s">
        <v>108</v>
      </c>
      <c r="AW964" s="15" t="s">
        <v>34</v>
      </c>
      <c r="AX964" s="15" t="s">
        <v>74</v>
      </c>
      <c r="AY964" s="266" t="s">
        <v>224</v>
      </c>
    </row>
    <row r="965" s="14" customFormat="1">
      <c r="A965" s="14"/>
      <c r="B965" s="246"/>
      <c r="C965" s="247"/>
      <c r="D965" s="231" t="s">
        <v>268</v>
      </c>
      <c r="E965" s="248" t="s">
        <v>19</v>
      </c>
      <c r="F965" s="249" t="s">
        <v>996</v>
      </c>
      <c r="G965" s="247"/>
      <c r="H965" s="248" t="s">
        <v>19</v>
      </c>
      <c r="I965" s="250"/>
      <c r="J965" s="247"/>
      <c r="K965" s="247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268</v>
      </c>
      <c r="AU965" s="255" t="s">
        <v>93</v>
      </c>
      <c r="AV965" s="14" t="s">
        <v>82</v>
      </c>
      <c r="AW965" s="14" t="s">
        <v>34</v>
      </c>
      <c r="AX965" s="14" t="s">
        <v>74</v>
      </c>
      <c r="AY965" s="255" t="s">
        <v>224</v>
      </c>
    </row>
    <row r="966" s="13" customFormat="1">
      <c r="A966" s="13"/>
      <c r="B966" s="229"/>
      <c r="C966" s="230"/>
      <c r="D966" s="231" t="s">
        <v>268</v>
      </c>
      <c r="E966" s="232" t="s">
        <v>19</v>
      </c>
      <c r="F966" s="233" t="s">
        <v>1147</v>
      </c>
      <c r="G966" s="230"/>
      <c r="H966" s="234">
        <v>0.16500000000000001</v>
      </c>
      <c r="I966" s="235"/>
      <c r="J966" s="230"/>
      <c r="K966" s="230"/>
      <c r="L966" s="236"/>
      <c r="M966" s="237"/>
      <c r="N966" s="238"/>
      <c r="O966" s="238"/>
      <c r="P966" s="238"/>
      <c r="Q966" s="238"/>
      <c r="R966" s="238"/>
      <c r="S966" s="238"/>
      <c r="T966" s="239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0" t="s">
        <v>268</v>
      </c>
      <c r="AU966" s="240" t="s">
        <v>93</v>
      </c>
      <c r="AV966" s="13" t="s">
        <v>93</v>
      </c>
      <c r="AW966" s="13" t="s">
        <v>34</v>
      </c>
      <c r="AX966" s="13" t="s">
        <v>74</v>
      </c>
      <c r="AY966" s="240" t="s">
        <v>224</v>
      </c>
    </row>
    <row r="967" s="14" customFormat="1">
      <c r="A967" s="14"/>
      <c r="B967" s="246"/>
      <c r="C967" s="247"/>
      <c r="D967" s="231" t="s">
        <v>268</v>
      </c>
      <c r="E967" s="248" t="s">
        <v>19</v>
      </c>
      <c r="F967" s="249" t="s">
        <v>998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268</v>
      </c>
      <c r="AU967" s="255" t="s">
        <v>93</v>
      </c>
      <c r="AV967" s="14" t="s">
        <v>82</v>
      </c>
      <c r="AW967" s="14" t="s">
        <v>34</v>
      </c>
      <c r="AX967" s="14" t="s">
        <v>74</v>
      </c>
      <c r="AY967" s="255" t="s">
        <v>224</v>
      </c>
    </row>
    <row r="968" s="13" customFormat="1">
      <c r="A968" s="13"/>
      <c r="B968" s="229"/>
      <c r="C968" s="230"/>
      <c r="D968" s="231" t="s">
        <v>268</v>
      </c>
      <c r="E968" s="232" t="s">
        <v>19</v>
      </c>
      <c r="F968" s="233" t="s">
        <v>1148</v>
      </c>
      <c r="G968" s="230"/>
      <c r="H968" s="234">
        <v>0.128</v>
      </c>
      <c r="I968" s="235"/>
      <c r="J968" s="230"/>
      <c r="K968" s="230"/>
      <c r="L968" s="236"/>
      <c r="M968" s="237"/>
      <c r="N968" s="238"/>
      <c r="O968" s="238"/>
      <c r="P968" s="238"/>
      <c r="Q968" s="238"/>
      <c r="R968" s="238"/>
      <c r="S968" s="238"/>
      <c r="T968" s="239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0" t="s">
        <v>268</v>
      </c>
      <c r="AU968" s="240" t="s">
        <v>93</v>
      </c>
      <c r="AV968" s="13" t="s">
        <v>93</v>
      </c>
      <c r="AW968" s="13" t="s">
        <v>34</v>
      </c>
      <c r="AX968" s="13" t="s">
        <v>74</v>
      </c>
      <c r="AY968" s="240" t="s">
        <v>224</v>
      </c>
    </row>
    <row r="969" s="15" customFormat="1">
      <c r="A969" s="15"/>
      <c r="B969" s="256"/>
      <c r="C969" s="257"/>
      <c r="D969" s="231" t="s">
        <v>268</v>
      </c>
      <c r="E969" s="258" t="s">
        <v>19</v>
      </c>
      <c r="F969" s="259" t="s">
        <v>300</v>
      </c>
      <c r="G969" s="257"/>
      <c r="H969" s="260">
        <v>0.29299999999999998</v>
      </c>
      <c r="I969" s="261"/>
      <c r="J969" s="257"/>
      <c r="K969" s="257"/>
      <c r="L969" s="262"/>
      <c r="M969" s="263"/>
      <c r="N969" s="264"/>
      <c r="O969" s="264"/>
      <c r="P969" s="264"/>
      <c r="Q969" s="264"/>
      <c r="R969" s="264"/>
      <c r="S969" s="264"/>
      <c r="T969" s="26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6" t="s">
        <v>268</v>
      </c>
      <c r="AU969" s="266" t="s">
        <v>93</v>
      </c>
      <c r="AV969" s="15" t="s">
        <v>108</v>
      </c>
      <c r="AW969" s="15" t="s">
        <v>34</v>
      </c>
      <c r="AX969" s="15" t="s">
        <v>74</v>
      </c>
      <c r="AY969" s="266" t="s">
        <v>224</v>
      </c>
    </row>
    <row r="970" s="14" customFormat="1">
      <c r="A970" s="14"/>
      <c r="B970" s="246"/>
      <c r="C970" s="247"/>
      <c r="D970" s="231" t="s">
        <v>268</v>
      </c>
      <c r="E970" s="248" t="s">
        <v>19</v>
      </c>
      <c r="F970" s="249" t="s">
        <v>1149</v>
      </c>
      <c r="G970" s="247"/>
      <c r="H970" s="248" t="s">
        <v>19</v>
      </c>
      <c r="I970" s="250"/>
      <c r="J970" s="247"/>
      <c r="K970" s="247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268</v>
      </c>
      <c r="AU970" s="255" t="s">
        <v>93</v>
      </c>
      <c r="AV970" s="14" t="s">
        <v>82</v>
      </c>
      <c r="AW970" s="14" t="s">
        <v>34</v>
      </c>
      <c r="AX970" s="14" t="s">
        <v>74</v>
      </c>
      <c r="AY970" s="255" t="s">
        <v>224</v>
      </c>
    </row>
    <row r="971" s="14" customFormat="1">
      <c r="A971" s="14"/>
      <c r="B971" s="246"/>
      <c r="C971" s="247"/>
      <c r="D971" s="231" t="s">
        <v>268</v>
      </c>
      <c r="E971" s="248" t="s">
        <v>19</v>
      </c>
      <c r="F971" s="249" t="s">
        <v>665</v>
      </c>
      <c r="G971" s="247"/>
      <c r="H971" s="248" t="s">
        <v>19</v>
      </c>
      <c r="I971" s="250"/>
      <c r="J971" s="247"/>
      <c r="K971" s="247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268</v>
      </c>
      <c r="AU971" s="255" t="s">
        <v>93</v>
      </c>
      <c r="AV971" s="14" t="s">
        <v>82</v>
      </c>
      <c r="AW971" s="14" t="s">
        <v>34</v>
      </c>
      <c r="AX971" s="14" t="s">
        <v>74</v>
      </c>
      <c r="AY971" s="255" t="s">
        <v>224</v>
      </c>
    </row>
    <row r="972" s="13" customFormat="1">
      <c r="A972" s="13"/>
      <c r="B972" s="229"/>
      <c r="C972" s="230"/>
      <c r="D972" s="231" t="s">
        <v>268</v>
      </c>
      <c r="E972" s="232" t="s">
        <v>19</v>
      </c>
      <c r="F972" s="233" t="s">
        <v>1150</v>
      </c>
      <c r="G972" s="230"/>
      <c r="H972" s="234">
        <v>0.042000000000000003</v>
      </c>
      <c r="I972" s="235"/>
      <c r="J972" s="230"/>
      <c r="K972" s="230"/>
      <c r="L972" s="236"/>
      <c r="M972" s="237"/>
      <c r="N972" s="238"/>
      <c r="O972" s="238"/>
      <c r="P972" s="238"/>
      <c r="Q972" s="238"/>
      <c r="R972" s="238"/>
      <c r="S972" s="238"/>
      <c r="T972" s="239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0" t="s">
        <v>268</v>
      </c>
      <c r="AU972" s="240" t="s">
        <v>93</v>
      </c>
      <c r="AV972" s="13" t="s">
        <v>93</v>
      </c>
      <c r="AW972" s="13" t="s">
        <v>34</v>
      </c>
      <c r="AX972" s="13" t="s">
        <v>74</v>
      </c>
      <c r="AY972" s="240" t="s">
        <v>224</v>
      </c>
    </row>
    <row r="973" s="14" customFormat="1">
      <c r="A973" s="14"/>
      <c r="B973" s="246"/>
      <c r="C973" s="247"/>
      <c r="D973" s="231" t="s">
        <v>268</v>
      </c>
      <c r="E973" s="248" t="s">
        <v>19</v>
      </c>
      <c r="F973" s="249" t="s">
        <v>667</v>
      </c>
      <c r="G973" s="247"/>
      <c r="H973" s="248" t="s">
        <v>19</v>
      </c>
      <c r="I973" s="250"/>
      <c r="J973" s="247"/>
      <c r="K973" s="247"/>
      <c r="L973" s="251"/>
      <c r="M973" s="252"/>
      <c r="N973" s="253"/>
      <c r="O973" s="253"/>
      <c r="P973" s="253"/>
      <c r="Q973" s="253"/>
      <c r="R973" s="253"/>
      <c r="S973" s="253"/>
      <c r="T973" s="25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5" t="s">
        <v>268</v>
      </c>
      <c r="AU973" s="255" t="s">
        <v>93</v>
      </c>
      <c r="AV973" s="14" t="s">
        <v>82</v>
      </c>
      <c r="AW973" s="14" t="s">
        <v>34</v>
      </c>
      <c r="AX973" s="14" t="s">
        <v>74</v>
      </c>
      <c r="AY973" s="255" t="s">
        <v>224</v>
      </c>
    </row>
    <row r="974" s="13" customFormat="1">
      <c r="A974" s="13"/>
      <c r="B974" s="229"/>
      <c r="C974" s="230"/>
      <c r="D974" s="231" t="s">
        <v>268</v>
      </c>
      <c r="E974" s="232" t="s">
        <v>19</v>
      </c>
      <c r="F974" s="233" t="s">
        <v>1151</v>
      </c>
      <c r="G974" s="230"/>
      <c r="H974" s="234">
        <v>0.084000000000000005</v>
      </c>
      <c r="I974" s="235"/>
      <c r="J974" s="230"/>
      <c r="K974" s="230"/>
      <c r="L974" s="236"/>
      <c r="M974" s="237"/>
      <c r="N974" s="238"/>
      <c r="O974" s="238"/>
      <c r="P974" s="238"/>
      <c r="Q974" s="238"/>
      <c r="R974" s="238"/>
      <c r="S974" s="238"/>
      <c r="T974" s="239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0" t="s">
        <v>268</v>
      </c>
      <c r="AU974" s="240" t="s">
        <v>93</v>
      </c>
      <c r="AV974" s="13" t="s">
        <v>93</v>
      </c>
      <c r="AW974" s="13" t="s">
        <v>34</v>
      </c>
      <c r="AX974" s="13" t="s">
        <v>74</v>
      </c>
      <c r="AY974" s="240" t="s">
        <v>224</v>
      </c>
    </row>
    <row r="975" s="14" customFormat="1">
      <c r="A975" s="14"/>
      <c r="B975" s="246"/>
      <c r="C975" s="247"/>
      <c r="D975" s="231" t="s">
        <v>268</v>
      </c>
      <c r="E975" s="248" t="s">
        <v>19</v>
      </c>
      <c r="F975" s="249" t="s">
        <v>1003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268</v>
      </c>
      <c r="AU975" s="255" t="s">
        <v>93</v>
      </c>
      <c r="AV975" s="14" t="s">
        <v>82</v>
      </c>
      <c r="AW975" s="14" t="s">
        <v>34</v>
      </c>
      <c r="AX975" s="14" t="s">
        <v>74</v>
      </c>
      <c r="AY975" s="255" t="s">
        <v>224</v>
      </c>
    </row>
    <row r="976" s="13" customFormat="1">
      <c r="A976" s="13"/>
      <c r="B976" s="229"/>
      <c r="C976" s="230"/>
      <c r="D976" s="231" t="s">
        <v>268</v>
      </c>
      <c r="E976" s="232" t="s">
        <v>19</v>
      </c>
      <c r="F976" s="233" t="s">
        <v>1152</v>
      </c>
      <c r="G976" s="230"/>
      <c r="H976" s="234">
        <v>0.094</v>
      </c>
      <c r="I976" s="235"/>
      <c r="J976" s="230"/>
      <c r="K976" s="230"/>
      <c r="L976" s="236"/>
      <c r="M976" s="237"/>
      <c r="N976" s="238"/>
      <c r="O976" s="238"/>
      <c r="P976" s="238"/>
      <c r="Q976" s="238"/>
      <c r="R976" s="238"/>
      <c r="S976" s="238"/>
      <c r="T976" s="23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0" t="s">
        <v>268</v>
      </c>
      <c r="AU976" s="240" t="s">
        <v>93</v>
      </c>
      <c r="AV976" s="13" t="s">
        <v>93</v>
      </c>
      <c r="AW976" s="13" t="s">
        <v>34</v>
      </c>
      <c r="AX976" s="13" t="s">
        <v>74</v>
      </c>
      <c r="AY976" s="240" t="s">
        <v>224</v>
      </c>
    </row>
    <row r="977" s="15" customFormat="1">
      <c r="A977" s="15"/>
      <c r="B977" s="256"/>
      <c r="C977" s="257"/>
      <c r="D977" s="231" t="s">
        <v>268</v>
      </c>
      <c r="E977" s="258" t="s">
        <v>19</v>
      </c>
      <c r="F977" s="259" t="s">
        <v>300</v>
      </c>
      <c r="G977" s="257"/>
      <c r="H977" s="260">
        <v>0.22</v>
      </c>
      <c r="I977" s="261"/>
      <c r="J977" s="257"/>
      <c r="K977" s="257"/>
      <c r="L977" s="262"/>
      <c r="M977" s="263"/>
      <c r="N977" s="264"/>
      <c r="O977" s="264"/>
      <c r="P977" s="264"/>
      <c r="Q977" s="264"/>
      <c r="R977" s="264"/>
      <c r="S977" s="264"/>
      <c r="T977" s="26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T977" s="266" t="s">
        <v>268</v>
      </c>
      <c r="AU977" s="266" t="s">
        <v>93</v>
      </c>
      <c r="AV977" s="15" t="s">
        <v>108</v>
      </c>
      <c r="AW977" s="15" t="s">
        <v>34</v>
      </c>
      <c r="AX977" s="15" t="s">
        <v>74</v>
      </c>
      <c r="AY977" s="266" t="s">
        <v>224</v>
      </c>
    </row>
    <row r="978" s="16" customFormat="1">
      <c r="A978" s="16"/>
      <c r="B978" s="272"/>
      <c r="C978" s="273"/>
      <c r="D978" s="231" t="s">
        <v>268</v>
      </c>
      <c r="E978" s="274" t="s">
        <v>19</v>
      </c>
      <c r="F978" s="275" t="s">
        <v>351</v>
      </c>
      <c r="G978" s="273"/>
      <c r="H978" s="276">
        <v>68.477000000000004</v>
      </c>
      <c r="I978" s="277"/>
      <c r="J978" s="273"/>
      <c r="K978" s="273"/>
      <c r="L978" s="278"/>
      <c r="M978" s="279"/>
      <c r="N978" s="280"/>
      <c r="O978" s="280"/>
      <c r="P978" s="280"/>
      <c r="Q978" s="280"/>
      <c r="R978" s="280"/>
      <c r="S978" s="280"/>
      <c r="T978" s="281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T978" s="282" t="s">
        <v>268</v>
      </c>
      <c r="AU978" s="282" t="s">
        <v>93</v>
      </c>
      <c r="AV978" s="16" t="s">
        <v>231</v>
      </c>
      <c r="AW978" s="16" t="s">
        <v>34</v>
      </c>
      <c r="AX978" s="16" t="s">
        <v>82</v>
      </c>
      <c r="AY978" s="282" t="s">
        <v>224</v>
      </c>
    </row>
    <row r="979" s="2" customFormat="1" ht="37.8" customHeight="1">
      <c r="A979" s="41"/>
      <c r="B979" s="42"/>
      <c r="C979" s="216" t="s">
        <v>1153</v>
      </c>
      <c r="D979" s="216" t="s">
        <v>227</v>
      </c>
      <c r="E979" s="217" t="s">
        <v>1154</v>
      </c>
      <c r="F979" s="218" t="s">
        <v>1155</v>
      </c>
      <c r="G979" s="219" t="s">
        <v>371</v>
      </c>
      <c r="H979" s="220">
        <v>0.35899999999999999</v>
      </c>
      <c r="I979" s="221"/>
      <c r="J979" s="222">
        <f>ROUND(I979*H979,2)</f>
        <v>0</v>
      </c>
      <c r="K979" s="218" t="s">
        <v>312</v>
      </c>
      <c r="L979" s="47"/>
      <c r="M979" s="223" t="s">
        <v>19</v>
      </c>
      <c r="N979" s="224" t="s">
        <v>46</v>
      </c>
      <c r="O979" s="87"/>
      <c r="P979" s="225">
        <f>O979*H979</f>
        <v>0</v>
      </c>
      <c r="Q979" s="225">
        <v>0.017090000000000001</v>
      </c>
      <c r="R979" s="225">
        <f>Q979*H979</f>
        <v>0.0061353099999999997</v>
      </c>
      <c r="S979" s="225">
        <v>0</v>
      </c>
      <c r="T979" s="226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27" t="s">
        <v>231</v>
      </c>
      <c r="AT979" s="227" t="s">
        <v>227</v>
      </c>
      <c r="AU979" s="227" t="s">
        <v>93</v>
      </c>
      <c r="AY979" s="20" t="s">
        <v>224</v>
      </c>
      <c r="BE979" s="228">
        <f>IF(N979="základní",J979,0)</f>
        <v>0</v>
      </c>
      <c r="BF979" s="228">
        <f>IF(N979="snížená",J979,0)</f>
        <v>0</v>
      </c>
      <c r="BG979" s="228">
        <f>IF(N979="zákl. přenesená",J979,0)</f>
        <v>0</v>
      </c>
      <c r="BH979" s="228">
        <f>IF(N979="sníž. přenesená",J979,0)</f>
        <v>0</v>
      </c>
      <c r="BI979" s="228">
        <f>IF(N979="nulová",J979,0)</f>
        <v>0</v>
      </c>
      <c r="BJ979" s="20" t="s">
        <v>93</v>
      </c>
      <c r="BK979" s="228">
        <f>ROUND(I979*H979,2)</f>
        <v>0</v>
      </c>
      <c r="BL979" s="20" t="s">
        <v>231</v>
      </c>
      <c r="BM979" s="227" t="s">
        <v>1156</v>
      </c>
    </row>
    <row r="980" s="2" customFormat="1">
      <c r="A980" s="41"/>
      <c r="B980" s="42"/>
      <c r="C980" s="43"/>
      <c r="D980" s="267" t="s">
        <v>314</v>
      </c>
      <c r="E980" s="43"/>
      <c r="F980" s="268" t="s">
        <v>1157</v>
      </c>
      <c r="G980" s="43"/>
      <c r="H980" s="43"/>
      <c r="I980" s="269"/>
      <c r="J980" s="43"/>
      <c r="K980" s="43"/>
      <c r="L980" s="47"/>
      <c r="M980" s="270"/>
      <c r="N980" s="271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314</v>
      </c>
      <c r="AU980" s="20" t="s">
        <v>93</v>
      </c>
    </row>
    <row r="981" s="14" customFormat="1">
      <c r="A981" s="14"/>
      <c r="B981" s="246"/>
      <c r="C981" s="247"/>
      <c r="D981" s="231" t="s">
        <v>268</v>
      </c>
      <c r="E981" s="248" t="s">
        <v>19</v>
      </c>
      <c r="F981" s="249" t="s">
        <v>1158</v>
      </c>
      <c r="G981" s="247"/>
      <c r="H981" s="248" t="s">
        <v>19</v>
      </c>
      <c r="I981" s="250"/>
      <c r="J981" s="247"/>
      <c r="K981" s="247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268</v>
      </c>
      <c r="AU981" s="255" t="s">
        <v>93</v>
      </c>
      <c r="AV981" s="14" t="s">
        <v>82</v>
      </c>
      <c r="AW981" s="14" t="s">
        <v>34</v>
      </c>
      <c r="AX981" s="14" t="s">
        <v>74</v>
      </c>
      <c r="AY981" s="255" t="s">
        <v>224</v>
      </c>
    </row>
    <row r="982" s="13" customFormat="1">
      <c r="A982" s="13"/>
      <c r="B982" s="229"/>
      <c r="C982" s="230"/>
      <c r="D982" s="231" t="s">
        <v>268</v>
      </c>
      <c r="E982" s="232" t="s">
        <v>19</v>
      </c>
      <c r="F982" s="233" t="s">
        <v>1159</v>
      </c>
      <c r="G982" s="230"/>
      <c r="H982" s="234">
        <v>0.35899999999999999</v>
      </c>
      <c r="I982" s="235"/>
      <c r="J982" s="230"/>
      <c r="K982" s="230"/>
      <c r="L982" s="236"/>
      <c r="M982" s="237"/>
      <c r="N982" s="238"/>
      <c r="O982" s="238"/>
      <c r="P982" s="238"/>
      <c r="Q982" s="238"/>
      <c r="R982" s="238"/>
      <c r="S982" s="238"/>
      <c r="T982" s="239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0" t="s">
        <v>268</v>
      </c>
      <c r="AU982" s="240" t="s">
        <v>93</v>
      </c>
      <c r="AV982" s="13" t="s">
        <v>93</v>
      </c>
      <c r="AW982" s="13" t="s">
        <v>34</v>
      </c>
      <c r="AX982" s="13" t="s">
        <v>82</v>
      </c>
      <c r="AY982" s="240" t="s">
        <v>224</v>
      </c>
    </row>
    <row r="983" s="2" customFormat="1" ht="24.15" customHeight="1">
      <c r="A983" s="41"/>
      <c r="B983" s="42"/>
      <c r="C983" s="286" t="s">
        <v>1160</v>
      </c>
      <c r="D983" s="286" t="s">
        <v>572</v>
      </c>
      <c r="E983" s="287" t="s">
        <v>1161</v>
      </c>
      <c r="F983" s="288" t="s">
        <v>1162</v>
      </c>
      <c r="G983" s="289" t="s">
        <v>371</v>
      </c>
      <c r="H983" s="290">
        <v>0.38800000000000001</v>
      </c>
      <c r="I983" s="291"/>
      <c r="J983" s="292">
        <f>ROUND(I983*H983,2)</f>
        <v>0</v>
      </c>
      <c r="K983" s="288" t="s">
        <v>312</v>
      </c>
      <c r="L983" s="293"/>
      <c r="M983" s="294" t="s">
        <v>19</v>
      </c>
      <c r="N983" s="295" t="s">
        <v>46</v>
      </c>
      <c r="O983" s="87"/>
      <c r="P983" s="225">
        <f>O983*H983</f>
        <v>0</v>
      </c>
      <c r="Q983" s="225">
        <v>1</v>
      </c>
      <c r="R983" s="225">
        <f>Q983*H983</f>
        <v>0.38800000000000001</v>
      </c>
      <c r="S983" s="225">
        <v>0</v>
      </c>
      <c r="T983" s="226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27" t="s">
        <v>254</v>
      </c>
      <c r="AT983" s="227" t="s">
        <v>572</v>
      </c>
      <c r="AU983" s="227" t="s">
        <v>93</v>
      </c>
      <c r="AY983" s="20" t="s">
        <v>224</v>
      </c>
      <c r="BE983" s="228">
        <f>IF(N983="základní",J983,0)</f>
        <v>0</v>
      </c>
      <c r="BF983" s="228">
        <f>IF(N983="snížená",J983,0)</f>
        <v>0</v>
      </c>
      <c r="BG983" s="228">
        <f>IF(N983="zákl. přenesená",J983,0)</f>
        <v>0</v>
      </c>
      <c r="BH983" s="228">
        <f>IF(N983="sníž. přenesená",J983,0)</f>
        <v>0</v>
      </c>
      <c r="BI983" s="228">
        <f>IF(N983="nulová",J983,0)</f>
        <v>0</v>
      </c>
      <c r="BJ983" s="20" t="s">
        <v>93</v>
      </c>
      <c r="BK983" s="228">
        <f>ROUND(I983*H983,2)</f>
        <v>0</v>
      </c>
      <c r="BL983" s="20" t="s">
        <v>231</v>
      </c>
      <c r="BM983" s="227" t="s">
        <v>1163</v>
      </c>
    </row>
    <row r="984" s="13" customFormat="1">
      <c r="A984" s="13"/>
      <c r="B984" s="229"/>
      <c r="C984" s="230"/>
      <c r="D984" s="231" t="s">
        <v>268</v>
      </c>
      <c r="E984" s="232" t="s">
        <v>19</v>
      </c>
      <c r="F984" s="233" t="s">
        <v>1164</v>
      </c>
      <c r="G984" s="230"/>
      <c r="H984" s="234">
        <v>0.38800000000000001</v>
      </c>
      <c r="I984" s="235"/>
      <c r="J984" s="230"/>
      <c r="K984" s="230"/>
      <c r="L984" s="236"/>
      <c r="M984" s="237"/>
      <c r="N984" s="238"/>
      <c r="O984" s="238"/>
      <c r="P984" s="238"/>
      <c r="Q984" s="238"/>
      <c r="R984" s="238"/>
      <c r="S984" s="238"/>
      <c r="T984" s="23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0" t="s">
        <v>268</v>
      </c>
      <c r="AU984" s="240" t="s">
        <v>93</v>
      </c>
      <c r="AV984" s="13" t="s">
        <v>93</v>
      </c>
      <c r="AW984" s="13" t="s">
        <v>34</v>
      </c>
      <c r="AX984" s="13" t="s">
        <v>82</v>
      </c>
      <c r="AY984" s="240" t="s">
        <v>224</v>
      </c>
    </row>
    <row r="985" s="2" customFormat="1" ht="55.5" customHeight="1">
      <c r="A985" s="41"/>
      <c r="B985" s="42"/>
      <c r="C985" s="216" t="s">
        <v>1165</v>
      </c>
      <c r="D985" s="216" t="s">
        <v>227</v>
      </c>
      <c r="E985" s="217" t="s">
        <v>1166</v>
      </c>
      <c r="F985" s="218" t="s">
        <v>1167</v>
      </c>
      <c r="G985" s="219" t="s">
        <v>471</v>
      </c>
      <c r="H985" s="220">
        <v>12</v>
      </c>
      <c r="I985" s="221"/>
      <c r="J985" s="222">
        <f>ROUND(I985*H985,2)</f>
        <v>0</v>
      </c>
      <c r="K985" s="218" t="s">
        <v>312</v>
      </c>
      <c r="L985" s="47"/>
      <c r="M985" s="223" t="s">
        <v>19</v>
      </c>
      <c r="N985" s="224" t="s">
        <v>46</v>
      </c>
      <c r="O985" s="87"/>
      <c r="P985" s="225">
        <f>O985*H985</f>
        <v>0</v>
      </c>
      <c r="Q985" s="225">
        <v>0.03465</v>
      </c>
      <c r="R985" s="225">
        <f>Q985*H985</f>
        <v>0.4158</v>
      </c>
      <c r="S985" s="225">
        <v>0</v>
      </c>
      <c r="T985" s="226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7" t="s">
        <v>231</v>
      </c>
      <c r="AT985" s="227" t="s">
        <v>227</v>
      </c>
      <c r="AU985" s="227" t="s">
        <v>93</v>
      </c>
      <c r="AY985" s="20" t="s">
        <v>224</v>
      </c>
      <c r="BE985" s="228">
        <f>IF(N985="základní",J985,0)</f>
        <v>0</v>
      </c>
      <c r="BF985" s="228">
        <f>IF(N985="snížená",J985,0)</f>
        <v>0</v>
      </c>
      <c r="BG985" s="228">
        <f>IF(N985="zákl. přenesená",J985,0)</f>
        <v>0</v>
      </c>
      <c r="BH985" s="228">
        <f>IF(N985="sníž. přenesená",J985,0)</f>
        <v>0</v>
      </c>
      <c r="BI985" s="228">
        <f>IF(N985="nulová",J985,0)</f>
        <v>0</v>
      </c>
      <c r="BJ985" s="20" t="s">
        <v>93</v>
      </c>
      <c r="BK985" s="228">
        <f>ROUND(I985*H985,2)</f>
        <v>0</v>
      </c>
      <c r="BL985" s="20" t="s">
        <v>231</v>
      </c>
      <c r="BM985" s="227" t="s">
        <v>1168</v>
      </c>
    </row>
    <row r="986" s="2" customFormat="1">
      <c r="A986" s="41"/>
      <c r="B986" s="42"/>
      <c r="C986" s="43"/>
      <c r="D986" s="267" t="s">
        <v>314</v>
      </c>
      <c r="E986" s="43"/>
      <c r="F986" s="268" t="s">
        <v>1169</v>
      </c>
      <c r="G986" s="43"/>
      <c r="H986" s="43"/>
      <c r="I986" s="269"/>
      <c r="J986" s="43"/>
      <c r="K986" s="43"/>
      <c r="L986" s="47"/>
      <c r="M986" s="270"/>
      <c r="N986" s="271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314</v>
      </c>
      <c r="AU986" s="20" t="s">
        <v>93</v>
      </c>
    </row>
    <row r="987" s="14" customFormat="1">
      <c r="A987" s="14"/>
      <c r="B987" s="246"/>
      <c r="C987" s="247"/>
      <c r="D987" s="231" t="s">
        <v>268</v>
      </c>
      <c r="E987" s="248" t="s">
        <v>19</v>
      </c>
      <c r="F987" s="249" t="s">
        <v>704</v>
      </c>
      <c r="G987" s="247"/>
      <c r="H987" s="248" t="s">
        <v>19</v>
      </c>
      <c r="I987" s="250"/>
      <c r="J987" s="247"/>
      <c r="K987" s="247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268</v>
      </c>
      <c r="AU987" s="255" t="s">
        <v>93</v>
      </c>
      <c r="AV987" s="14" t="s">
        <v>82</v>
      </c>
      <c r="AW987" s="14" t="s">
        <v>34</v>
      </c>
      <c r="AX987" s="14" t="s">
        <v>74</v>
      </c>
      <c r="AY987" s="255" t="s">
        <v>224</v>
      </c>
    </row>
    <row r="988" s="13" customFormat="1">
      <c r="A988" s="13"/>
      <c r="B988" s="229"/>
      <c r="C988" s="230"/>
      <c r="D988" s="231" t="s">
        <v>268</v>
      </c>
      <c r="E988" s="232" t="s">
        <v>19</v>
      </c>
      <c r="F988" s="233" t="s">
        <v>1170</v>
      </c>
      <c r="G988" s="230"/>
      <c r="H988" s="234">
        <v>3</v>
      </c>
      <c r="I988" s="235"/>
      <c r="J988" s="230"/>
      <c r="K988" s="230"/>
      <c r="L988" s="236"/>
      <c r="M988" s="237"/>
      <c r="N988" s="238"/>
      <c r="O988" s="238"/>
      <c r="P988" s="238"/>
      <c r="Q988" s="238"/>
      <c r="R988" s="238"/>
      <c r="S988" s="238"/>
      <c r="T988" s="23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0" t="s">
        <v>268</v>
      </c>
      <c r="AU988" s="240" t="s">
        <v>93</v>
      </c>
      <c r="AV988" s="13" t="s">
        <v>93</v>
      </c>
      <c r="AW988" s="13" t="s">
        <v>34</v>
      </c>
      <c r="AX988" s="13" t="s">
        <v>74</v>
      </c>
      <c r="AY988" s="240" t="s">
        <v>224</v>
      </c>
    </row>
    <row r="989" s="14" customFormat="1">
      <c r="A989" s="14"/>
      <c r="B989" s="246"/>
      <c r="C989" s="247"/>
      <c r="D989" s="231" t="s">
        <v>268</v>
      </c>
      <c r="E989" s="248" t="s">
        <v>19</v>
      </c>
      <c r="F989" s="249" t="s">
        <v>1171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268</v>
      </c>
      <c r="AU989" s="255" t="s">
        <v>93</v>
      </c>
      <c r="AV989" s="14" t="s">
        <v>82</v>
      </c>
      <c r="AW989" s="14" t="s">
        <v>34</v>
      </c>
      <c r="AX989" s="14" t="s">
        <v>74</v>
      </c>
      <c r="AY989" s="255" t="s">
        <v>224</v>
      </c>
    </row>
    <row r="990" s="13" customFormat="1">
      <c r="A990" s="13"/>
      <c r="B990" s="229"/>
      <c r="C990" s="230"/>
      <c r="D990" s="231" t="s">
        <v>268</v>
      </c>
      <c r="E990" s="232" t="s">
        <v>19</v>
      </c>
      <c r="F990" s="233" t="s">
        <v>1172</v>
      </c>
      <c r="G990" s="230"/>
      <c r="H990" s="234">
        <v>4.5</v>
      </c>
      <c r="I990" s="235"/>
      <c r="J990" s="230"/>
      <c r="K990" s="230"/>
      <c r="L990" s="236"/>
      <c r="M990" s="237"/>
      <c r="N990" s="238"/>
      <c r="O990" s="238"/>
      <c r="P990" s="238"/>
      <c r="Q990" s="238"/>
      <c r="R990" s="238"/>
      <c r="S990" s="238"/>
      <c r="T990" s="239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0" t="s">
        <v>268</v>
      </c>
      <c r="AU990" s="240" t="s">
        <v>93</v>
      </c>
      <c r="AV990" s="13" t="s">
        <v>93</v>
      </c>
      <c r="AW990" s="13" t="s">
        <v>34</v>
      </c>
      <c r="AX990" s="13" t="s">
        <v>74</v>
      </c>
      <c r="AY990" s="240" t="s">
        <v>224</v>
      </c>
    </row>
    <row r="991" s="14" customFormat="1">
      <c r="A991" s="14"/>
      <c r="B991" s="246"/>
      <c r="C991" s="247"/>
      <c r="D991" s="231" t="s">
        <v>268</v>
      </c>
      <c r="E991" s="248" t="s">
        <v>19</v>
      </c>
      <c r="F991" s="249" t="s">
        <v>1173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268</v>
      </c>
      <c r="AU991" s="255" t="s">
        <v>93</v>
      </c>
      <c r="AV991" s="14" t="s">
        <v>82</v>
      </c>
      <c r="AW991" s="14" t="s">
        <v>34</v>
      </c>
      <c r="AX991" s="14" t="s">
        <v>74</v>
      </c>
      <c r="AY991" s="255" t="s">
        <v>224</v>
      </c>
    </row>
    <row r="992" s="13" customFormat="1">
      <c r="A992" s="13"/>
      <c r="B992" s="229"/>
      <c r="C992" s="230"/>
      <c r="D992" s="231" t="s">
        <v>268</v>
      </c>
      <c r="E992" s="232" t="s">
        <v>19</v>
      </c>
      <c r="F992" s="233" t="s">
        <v>1172</v>
      </c>
      <c r="G992" s="230"/>
      <c r="H992" s="234">
        <v>4.5</v>
      </c>
      <c r="I992" s="235"/>
      <c r="J992" s="230"/>
      <c r="K992" s="230"/>
      <c r="L992" s="236"/>
      <c r="M992" s="237"/>
      <c r="N992" s="238"/>
      <c r="O992" s="238"/>
      <c r="P992" s="238"/>
      <c r="Q992" s="238"/>
      <c r="R992" s="238"/>
      <c r="S992" s="238"/>
      <c r="T992" s="239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0" t="s">
        <v>268</v>
      </c>
      <c r="AU992" s="240" t="s">
        <v>93</v>
      </c>
      <c r="AV992" s="13" t="s">
        <v>93</v>
      </c>
      <c r="AW992" s="13" t="s">
        <v>34</v>
      </c>
      <c r="AX992" s="13" t="s">
        <v>74</v>
      </c>
      <c r="AY992" s="240" t="s">
        <v>224</v>
      </c>
    </row>
    <row r="993" s="16" customFormat="1">
      <c r="A993" s="16"/>
      <c r="B993" s="272"/>
      <c r="C993" s="273"/>
      <c r="D993" s="231" t="s">
        <v>268</v>
      </c>
      <c r="E993" s="274" t="s">
        <v>19</v>
      </c>
      <c r="F993" s="275" t="s">
        <v>351</v>
      </c>
      <c r="G993" s="273"/>
      <c r="H993" s="276">
        <v>12</v>
      </c>
      <c r="I993" s="277"/>
      <c r="J993" s="273"/>
      <c r="K993" s="273"/>
      <c r="L993" s="278"/>
      <c r="M993" s="279"/>
      <c r="N993" s="280"/>
      <c r="O993" s="280"/>
      <c r="P993" s="280"/>
      <c r="Q993" s="280"/>
      <c r="R993" s="280"/>
      <c r="S993" s="280"/>
      <c r="T993" s="281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82" t="s">
        <v>268</v>
      </c>
      <c r="AU993" s="282" t="s">
        <v>93</v>
      </c>
      <c r="AV993" s="16" t="s">
        <v>231</v>
      </c>
      <c r="AW993" s="16" t="s">
        <v>34</v>
      </c>
      <c r="AX993" s="16" t="s">
        <v>82</v>
      </c>
      <c r="AY993" s="282" t="s">
        <v>224</v>
      </c>
    </row>
    <row r="994" s="2" customFormat="1" ht="16.5" customHeight="1">
      <c r="A994" s="41"/>
      <c r="B994" s="42"/>
      <c r="C994" s="286" t="s">
        <v>1174</v>
      </c>
      <c r="D994" s="286" t="s">
        <v>572</v>
      </c>
      <c r="E994" s="287" t="s">
        <v>1175</v>
      </c>
      <c r="F994" s="288" t="s">
        <v>1176</v>
      </c>
      <c r="G994" s="289" t="s">
        <v>595</v>
      </c>
      <c r="H994" s="290">
        <v>8</v>
      </c>
      <c r="I994" s="291"/>
      <c r="J994" s="292">
        <f>ROUND(I994*H994,2)</f>
        <v>0</v>
      </c>
      <c r="K994" s="288" t="s">
        <v>19</v>
      </c>
      <c r="L994" s="293"/>
      <c r="M994" s="294" t="s">
        <v>19</v>
      </c>
      <c r="N994" s="295" t="s">
        <v>46</v>
      </c>
      <c r="O994" s="87"/>
      <c r="P994" s="225">
        <f>O994*H994</f>
        <v>0</v>
      </c>
      <c r="Q994" s="225">
        <v>0.16200000000000001</v>
      </c>
      <c r="R994" s="225">
        <f>Q994*H994</f>
        <v>1.296</v>
      </c>
      <c r="S994" s="225">
        <v>0</v>
      </c>
      <c r="T994" s="226">
        <f>S994*H994</f>
        <v>0</v>
      </c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R994" s="227" t="s">
        <v>254</v>
      </c>
      <c r="AT994" s="227" t="s">
        <v>572</v>
      </c>
      <c r="AU994" s="227" t="s">
        <v>93</v>
      </c>
      <c r="AY994" s="20" t="s">
        <v>224</v>
      </c>
      <c r="BE994" s="228">
        <f>IF(N994="základní",J994,0)</f>
        <v>0</v>
      </c>
      <c r="BF994" s="228">
        <f>IF(N994="snížená",J994,0)</f>
        <v>0</v>
      </c>
      <c r="BG994" s="228">
        <f>IF(N994="zákl. přenesená",J994,0)</f>
        <v>0</v>
      </c>
      <c r="BH994" s="228">
        <f>IF(N994="sníž. přenesená",J994,0)</f>
        <v>0</v>
      </c>
      <c r="BI994" s="228">
        <f>IF(N994="nulová",J994,0)</f>
        <v>0</v>
      </c>
      <c r="BJ994" s="20" t="s">
        <v>93</v>
      </c>
      <c r="BK994" s="228">
        <f>ROUND(I994*H994,2)</f>
        <v>0</v>
      </c>
      <c r="BL994" s="20" t="s">
        <v>231</v>
      </c>
      <c r="BM994" s="227" t="s">
        <v>1177</v>
      </c>
    </row>
    <row r="995" s="14" customFormat="1">
      <c r="A995" s="14"/>
      <c r="B995" s="246"/>
      <c r="C995" s="247"/>
      <c r="D995" s="231" t="s">
        <v>268</v>
      </c>
      <c r="E995" s="248" t="s">
        <v>19</v>
      </c>
      <c r="F995" s="249" t="s">
        <v>704</v>
      </c>
      <c r="G995" s="247"/>
      <c r="H995" s="248" t="s">
        <v>19</v>
      </c>
      <c r="I995" s="250"/>
      <c r="J995" s="247"/>
      <c r="K995" s="247"/>
      <c r="L995" s="251"/>
      <c r="M995" s="252"/>
      <c r="N995" s="253"/>
      <c r="O995" s="253"/>
      <c r="P995" s="253"/>
      <c r="Q995" s="253"/>
      <c r="R995" s="253"/>
      <c r="S995" s="253"/>
      <c r="T995" s="25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5" t="s">
        <v>268</v>
      </c>
      <c r="AU995" s="255" t="s">
        <v>93</v>
      </c>
      <c r="AV995" s="14" t="s">
        <v>82</v>
      </c>
      <c r="AW995" s="14" t="s">
        <v>34</v>
      </c>
      <c r="AX995" s="14" t="s">
        <v>74</v>
      </c>
      <c r="AY995" s="255" t="s">
        <v>224</v>
      </c>
    </row>
    <row r="996" s="13" customFormat="1">
      <c r="A996" s="13"/>
      <c r="B996" s="229"/>
      <c r="C996" s="230"/>
      <c r="D996" s="231" t="s">
        <v>268</v>
      </c>
      <c r="E996" s="232" t="s">
        <v>19</v>
      </c>
      <c r="F996" s="233" t="s">
        <v>93</v>
      </c>
      <c r="G996" s="230"/>
      <c r="H996" s="234">
        <v>2</v>
      </c>
      <c r="I996" s="235"/>
      <c r="J996" s="230"/>
      <c r="K996" s="230"/>
      <c r="L996" s="236"/>
      <c r="M996" s="237"/>
      <c r="N996" s="238"/>
      <c r="O996" s="238"/>
      <c r="P996" s="238"/>
      <c r="Q996" s="238"/>
      <c r="R996" s="238"/>
      <c r="S996" s="238"/>
      <c r="T996" s="239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0" t="s">
        <v>268</v>
      </c>
      <c r="AU996" s="240" t="s">
        <v>93</v>
      </c>
      <c r="AV996" s="13" t="s">
        <v>93</v>
      </c>
      <c r="AW996" s="13" t="s">
        <v>34</v>
      </c>
      <c r="AX996" s="13" t="s">
        <v>74</v>
      </c>
      <c r="AY996" s="240" t="s">
        <v>224</v>
      </c>
    </row>
    <row r="997" s="14" customFormat="1">
      <c r="A997" s="14"/>
      <c r="B997" s="246"/>
      <c r="C997" s="247"/>
      <c r="D997" s="231" t="s">
        <v>268</v>
      </c>
      <c r="E997" s="248" t="s">
        <v>19</v>
      </c>
      <c r="F997" s="249" t="s">
        <v>1171</v>
      </c>
      <c r="G997" s="247"/>
      <c r="H997" s="248" t="s">
        <v>19</v>
      </c>
      <c r="I997" s="250"/>
      <c r="J997" s="247"/>
      <c r="K997" s="247"/>
      <c r="L997" s="251"/>
      <c r="M997" s="252"/>
      <c r="N997" s="253"/>
      <c r="O997" s="253"/>
      <c r="P997" s="253"/>
      <c r="Q997" s="253"/>
      <c r="R997" s="253"/>
      <c r="S997" s="253"/>
      <c r="T997" s="25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5" t="s">
        <v>268</v>
      </c>
      <c r="AU997" s="255" t="s">
        <v>93</v>
      </c>
      <c r="AV997" s="14" t="s">
        <v>82</v>
      </c>
      <c r="AW997" s="14" t="s">
        <v>34</v>
      </c>
      <c r="AX997" s="14" t="s">
        <v>74</v>
      </c>
      <c r="AY997" s="255" t="s">
        <v>224</v>
      </c>
    </row>
    <row r="998" s="13" customFormat="1">
      <c r="A998" s="13"/>
      <c r="B998" s="229"/>
      <c r="C998" s="230"/>
      <c r="D998" s="231" t="s">
        <v>268</v>
      </c>
      <c r="E998" s="232" t="s">
        <v>19</v>
      </c>
      <c r="F998" s="233" t="s">
        <v>108</v>
      </c>
      <c r="G998" s="230"/>
      <c r="H998" s="234">
        <v>3</v>
      </c>
      <c r="I998" s="235"/>
      <c r="J998" s="230"/>
      <c r="K998" s="230"/>
      <c r="L998" s="236"/>
      <c r="M998" s="237"/>
      <c r="N998" s="238"/>
      <c r="O998" s="238"/>
      <c r="P998" s="238"/>
      <c r="Q998" s="238"/>
      <c r="R998" s="238"/>
      <c r="S998" s="238"/>
      <c r="T998" s="239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0" t="s">
        <v>268</v>
      </c>
      <c r="AU998" s="240" t="s">
        <v>93</v>
      </c>
      <c r="AV998" s="13" t="s">
        <v>93</v>
      </c>
      <c r="AW998" s="13" t="s">
        <v>34</v>
      </c>
      <c r="AX998" s="13" t="s">
        <v>74</v>
      </c>
      <c r="AY998" s="240" t="s">
        <v>224</v>
      </c>
    </row>
    <row r="999" s="14" customFormat="1">
      <c r="A999" s="14"/>
      <c r="B999" s="246"/>
      <c r="C999" s="247"/>
      <c r="D999" s="231" t="s">
        <v>268</v>
      </c>
      <c r="E999" s="248" t="s">
        <v>19</v>
      </c>
      <c r="F999" s="249" t="s">
        <v>1173</v>
      </c>
      <c r="G999" s="247"/>
      <c r="H999" s="248" t="s">
        <v>19</v>
      </c>
      <c r="I999" s="250"/>
      <c r="J999" s="247"/>
      <c r="K999" s="247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268</v>
      </c>
      <c r="AU999" s="255" t="s">
        <v>93</v>
      </c>
      <c r="AV999" s="14" t="s">
        <v>82</v>
      </c>
      <c r="AW999" s="14" t="s">
        <v>34</v>
      </c>
      <c r="AX999" s="14" t="s">
        <v>74</v>
      </c>
      <c r="AY999" s="255" t="s">
        <v>224</v>
      </c>
    </row>
    <row r="1000" s="13" customFormat="1">
      <c r="A1000" s="13"/>
      <c r="B1000" s="229"/>
      <c r="C1000" s="230"/>
      <c r="D1000" s="231" t="s">
        <v>268</v>
      </c>
      <c r="E1000" s="232" t="s">
        <v>19</v>
      </c>
      <c r="F1000" s="233" t="s">
        <v>108</v>
      </c>
      <c r="G1000" s="230"/>
      <c r="H1000" s="234">
        <v>3</v>
      </c>
      <c r="I1000" s="235"/>
      <c r="J1000" s="230"/>
      <c r="K1000" s="230"/>
      <c r="L1000" s="236"/>
      <c r="M1000" s="237"/>
      <c r="N1000" s="238"/>
      <c r="O1000" s="238"/>
      <c r="P1000" s="238"/>
      <c r="Q1000" s="238"/>
      <c r="R1000" s="238"/>
      <c r="S1000" s="238"/>
      <c r="T1000" s="23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0" t="s">
        <v>268</v>
      </c>
      <c r="AU1000" s="240" t="s">
        <v>93</v>
      </c>
      <c r="AV1000" s="13" t="s">
        <v>93</v>
      </c>
      <c r="AW1000" s="13" t="s">
        <v>34</v>
      </c>
      <c r="AX1000" s="13" t="s">
        <v>74</v>
      </c>
      <c r="AY1000" s="240" t="s">
        <v>224</v>
      </c>
    </row>
    <row r="1001" s="16" customFormat="1">
      <c r="A1001" s="16"/>
      <c r="B1001" s="272"/>
      <c r="C1001" s="273"/>
      <c r="D1001" s="231" t="s">
        <v>268</v>
      </c>
      <c r="E1001" s="274" t="s">
        <v>19</v>
      </c>
      <c r="F1001" s="275" t="s">
        <v>351</v>
      </c>
      <c r="G1001" s="273"/>
      <c r="H1001" s="276">
        <v>8</v>
      </c>
      <c r="I1001" s="277"/>
      <c r="J1001" s="273"/>
      <c r="K1001" s="273"/>
      <c r="L1001" s="278"/>
      <c r="M1001" s="279"/>
      <c r="N1001" s="280"/>
      <c r="O1001" s="280"/>
      <c r="P1001" s="280"/>
      <c r="Q1001" s="280"/>
      <c r="R1001" s="280"/>
      <c r="S1001" s="280"/>
      <c r="T1001" s="281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T1001" s="282" t="s">
        <v>268</v>
      </c>
      <c r="AU1001" s="282" t="s">
        <v>93</v>
      </c>
      <c r="AV1001" s="16" t="s">
        <v>231</v>
      </c>
      <c r="AW1001" s="16" t="s">
        <v>34</v>
      </c>
      <c r="AX1001" s="16" t="s">
        <v>82</v>
      </c>
      <c r="AY1001" s="282" t="s">
        <v>224</v>
      </c>
    </row>
    <row r="1002" s="2" customFormat="1" ht="16.5" customHeight="1">
      <c r="A1002" s="41"/>
      <c r="B1002" s="42"/>
      <c r="C1002" s="216" t="s">
        <v>1178</v>
      </c>
      <c r="D1002" s="216" t="s">
        <v>227</v>
      </c>
      <c r="E1002" s="217" t="s">
        <v>1179</v>
      </c>
      <c r="F1002" s="218" t="s">
        <v>1180</v>
      </c>
      <c r="G1002" s="219" t="s">
        <v>595</v>
      </c>
      <c r="H1002" s="220">
        <v>175</v>
      </c>
      <c r="I1002" s="221"/>
      <c r="J1002" s="222">
        <f>ROUND(I1002*H1002,2)</f>
        <v>0</v>
      </c>
      <c r="K1002" s="218" t="s">
        <v>19</v>
      </c>
      <c r="L1002" s="47"/>
      <c r="M1002" s="223" t="s">
        <v>19</v>
      </c>
      <c r="N1002" s="224" t="s">
        <v>46</v>
      </c>
      <c r="O1002" s="87"/>
      <c r="P1002" s="225">
        <f>O1002*H1002</f>
        <v>0</v>
      </c>
      <c r="Q1002" s="225">
        <v>0</v>
      </c>
      <c r="R1002" s="225">
        <f>Q1002*H1002</f>
        <v>0</v>
      </c>
      <c r="S1002" s="225">
        <v>0</v>
      </c>
      <c r="T1002" s="226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7" t="s">
        <v>231</v>
      </c>
      <c r="AT1002" s="227" t="s">
        <v>227</v>
      </c>
      <c r="AU1002" s="227" t="s">
        <v>93</v>
      </c>
      <c r="AY1002" s="20" t="s">
        <v>224</v>
      </c>
      <c r="BE1002" s="228">
        <f>IF(N1002="základní",J1002,0)</f>
        <v>0</v>
      </c>
      <c r="BF1002" s="228">
        <f>IF(N1002="snížená",J1002,0)</f>
        <v>0</v>
      </c>
      <c r="BG1002" s="228">
        <f>IF(N1002="zákl. přenesená",J1002,0)</f>
        <v>0</v>
      </c>
      <c r="BH1002" s="228">
        <f>IF(N1002="sníž. přenesená",J1002,0)</f>
        <v>0</v>
      </c>
      <c r="BI1002" s="228">
        <f>IF(N1002="nulová",J1002,0)</f>
        <v>0</v>
      </c>
      <c r="BJ1002" s="20" t="s">
        <v>93</v>
      </c>
      <c r="BK1002" s="228">
        <f>ROUND(I1002*H1002,2)</f>
        <v>0</v>
      </c>
      <c r="BL1002" s="20" t="s">
        <v>231</v>
      </c>
      <c r="BM1002" s="227" t="s">
        <v>1181</v>
      </c>
    </row>
    <row r="1003" s="14" customFormat="1">
      <c r="A1003" s="14"/>
      <c r="B1003" s="246"/>
      <c r="C1003" s="247"/>
      <c r="D1003" s="231" t="s">
        <v>268</v>
      </c>
      <c r="E1003" s="248" t="s">
        <v>19</v>
      </c>
      <c r="F1003" s="249" t="s">
        <v>496</v>
      </c>
      <c r="G1003" s="247"/>
      <c r="H1003" s="248" t="s">
        <v>19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268</v>
      </c>
      <c r="AU1003" s="255" t="s">
        <v>93</v>
      </c>
      <c r="AV1003" s="14" t="s">
        <v>82</v>
      </c>
      <c r="AW1003" s="14" t="s">
        <v>34</v>
      </c>
      <c r="AX1003" s="14" t="s">
        <v>74</v>
      </c>
      <c r="AY1003" s="255" t="s">
        <v>224</v>
      </c>
    </row>
    <row r="1004" s="14" customFormat="1">
      <c r="A1004" s="14"/>
      <c r="B1004" s="246"/>
      <c r="C1004" s="247"/>
      <c r="D1004" s="231" t="s">
        <v>268</v>
      </c>
      <c r="E1004" s="248" t="s">
        <v>19</v>
      </c>
      <c r="F1004" s="249" t="s">
        <v>1182</v>
      </c>
      <c r="G1004" s="247"/>
      <c r="H1004" s="248" t="s">
        <v>19</v>
      </c>
      <c r="I1004" s="250"/>
      <c r="J1004" s="247"/>
      <c r="K1004" s="247"/>
      <c r="L1004" s="251"/>
      <c r="M1004" s="252"/>
      <c r="N1004" s="253"/>
      <c r="O1004" s="253"/>
      <c r="P1004" s="253"/>
      <c r="Q1004" s="253"/>
      <c r="R1004" s="253"/>
      <c r="S1004" s="253"/>
      <c r="T1004" s="25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5" t="s">
        <v>268</v>
      </c>
      <c r="AU1004" s="255" t="s">
        <v>93</v>
      </c>
      <c r="AV1004" s="14" t="s">
        <v>82</v>
      </c>
      <c r="AW1004" s="14" t="s">
        <v>34</v>
      </c>
      <c r="AX1004" s="14" t="s">
        <v>74</v>
      </c>
      <c r="AY1004" s="255" t="s">
        <v>224</v>
      </c>
    </row>
    <row r="1005" s="13" customFormat="1">
      <c r="A1005" s="13"/>
      <c r="B1005" s="229"/>
      <c r="C1005" s="230"/>
      <c r="D1005" s="231" t="s">
        <v>268</v>
      </c>
      <c r="E1005" s="232" t="s">
        <v>19</v>
      </c>
      <c r="F1005" s="233" t="s">
        <v>1183</v>
      </c>
      <c r="G1005" s="230"/>
      <c r="H1005" s="234">
        <v>20</v>
      </c>
      <c r="I1005" s="235"/>
      <c r="J1005" s="230"/>
      <c r="K1005" s="230"/>
      <c r="L1005" s="236"/>
      <c r="M1005" s="237"/>
      <c r="N1005" s="238"/>
      <c r="O1005" s="238"/>
      <c r="P1005" s="238"/>
      <c r="Q1005" s="238"/>
      <c r="R1005" s="238"/>
      <c r="S1005" s="238"/>
      <c r="T1005" s="239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0" t="s">
        <v>268</v>
      </c>
      <c r="AU1005" s="240" t="s">
        <v>93</v>
      </c>
      <c r="AV1005" s="13" t="s">
        <v>93</v>
      </c>
      <c r="AW1005" s="13" t="s">
        <v>34</v>
      </c>
      <c r="AX1005" s="13" t="s">
        <v>74</v>
      </c>
      <c r="AY1005" s="240" t="s">
        <v>224</v>
      </c>
    </row>
    <row r="1006" s="14" customFormat="1">
      <c r="A1006" s="14"/>
      <c r="B1006" s="246"/>
      <c r="C1006" s="247"/>
      <c r="D1006" s="231" t="s">
        <v>268</v>
      </c>
      <c r="E1006" s="248" t="s">
        <v>19</v>
      </c>
      <c r="F1006" s="249" t="s">
        <v>1184</v>
      </c>
      <c r="G1006" s="247"/>
      <c r="H1006" s="248" t="s">
        <v>19</v>
      </c>
      <c r="I1006" s="250"/>
      <c r="J1006" s="247"/>
      <c r="K1006" s="247"/>
      <c r="L1006" s="251"/>
      <c r="M1006" s="252"/>
      <c r="N1006" s="253"/>
      <c r="O1006" s="253"/>
      <c r="P1006" s="253"/>
      <c r="Q1006" s="253"/>
      <c r="R1006" s="253"/>
      <c r="S1006" s="253"/>
      <c r="T1006" s="25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5" t="s">
        <v>268</v>
      </c>
      <c r="AU1006" s="255" t="s">
        <v>93</v>
      </c>
      <c r="AV1006" s="14" t="s">
        <v>82</v>
      </c>
      <c r="AW1006" s="14" t="s">
        <v>34</v>
      </c>
      <c r="AX1006" s="14" t="s">
        <v>74</v>
      </c>
      <c r="AY1006" s="255" t="s">
        <v>224</v>
      </c>
    </row>
    <row r="1007" s="13" customFormat="1">
      <c r="A1007" s="13"/>
      <c r="B1007" s="229"/>
      <c r="C1007" s="230"/>
      <c r="D1007" s="231" t="s">
        <v>268</v>
      </c>
      <c r="E1007" s="232" t="s">
        <v>19</v>
      </c>
      <c r="F1007" s="233" t="s">
        <v>1185</v>
      </c>
      <c r="G1007" s="230"/>
      <c r="H1007" s="234">
        <v>155</v>
      </c>
      <c r="I1007" s="235"/>
      <c r="J1007" s="230"/>
      <c r="K1007" s="230"/>
      <c r="L1007" s="236"/>
      <c r="M1007" s="237"/>
      <c r="N1007" s="238"/>
      <c r="O1007" s="238"/>
      <c r="P1007" s="238"/>
      <c r="Q1007" s="238"/>
      <c r="R1007" s="238"/>
      <c r="S1007" s="238"/>
      <c r="T1007" s="239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0" t="s">
        <v>268</v>
      </c>
      <c r="AU1007" s="240" t="s">
        <v>93</v>
      </c>
      <c r="AV1007" s="13" t="s">
        <v>93</v>
      </c>
      <c r="AW1007" s="13" t="s">
        <v>34</v>
      </c>
      <c r="AX1007" s="13" t="s">
        <v>74</v>
      </c>
      <c r="AY1007" s="240" t="s">
        <v>224</v>
      </c>
    </row>
    <row r="1008" s="16" customFormat="1">
      <c r="A1008" s="16"/>
      <c r="B1008" s="272"/>
      <c r="C1008" s="273"/>
      <c r="D1008" s="231" t="s">
        <v>268</v>
      </c>
      <c r="E1008" s="274" t="s">
        <v>19</v>
      </c>
      <c r="F1008" s="275" t="s">
        <v>351</v>
      </c>
      <c r="G1008" s="273"/>
      <c r="H1008" s="276">
        <v>175</v>
      </c>
      <c r="I1008" s="277"/>
      <c r="J1008" s="273"/>
      <c r="K1008" s="273"/>
      <c r="L1008" s="278"/>
      <c r="M1008" s="279"/>
      <c r="N1008" s="280"/>
      <c r="O1008" s="280"/>
      <c r="P1008" s="280"/>
      <c r="Q1008" s="280"/>
      <c r="R1008" s="280"/>
      <c r="S1008" s="280"/>
      <c r="T1008" s="281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T1008" s="282" t="s">
        <v>268</v>
      </c>
      <c r="AU1008" s="282" t="s">
        <v>93</v>
      </c>
      <c r="AV1008" s="16" t="s">
        <v>231</v>
      </c>
      <c r="AW1008" s="16" t="s">
        <v>34</v>
      </c>
      <c r="AX1008" s="16" t="s">
        <v>82</v>
      </c>
      <c r="AY1008" s="282" t="s">
        <v>224</v>
      </c>
    </row>
    <row r="1009" s="2" customFormat="1" ht="16.5" customHeight="1">
      <c r="A1009" s="41"/>
      <c r="B1009" s="42"/>
      <c r="C1009" s="216" t="s">
        <v>1186</v>
      </c>
      <c r="D1009" s="216" t="s">
        <v>227</v>
      </c>
      <c r="E1009" s="217" t="s">
        <v>1187</v>
      </c>
      <c r="F1009" s="218" t="s">
        <v>1188</v>
      </c>
      <c r="G1009" s="219" t="s">
        <v>595</v>
      </c>
      <c r="H1009" s="220">
        <v>34</v>
      </c>
      <c r="I1009" s="221"/>
      <c r="J1009" s="222">
        <f>ROUND(I1009*H1009,2)</f>
        <v>0</v>
      </c>
      <c r="K1009" s="218" t="s">
        <v>19</v>
      </c>
      <c r="L1009" s="47"/>
      <c r="M1009" s="223" t="s">
        <v>19</v>
      </c>
      <c r="N1009" s="224" t="s">
        <v>46</v>
      </c>
      <c r="O1009" s="87"/>
      <c r="P1009" s="225">
        <f>O1009*H1009</f>
        <v>0</v>
      </c>
      <c r="Q1009" s="225">
        <v>0</v>
      </c>
      <c r="R1009" s="225">
        <f>Q1009*H1009</f>
        <v>0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231</v>
      </c>
      <c r="AT1009" s="227" t="s">
        <v>227</v>
      </c>
      <c r="AU1009" s="227" t="s">
        <v>93</v>
      </c>
      <c r="AY1009" s="20" t="s">
        <v>224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93</v>
      </c>
      <c r="BK1009" s="228">
        <f>ROUND(I1009*H1009,2)</f>
        <v>0</v>
      </c>
      <c r="BL1009" s="20" t="s">
        <v>231</v>
      </c>
      <c r="BM1009" s="227" t="s">
        <v>1189</v>
      </c>
    </row>
    <row r="1010" s="14" customFormat="1">
      <c r="A1010" s="14"/>
      <c r="B1010" s="246"/>
      <c r="C1010" s="247"/>
      <c r="D1010" s="231" t="s">
        <v>268</v>
      </c>
      <c r="E1010" s="248" t="s">
        <v>19</v>
      </c>
      <c r="F1010" s="249" t="s">
        <v>496</v>
      </c>
      <c r="G1010" s="247"/>
      <c r="H1010" s="248" t="s">
        <v>19</v>
      </c>
      <c r="I1010" s="250"/>
      <c r="J1010" s="247"/>
      <c r="K1010" s="247"/>
      <c r="L1010" s="251"/>
      <c r="M1010" s="252"/>
      <c r="N1010" s="253"/>
      <c r="O1010" s="253"/>
      <c r="P1010" s="253"/>
      <c r="Q1010" s="253"/>
      <c r="R1010" s="253"/>
      <c r="S1010" s="253"/>
      <c r="T1010" s="25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5" t="s">
        <v>268</v>
      </c>
      <c r="AU1010" s="255" t="s">
        <v>93</v>
      </c>
      <c r="AV1010" s="14" t="s">
        <v>82</v>
      </c>
      <c r="AW1010" s="14" t="s">
        <v>34</v>
      </c>
      <c r="AX1010" s="14" t="s">
        <v>74</v>
      </c>
      <c r="AY1010" s="255" t="s">
        <v>224</v>
      </c>
    </row>
    <row r="1011" s="14" customFormat="1">
      <c r="A1011" s="14"/>
      <c r="B1011" s="246"/>
      <c r="C1011" s="247"/>
      <c r="D1011" s="231" t="s">
        <v>268</v>
      </c>
      <c r="E1011" s="248" t="s">
        <v>19</v>
      </c>
      <c r="F1011" s="249" t="s">
        <v>1190</v>
      </c>
      <c r="G1011" s="247"/>
      <c r="H1011" s="248" t="s">
        <v>19</v>
      </c>
      <c r="I1011" s="250"/>
      <c r="J1011" s="247"/>
      <c r="K1011" s="247"/>
      <c r="L1011" s="251"/>
      <c r="M1011" s="252"/>
      <c r="N1011" s="253"/>
      <c r="O1011" s="253"/>
      <c r="P1011" s="253"/>
      <c r="Q1011" s="253"/>
      <c r="R1011" s="253"/>
      <c r="S1011" s="253"/>
      <c r="T1011" s="25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5" t="s">
        <v>268</v>
      </c>
      <c r="AU1011" s="255" t="s">
        <v>93</v>
      </c>
      <c r="AV1011" s="14" t="s">
        <v>82</v>
      </c>
      <c r="AW1011" s="14" t="s">
        <v>34</v>
      </c>
      <c r="AX1011" s="14" t="s">
        <v>74</v>
      </c>
      <c r="AY1011" s="255" t="s">
        <v>224</v>
      </c>
    </row>
    <row r="1012" s="13" customFormat="1">
      <c r="A1012" s="13"/>
      <c r="B1012" s="229"/>
      <c r="C1012" s="230"/>
      <c r="D1012" s="231" t="s">
        <v>268</v>
      </c>
      <c r="E1012" s="232" t="s">
        <v>19</v>
      </c>
      <c r="F1012" s="233" t="s">
        <v>1191</v>
      </c>
      <c r="G1012" s="230"/>
      <c r="H1012" s="234">
        <v>22</v>
      </c>
      <c r="I1012" s="235"/>
      <c r="J1012" s="230"/>
      <c r="K1012" s="230"/>
      <c r="L1012" s="236"/>
      <c r="M1012" s="237"/>
      <c r="N1012" s="238"/>
      <c r="O1012" s="238"/>
      <c r="P1012" s="238"/>
      <c r="Q1012" s="238"/>
      <c r="R1012" s="238"/>
      <c r="S1012" s="238"/>
      <c r="T1012" s="23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0" t="s">
        <v>268</v>
      </c>
      <c r="AU1012" s="240" t="s">
        <v>93</v>
      </c>
      <c r="AV1012" s="13" t="s">
        <v>93</v>
      </c>
      <c r="AW1012" s="13" t="s">
        <v>34</v>
      </c>
      <c r="AX1012" s="13" t="s">
        <v>74</v>
      </c>
      <c r="AY1012" s="240" t="s">
        <v>224</v>
      </c>
    </row>
    <row r="1013" s="14" customFormat="1">
      <c r="A1013" s="14"/>
      <c r="B1013" s="246"/>
      <c r="C1013" s="247"/>
      <c r="D1013" s="231" t="s">
        <v>268</v>
      </c>
      <c r="E1013" s="248" t="s">
        <v>19</v>
      </c>
      <c r="F1013" s="249" t="s">
        <v>1192</v>
      </c>
      <c r="G1013" s="247"/>
      <c r="H1013" s="248" t="s">
        <v>19</v>
      </c>
      <c r="I1013" s="250"/>
      <c r="J1013" s="247"/>
      <c r="K1013" s="247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268</v>
      </c>
      <c r="AU1013" s="255" t="s">
        <v>93</v>
      </c>
      <c r="AV1013" s="14" t="s">
        <v>82</v>
      </c>
      <c r="AW1013" s="14" t="s">
        <v>34</v>
      </c>
      <c r="AX1013" s="14" t="s">
        <v>74</v>
      </c>
      <c r="AY1013" s="255" t="s">
        <v>224</v>
      </c>
    </row>
    <row r="1014" s="13" customFormat="1">
      <c r="A1014" s="13"/>
      <c r="B1014" s="229"/>
      <c r="C1014" s="230"/>
      <c r="D1014" s="231" t="s">
        <v>268</v>
      </c>
      <c r="E1014" s="232" t="s">
        <v>19</v>
      </c>
      <c r="F1014" s="233" t="s">
        <v>1193</v>
      </c>
      <c r="G1014" s="230"/>
      <c r="H1014" s="234">
        <v>12</v>
      </c>
      <c r="I1014" s="235"/>
      <c r="J1014" s="230"/>
      <c r="K1014" s="230"/>
      <c r="L1014" s="236"/>
      <c r="M1014" s="237"/>
      <c r="N1014" s="238"/>
      <c r="O1014" s="238"/>
      <c r="P1014" s="238"/>
      <c r="Q1014" s="238"/>
      <c r="R1014" s="238"/>
      <c r="S1014" s="238"/>
      <c r="T1014" s="23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0" t="s">
        <v>268</v>
      </c>
      <c r="AU1014" s="240" t="s">
        <v>93</v>
      </c>
      <c r="AV1014" s="13" t="s">
        <v>93</v>
      </c>
      <c r="AW1014" s="13" t="s">
        <v>34</v>
      </c>
      <c r="AX1014" s="13" t="s">
        <v>74</v>
      </c>
      <c r="AY1014" s="240" t="s">
        <v>224</v>
      </c>
    </row>
    <row r="1015" s="16" customFormat="1">
      <c r="A1015" s="16"/>
      <c r="B1015" s="272"/>
      <c r="C1015" s="273"/>
      <c r="D1015" s="231" t="s">
        <v>268</v>
      </c>
      <c r="E1015" s="274" t="s">
        <v>19</v>
      </c>
      <c r="F1015" s="275" t="s">
        <v>351</v>
      </c>
      <c r="G1015" s="273"/>
      <c r="H1015" s="276">
        <v>34</v>
      </c>
      <c r="I1015" s="277"/>
      <c r="J1015" s="273"/>
      <c r="K1015" s="273"/>
      <c r="L1015" s="278"/>
      <c r="M1015" s="279"/>
      <c r="N1015" s="280"/>
      <c r="O1015" s="280"/>
      <c r="P1015" s="280"/>
      <c r="Q1015" s="280"/>
      <c r="R1015" s="280"/>
      <c r="S1015" s="280"/>
      <c r="T1015" s="281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T1015" s="282" t="s">
        <v>268</v>
      </c>
      <c r="AU1015" s="282" t="s">
        <v>93</v>
      </c>
      <c r="AV1015" s="16" t="s">
        <v>231</v>
      </c>
      <c r="AW1015" s="16" t="s">
        <v>34</v>
      </c>
      <c r="AX1015" s="16" t="s">
        <v>82</v>
      </c>
      <c r="AY1015" s="282" t="s">
        <v>224</v>
      </c>
    </row>
    <row r="1016" s="2" customFormat="1" ht="16.5" customHeight="1">
      <c r="A1016" s="41"/>
      <c r="B1016" s="42"/>
      <c r="C1016" s="216" t="s">
        <v>1194</v>
      </c>
      <c r="D1016" s="216" t="s">
        <v>227</v>
      </c>
      <c r="E1016" s="217" t="s">
        <v>1195</v>
      </c>
      <c r="F1016" s="218" t="s">
        <v>1196</v>
      </c>
      <c r="G1016" s="219" t="s">
        <v>595</v>
      </c>
      <c r="H1016" s="220">
        <v>24</v>
      </c>
      <c r="I1016" s="221"/>
      <c r="J1016" s="222">
        <f>ROUND(I1016*H1016,2)</f>
        <v>0</v>
      </c>
      <c r="K1016" s="218" t="s">
        <v>19</v>
      </c>
      <c r="L1016" s="47"/>
      <c r="M1016" s="223" t="s">
        <v>19</v>
      </c>
      <c r="N1016" s="224" t="s">
        <v>46</v>
      </c>
      <c r="O1016" s="87"/>
      <c r="P1016" s="225">
        <f>O1016*H1016</f>
        <v>0</v>
      </c>
      <c r="Q1016" s="225">
        <v>0</v>
      </c>
      <c r="R1016" s="225">
        <f>Q1016*H1016</f>
        <v>0</v>
      </c>
      <c r="S1016" s="225">
        <v>0</v>
      </c>
      <c r="T1016" s="226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7" t="s">
        <v>231</v>
      </c>
      <c r="AT1016" s="227" t="s">
        <v>227</v>
      </c>
      <c r="AU1016" s="227" t="s">
        <v>93</v>
      </c>
      <c r="AY1016" s="20" t="s">
        <v>224</v>
      </c>
      <c r="BE1016" s="228">
        <f>IF(N1016="základní",J1016,0)</f>
        <v>0</v>
      </c>
      <c r="BF1016" s="228">
        <f>IF(N1016="snížená",J1016,0)</f>
        <v>0</v>
      </c>
      <c r="BG1016" s="228">
        <f>IF(N1016="zákl. přenesená",J1016,0)</f>
        <v>0</v>
      </c>
      <c r="BH1016" s="228">
        <f>IF(N1016="sníž. přenesená",J1016,0)</f>
        <v>0</v>
      </c>
      <c r="BI1016" s="228">
        <f>IF(N1016="nulová",J1016,0)</f>
        <v>0</v>
      </c>
      <c r="BJ1016" s="20" t="s">
        <v>93</v>
      </c>
      <c r="BK1016" s="228">
        <f>ROUND(I1016*H1016,2)</f>
        <v>0</v>
      </c>
      <c r="BL1016" s="20" t="s">
        <v>231</v>
      </c>
      <c r="BM1016" s="227" t="s">
        <v>1197</v>
      </c>
    </row>
    <row r="1017" s="14" customFormat="1">
      <c r="A1017" s="14"/>
      <c r="B1017" s="246"/>
      <c r="C1017" s="247"/>
      <c r="D1017" s="231" t="s">
        <v>268</v>
      </c>
      <c r="E1017" s="248" t="s">
        <v>19</v>
      </c>
      <c r="F1017" s="249" t="s">
        <v>496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268</v>
      </c>
      <c r="AU1017" s="255" t="s">
        <v>93</v>
      </c>
      <c r="AV1017" s="14" t="s">
        <v>82</v>
      </c>
      <c r="AW1017" s="14" t="s">
        <v>34</v>
      </c>
      <c r="AX1017" s="14" t="s">
        <v>74</v>
      </c>
      <c r="AY1017" s="255" t="s">
        <v>224</v>
      </c>
    </row>
    <row r="1018" s="14" customFormat="1">
      <c r="A1018" s="14"/>
      <c r="B1018" s="246"/>
      <c r="C1018" s="247"/>
      <c r="D1018" s="231" t="s">
        <v>268</v>
      </c>
      <c r="E1018" s="248" t="s">
        <v>19</v>
      </c>
      <c r="F1018" s="249" t="s">
        <v>1198</v>
      </c>
      <c r="G1018" s="247"/>
      <c r="H1018" s="248" t="s">
        <v>19</v>
      </c>
      <c r="I1018" s="250"/>
      <c r="J1018" s="247"/>
      <c r="K1018" s="247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268</v>
      </c>
      <c r="AU1018" s="255" t="s">
        <v>93</v>
      </c>
      <c r="AV1018" s="14" t="s">
        <v>82</v>
      </c>
      <c r="AW1018" s="14" t="s">
        <v>34</v>
      </c>
      <c r="AX1018" s="14" t="s">
        <v>74</v>
      </c>
      <c r="AY1018" s="255" t="s">
        <v>224</v>
      </c>
    </row>
    <row r="1019" s="13" customFormat="1">
      <c r="A1019" s="13"/>
      <c r="B1019" s="229"/>
      <c r="C1019" s="230"/>
      <c r="D1019" s="231" t="s">
        <v>268</v>
      </c>
      <c r="E1019" s="232" t="s">
        <v>19</v>
      </c>
      <c r="F1019" s="233" t="s">
        <v>1199</v>
      </c>
      <c r="G1019" s="230"/>
      <c r="H1019" s="234">
        <v>24</v>
      </c>
      <c r="I1019" s="235"/>
      <c r="J1019" s="230"/>
      <c r="K1019" s="230"/>
      <c r="L1019" s="236"/>
      <c r="M1019" s="237"/>
      <c r="N1019" s="238"/>
      <c r="O1019" s="238"/>
      <c r="P1019" s="238"/>
      <c r="Q1019" s="238"/>
      <c r="R1019" s="238"/>
      <c r="S1019" s="238"/>
      <c r="T1019" s="239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0" t="s">
        <v>268</v>
      </c>
      <c r="AU1019" s="240" t="s">
        <v>93</v>
      </c>
      <c r="AV1019" s="13" t="s">
        <v>93</v>
      </c>
      <c r="AW1019" s="13" t="s">
        <v>34</v>
      </c>
      <c r="AX1019" s="13" t="s">
        <v>82</v>
      </c>
      <c r="AY1019" s="240" t="s">
        <v>224</v>
      </c>
    </row>
    <row r="1020" s="2" customFormat="1" ht="16.5" customHeight="1">
      <c r="A1020" s="41"/>
      <c r="B1020" s="42"/>
      <c r="C1020" s="216" t="s">
        <v>1200</v>
      </c>
      <c r="D1020" s="216" t="s">
        <v>227</v>
      </c>
      <c r="E1020" s="217" t="s">
        <v>1201</v>
      </c>
      <c r="F1020" s="218" t="s">
        <v>1196</v>
      </c>
      <c r="G1020" s="219" t="s">
        <v>595</v>
      </c>
      <c r="H1020" s="220">
        <v>30</v>
      </c>
      <c r="I1020" s="221"/>
      <c r="J1020" s="222">
        <f>ROUND(I1020*H1020,2)</f>
        <v>0</v>
      </c>
      <c r="K1020" s="218" t="s">
        <v>19</v>
      </c>
      <c r="L1020" s="47"/>
      <c r="M1020" s="223" t="s">
        <v>19</v>
      </c>
      <c r="N1020" s="224" t="s">
        <v>46</v>
      </c>
      <c r="O1020" s="87"/>
      <c r="P1020" s="225">
        <f>O1020*H1020</f>
        <v>0</v>
      </c>
      <c r="Q1020" s="225">
        <v>0</v>
      </c>
      <c r="R1020" s="225">
        <f>Q1020*H1020</f>
        <v>0</v>
      </c>
      <c r="S1020" s="225">
        <v>0</v>
      </c>
      <c r="T1020" s="226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7" t="s">
        <v>231</v>
      </c>
      <c r="AT1020" s="227" t="s">
        <v>227</v>
      </c>
      <c r="AU1020" s="227" t="s">
        <v>93</v>
      </c>
      <c r="AY1020" s="20" t="s">
        <v>224</v>
      </c>
      <c r="BE1020" s="228">
        <f>IF(N1020="základní",J1020,0)</f>
        <v>0</v>
      </c>
      <c r="BF1020" s="228">
        <f>IF(N1020="snížená",J1020,0)</f>
        <v>0</v>
      </c>
      <c r="BG1020" s="228">
        <f>IF(N1020="zákl. přenesená",J1020,0)</f>
        <v>0</v>
      </c>
      <c r="BH1020" s="228">
        <f>IF(N1020="sníž. přenesená",J1020,0)</f>
        <v>0</v>
      </c>
      <c r="BI1020" s="228">
        <f>IF(N1020="nulová",J1020,0)</f>
        <v>0</v>
      </c>
      <c r="BJ1020" s="20" t="s">
        <v>93</v>
      </c>
      <c r="BK1020" s="228">
        <f>ROUND(I1020*H1020,2)</f>
        <v>0</v>
      </c>
      <c r="BL1020" s="20" t="s">
        <v>231</v>
      </c>
      <c r="BM1020" s="227" t="s">
        <v>1202</v>
      </c>
    </row>
    <row r="1021" s="14" customFormat="1">
      <c r="A1021" s="14"/>
      <c r="B1021" s="246"/>
      <c r="C1021" s="247"/>
      <c r="D1021" s="231" t="s">
        <v>268</v>
      </c>
      <c r="E1021" s="248" t="s">
        <v>19</v>
      </c>
      <c r="F1021" s="249" t="s">
        <v>496</v>
      </c>
      <c r="G1021" s="247"/>
      <c r="H1021" s="248" t="s">
        <v>19</v>
      </c>
      <c r="I1021" s="250"/>
      <c r="J1021" s="247"/>
      <c r="K1021" s="247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268</v>
      </c>
      <c r="AU1021" s="255" t="s">
        <v>93</v>
      </c>
      <c r="AV1021" s="14" t="s">
        <v>82</v>
      </c>
      <c r="AW1021" s="14" t="s">
        <v>34</v>
      </c>
      <c r="AX1021" s="14" t="s">
        <v>74</v>
      </c>
      <c r="AY1021" s="255" t="s">
        <v>224</v>
      </c>
    </row>
    <row r="1022" s="14" customFormat="1">
      <c r="A1022" s="14"/>
      <c r="B1022" s="246"/>
      <c r="C1022" s="247"/>
      <c r="D1022" s="231" t="s">
        <v>268</v>
      </c>
      <c r="E1022" s="248" t="s">
        <v>19</v>
      </c>
      <c r="F1022" s="249" t="s">
        <v>1203</v>
      </c>
      <c r="G1022" s="247"/>
      <c r="H1022" s="248" t="s">
        <v>19</v>
      </c>
      <c r="I1022" s="250"/>
      <c r="J1022" s="247"/>
      <c r="K1022" s="247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268</v>
      </c>
      <c r="AU1022" s="255" t="s">
        <v>93</v>
      </c>
      <c r="AV1022" s="14" t="s">
        <v>82</v>
      </c>
      <c r="AW1022" s="14" t="s">
        <v>34</v>
      </c>
      <c r="AX1022" s="14" t="s">
        <v>74</v>
      </c>
      <c r="AY1022" s="255" t="s">
        <v>224</v>
      </c>
    </row>
    <row r="1023" s="13" customFormat="1">
      <c r="A1023" s="13"/>
      <c r="B1023" s="229"/>
      <c r="C1023" s="230"/>
      <c r="D1023" s="231" t="s">
        <v>268</v>
      </c>
      <c r="E1023" s="232" t="s">
        <v>19</v>
      </c>
      <c r="F1023" s="233" t="s">
        <v>1204</v>
      </c>
      <c r="G1023" s="230"/>
      <c r="H1023" s="234">
        <v>30</v>
      </c>
      <c r="I1023" s="235"/>
      <c r="J1023" s="230"/>
      <c r="K1023" s="230"/>
      <c r="L1023" s="236"/>
      <c r="M1023" s="237"/>
      <c r="N1023" s="238"/>
      <c r="O1023" s="238"/>
      <c r="P1023" s="238"/>
      <c r="Q1023" s="238"/>
      <c r="R1023" s="238"/>
      <c r="S1023" s="238"/>
      <c r="T1023" s="239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0" t="s">
        <v>268</v>
      </c>
      <c r="AU1023" s="240" t="s">
        <v>93</v>
      </c>
      <c r="AV1023" s="13" t="s">
        <v>93</v>
      </c>
      <c r="AW1023" s="13" t="s">
        <v>34</v>
      </c>
      <c r="AX1023" s="13" t="s">
        <v>82</v>
      </c>
      <c r="AY1023" s="240" t="s">
        <v>224</v>
      </c>
    </row>
    <row r="1024" s="2" customFormat="1" ht="16.5" customHeight="1">
      <c r="A1024" s="41"/>
      <c r="B1024" s="42"/>
      <c r="C1024" s="216" t="s">
        <v>1205</v>
      </c>
      <c r="D1024" s="216" t="s">
        <v>227</v>
      </c>
      <c r="E1024" s="217" t="s">
        <v>1206</v>
      </c>
      <c r="F1024" s="218" t="s">
        <v>1207</v>
      </c>
      <c r="G1024" s="219" t="s">
        <v>595</v>
      </c>
      <c r="H1024" s="220">
        <v>10</v>
      </c>
      <c r="I1024" s="221"/>
      <c r="J1024" s="222">
        <f>ROUND(I1024*H1024,2)</f>
        <v>0</v>
      </c>
      <c r="K1024" s="218" t="s">
        <v>19</v>
      </c>
      <c r="L1024" s="47"/>
      <c r="M1024" s="223" t="s">
        <v>19</v>
      </c>
      <c r="N1024" s="224" t="s">
        <v>46</v>
      </c>
      <c r="O1024" s="87"/>
      <c r="P1024" s="225">
        <f>O1024*H1024</f>
        <v>0</v>
      </c>
      <c r="Q1024" s="225">
        <v>0</v>
      </c>
      <c r="R1024" s="225">
        <f>Q1024*H1024</f>
        <v>0</v>
      </c>
      <c r="S1024" s="225">
        <v>0</v>
      </c>
      <c r="T1024" s="226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7" t="s">
        <v>231</v>
      </c>
      <c r="AT1024" s="227" t="s">
        <v>227</v>
      </c>
      <c r="AU1024" s="227" t="s">
        <v>93</v>
      </c>
      <c r="AY1024" s="20" t="s">
        <v>224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0" t="s">
        <v>93</v>
      </c>
      <c r="BK1024" s="228">
        <f>ROUND(I1024*H1024,2)</f>
        <v>0</v>
      </c>
      <c r="BL1024" s="20" t="s">
        <v>231</v>
      </c>
      <c r="BM1024" s="227" t="s">
        <v>1208</v>
      </c>
    </row>
    <row r="1025" s="14" customFormat="1">
      <c r="A1025" s="14"/>
      <c r="B1025" s="246"/>
      <c r="C1025" s="247"/>
      <c r="D1025" s="231" t="s">
        <v>268</v>
      </c>
      <c r="E1025" s="248" t="s">
        <v>19</v>
      </c>
      <c r="F1025" s="249" t="s">
        <v>496</v>
      </c>
      <c r="G1025" s="247"/>
      <c r="H1025" s="248" t="s">
        <v>19</v>
      </c>
      <c r="I1025" s="250"/>
      <c r="J1025" s="247"/>
      <c r="K1025" s="247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268</v>
      </c>
      <c r="AU1025" s="255" t="s">
        <v>93</v>
      </c>
      <c r="AV1025" s="14" t="s">
        <v>82</v>
      </c>
      <c r="AW1025" s="14" t="s">
        <v>34</v>
      </c>
      <c r="AX1025" s="14" t="s">
        <v>74</v>
      </c>
      <c r="AY1025" s="255" t="s">
        <v>224</v>
      </c>
    </row>
    <row r="1026" s="14" customFormat="1">
      <c r="A1026" s="14"/>
      <c r="B1026" s="246"/>
      <c r="C1026" s="247"/>
      <c r="D1026" s="231" t="s">
        <v>268</v>
      </c>
      <c r="E1026" s="248" t="s">
        <v>19</v>
      </c>
      <c r="F1026" s="249" t="s">
        <v>1182</v>
      </c>
      <c r="G1026" s="247"/>
      <c r="H1026" s="248" t="s">
        <v>19</v>
      </c>
      <c r="I1026" s="250"/>
      <c r="J1026" s="247"/>
      <c r="K1026" s="247"/>
      <c r="L1026" s="251"/>
      <c r="M1026" s="252"/>
      <c r="N1026" s="253"/>
      <c r="O1026" s="253"/>
      <c r="P1026" s="253"/>
      <c r="Q1026" s="253"/>
      <c r="R1026" s="253"/>
      <c r="S1026" s="253"/>
      <c r="T1026" s="25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5" t="s">
        <v>268</v>
      </c>
      <c r="AU1026" s="255" t="s">
        <v>93</v>
      </c>
      <c r="AV1026" s="14" t="s">
        <v>82</v>
      </c>
      <c r="AW1026" s="14" t="s">
        <v>34</v>
      </c>
      <c r="AX1026" s="14" t="s">
        <v>74</v>
      </c>
      <c r="AY1026" s="255" t="s">
        <v>224</v>
      </c>
    </row>
    <row r="1027" s="13" customFormat="1">
      <c r="A1027" s="13"/>
      <c r="B1027" s="229"/>
      <c r="C1027" s="230"/>
      <c r="D1027" s="231" t="s">
        <v>268</v>
      </c>
      <c r="E1027" s="232" t="s">
        <v>19</v>
      </c>
      <c r="F1027" s="233" t="s">
        <v>1209</v>
      </c>
      <c r="G1027" s="230"/>
      <c r="H1027" s="234">
        <v>10</v>
      </c>
      <c r="I1027" s="235"/>
      <c r="J1027" s="230"/>
      <c r="K1027" s="230"/>
      <c r="L1027" s="236"/>
      <c r="M1027" s="237"/>
      <c r="N1027" s="238"/>
      <c r="O1027" s="238"/>
      <c r="P1027" s="238"/>
      <c r="Q1027" s="238"/>
      <c r="R1027" s="238"/>
      <c r="S1027" s="238"/>
      <c r="T1027" s="23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0" t="s">
        <v>268</v>
      </c>
      <c r="AU1027" s="240" t="s">
        <v>93</v>
      </c>
      <c r="AV1027" s="13" t="s">
        <v>93</v>
      </c>
      <c r="AW1027" s="13" t="s">
        <v>34</v>
      </c>
      <c r="AX1027" s="13" t="s">
        <v>82</v>
      </c>
      <c r="AY1027" s="240" t="s">
        <v>224</v>
      </c>
    </row>
    <row r="1028" s="2" customFormat="1" ht="16.5" customHeight="1">
      <c r="A1028" s="41"/>
      <c r="B1028" s="42"/>
      <c r="C1028" s="216" t="s">
        <v>1210</v>
      </c>
      <c r="D1028" s="216" t="s">
        <v>227</v>
      </c>
      <c r="E1028" s="217" t="s">
        <v>1211</v>
      </c>
      <c r="F1028" s="218" t="s">
        <v>1212</v>
      </c>
      <c r="G1028" s="219" t="s">
        <v>595</v>
      </c>
      <c r="H1028" s="220">
        <v>40</v>
      </c>
      <c r="I1028" s="221"/>
      <c r="J1028" s="222">
        <f>ROUND(I1028*H1028,2)</f>
        <v>0</v>
      </c>
      <c r="K1028" s="218" t="s">
        <v>19</v>
      </c>
      <c r="L1028" s="47"/>
      <c r="M1028" s="223" t="s">
        <v>19</v>
      </c>
      <c r="N1028" s="224" t="s">
        <v>46</v>
      </c>
      <c r="O1028" s="87"/>
      <c r="P1028" s="225">
        <f>O1028*H1028</f>
        <v>0</v>
      </c>
      <c r="Q1028" s="225">
        <v>0</v>
      </c>
      <c r="R1028" s="225">
        <f>Q1028*H1028</f>
        <v>0</v>
      </c>
      <c r="S1028" s="225">
        <v>0</v>
      </c>
      <c r="T1028" s="226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7" t="s">
        <v>231</v>
      </c>
      <c r="AT1028" s="227" t="s">
        <v>227</v>
      </c>
      <c r="AU1028" s="227" t="s">
        <v>93</v>
      </c>
      <c r="AY1028" s="20" t="s">
        <v>224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20" t="s">
        <v>93</v>
      </c>
      <c r="BK1028" s="228">
        <f>ROUND(I1028*H1028,2)</f>
        <v>0</v>
      </c>
      <c r="BL1028" s="20" t="s">
        <v>231</v>
      </c>
      <c r="BM1028" s="227" t="s">
        <v>1213</v>
      </c>
    </row>
    <row r="1029" s="14" customFormat="1">
      <c r="A1029" s="14"/>
      <c r="B1029" s="246"/>
      <c r="C1029" s="247"/>
      <c r="D1029" s="231" t="s">
        <v>268</v>
      </c>
      <c r="E1029" s="248" t="s">
        <v>19</v>
      </c>
      <c r="F1029" s="249" t="s">
        <v>496</v>
      </c>
      <c r="G1029" s="247"/>
      <c r="H1029" s="248" t="s">
        <v>19</v>
      </c>
      <c r="I1029" s="250"/>
      <c r="J1029" s="247"/>
      <c r="K1029" s="247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268</v>
      </c>
      <c r="AU1029" s="255" t="s">
        <v>93</v>
      </c>
      <c r="AV1029" s="14" t="s">
        <v>82</v>
      </c>
      <c r="AW1029" s="14" t="s">
        <v>34</v>
      </c>
      <c r="AX1029" s="14" t="s">
        <v>74</v>
      </c>
      <c r="AY1029" s="255" t="s">
        <v>224</v>
      </c>
    </row>
    <row r="1030" s="14" customFormat="1">
      <c r="A1030" s="14"/>
      <c r="B1030" s="246"/>
      <c r="C1030" s="247"/>
      <c r="D1030" s="231" t="s">
        <v>268</v>
      </c>
      <c r="E1030" s="248" t="s">
        <v>19</v>
      </c>
      <c r="F1030" s="249" t="s">
        <v>1190</v>
      </c>
      <c r="G1030" s="247"/>
      <c r="H1030" s="248" t="s">
        <v>19</v>
      </c>
      <c r="I1030" s="250"/>
      <c r="J1030" s="247"/>
      <c r="K1030" s="247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268</v>
      </c>
      <c r="AU1030" s="255" t="s">
        <v>93</v>
      </c>
      <c r="AV1030" s="14" t="s">
        <v>82</v>
      </c>
      <c r="AW1030" s="14" t="s">
        <v>34</v>
      </c>
      <c r="AX1030" s="14" t="s">
        <v>74</v>
      </c>
      <c r="AY1030" s="255" t="s">
        <v>224</v>
      </c>
    </row>
    <row r="1031" s="13" customFormat="1">
      <c r="A1031" s="13"/>
      <c r="B1031" s="229"/>
      <c r="C1031" s="230"/>
      <c r="D1031" s="231" t="s">
        <v>268</v>
      </c>
      <c r="E1031" s="232" t="s">
        <v>19</v>
      </c>
      <c r="F1031" s="233" t="s">
        <v>1214</v>
      </c>
      <c r="G1031" s="230"/>
      <c r="H1031" s="234">
        <v>40</v>
      </c>
      <c r="I1031" s="235"/>
      <c r="J1031" s="230"/>
      <c r="K1031" s="230"/>
      <c r="L1031" s="236"/>
      <c r="M1031" s="237"/>
      <c r="N1031" s="238"/>
      <c r="O1031" s="238"/>
      <c r="P1031" s="238"/>
      <c r="Q1031" s="238"/>
      <c r="R1031" s="238"/>
      <c r="S1031" s="238"/>
      <c r="T1031" s="23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0" t="s">
        <v>268</v>
      </c>
      <c r="AU1031" s="240" t="s">
        <v>93</v>
      </c>
      <c r="AV1031" s="13" t="s">
        <v>93</v>
      </c>
      <c r="AW1031" s="13" t="s">
        <v>34</v>
      </c>
      <c r="AX1031" s="13" t="s">
        <v>82</v>
      </c>
      <c r="AY1031" s="240" t="s">
        <v>224</v>
      </c>
    </row>
    <row r="1032" s="2" customFormat="1" ht="55.5" customHeight="1">
      <c r="A1032" s="41"/>
      <c r="B1032" s="42"/>
      <c r="C1032" s="216" t="s">
        <v>1215</v>
      </c>
      <c r="D1032" s="216" t="s">
        <v>227</v>
      </c>
      <c r="E1032" s="217" t="s">
        <v>1216</v>
      </c>
      <c r="F1032" s="218" t="s">
        <v>1217</v>
      </c>
      <c r="G1032" s="219" t="s">
        <v>595</v>
      </c>
      <c r="H1032" s="220">
        <v>35.219999999999999</v>
      </c>
      <c r="I1032" s="221"/>
      <c r="J1032" s="222">
        <f>ROUND(I1032*H1032,2)</f>
        <v>0</v>
      </c>
      <c r="K1032" s="218" t="s">
        <v>312</v>
      </c>
      <c r="L1032" s="47"/>
      <c r="M1032" s="223" t="s">
        <v>19</v>
      </c>
      <c r="N1032" s="224" t="s">
        <v>46</v>
      </c>
      <c r="O1032" s="87"/>
      <c r="P1032" s="225">
        <f>O1032*H1032</f>
        <v>0</v>
      </c>
      <c r="Q1032" s="225">
        <v>0.0079000000000000008</v>
      </c>
      <c r="R1032" s="225">
        <f>Q1032*H1032</f>
        <v>0.27823800000000004</v>
      </c>
      <c r="S1032" s="225">
        <v>0</v>
      </c>
      <c r="T1032" s="226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7" t="s">
        <v>231</v>
      </c>
      <c r="AT1032" s="227" t="s">
        <v>227</v>
      </c>
      <c r="AU1032" s="227" t="s">
        <v>93</v>
      </c>
      <c r="AY1032" s="20" t="s">
        <v>224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20" t="s">
        <v>93</v>
      </c>
      <c r="BK1032" s="228">
        <f>ROUND(I1032*H1032,2)</f>
        <v>0</v>
      </c>
      <c r="BL1032" s="20" t="s">
        <v>231</v>
      </c>
      <c r="BM1032" s="227" t="s">
        <v>1218</v>
      </c>
    </row>
    <row r="1033" s="2" customFormat="1">
      <c r="A1033" s="41"/>
      <c r="B1033" s="42"/>
      <c r="C1033" s="43"/>
      <c r="D1033" s="267" t="s">
        <v>314</v>
      </c>
      <c r="E1033" s="43"/>
      <c r="F1033" s="268" t="s">
        <v>1219</v>
      </c>
      <c r="G1033" s="43"/>
      <c r="H1033" s="43"/>
      <c r="I1033" s="269"/>
      <c r="J1033" s="43"/>
      <c r="K1033" s="43"/>
      <c r="L1033" s="47"/>
      <c r="M1033" s="270"/>
      <c r="N1033" s="271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314</v>
      </c>
      <c r="AU1033" s="20" t="s">
        <v>93</v>
      </c>
    </row>
    <row r="1034" s="14" customFormat="1">
      <c r="A1034" s="14"/>
      <c r="B1034" s="246"/>
      <c r="C1034" s="247"/>
      <c r="D1034" s="231" t="s">
        <v>268</v>
      </c>
      <c r="E1034" s="248" t="s">
        <v>19</v>
      </c>
      <c r="F1034" s="249" t="s">
        <v>1220</v>
      </c>
      <c r="G1034" s="247"/>
      <c r="H1034" s="248" t="s">
        <v>19</v>
      </c>
      <c r="I1034" s="250"/>
      <c r="J1034" s="247"/>
      <c r="K1034" s="247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268</v>
      </c>
      <c r="AU1034" s="255" t="s">
        <v>93</v>
      </c>
      <c r="AV1034" s="14" t="s">
        <v>82</v>
      </c>
      <c r="AW1034" s="14" t="s">
        <v>34</v>
      </c>
      <c r="AX1034" s="14" t="s">
        <v>74</v>
      </c>
      <c r="AY1034" s="255" t="s">
        <v>224</v>
      </c>
    </row>
    <row r="1035" s="14" customFormat="1">
      <c r="A1035" s="14"/>
      <c r="B1035" s="246"/>
      <c r="C1035" s="247"/>
      <c r="D1035" s="231" t="s">
        <v>268</v>
      </c>
      <c r="E1035" s="248" t="s">
        <v>19</v>
      </c>
      <c r="F1035" s="249" t="s">
        <v>496</v>
      </c>
      <c r="G1035" s="247"/>
      <c r="H1035" s="248" t="s">
        <v>19</v>
      </c>
      <c r="I1035" s="250"/>
      <c r="J1035" s="247"/>
      <c r="K1035" s="247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268</v>
      </c>
      <c r="AU1035" s="255" t="s">
        <v>93</v>
      </c>
      <c r="AV1035" s="14" t="s">
        <v>82</v>
      </c>
      <c r="AW1035" s="14" t="s">
        <v>34</v>
      </c>
      <c r="AX1035" s="14" t="s">
        <v>74</v>
      </c>
      <c r="AY1035" s="255" t="s">
        <v>224</v>
      </c>
    </row>
    <row r="1036" s="14" customFormat="1">
      <c r="A1036" s="14"/>
      <c r="B1036" s="246"/>
      <c r="C1036" s="247"/>
      <c r="D1036" s="231" t="s">
        <v>268</v>
      </c>
      <c r="E1036" s="248" t="s">
        <v>19</v>
      </c>
      <c r="F1036" s="249" t="s">
        <v>1221</v>
      </c>
      <c r="G1036" s="247"/>
      <c r="H1036" s="248" t="s">
        <v>19</v>
      </c>
      <c r="I1036" s="250"/>
      <c r="J1036" s="247"/>
      <c r="K1036" s="247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268</v>
      </c>
      <c r="AU1036" s="255" t="s">
        <v>93</v>
      </c>
      <c r="AV1036" s="14" t="s">
        <v>82</v>
      </c>
      <c r="AW1036" s="14" t="s">
        <v>34</v>
      </c>
      <c r="AX1036" s="14" t="s">
        <v>74</v>
      </c>
      <c r="AY1036" s="255" t="s">
        <v>224</v>
      </c>
    </row>
    <row r="1037" s="13" customFormat="1">
      <c r="A1037" s="13"/>
      <c r="B1037" s="229"/>
      <c r="C1037" s="230"/>
      <c r="D1037" s="231" t="s">
        <v>268</v>
      </c>
      <c r="E1037" s="232" t="s">
        <v>19</v>
      </c>
      <c r="F1037" s="233" t="s">
        <v>1222</v>
      </c>
      <c r="G1037" s="230"/>
      <c r="H1037" s="234">
        <v>2.2999999999999998</v>
      </c>
      <c r="I1037" s="235"/>
      <c r="J1037" s="230"/>
      <c r="K1037" s="230"/>
      <c r="L1037" s="236"/>
      <c r="M1037" s="237"/>
      <c r="N1037" s="238"/>
      <c r="O1037" s="238"/>
      <c r="P1037" s="238"/>
      <c r="Q1037" s="238"/>
      <c r="R1037" s="238"/>
      <c r="S1037" s="238"/>
      <c r="T1037" s="239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0" t="s">
        <v>268</v>
      </c>
      <c r="AU1037" s="240" t="s">
        <v>93</v>
      </c>
      <c r="AV1037" s="13" t="s">
        <v>93</v>
      </c>
      <c r="AW1037" s="13" t="s">
        <v>34</v>
      </c>
      <c r="AX1037" s="13" t="s">
        <v>74</v>
      </c>
      <c r="AY1037" s="240" t="s">
        <v>224</v>
      </c>
    </row>
    <row r="1038" s="14" customFormat="1">
      <c r="A1038" s="14"/>
      <c r="B1038" s="246"/>
      <c r="C1038" s="247"/>
      <c r="D1038" s="231" t="s">
        <v>268</v>
      </c>
      <c r="E1038" s="248" t="s">
        <v>19</v>
      </c>
      <c r="F1038" s="249" t="s">
        <v>1223</v>
      </c>
      <c r="G1038" s="247"/>
      <c r="H1038" s="248" t="s">
        <v>19</v>
      </c>
      <c r="I1038" s="250"/>
      <c r="J1038" s="247"/>
      <c r="K1038" s="247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268</v>
      </c>
      <c r="AU1038" s="255" t="s">
        <v>93</v>
      </c>
      <c r="AV1038" s="14" t="s">
        <v>82</v>
      </c>
      <c r="AW1038" s="14" t="s">
        <v>34</v>
      </c>
      <c r="AX1038" s="14" t="s">
        <v>74</v>
      </c>
      <c r="AY1038" s="255" t="s">
        <v>224</v>
      </c>
    </row>
    <row r="1039" s="13" customFormat="1">
      <c r="A1039" s="13"/>
      <c r="B1039" s="229"/>
      <c r="C1039" s="230"/>
      <c r="D1039" s="231" t="s">
        <v>268</v>
      </c>
      <c r="E1039" s="232" t="s">
        <v>19</v>
      </c>
      <c r="F1039" s="233" t="s">
        <v>1224</v>
      </c>
      <c r="G1039" s="230"/>
      <c r="H1039" s="234">
        <v>4.5</v>
      </c>
      <c r="I1039" s="235"/>
      <c r="J1039" s="230"/>
      <c r="K1039" s="230"/>
      <c r="L1039" s="236"/>
      <c r="M1039" s="237"/>
      <c r="N1039" s="238"/>
      <c r="O1039" s="238"/>
      <c r="P1039" s="238"/>
      <c r="Q1039" s="238"/>
      <c r="R1039" s="238"/>
      <c r="S1039" s="238"/>
      <c r="T1039" s="23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0" t="s">
        <v>268</v>
      </c>
      <c r="AU1039" s="240" t="s">
        <v>93</v>
      </c>
      <c r="AV1039" s="13" t="s">
        <v>93</v>
      </c>
      <c r="AW1039" s="13" t="s">
        <v>34</v>
      </c>
      <c r="AX1039" s="13" t="s">
        <v>74</v>
      </c>
      <c r="AY1039" s="240" t="s">
        <v>224</v>
      </c>
    </row>
    <row r="1040" s="15" customFormat="1">
      <c r="A1040" s="15"/>
      <c r="B1040" s="256"/>
      <c r="C1040" s="257"/>
      <c r="D1040" s="231" t="s">
        <v>268</v>
      </c>
      <c r="E1040" s="258" t="s">
        <v>19</v>
      </c>
      <c r="F1040" s="259" t="s">
        <v>300</v>
      </c>
      <c r="G1040" s="257"/>
      <c r="H1040" s="260">
        <v>6.7999999999999998</v>
      </c>
      <c r="I1040" s="261"/>
      <c r="J1040" s="257"/>
      <c r="K1040" s="257"/>
      <c r="L1040" s="262"/>
      <c r="M1040" s="263"/>
      <c r="N1040" s="264"/>
      <c r="O1040" s="264"/>
      <c r="P1040" s="264"/>
      <c r="Q1040" s="264"/>
      <c r="R1040" s="264"/>
      <c r="S1040" s="264"/>
      <c r="T1040" s="26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6" t="s">
        <v>268</v>
      </c>
      <c r="AU1040" s="266" t="s">
        <v>93</v>
      </c>
      <c r="AV1040" s="15" t="s">
        <v>108</v>
      </c>
      <c r="AW1040" s="15" t="s">
        <v>34</v>
      </c>
      <c r="AX1040" s="15" t="s">
        <v>74</v>
      </c>
      <c r="AY1040" s="266" t="s">
        <v>224</v>
      </c>
    </row>
    <row r="1041" s="14" customFormat="1">
      <c r="A1041" s="14"/>
      <c r="B1041" s="246"/>
      <c r="C1041" s="247"/>
      <c r="D1041" s="231" t="s">
        <v>268</v>
      </c>
      <c r="E1041" s="248" t="s">
        <v>19</v>
      </c>
      <c r="F1041" s="249" t="s">
        <v>648</v>
      </c>
      <c r="G1041" s="247"/>
      <c r="H1041" s="248" t="s">
        <v>19</v>
      </c>
      <c r="I1041" s="250"/>
      <c r="J1041" s="247"/>
      <c r="K1041" s="247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268</v>
      </c>
      <c r="AU1041" s="255" t="s">
        <v>93</v>
      </c>
      <c r="AV1041" s="14" t="s">
        <v>82</v>
      </c>
      <c r="AW1041" s="14" t="s">
        <v>34</v>
      </c>
      <c r="AX1041" s="14" t="s">
        <v>74</v>
      </c>
      <c r="AY1041" s="255" t="s">
        <v>224</v>
      </c>
    </row>
    <row r="1042" s="14" customFormat="1">
      <c r="A1042" s="14"/>
      <c r="B1042" s="246"/>
      <c r="C1042" s="247"/>
      <c r="D1042" s="231" t="s">
        <v>268</v>
      </c>
      <c r="E1042" s="248" t="s">
        <v>19</v>
      </c>
      <c r="F1042" s="249" t="s">
        <v>1221</v>
      </c>
      <c r="G1042" s="247"/>
      <c r="H1042" s="248" t="s">
        <v>19</v>
      </c>
      <c r="I1042" s="250"/>
      <c r="J1042" s="247"/>
      <c r="K1042" s="247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268</v>
      </c>
      <c r="AU1042" s="255" t="s">
        <v>93</v>
      </c>
      <c r="AV1042" s="14" t="s">
        <v>82</v>
      </c>
      <c r="AW1042" s="14" t="s">
        <v>34</v>
      </c>
      <c r="AX1042" s="14" t="s">
        <v>74</v>
      </c>
      <c r="AY1042" s="255" t="s">
        <v>224</v>
      </c>
    </row>
    <row r="1043" s="13" customFormat="1">
      <c r="A1043" s="13"/>
      <c r="B1043" s="229"/>
      <c r="C1043" s="230"/>
      <c r="D1043" s="231" t="s">
        <v>268</v>
      </c>
      <c r="E1043" s="232" t="s">
        <v>19</v>
      </c>
      <c r="F1043" s="233" t="s">
        <v>1225</v>
      </c>
      <c r="G1043" s="230"/>
      <c r="H1043" s="234">
        <v>2.5</v>
      </c>
      <c r="I1043" s="235"/>
      <c r="J1043" s="230"/>
      <c r="K1043" s="230"/>
      <c r="L1043" s="236"/>
      <c r="M1043" s="237"/>
      <c r="N1043" s="238"/>
      <c r="O1043" s="238"/>
      <c r="P1043" s="238"/>
      <c r="Q1043" s="238"/>
      <c r="R1043" s="238"/>
      <c r="S1043" s="238"/>
      <c r="T1043" s="23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0" t="s">
        <v>268</v>
      </c>
      <c r="AU1043" s="240" t="s">
        <v>93</v>
      </c>
      <c r="AV1043" s="13" t="s">
        <v>93</v>
      </c>
      <c r="AW1043" s="13" t="s">
        <v>34</v>
      </c>
      <c r="AX1043" s="13" t="s">
        <v>74</v>
      </c>
      <c r="AY1043" s="240" t="s">
        <v>224</v>
      </c>
    </row>
    <row r="1044" s="14" customFormat="1">
      <c r="A1044" s="14"/>
      <c r="B1044" s="246"/>
      <c r="C1044" s="247"/>
      <c r="D1044" s="231" t="s">
        <v>268</v>
      </c>
      <c r="E1044" s="248" t="s">
        <v>19</v>
      </c>
      <c r="F1044" s="249" t="s">
        <v>1223</v>
      </c>
      <c r="G1044" s="247"/>
      <c r="H1044" s="248" t="s">
        <v>19</v>
      </c>
      <c r="I1044" s="250"/>
      <c r="J1044" s="247"/>
      <c r="K1044" s="247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268</v>
      </c>
      <c r="AU1044" s="255" t="s">
        <v>93</v>
      </c>
      <c r="AV1044" s="14" t="s">
        <v>82</v>
      </c>
      <c r="AW1044" s="14" t="s">
        <v>34</v>
      </c>
      <c r="AX1044" s="14" t="s">
        <v>74</v>
      </c>
      <c r="AY1044" s="255" t="s">
        <v>224</v>
      </c>
    </row>
    <row r="1045" s="13" customFormat="1">
      <c r="A1045" s="13"/>
      <c r="B1045" s="229"/>
      <c r="C1045" s="230"/>
      <c r="D1045" s="231" t="s">
        <v>268</v>
      </c>
      <c r="E1045" s="232" t="s">
        <v>19</v>
      </c>
      <c r="F1045" s="233" t="s">
        <v>1224</v>
      </c>
      <c r="G1045" s="230"/>
      <c r="H1045" s="234">
        <v>4.5</v>
      </c>
      <c r="I1045" s="235"/>
      <c r="J1045" s="230"/>
      <c r="K1045" s="230"/>
      <c r="L1045" s="236"/>
      <c r="M1045" s="237"/>
      <c r="N1045" s="238"/>
      <c r="O1045" s="238"/>
      <c r="P1045" s="238"/>
      <c r="Q1045" s="238"/>
      <c r="R1045" s="238"/>
      <c r="S1045" s="238"/>
      <c r="T1045" s="239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0" t="s">
        <v>268</v>
      </c>
      <c r="AU1045" s="240" t="s">
        <v>93</v>
      </c>
      <c r="AV1045" s="13" t="s">
        <v>93</v>
      </c>
      <c r="AW1045" s="13" t="s">
        <v>34</v>
      </c>
      <c r="AX1045" s="13" t="s">
        <v>74</v>
      </c>
      <c r="AY1045" s="240" t="s">
        <v>224</v>
      </c>
    </row>
    <row r="1046" s="15" customFormat="1">
      <c r="A1046" s="15"/>
      <c r="B1046" s="256"/>
      <c r="C1046" s="257"/>
      <c r="D1046" s="231" t="s">
        <v>268</v>
      </c>
      <c r="E1046" s="258" t="s">
        <v>19</v>
      </c>
      <c r="F1046" s="259" t="s">
        <v>300</v>
      </c>
      <c r="G1046" s="257"/>
      <c r="H1046" s="260">
        <v>7</v>
      </c>
      <c r="I1046" s="261"/>
      <c r="J1046" s="257"/>
      <c r="K1046" s="257"/>
      <c r="L1046" s="262"/>
      <c r="M1046" s="263"/>
      <c r="N1046" s="264"/>
      <c r="O1046" s="264"/>
      <c r="P1046" s="264"/>
      <c r="Q1046" s="264"/>
      <c r="R1046" s="264"/>
      <c r="S1046" s="264"/>
      <c r="T1046" s="26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6" t="s">
        <v>268</v>
      </c>
      <c r="AU1046" s="266" t="s">
        <v>93</v>
      </c>
      <c r="AV1046" s="15" t="s">
        <v>108</v>
      </c>
      <c r="AW1046" s="15" t="s">
        <v>34</v>
      </c>
      <c r="AX1046" s="15" t="s">
        <v>74</v>
      </c>
      <c r="AY1046" s="266" t="s">
        <v>224</v>
      </c>
    </row>
    <row r="1047" s="14" customFormat="1">
      <c r="A1047" s="14"/>
      <c r="B1047" s="246"/>
      <c r="C1047" s="247"/>
      <c r="D1047" s="231" t="s">
        <v>268</v>
      </c>
      <c r="E1047" s="248" t="s">
        <v>19</v>
      </c>
      <c r="F1047" s="249" t="s">
        <v>662</v>
      </c>
      <c r="G1047" s="247"/>
      <c r="H1047" s="248" t="s">
        <v>19</v>
      </c>
      <c r="I1047" s="250"/>
      <c r="J1047" s="247"/>
      <c r="K1047" s="247"/>
      <c r="L1047" s="251"/>
      <c r="M1047" s="252"/>
      <c r="N1047" s="253"/>
      <c r="O1047" s="253"/>
      <c r="P1047" s="253"/>
      <c r="Q1047" s="253"/>
      <c r="R1047" s="253"/>
      <c r="S1047" s="253"/>
      <c r="T1047" s="25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5" t="s">
        <v>268</v>
      </c>
      <c r="AU1047" s="255" t="s">
        <v>93</v>
      </c>
      <c r="AV1047" s="14" t="s">
        <v>82</v>
      </c>
      <c r="AW1047" s="14" t="s">
        <v>34</v>
      </c>
      <c r="AX1047" s="14" t="s">
        <v>74</v>
      </c>
      <c r="AY1047" s="255" t="s">
        <v>224</v>
      </c>
    </row>
    <row r="1048" s="14" customFormat="1">
      <c r="A1048" s="14"/>
      <c r="B1048" s="246"/>
      <c r="C1048" s="247"/>
      <c r="D1048" s="231" t="s">
        <v>268</v>
      </c>
      <c r="E1048" s="248" t="s">
        <v>19</v>
      </c>
      <c r="F1048" s="249" t="s">
        <v>1221</v>
      </c>
      <c r="G1048" s="247"/>
      <c r="H1048" s="248" t="s">
        <v>19</v>
      </c>
      <c r="I1048" s="250"/>
      <c r="J1048" s="247"/>
      <c r="K1048" s="247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268</v>
      </c>
      <c r="AU1048" s="255" t="s">
        <v>93</v>
      </c>
      <c r="AV1048" s="14" t="s">
        <v>82</v>
      </c>
      <c r="AW1048" s="14" t="s">
        <v>34</v>
      </c>
      <c r="AX1048" s="14" t="s">
        <v>74</v>
      </c>
      <c r="AY1048" s="255" t="s">
        <v>224</v>
      </c>
    </row>
    <row r="1049" s="13" customFormat="1">
      <c r="A1049" s="13"/>
      <c r="B1049" s="229"/>
      <c r="C1049" s="230"/>
      <c r="D1049" s="231" t="s">
        <v>268</v>
      </c>
      <c r="E1049" s="232" t="s">
        <v>19</v>
      </c>
      <c r="F1049" s="233" t="s">
        <v>1226</v>
      </c>
      <c r="G1049" s="230"/>
      <c r="H1049" s="234">
        <v>3.1400000000000001</v>
      </c>
      <c r="I1049" s="235"/>
      <c r="J1049" s="230"/>
      <c r="K1049" s="230"/>
      <c r="L1049" s="236"/>
      <c r="M1049" s="237"/>
      <c r="N1049" s="238"/>
      <c r="O1049" s="238"/>
      <c r="P1049" s="238"/>
      <c r="Q1049" s="238"/>
      <c r="R1049" s="238"/>
      <c r="S1049" s="238"/>
      <c r="T1049" s="239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0" t="s">
        <v>268</v>
      </c>
      <c r="AU1049" s="240" t="s">
        <v>93</v>
      </c>
      <c r="AV1049" s="13" t="s">
        <v>93</v>
      </c>
      <c r="AW1049" s="13" t="s">
        <v>34</v>
      </c>
      <c r="AX1049" s="13" t="s">
        <v>74</v>
      </c>
      <c r="AY1049" s="240" t="s">
        <v>224</v>
      </c>
    </row>
    <row r="1050" s="14" customFormat="1">
      <c r="A1050" s="14"/>
      <c r="B1050" s="246"/>
      <c r="C1050" s="247"/>
      <c r="D1050" s="231" t="s">
        <v>268</v>
      </c>
      <c r="E1050" s="248" t="s">
        <v>19</v>
      </c>
      <c r="F1050" s="249" t="s">
        <v>1223</v>
      </c>
      <c r="G1050" s="247"/>
      <c r="H1050" s="248" t="s">
        <v>19</v>
      </c>
      <c r="I1050" s="250"/>
      <c r="J1050" s="247"/>
      <c r="K1050" s="247"/>
      <c r="L1050" s="251"/>
      <c r="M1050" s="252"/>
      <c r="N1050" s="253"/>
      <c r="O1050" s="253"/>
      <c r="P1050" s="253"/>
      <c r="Q1050" s="253"/>
      <c r="R1050" s="253"/>
      <c r="S1050" s="253"/>
      <c r="T1050" s="25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5" t="s">
        <v>268</v>
      </c>
      <c r="AU1050" s="255" t="s">
        <v>93</v>
      </c>
      <c r="AV1050" s="14" t="s">
        <v>82</v>
      </c>
      <c r="AW1050" s="14" t="s">
        <v>34</v>
      </c>
      <c r="AX1050" s="14" t="s">
        <v>74</v>
      </c>
      <c r="AY1050" s="255" t="s">
        <v>224</v>
      </c>
    </row>
    <row r="1051" s="13" customFormat="1">
      <c r="A1051" s="13"/>
      <c r="B1051" s="229"/>
      <c r="C1051" s="230"/>
      <c r="D1051" s="231" t="s">
        <v>268</v>
      </c>
      <c r="E1051" s="232" t="s">
        <v>19</v>
      </c>
      <c r="F1051" s="233" t="s">
        <v>231</v>
      </c>
      <c r="G1051" s="230"/>
      <c r="H1051" s="234">
        <v>4</v>
      </c>
      <c r="I1051" s="235"/>
      <c r="J1051" s="230"/>
      <c r="K1051" s="230"/>
      <c r="L1051" s="236"/>
      <c r="M1051" s="237"/>
      <c r="N1051" s="238"/>
      <c r="O1051" s="238"/>
      <c r="P1051" s="238"/>
      <c r="Q1051" s="238"/>
      <c r="R1051" s="238"/>
      <c r="S1051" s="238"/>
      <c r="T1051" s="23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0" t="s">
        <v>268</v>
      </c>
      <c r="AU1051" s="240" t="s">
        <v>93</v>
      </c>
      <c r="AV1051" s="13" t="s">
        <v>93</v>
      </c>
      <c r="AW1051" s="13" t="s">
        <v>34</v>
      </c>
      <c r="AX1051" s="13" t="s">
        <v>74</v>
      </c>
      <c r="AY1051" s="240" t="s">
        <v>224</v>
      </c>
    </row>
    <row r="1052" s="15" customFormat="1">
      <c r="A1052" s="15"/>
      <c r="B1052" s="256"/>
      <c r="C1052" s="257"/>
      <c r="D1052" s="231" t="s">
        <v>268</v>
      </c>
      <c r="E1052" s="258" t="s">
        <v>19</v>
      </c>
      <c r="F1052" s="259" t="s">
        <v>300</v>
      </c>
      <c r="G1052" s="257"/>
      <c r="H1052" s="260">
        <v>7.1400000000000006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6" t="s">
        <v>268</v>
      </c>
      <c r="AU1052" s="266" t="s">
        <v>93</v>
      </c>
      <c r="AV1052" s="15" t="s">
        <v>108</v>
      </c>
      <c r="AW1052" s="15" t="s">
        <v>34</v>
      </c>
      <c r="AX1052" s="15" t="s">
        <v>74</v>
      </c>
      <c r="AY1052" s="266" t="s">
        <v>224</v>
      </c>
    </row>
    <row r="1053" s="14" customFormat="1">
      <c r="A1053" s="14"/>
      <c r="B1053" s="246"/>
      <c r="C1053" s="247"/>
      <c r="D1053" s="231" t="s">
        <v>268</v>
      </c>
      <c r="E1053" s="248" t="s">
        <v>19</v>
      </c>
      <c r="F1053" s="249" t="s">
        <v>664</v>
      </c>
      <c r="G1053" s="247"/>
      <c r="H1053" s="248" t="s">
        <v>19</v>
      </c>
      <c r="I1053" s="250"/>
      <c r="J1053" s="247"/>
      <c r="K1053" s="247"/>
      <c r="L1053" s="251"/>
      <c r="M1053" s="252"/>
      <c r="N1053" s="253"/>
      <c r="O1053" s="253"/>
      <c r="P1053" s="253"/>
      <c r="Q1053" s="253"/>
      <c r="R1053" s="253"/>
      <c r="S1053" s="253"/>
      <c r="T1053" s="25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5" t="s">
        <v>268</v>
      </c>
      <c r="AU1053" s="255" t="s">
        <v>93</v>
      </c>
      <c r="AV1053" s="14" t="s">
        <v>82</v>
      </c>
      <c r="AW1053" s="14" t="s">
        <v>34</v>
      </c>
      <c r="AX1053" s="14" t="s">
        <v>74</v>
      </c>
      <c r="AY1053" s="255" t="s">
        <v>224</v>
      </c>
    </row>
    <row r="1054" s="14" customFormat="1">
      <c r="A1054" s="14"/>
      <c r="B1054" s="246"/>
      <c r="C1054" s="247"/>
      <c r="D1054" s="231" t="s">
        <v>268</v>
      </c>
      <c r="E1054" s="248" t="s">
        <v>19</v>
      </c>
      <c r="F1054" s="249" t="s">
        <v>1221</v>
      </c>
      <c r="G1054" s="247"/>
      <c r="H1054" s="248" t="s">
        <v>19</v>
      </c>
      <c r="I1054" s="250"/>
      <c r="J1054" s="247"/>
      <c r="K1054" s="247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268</v>
      </c>
      <c r="AU1054" s="255" t="s">
        <v>93</v>
      </c>
      <c r="AV1054" s="14" t="s">
        <v>82</v>
      </c>
      <c r="AW1054" s="14" t="s">
        <v>34</v>
      </c>
      <c r="AX1054" s="14" t="s">
        <v>74</v>
      </c>
      <c r="AY1054" s="255" t="s">
        <v>224</v>
      </c>
    </row>
    <row r="1055" s="13" customFormat="1">
      <c r="A1055" s="13"/>
      <c r="B1055" s="229"/>
      <c r="C1055" s="230"/>
      <c r="D1055" s="231" t="s">
        <v>268</v>
      </c>
      <c r="E1055" s="232" t="s">
        <v>19</v>
      </c>
      <c r="F1055" s="233" t="s">
        <v>1226</v>
      </c>
      <c r="G1055" s="230"/>
      <c r="H1055" s="234">
        <v>3.1400000000000001</v>
      </c>
      <c r="I1055" s="235"/>
      <c r="J1055" s="230"/>
      <c r="K1055" s="230"/>
      <c r="L1055" s="236"/>
      <c r="M1055" s="237"/>
      <c r="N1055" s="238"/>
      <c r="O1055" s="238"/>
      <c r="P1055" s="238"/>
      <c r="Q1055" s="238"/>
      <c r="R1055" s="238"/>
      <c r="S1055" s="238"/>
      <c r="T1055" s="239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0" t="s">
        <v>268</v>
      </c>
      <c r="AU1055" s="240" t="s">
        <v>93</v>
      </c>
      <c r="AV1055" s="13" t="s">
        <v>93</v>
      </c>
      <c r="AW1055" s="13" t="s">
        <v>34</v>
      </c>
      <c r="AX1055" s="13" t="s">
        <v>74</v>
      </c>
      <c r="AY1055" s="240" t="s">
        <v>224</v>
      </c>
    </row>
    <row r="1056" s="14" customFormat="1">
      <c r="A1056" s="14"/>
      <c r="B1056" s="246"/>
      <c r="C1056" s="247"/>
      <c r="D1056" s="231" t="s">
        <v>268</v>
      </c>
      <c r="E1056" s="248" t="s">
        <v>19</v>
      </c>
      <c r="F1056" s="249" t="s">
        <v>1223</v>
      </c>
      <c r="G1056" s="247"/>
      <c r="H1056" s="248" t="s">
        <v>19</v>
      </c>
      <c r="I1056" s="250"/>
      <c r="J1056" s="247"/>
      <c r="K1056" s="247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268</v>
      </c>
      <c r="AU1056" s="255" t="s">
        <v>93</v>
      </c>
      <c r="AV1056" s="14" t="s">
        <v>82</v>
      </c>
      <c r="AW1056" s="14" t="s">
        <v>34</v>
      </c>
      <c r="AX1056" s="14" t="s">
        <v>74</v>
      </c>
      <c r="AY1056" s="255" t="s">
        <v>224</v>
      </c>
    </row>
    <row r="1057" s="13" customFormat="1">
      <c r="A1057" s="13"/>
      <c r="B1057" s="229"/>
      <c r="C1057" s="230"/>
      <c r="D1057" s="231" t="s">
        <v>268</v>
      </c>
      <c r="E1057" s="232" t="s">
        <v>19</v>
      </c>
      <c r="F1057" s="233" t="s">
        <v>231</v>
      </c>
      <c r="G1057" s="230"/>
      <c r="H1057" s="234">
        <v>4</v>
      </c>
      <c r="I1057" s="235"/>
      <c r="J1057" s="230"/>
      <c r="K1057" s="230"/>
      <c r="L1057" s="236"/>
      <c r="M1057" s="237"/>
      <c r="N1057" s="238"/>
      <c r="O1057" s="238"/>
      <c r="P1057" s="238"/>
      <c r="Q1057" s="238"/>
      <c r="R1057" s="238"/>
      <c r="S1057" s="238"/>
      <c r="T1057" s="23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0" t="s">
        <v>268</v>
      </c>
      <c r="AU1057" s="240" t="s">
        <v>93</v>
      </c>
      <c r="AV1057" s="13" t="s">
        <v>93</v>
      </c>
      <c r="AW1057" s="13" t="s">
        <v>34</v>
      </c>
      <c r="AX1057" s="13" t="s">
        <v>74</v>
      </c>
      <c r="AY1057" s="240" t="s">
        <v>224</v>
      </c>
    </row>
    <row r="1058" s="15" customFormat="1">
      <c r="A1058" s="15"/>
      <c r="B1058" s="256"/>
      <c r="C1058" s="257"/>
      <c r="D1058" s="231" t="s">
        <v>268</v>
      </c>
      <c r="E1058" s="258" t="s">
        <v>19</v>
      </c>
      <c r="F1058" s="259" t="s">
        <v>300</v>
      </c>
      <c r="G1058" s="257"/>
      <c r="H1058" s="260">
        <v>7.1400000000000006</v>
      </c>
      <c r="I1058" s="261"/>
      <c r="J1058" s="257"/>
      <c r="K1058" s="257"/>
      <c r="L1058" s="262"/>
      <c r="M1058" s="263"/>
      <c r="N1058" s="264"/>
      <c r="O1058" s="264"/>
      <c r="P1058" s="264"/>
      <c r="Q1058" s="264"/>
      <c r="R1058" s="264"/>
      <c r="S1058" s="264"/>
      <c r="T1058" s="26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66" t="s">
        <v>268</v>
      </c>
      <c r="AU1058" s="266" t="s">
        <v>93</v>
      </c>
      <c r="AV1058" s="15" t="s">
        <v>108</v>
      </c>
      <c r="AW1058" s="15" t="s">
        <v>34</v>
      </c>
      <c r="AX1058" s="15" t="s">
        <v>74</v>
      </c>
      <c r="AY1058" s="266" t="s">
        <v>224</v>
      </c>
    </row>
    <row r="1059" s="14" customFormat="1">
      <c r="A1059" s="14"/>
      <c r="B1059" s="246"/>
      <c r="C1059" s="247"/>
      <c r="D1059" s="231" t="s">
        <v>268</v>
      </c>
      <c r="E1059" s="248" t="s">
        <v>19</v>
      </c>
      <c r="F1059" s="249" t="s">
        <v>665</v>
      </c>
      <c r="G1059" s="247"/>
      <c r="H1059" s="248" t="s">
        <v>19</v>
      </c>
      <c r="I1059" s="250"/>
      <c r="J1059" s="247"/>
      <c r="K1059" s="247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268</v>
      </c>
      <c r="AU1059" s="255" t="s">
        <v>93</v>
      </c>
      <c r="AV1059" s="14" t="s">
        <v>82</v>
      </c>
      <c r="AW1059" s="14" t="s">
        <v>34</v>
      </c>
      <c r="AX1059" s="14" t="s">
        <v>74</v>
      </c>
      <c r="AY1059" s="255" t="s">
        <v>224</v>
      </c>
    </row>
    <row r="1060" s="14" customFormat="1">
      <c r="A1060" s="14"/>
      <c r="B1060" s="246"/>
      <c r="C1060" s="247"/>
      <c r="D1060" s="231" t="s">
        <v>268</v>
      </c>
      <c r="E1060" s="248" t="s">
        <v>19</v>
      </c>
      <c r="F1060" s="249" t="s">
        <v>1221</v>
      </c>
      <c r="G1060" s="247"/>
      <c r="H1060" s="248" t="s">
        <v>19</v>
      </c>
      <c r="I1060" s="250"/>
      <c r="J1060" s="247"/>
      <c r="K1060" s="247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268</v>
      </c>
      <c r="AU1060" s="255" t="s">
        <v>93</v>
      </c>
      <c r="AV1060" s="14" t="s">
        <v>82</v>
      </c>
      <c r="AW1060" s="14" t="s">
        <v>34</v>
      </c>
      <c r="AX1060" s="14" t="s">
        <v>74</v>
      </c>
      <c r="AY1060" s="255" t="s">
        <v>224</v>
      </c>
    </row>
    <row r="1061" s="13" customFormat="1">
      <c r="A1061" s="13"/>
      <c r="B1061" s="229"/>
      <c r="C1061" s="230"/>
      <c r="D1061" s="231" t="s">
        <v>268</v>
      </c>
      <c r="E1061" s="232" t="s">
        <v>19</v>
      </c>
      <c r="F1061" s="233" t="s">
        <v>1226</v>
      </c>
      <c r="G1061" s="230"/>
      <c r="H1061" s="234">
        <v>3.1400000000000001</v>
      </c>
      <c r="I1061" s="235"/>
      <c r="J1061" s="230"/>
      <c r="K1061" s="230"/>
      <c r="L1061" s="236"/>
      <c r="M1061" s="237"/>
      <c r="N1061" s="238"/>
      <c r="O1061" s="238"/>
      <c r="P1061" s="238"/>
      <c r="Q1061" s="238"/>
      <c r="R1061" s="238"/>
      <c r="S1061" s="238"/>
      <c r="T1061" s="239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0" t="s">
        <v>268</v>
      </c>
      <c r="AU1061" s="240" t="s">
        <v>93</v>
      </c>
      <c r="AV1061" s="13" t="s">
        <v>93</v>
      </c>
      <c r="AW1061" s="13" t="s">
        <v>34</v>
      </c>
      <c r="AX1061" s="13" t="s">
        <v>74</v>
      </c>
      <c r="AY1061" s="240" t="s">
        <v>224</v>
      </c>
    </row>
    <row r="1062" s="14" customFormat="1">
      <c r="A1062" s="14"/>
      <c r="B1062" s="246"/>
      <c r="C1062" s="247"/>
      <c r="D1062" s="231" t="s">
        <v>268</v>
      </c>
      <c r="E1062" s="248" t="s">
        <v>19</v>
      </c>
      <c r="F1062" s="249" t="s">
        <v>1223</v>
      </c>
      <c r="G1062" s="247"/>
      <c r="H1062" s="248" t="s">
        <v>19</v>
      </c>
      <c r="I1062" s="250"/>
      <c r="J1062" s="247"/>
      <c r="K1062" s="247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268</v>
      </c>
      <c r="AU1062" s="255" t="s">
        <v>93</v>
      </c>
      <c r="AV1062" s="14" t="s">
        <v>82</v>
      </c>
      <c r="AW1062" s="14" t="s">
        <v>34</v>
      </c>
      <c r="AX1062" s="14" t="s">
        <v>74</v>
      </c>
      <c r="AY1062" s="255" t="s">
        <v>224</v>
      </c>
    </row>
    <row r="1063" s="13" customFormat="1">
      <c r="A1063" s="13"/>
      <c r="B1063" s="229"/>
      <c r="C1063" s="230"/>
      <c r="D1063" s="231" t="s">
        <v>268</v>
      </c>
      <c r="E1063" s="232" t="s">
        <v>19</v>
      </c>
      <c r="F1063" s="233" t="s">
        <v>231</v>
      </c>
      <c r="G1063" s="230"/>
      <c r="H1063" s="234">
        <v>4</v>
      </c>
      <c r="I1063" s="235"/>
      <c r="J1063" s="230"/>
      <c r="K1063" s="230"/>
      <c r="L1063" s="236"/>
      <c r="M1063" s="237"/>
      <c r="N1063" s="238"/>
      <c r="O1063" s="238"/>
      <c r="P1063" s="238"/>
      <c r="Q1063" s="238"/>
      <c r="R1063" s="238"/>
      <c r="S1063" s="238"/>
      <c r="T1063" s="239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0" t="s">
        <v>268</v>
      </c>
      <c r="AU1063" s="240" t="s">
        <v>93</v>
      </c>
      <c r="AV1063" s="13" t="s">
        <v>93</v>
      </c>
      <c r="AW1063" s="13" t="s">
        <v>34</v>
      </c>
      <c r="AX1063" s="13" t="s">
        <v>74</v>
      </c>
      <c r="AY1063" s="240" t="s">
        <v>224</v>
      </c>
    </row>
    <row r="1064" s="15" customFormat="1">
      <c r="A1064" s="15"/>
      <c r="B1064" s="256"/>
      <c r="C1064" s="257"/>
      <c r="D1064" s="231" t="s">
        <v>268</v>
      </c>
      <c r="E1064" s="258" t="s">
        <v>19</v>
      </c>
      <c r="F1064" s="259" t="s">
        <v>300</v>
      </c>
      <c r="G1064" s="257"/>
      <c r="H1064" s="260">
        <v>7.1400000000000006</v>
      </c>
      <c r="I1064" s="261"/>
      <c r="J1064" s="257"/>
      <c r="K1064" s="257"/>
      <c r="L1064" s="262"/>
      <c r="M1064" s="263"/>
      <c r="N1064" s="264"/>
      <c r="O1064" s="264"/>
      <c r="P1064" s="264"/>
      <c r="Q1064" s="264"/>
      <c r="R1064" s="264"/>
      <c r="S1064" s="264"/>
      <c r="T1064" s="26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T1064" s="266" t="s">
        <v>268</v>
      </c>
      <c r="AU1064" s="266" t="s">
        <v>93</v>
      </c>
      <c r="AV1064" s="15" t="s">
        <v>108</v>
      </c>
      <c r="AW1064" s="15" t="s">
        <v>34</v>
      </c>
      <c r="AX1064" s="15" t="s">
        <v>74</v>
      </c>
      <c r="AY1064" s="266" t="s">
        <v>224</v>
      </c>
    </row>
    <row r="1065" s="16" customFormat="1">
      <c r="A1065" s="16"/>
      <c r="B1065" s="272"/>
      <c r="C1065" s="273"/>
      <c r="D1065" s="231" t="s">
        <v>268</v>
      </c>
      <c r="E1065" s="274" t="s">
        <v>19</v>
      </c>
      <c r="F1065" s="275" t="s">
        <v>351</v>
      </c>
      <c r="G1065" s="273"/>
      <c r="H1065" s="276">
        <v>35.219999999999999</v>
      </c>
      <c r="I1065" s="277"/>
      <c r="J1065" s="273"/>
      <c r="K1065" s="273"/>
      <c r="L1065" s="278"/>
      <c r="M1065" s="279"/>
      <c r="N1065" s="280"/>
      <c r="O1065" s="280"/>
      <c r="P1065" s="280"/>
      <c r="Q1065" s="280"/>
      <c r="R1065" s="280"/>
      <c r="S1065" s="280"/>
      <c r="T1065" s="281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T1065" s="282" t="s">
        <v>268</v>
      </c>
      <c r="AU1065" s="282" t="s">
        <v>93</v>
      </c>
      <c r="AV1065" s="16" t="s">
        <v>231</v>
      </c>
      <c r="AW1065" s="16" t="s">
        <v>34</v>
      </c>
      <c r="AX1065" s="16" t="s">
        <v>82</v>
      </c>
      <c r="AY1065" s="282" t="s">
        <v>224</v>
      </c>
    </row>
    <row r="1066" s="2" customFormat="1" ht="55.5" customHeight="1">
      <c r="A1066" s="41"/>
      <c r="B1066" s="42"/>
      <c r="C1066" s="216" t="s">
        <v>1227</v>
      </c>
      <c r="D1066" s="216" t="s">
        <v>227</v>
      </c>
      <c r="E1066" s="217" t="s">
        <v>1216</v>
      </c>
      <c r="F1066" s="218" t="s">
        <v>1217</v>
      </c>
      <c r="G1066" s="219" t="s">
        <v>595</v>
      </c>
      <c r="H1066" s="220">
        <v>20</v>
      </c>
      <c r="I1066" s="221"/>
      <c r="J1066" s="222">
        <f>ROUND(I1066*H1066,2)</f>
        <v>0</v>
      </c>
      <c r="K1066" s="218" t="s">
        <v>312</v>
      </c>
      <c r="L1066" s="47"/>
      <c r="M1066" s="223" t="s">
        <v>19</v>
      </c>
      <c r="N1066" s="224" t="s">
        <v>46</v>
      </c>
      <c r="O1066" s="87"/>
      <c r="P1066" s="225">
        <f>O1066*H1066</f>
        <v>0</v>
      </c>
      <c r="Q1066" s="225">
        <v>0.0079000000000000008</v>
      </c>
      <c r="R1066" s="225">
        <f>Q1066*H1066</f>
        <v>0.15800000000000003</v>
      </c>
      <c r="S1066" s="225">
        <v>0</v>
      </c>
      <c r="T1066" s="226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7" t="s">
        <v>231</v>
      </c>
      <c r="AT1066" s="227" t="s">
        <v>227</v>
      </c>
      <c r="AU1066" s="227" t="s">
        <v>93</v>
      </c>
      <c r="AY1066" s="20" t="s">
        <v>224</v>
      </c>
      <c r="BE1066" s="228">
        <f>IF(N1066="základní",J1066,0)</f>
        <v>0</v>
      </c>
      <c r="BF1066" s="228">
        <f>IF(N1066="snížená",J1066,0)</f>
        <v>0</v>
      </c>
      <c r="BG1066" s="228">
        <f>IF(N1066="zákl. přenesená",J1066,0)</f>
        <v>0</v>
      </c>
      <c r="BH1066" s="228">
        <f>IF(N1066="sníž. přenesená",J1066,0)</f>
        <v>0</v>
      </c>
      <c r="BI1066" s="228">
        <f>IF(N1066="nulová",J1066,0)</f>
        <v>0</v>
      </c>
      <c r="BJ1066" s="20" t="s">
        <v>93</v>
      </c>
      <c r="BK1066" s="228">
        <f>ROUND(I1066*H1066,2)</f>
        <v>0</v>
      </c>
      <c r="BL1066" s="20" t="s">
        <v>231</v>
      </c>
      <c r="BM1066" s="227" t="s">
        <v>1228</v>
      </c>
    </row>
    <row r="1067" s="2" customFormat="1">
      <c r="A1067" s="41"/>
      <c r="B1067" s="42"/>
      <c r="C1067" s="43"/>
      <c r="D1067" s="267" t="s">
        <v>314</v>
      </c>
      <c r="E1067" s="43"/>
      <c r="F1067" s="268" t="s">
        <v>1219</v>
      </c>
      <c r="G1067" s="43"/>
      <c r="H1067" s="43"/>
      <c r="I1067" s="269"/>
      <c r="J1067" s="43"/>
      <c r="K1067" s="43"/>
      <c r="L1067" s="47"/>
      <c r="M1067" s="270"/>
      <c r="N1067" s="271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314</v>
      </c>
      <c r="AU1067" s="20" t="s">
        <v>93</v>
      </c>
    </row>
    <row r="1068" s="14" customFormat="1">
      <c r="A1068" s="14"/>
      <c r="B1068" s="246"/>
      <c r="C1068" s="247"/>
      <c r="D1068" s="231" t="s">
        <v>268</v>
      </c>
      <c r="E1068" s="248" t="s">
        <v>19</v>
      </c>
      <c r="F1068" s="249" t="s">
        <v>1229</v>
      </c>
      <c r="G1068" s="247"/>
      <c r="H1068" s="248" t="s">
        <v>19</v>
      </c>
      <c r="I1068" s="250"/>
      <c r="J1068" s="247"/>
      <c r="K1068" s="247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268</v>
      </c>
      <c r="AU1068" s="255" t="s">
        <v>93</v>
      </c>
      <c r="AV1068" s="14" t="s">
        <v>82</v>
      </c>
      <c r="AW1068" s="14" t="s">
        <v>34</v>
      </c>
      <c r="AX1068" s="14" t="s">
        <v>74</v>
      </c>
      <c r="AY1068" s="255" t="s">
        <v>224</v>
      </c>
    </row>
    <row r="1069" s="14" customFormat="1">
      <c r="A1069" s="14"/>
      <c r="B1069" s="246"/>
      <c r="C1069" s="247"/>
      <c r="D1069" s="231" t="s">
        <v>268</v>
      </c>
      <c r="E1069" s="248" t="s">
        <v>19</v>
      </c>
      <c r="F1069" s="249" t="s">
        <v>496</v>
      </c>
      <c r="G1069" s="247"/>
      <c r="H1069" s="248" t="s">
        <v>19</v>
      </c>
      <c r="I1069" s="250"/>
      <c r="J1069" s="247"/>
      <c r="K1069" s="247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268</v>
      </c>
      <c r="AU1069" s="255" t="s">
        <v>93</v>
      </c>
      <c r="AV1069" s="14" t="s">
        <v>82</v>
      </c>
      <c r="AW1069" s="14" t="s">
        <v>34</v>
      </c>
      <c r="AX1069" s="14" t="s">
        <v>74</v>
      </c>
      <c r="AY1069" s="255" t="s">
        <v>224</v>
      </c>
    </row>
    <row r="1070" s="13" customFormat="1">
      <c r="A1070" s="13"/>
      <c r="B1070" s="229"/>
      <c r="C1070" s="230"/>
      <c r="D1070" s="231" t="s">
        <v>268</v>
      </c>
      <c r="E1070" s="232" t="s">
        <v>19</v>
      </c>
      <c r="F1070" s="233" t="s">
        <v>231</v>
      </c>
      <c r="G1070" s="230"/>
      <c r="H1070" s="234">
        <v>4</v>
      </c>
      <c r="I1070" s="235"/>
      <c r="J1070" s="230"/>
      <c r="K1070" s="230"/>
      <c r="L1070" s="236"/>
      <c r="M1070" s="237"/>
      <c r="N1070" s="238"/>
      <c r="O1070" s="238"/>
      <c r="P1070" s="238"/>
      <c r="Q1070" s="238"/>
      <c r="R1070" s="238"/>
      <c r="S1070" s="238"/>
      <c r="T1070" s="239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0" t="s">
        <v>268</v>
      </c>
      <c r="AU1070" s="240" t="s">
        <v>93</v>
      </c>
      <c r="AV1070" s="13" t="s">
        <v>93</v>
      </c>
      <c r="AW1070" s="13" t="s">
        <v>34</v>
      </c>
      <c r="AX1070" s="13" t="s">
        <v>74</v>
      </c>
      <c r="AY1070" s="240" t="s">
        <v>224</v>
      </c>
    </row>
    <row r="1071" s="14" customFormat="1">
      <c r="A1071" s="14"/>
      <c r="B1071" s="246"/>
      <c r="C1071" s="247"/>
      <c r="D1071" s="231" t="s">
        <v>268</v>
      </c>
      <c r="E1071" s="248" t="s">
        <v>19</v>
      </c>
      <c r="F1071" s="249" t="s">
        <v>648</v>
      </c>
      <c r="G1071" s="247"/>
      <c r="H1071" s="248" t="s">
        <v>19</v>
      </c>
      <c r="I1071" s="250"/>
      <c r="J1071" s="247"/>
      <c r="K1071" s="247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268</v>
      </c>
      <c r="AU1071" s="255" t="s">
        <v>93</v>
      </c>
      <c r="AV1071" s="14" t="s">
        <v>82</v>
      </c>
      <c r="AW1071" s="14" t="s">
        <v>34</v>
      </c>
      <c r="AX1071" s="14" t="s">
        <v>74</v>
      </c>
      <c r="AY1071" s="255" t="s">
        <v>224</v>
      </c>
    </row>
    <row r="1072" s="13" customFormat="1">
      <c r="A1072" s="13"/>
      <c r="B1072" s="229"/>
      <c r="C1072" s="230"/>
      <c r="D1072" s="231" t="s">
        <v>268</v>
      </c>
      <c r="E1072" s="232" t="s">
        <v>19</v>
      </c>
      <c r="F1072" s="233" t="s">
        <v>231</v>
      </c>
      <c r="G1072" s="230"/>
      <c r="H1072" s="234">
        <v>4</v>
      </c>
      <c r="I1072" s="235"/>
      <c r="J1072" s="230"/>
      <c r="K1072" s="230"/>
      <c r="L1072" s="236"/>
      <c r="M1072" s="237"/>
      <c r="N1072" s="238"/>
      <c r="O1072" s="238"/>
      <c r="P1072" s="238"/>
      <c r="Q1072" s="238"/>
      <c r="R1072" s="238"/>
      <c r="S1072" s="238"/>
      <c r="T1072" s="239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40" t="s">
        <v>268</v>
      </c>
      <c r="AU1072" s="240" t="s">
        <v>93</v>
      </c>
      <c r="AV1072" s="13" t="s">
        <v>93</v>
      </c>
      <c r="AW1072" s="13" t="s">
        <v>34</v>
      </c>
      <c r="AX1072" s="13" t="s">
        <v>74</v>
      </c>
      <c r="AY1072" s="240" t="s">
        <v>224</v>
      </c>
    </row>
    <row r="1073" s="14" customFormat="1">
      <c r="A1073" s="14"/>
      <c r="B1073" s="246"/>
      <c r="C1073" s="247"/>
      <c r="D1073" s="231" t="s">
        <v>268</v>
      </c>
      <c r="E1073" s="248" t="s">
        <v>19</v>
      </c>
      <c r="F1073" s="249" t="s">
        <v>662</v>
      </c>
      <c r="G1073" s="247"/>
      <c r="H1073" s="248" t="s">
        <v>19</v>
      </c>
      <c r="I1073" s="250"/>
      <c r="J1073" s="247"/>
      <c r="K1073" s="247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268</v>
      </c>
      <c r="AU1073" s="255" t="s">
        <v>93</v>
      </c>
      <c r="AV1073" s="14" t="s">
        <v>82</v>
      </c>
      <c r="AW1073" s="14" t="s">
        <v>34</v>
      </c>
      <c r="AX1073" s="14" t="s">
        <v>74</v>
      </c>
      <c r="AY1073" s="255" t="s">
        <v>224</v>
      </c>
    </row>
    <row r="1074" s="13" customFormat="1">
      <c r="A1074" s="13"/>
      <c r="B1074" s="229"/>
      <c r="C1074" s="230"/>
      <c r="D1074" s="231" t="s">
        <v>268</v>
      </c>
      <c r="E1074" s="232" t="s">
        <v>19</v>
      </c>
      <c r="F1074" s="233" t="s">
        <v>231</v>
      </c>
      <c r="G1074" s="230"/>
      <c r="H1074" s="234">
        <v>4</v>
      </c>
      <c r="I1074" s="235"/>
      <c r="J1074" s="230"/>
      <c r="K1074" s="230"/>
      <c r="L1074" s="236"/>
      <c r="M1074" s="237"/>
      <c r="N1074" s="238"/>
      <c r="O1074" s="238"/>
      <c r="P1074" s="238"/>
      <c r="Q1074" s="238"/>
      <c r="R1074" s="238"/>
      <c r="S1074" s="238"/>
      <c r="T1074" s="239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0" t="s">
        <v>268</v>
      </c>
      <c r="AU1074" s="240" t="s">
        <v>93</v>
      </c>
      <c r="AV1074" s="13" t="s">
        <v>93</v>
      </c>
      <c r="AW1074" s="13" t="s">
        <v>34</v>
      </c>
      <c r="AX1074" s="13" t="s">
        <v>74</v>
      </c>
      <c r="AY1074" s="240" t="s">
        <v>224</v>
      </c>
    </row>
    <row r="1075" s="14" customFormat="1">
      <c r="A1075" s="14"/>
      <c r="B1075" s="246"/>
      <c r="C1075" s="247"/>
      <c r="D1075" s="231" t="s">
        <v>268</v>
      </c>
      <c r="E1075" s="248" t="s">
        <v>19</v>
      </c>
      <c r="F1075" s="249" t="s">
        <v>664</v>
      </c>
      <c r="G1075" s="247"/>
      <c r="H1075" s="248" t="s">
        <v>19</v>
      </c>
      <c r="I1075" s="250"/>
      <c r="J1075" s="247"/>
      <c r="K1075" s="247"/>
      <c r="L1075" s="251"/>
      <c r="M1075" s="252"/>
      <c r="N1075" s="253"/>
      <c r="O1075" s="253"/>
      <c r="P1075" s="253"/>
      <c r="Q1075" s="253"/>
      <c r="R1075" s="253"/>
      <c r="S1075" s="253"/>
      <c r="T1075" s="25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5" t="s">
        <v>268</v>
      </c>
      <c r="AU1075" s="255" t="s">
        <v>93</v>
      </c>
      <c r="AV1075" s="14" t="s">
        <v>82</v>
      </c>
      <c r="AW1075" s="14" t="s">
        <v>34</v>
      </c>
      <c r="AX1075" s="14" t="s">
        <v>74</v>
      </c>
      <c r="AY1075" s="255" t="s">
        <v>224</v>
      </c>
    </row>
    <row r="1076" s="13" customFormat="1">
      <c r="A1076" s="13"/>
      <c r="B1076" s="229"/>
      <c r="C1076" s="230"/>
      <c r="D1076" s="231" t="s">
        <v>268</v>
      </c>
      <c r="E1076" s="232" t="s">
        <v>19</v>
      </c>
      <c r="F1076" s="233" t="s">
        <v>231</v>
      </c>
      <c r="G1076" s="230"/>
      <c r="H1076" s="234">
        <v>4</v>
      </c>
      <c r="I1076" s="235"/>
      <c r="J1076" s="230"/>
      <c r="K1076" s="230"/>
      <c r="L1076" s="236"/>
      <c r="M1076" s="237"/>
      <c r="N1076" s="238"/>
      <c r="O1076" s="238"/>
      <c r="P1076" s="238"/>
      <c r="Q1076" s="238"/>
      <c r="R1076" s="238"/>
      <c r="S1076" s="238"/>
      <c r="T1076" s="239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0" t="s">
        <v>268</v>
      </c>
      <c r="AU1076" s="240" t="s">
        <v>93</v>
      </c>
      <c r="AV1076" s="13" t="s">
        <v>93</v>
      </c>
      <c r="AW1076" s="13" t="s">
        <v>34</v>
      </c>
      <c r="AX1076" s="13" t="s">
        <v>74</v>
      </c>
      <c r="AY1076" s="240" t="s">
        <v>224</v>
      </c>
    </row>
    <row r="1077" s="14" customFormat="1">
      <c r="A1077" s="14"/>
      <c r="B1077" s="246"/>
      <c r="C1077" s="247"/>
      <c r="D1077" s="231" t="s">
        <v>268</v>
      </c>
      <c r="E1077" s="248" t="s">
        <v>19</v>
      </c>
      <c r="F1077" s="249" t="s">
        <v>665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268</v>
      </c>
      <c r="AU1077" s="255" t="s">
        <v>93</v>
      </c>
      <c r="AV1077" s="14" t="s">
        <v>82</v>
      </c>
      <c r="AW1077" s="14" t="s">
        <v>34</v>
      </c>
      <c r="AX1077" s="14" t="s">
        <v>74</v>
      </c>
      <c r="AY1077" s="255" t="s">
        <v>224</v>
      </c>
    </row>
    <row r="1078" s="13" customFormat="1">
      <c r="A1078" s="13"/>
      <c r="B1078" s="229"/>
      <c r="C1078" s="230"/>
      <c r="D1078" s="231" t="s">
        <v>268</v>
      </c>
      <c r="E1078" s="232" t="s">
        <v>19</v>
      </c>
      <c r="F1078" s="233" t="s">
        <v>231</v>
      </c>
      <c r="G1078" s="230"/>
      <c r="H1078" s="234">
        <v>4</v>
      </c>
      <c r="I1078" s="235"/>
      <c r="J1078" s="230"/>
      <c r="K1078" s="230"/>
      <c r="L1078" s="236"/>
      <c r="M1078" s="237"/>
      <c r="N1078" s="238"/>
      <c r="O1078" s="238"/>
      <c r="P1078" s="238"/>
      <c r="Q1078" s="238"/>
      <c r="R1078" s="238"/>
      <c r="S1078" s="238"/>
      <c r="T1078" s="239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0" t="s">
        <v>268</v>
      </c>
      <c r="AU1078" s="240" t="s">
        <v>93</v>
      </c>
      <c r="AV1078" s="13" t="s">
        <v>93</v>
      </c>
      <c r="AW1078" s="13" t="s">
        <v>34</v>
      </c>
      <c r="AX1078" s="13" t="s">
        <v>74</v>
      </c>
      <c r="AY1078" s="240" t="s">
        <v>224</v>
      </c>
    </row>
    <row r="1079" s="16" customFormat="1">
      <c r="A1079" s="16"/>
      <c r="B1079" s="272"/>
      <c r="C1079" s="273"/>
      <c r="D1079" s="231" t="s">
        <v>268</v>
      </c>
      <c r="E1079" s="274" t="s">
        <v>19</v>
      </c>
      <c r="F1079" s="275" t="s">
        <v>351</v>
      </c>
      <c r="G1079" s="273"/>
      <c r="H1079" s="276">
        <v>20</v>
      </c>
      <c r="I1079" s="277"/>
      <c r="J1079" s="273"/>
      <c r="K1079" s="273"/>
      <c r="L1079" s="278"/>
      <c r="M1079" s="279"/>
      <c r="N1079" s="280"/>
      <c r="O1079" s="280"/>
      <c r="P1079" s="280"/>
      <c r="Q1079" s="280"/>
      <c r="R1079" s="280"/>
      <c r="S1079" s="280"/>
      <c r="T1079" s="281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T1079" s="282" t="s">
        <v>268</v>
      </c>
      <c r="AU1079" s="282" t="s">
        <v>93</v>
      </c>
      <c r="AV1079" s="16" t="s">
        <v>231</v>
      </c>
      <c r="AW1079" s="16" t="s">
        <v>34</v>
      </c>
      <c r="AX1079" s="16" t="s">
        <v>82</v>
      </c>
      <c r="AY1079" s="282" t="s">
        <v>224</v>
      </c>
    </row>
    <row r="1080" s="2" customFormat="1" ht="55.5" customHeight="1">
      <c r="A1080" s="41"/>
      <c r="B1080" s="42"/>
      <c r="C1080" s="216" t="s">
        <v>1230</v>
      </c>
      <c r="D1080" s="216" t="s">
        <v>227</v>
      </c>
      <c r="E1080" s="217" t="s">
        <v>1216</v>
      </c>
      <c r="F1080" s="218" t="s">
        <v>1217</v>
      </c>
      <c r="G1080" s="219" t="s">
        <v>595</v>
      </c>
      <c r="H1080" s="220">
        <v>1.5</v>
      </c>
      <c r="I1080" s="221"/>
      <c r="J1080" s="222">
        <f>ROUND(I1080*H1080,2)</f>
        <v>0</v>
      </c>
      <c r="K1080" s="218" t="s">
        <v>312</v>
      </c>
      <c r="L1080" s="47"/>
      <c r="M1080" s="223" t="s">
        <v>19</v>
      </c>
      <c r="N1080" s="224" t="s">
        <v>46</v>
      </c>
      <c r="O1080" s="87"/>
      <c r="P1080" s="225">
        <f>O1080*H1080</f>
        <v>0</v>
      </c>
      <c r="Q1080" s="225">
        <v>0.0079000000000000008</v>
      </c>
      <c r="R1080" s="225">
        <f>Q1080*H1080</f>
        <v>0.011850000000000001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231</v>
      </c>
      <c r="AT1080" s="227" t="s">
        <v>227</v>
      </c>
      <c r="AU1080" s="227" t="s">
        <v>93</v>
      </c>
      <c r="AY1080" s="20" t="s">
        <v>224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93</v>
      </c>
      <c r="BK1080" s="228">
        <f>ROUND(I1080*H1080,2)</f>
        <v>0</v>
      </c>
      <c r="BL1080" s="20" t="s">
        <v>231</v>
      </c>
      <c r="BM1080" s="227" t="s">
        <v>1231</v>
      </c>
    </row>
    <row r="1081" s="2" customFormat="1">
      <c r="A1081" s="41"/>
      <c r="B1081" s="42"/>
      <c r="C1081" s="43"/>
      <c r="D1081" s="267" t="s">
        <v>314</v>
      </c>
      <c r="E1081" s="43"/>
      <c r="F1081" s="268" t="s">
        <v>1219</v>
      </c>
      <c r="G1081" s="43"/>
      <c r="H1081" s="43"/>
      <c r="I1081" s="269"/>
      <c r="J1081" s="43"/>
      <c r="K1081" s="43"/>
      <c r="L1081" s="47"/>
      <c r="M1081" s="270"/>
      <c r="N1081" s="271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314</v>
      </c>
      <c r="AU1081" s="20" t="s">
        <v>93</v>
      </c>
    </row>
    <row r="1082" s="14" customFormat="1">
      <c r="A1082" s="14"/>
      <c r="B1082" s="246"/>
      <c r="C1082" s="247"/>
      <c r="D1082" s="231" t="s">
        <v>268</v>
      </c>
      <c r="E1082" s="248" t="s">
        <v>19</v>
      </c>
      <c r="F1082" s="249" t="s">
        <v>1232</v>
      </c>
      <c r="G1082" s="247"/>
      <c r="H1082" s="248" t="s">
        <v>19</v>
      </c>
      <c r="I1082" s="250"/>
      <c r="J1082" s="247"/>
      <c r="K1082" s="247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268</v>
      </c>
      <c r="AU1082" s="255" t="s">
        <v>93</v>
      </c>
      <c r="AV1082" s="14" t="s">
        <v>82</v>
      </c>
      <c r="AW1082" s="14" t="s">
        <v>34</v>
      </c>
      <c r="AX1082" s="14" t="s">
        <v>74</v>
      </c>
      <c r="AY1082" s="255" t="s">
        <v>224</v>
      </c>
    </row>
    <row r="1083" s="14" customFormat="1">
      <c r="A1083" s="14"/>
      <c r="B1083" s="246"/>
      <c r="C1083" s="247"/>
      <c r="D1083" s="231" t="s">
        <v>268</v>
      </c>
      <c r="E1083" s="248" t="s">
        <v>19</v>
      </c>
      <c r="F1083" s="249" t="s">
        <v>496</v>
      </c>
      <c r="G1083" s="247"/>
      <c r="H1083" s="248" t="s">
        <v>19</v>
      </c>
      <c r="I1083" s="250"/>
      <c r="J1083" s="247"/>
      <c r="K1083" s="247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268</v>
      </c>
      <c r="AU1083" s="255" t="s">
        <v>93</v>
      </c>
      <c r="AV1083" s="14" t="s">
        <v>82</v>
      </c>
      <c r="AW1083" s="14" t="s">
        <v>34</v>
      </c>
      <c r="AX1083" s="14" t="s">
        <v>74</v>
      </c>
      <c r="AY1083" s="255" t="s">
        <v>224</v>
      </c>
    </row>
    <row r="1084" s="13" customFormat="1">
      <c r="A1084" s="13"/>
      <c r="B1084" s="229"/>
      <c r="C1084" s="230"/>
      <c r="D1084" s="231" t="s">
        <v>268</v>
      </c>
      <c r="E1084" s="232" t="s">
        <v>19</v>
      </c>
      <c r="F1084" s="233" t="s">
        <v>1233</v>
      </c>
      <c r="G1084" s="230"/>
      <c r="H1084" s="234">
        <v>1.5</v>
      </c>
      <c r="I1084" s="235"/>
      <c r="J1084" s="230"/>
      <c r="K1084" s="230"/>
      <c r="L1084" s="236"/>
      <c r="M1084" s="237"/>
      <c r="N1084" s="238"/>
      <c r="O1084" s="238"/>
      <c r="P1084" s="238"/>
      <c r="Q1084" s="238"/>
      <c r="R1084" s="238"/>
      <c r="S1084" s="238"/>
      <c r="T1084" s="239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40" t="s">
        <v>268</v>
      </c>
      <c r="AU1084" s="240" t="s">
        <v>93</v>
      </c>
      <c r="AV1084" s="13" t="s">
        <v>93</v>
      </c>
      <c r="AW1084" s="13" t="s">
        <v>34</v>
      </c>
      <c r="AX1084" s="13" t="s">
        <v>82</v>
      </c>
      <c r="AY1084" s="240" t="s">
        <v>224</v>
      </c>
    </row>
    <row r="1085" s="2" customFormat="1" ht="55.5" customHeight="1">
      <c r="A1085" s="41"/>
      <c r="B1085" s="42"/>
      <c r="C1085" s="216" t="s">
        <v>1234</v>
      </c>
      <c r="D1085" s="216" t="s">
        <v>227</v>
      </c>
      <c r="E1085" s="217" t="s">
        <v>1216</v>
      </c>
      <c r="F1085" s="218" t="s">
        <v>1217</v>
      </c>
      <c r="G1085" s="219" t="s">
        <v>595</v>
      </c>
      <c r="H1085" s="220">
        <v>1</v>
      </c>
      <c r="I1085" s="221"/>
      <c r="J1085" s="222">
        <f>ROUND(I1085*H1085,2)</f>
        <v>0</v>
      </c>
      <c r="K1085" s="218" t="s">
        <v>312</v>
      </c>
      <c r="L1085" s="47"/>
      <c r="M1085" s="223" t="s">
        <v>19</v>
      </c>
      <c r="N1085" s="224" t="s">
        <v>46</v>
      </c>
      <c r="O1085" s="87"/>
      <c r="P1085" s="225">
        <f>O1085*H1085</f>
        <v>0</v>
      </c>
      <c r="Q1085" s="225">
        <v>0.0079000000000000008</v>
      </c>
      <c r="R1085" s="225">
        <f>Q1085*H1085</f>
        <v>0.0079000000000000008</v>
      </c>
      <c r="S1085" s="225">
        <v>0</v>
      </c>
      <c r="T1085" s="226">
        <f>S1085*H1085</f>
        <v>0</v>
      </c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R1085" s="227" t="s">
        <v>231</v>
      </c>
      <c r="AT1085" s="227" t="s">
        <v>227</v>
      </c>
      <c r="AU1085" s="227" t="s">
        <v>93</v>
      </c>
      <c r="AY1085" s="20" t="s">
        <v>224</v>
      </c>
      <c r="BE1085" s="228">
        <f>IF(N1085="základní",J1085,0)</f>
        <v>0</v>
      </c>
      <c r="BF1085" s="228">
        <f>IF(N1085="snížená",J1085,0)</f>
        <v>0</v>
      </c>
      <c r="BG1085" s="228">
        <f>IF(N1085="zákl. přenesená",J1085,0)</f>
        <v>0</v>
      </c>
      <c r="BH1085" s="228">
        <f>IF(N1085="sníž. přenesená",J1085,0)</f>
        <v>0</v>
      </c>
      <c r="BI1085" s="228">
        <f>IF(N1085="nulová",J1085,0)</f>
        <v>0</v>
      </c>
      <c r="BJ1085" s="20" t="s">
        <v>93</v>
      </c>
      <c r="BK1085" s="228">
        <f>ROUND(I1085*H1085,2)</f>
        <v>0</v>
      </c>
      <c r="BL1085" s="20" t="s">
        <v>231</v>
      </c>
      <c r="BM1085" s="227" t="s">
        <v>1235</v>
      </c>
    </row>
    <row r="1086" s="2" customFormat="1">
      <c r="A1086" s="41"/>
      <c r="B1086" s="42"/>
      <c r="C1086" s="43"/>
      <c r="D1086" s="267" t="s">
        <v>314</v>
      </c>
      <c r="E1086" s="43"/>
      <c r="F1086" s="268" t="s">
        <v>1219</v>
      </c>
      <c r="G1086" s="43"/>
      <c r="H1086" s="43"/>
      <c r="I1086" s="269"/>
      <c r="J1086" s="43"/>
      <c r="K1086" s="43"/>
      <c r="L1086" s="47"/>
      <c r="M1086" s="270"/>
      <c r="N1086" s="271"/>
      <c r="O1086" s="87"/>
      <c r="P1086" s="87"/>
      <c r="Q1086" s="87"/>
      <c r="R1086" s="87"/>
      <c r="S1086" s="87"/>
      <c r="T1086" s="88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T1086" s="20" t="s">
        <v>314</v>
      </c>
      <c r="AU1086" s="20" t="s">
        <v>93</v>
      </c>
    </row>
    <row r="1087" s="14" customFormat="1">
      <c r="A1087" s="14"/>
      <c r="B1087" s="246"/>
      <c r="C1087" s="247"/>
      <c r="D1087" s="231" t="s">
        <v>268</v>
      </c>
      <c r="E1087" s="248" t="s">
        <v>19</v>
      </c>
      <c r="F1087" s="249" t="s">
        <v>1236</v>
      </c>
      <c r="G1087" s="247"/>
      <c r="H1087" s="248" t="s">
        <v>19</v>
      </c>
      <c r="I1087" s="250"/>
      <c r="J1087" s="247"/>
      <c r="K1087" s="247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268</v>
      </c>
      <c r="AU1087" s="255" t="s">
        <v>93</v>
      </c>
      <c r="AV1087" s="14" t="s">
        <v>82</v>
      </c>
      <c r="AW1087" s="14" t="s">
        <v>34</v>
      </c>
      <c r="AX1087" s="14" t="s">
        <v>74</v>
      </c>
      <c r="AY1087" s="255" t="s">
        <v>224</v>
      </c>
    </row>
    <row r="1088" s="14" customFormat="1">
      <c r="A1088" s="14"/>
      <c r="B1088" s="246"/>
      <c r="C1088" s="247"/>
      <c r="D1088" s="231" t="s">
        <v>268</v>
      </c>
      <c r="E1088" s="248" t="s">
        <v>19</v>
      </c>
      <c r="F1088" s="249" t="s">
        <v>496</v>
      </c>
      <c r="G1088" s="247"/>
      <c r="H1088" s="248" t="s">
        <v>19</v>
      </c>
      <c r="I1088" s="250"/>
      <c r="J1088" s="247"/>
      <c r="K1088" s="247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268</v>
      </c>
      <c r="AU1088" s="255" t="s">
        <v>93</v>
      </c>
      <c r="AV1088" s="14" t="s">
        <v>82</v>
      </c>
      <c r="AW1088" s="14" t="s">
        <v>34</v>
      </c>
      <c r="AX1088" s="14" t="s">
        <v>74</v>
      </c>
      <c r="AY1088" s="255" t="s">
        <v>224</v>
      </c>
    </row>
    <row r="1089" s="13" customFormat="1">
      <c r="A1089" s="13"/>
      <c r="B1089" s="229"/>
      <c r="C1089" s="230"/>
      <c r="D1089" s="231" t="s">
        <v>268</v>
      </c>
      <c r="E1089" s="232" t="s">
        <v>19</v>
      </c>
      <c r="F1089" s="233" t="s">
        <v>82</v>
      </c>
      <c r="G1089" s="230"/>
      <c r="H1089" s="234">
        <v>1</v>
      </c>
      <c r="I1089" s="235"/>
      <c r="J1089" s="230"/>
      <c r="K1089" s="230"/>
      <c r="L1089" s="236"/>
      <c r="M1089" s="237"/>
      <c r="N1089" s="238"/>
      <c r="O1089" s="238"/>
      <c r="P1089" s="238"/>
      <c r="Q1089" s="238"/>
      <c r="R1089" s="238"/>
      <c r="S1089" s="238"/>
      <c r="T1089" s="23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0" t="s">
        <v>268</v>
      </c>
      <c r="AU1089" s="240" t="s">
        <v>93</v>
      </c>
      <c r="AV1089" s="13" t="s">
        <v>93</v>
      </c>
      <c r="AW1089" s="13" t="s">
        <v>34</v>
      </c>
      <c r="AX1089" s="13" t="s">
        <v>82</v>
      </c>
      <c r="AY1089" s="240" t="s">
        <v>224</v>
      </c>
    </row>
    <row r="1090" s="2" customFormat="1" ht="55.5" customHeight="1">
      <c r="A1090" s="41"/>
      <c r="B1090" s="42"/>
      <c r="C1090" s="216" t="s">
        <v>1237</v>
      </c>
      <c r="D1090" s="216" t="s">
        <v>227</v>
      </c>
      <c r="E1090" s="217" t="s">
        <v>1216</v>
      </c>
      <c r="F1090" s="218" t="s">
        <v>1217</v>
      </c>
      <c r="G1090" s="219" t="s">
        <v>595</v>
      </c>
      <c r="H1090" s="220">
        <v>28.5</v>
      </c>
      <c r="I1090" s="221"/>
      <c r="J1090" s="222">
        <f>ROUND(I1090*H1090,2)</f>
        <v>0</v>
      </c>
      <c r="K1090" s="218" t="s">
        <v>312</v>
      </c>
      <c r="L1090" s="47"/>
      <c r="M1090" s="223" t="s">
        <v>19</v>
      </c>
      <c r="N1090" s="224" t="s">
        <v>46</v>
      </c>
      <c r="O1090" s="87"/>
      <c r="P1090" s="225">
        <f>O1090*H1090</f>
        <v>0</v>
      </c>
      <c r="Q1090" s="225">
        <v>0.0079000000000000008</v>
      </c>
      <c r="R1090" s="225">
        <f>Q1090*H1090</f>
        <v>0.22515000000000002</v>
      </c>
      <c r="S1090" s="225">
        <v>0</v>
      </c>
      <c r="T1090" s="226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7" t="s">
        <v>231</v>
      </c>
      <c r="AT1090" s="227" t="s">
        <v>227</v>
      </c>
      <c r="AU1090" s="227" t="s">
        <v>93</v>
      </c>
      <c r="AY1090" s="20" t="s">
        <v>224</v>
      </c>
      <c r="BE1090" s="228">
        <f>IF(N1090="základní",J1090,0)</f>
        <v>0</v>
      </c>
      <c r="BF1090" s="228">
        <f>IF(N1090="snížená",J1090,0)</f>
        <v>0</v>
      </c>
      <c r="BG1090" s="228">
        <f>IF(N1090="zákl. přenesená",J1090,0)</f>
        <v>0</v>
      </c>
      <c r="BH1090" s="228">
        <f>IF(N1090="sníž. přenesená",J1090,0)</f>
        <v>0</v>
      </c>
      <c r="BI1090" s="228">
        <f>IF(N1090="nulová",J1090,0)</f>
        <v>0</v>
      </c>
      <c r="BJ1090" s="20" t="s">
        <v>93</v>
      </c>
      <c r="BK1090" s="228">
        <f>ROUND(I1090*H1090,2)</f>
        <v>0</v>
      </c>
      <c r="BL1090" s="20" t="s">
        <v>231</v>
      </c>
      <c r="BM1090" s="227" t="s">
        <v>1238</v>
      </c>
    </row>
    <row r="1091" s="2" customFormat="1">
      <c r="A1091" s="41"/>
      <c r="B1091" s="42"/>
      <c r="C1091" s="43"/>
      <c r="D1091" s="267" t="s">
        <v>314</v>
      </c>
      <c r="E1091" s="43"/>
      <c r="F1091" s="268" t="s">
        <v>1219</v>
      </c>
      <c r="G1091" s="43"/>
      <c r="H1091" s="43"/>
      <c r="I1091" s="269"/>
      <c r="J1091" s="43"/>
      <c r="K1091" s="43"/>
      <c r="L1091" s="47"/>
      <c r="M1091" s="270"/>
      <c r="N1091" s="271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314</v>
      </c>
      <c r="AU1091" s="20" t="s">
        <v>93</v>
      </c>
    </row>
    <row r="1092" s="14" customFormat="1">
      <c r="A1092" s="14"/>
      <c r="B1092" s="246"/>
      <c r="C1092" s="247"/>
      <c r="D1092" s="231" t="s">
        <v>268</v>
      </c>
      <c r="E1092" s="248" t="s">
        <v>19</v>
      </c>
      <c r="F1092" s="249" t="s">
        <v>1239</v>
      </c>
      <c r="G1092" s="247"/>
      <c r="H1092" s="248" t="s">
        <v>19</v>
      </c>
      <c r="I1092" s="250"/>
      <c r="J1092" s="247"/>
      <c r="K1092" s="247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268</v>
      </c>
      <c r="AU1092" s="255" t="s">
        <v>93</v>
      </c>
      <c r="AV1092" s="14" t="s">
        <v>82</v>
      </c>
      <c r="AW1092" s="14" t="s">
        <v>34</v>
      </c>
      <c r="AX1092" s="14" t="s">
        <v>74</v>
      </c>
      <c r="AY1092" s="255" t="s">
        <v>224</v>
      </c>
    </row>
    <row r="1093" s="14" customFormat="1">
      <c r="A1093" s="14"/>
      <c r="B1093" s="246"/>
      <c r="C1093" s="247"/>
      <c r="D1093" s="231" t="s">
        <v>268</v>
      </c>
      <c r="E1093" s="248" t="s">
        <v>19</v>
      </c>
      <c r="F1093" s="249" t="s">
        <v>496</v>
      </c>
      <c r="G1093" s="247"/>
      <c r="H1093" s="248" t="s">
        <v>19</v>
      </c>
      <c r="I1093" s="250"/>
      <c r="J1093" s="247"/>
      <c r="K1093" s="247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268</v>
      </c>
      <c r="AU1093" s="255" t="s">
        <v>93</v>
      </c>
      <c r="AV1093" s="14" t="s">
        <v>82</v>
      </c>
      <c r="AW1093" s="14" t="s">
        <v>34</v>
      </c>
      <c r="AX1093" s="14" t="s">
        <v>74</v>
      </c>
      <c r="AY1093" s="255" t="s">
        <v>224</v>
      </c>
    </row>
    <row r="1094" s="13" customFormat="1">
      <c r="A1094" s="13"/>
      <c r="B1094" s="229"/>
      <c r="C1094" s="230"/>
      <c r="D1094" s="231" t="s">
        <v>268</v>
      </c>
      <c r="E1094" s="232" t="s">
        <v>19</v>
      </c>
      <c r="F1094" s="233" t="s">
        <v>246</v>
      </c>
      <c r="G1094" s="230"/>
      <c r="H1094" s="234">
        <v>6</v>
      </c>
      <c r="I1094" s="235"/>
      <c r="J1094" s="230"/>
      <c r="K1094" s="230"/>
      <c r="L1094" s="236"/>
      <c r="M1094" s="237"/>
      <c r="N1094" s="238"/>
      <c r="O1094" s="238"/>
      <c r="P1094" s="238"/>
      <c r="Q1094" s="238"/>
      <c r="R1094" s="238"/>
      <c r="S1094" s="238"/>
      <c r="T1094" s="239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0" t="s">
        <v>268</v>
      </c>
      <c r="AU1094" s="240" t="s">
        <v>93</v>
      </c>
      <c r="AV1094" s="13" t="s">
        <v>93</v>
      </c>
      <c r="AW1094" s="13" t="s">
        <v>34</v>
      </c>
      <c r="AX1094" s="13" t="s">
        <v>74</v>
      </c>
      <c r="AY1094" s="240" t="s">
        <v>224</v>
      </c>
    </row>
    <row r="1095" s="14" customFormat="1">
      <c r="A1095" s="14"/>
      <c r="B1095" s="246"/>
      <c r="C1095" s="247"/>
      <c r="D1095" s="231" t="s">
        <v>268</v>
      </c>
      <c r="E1095" s="248" t="s">
        <v>19</v>
      </c>
      <c r="F1095" s="249" t="s">
        <v>648</v>
      </c>
      <c r="G1095" s="247"/>
      <c r="H1095" s="248" t="s">
        <v>19</v>
      </c>
      <c r="I1095" s="250"/>
      <c r="J1095" s="247"/>
      <c r="K1095" s="247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268</v>
      </c>
      <c r="AU1095" s="255" t="s">
        <v>93</v>
      </c>
      <c r="AV1095" s="14" t="s">
        <v>82</v>
      </c>
      <c r="AW1095" s="14" t="s">
        <v>34</v>
      </c>
      <c r="AX1095" s="14" t="s">
        <v>74</v>
      </c>
      <c r="AY1095" s="255" t="s">
        <v>224</v>
      </c>
    </row>
    <row r="1096" s="13" customFormat="1">
      <c r="A1096" s="13"/>
      <c r="B1096" s="229"/>
      <c r="C1096" s="230"/>
      <c r="D1096" s="231" t="s">
        <v>268</v>
      </c>
      <c r="E1096" s="232" t="s">
        <v>19</v>
      </c>
      <c r="F1096" s="233" t="s">
        <v>246</v>
      </c>
      <c r="G1096" s="230"/>
      <c r="H1096" s="234">
        <v>6</v>
      </c>
      <c r="I1096" s="235"/>
      <c r="J1096" s="230"/>
      <c r="K1096" s="230"/>
      <c r="L1096" s="236"/>
      <c r="M1096" s="237"/>
      <c r="N1096" s="238"/>
      <c r="O1096" s="238"/>
      <c r="P1096" s="238"/>
      <c r="Q1096" s="238"/>
      <c r="R1096" s="238"/>
      <c r="S1096" s="238"/>
      <c r="T1096" s="23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0" t="s">
        <v>268</v>
      </c>
      <c r="AU1096" s="240" t="s">
        <v>93</v>
      </c>
      <c r="AV1096" s="13" t="s">
        <v>93</v>
      </c>
      <c r="AW1096" s="13" t="s">
        <v>34</v>
      </c>
      <c r="AX1096" s="13" t="s">
        <v>74</v>
      </c>
      <c r="AY1096" s="240" t="s">
        <v>224</v>
      </c>
    </row>
    <row r="1097" s="14" customFormat="1">
      <c r="A1097" s="14"/>
      <c r="B1097" s="246"/>
      <c r="C1097" s="247"/>
      <c r="D1097" s="231" t="s">
        <v>268</v>
      </c>
      <c r="E1097" s="248" t="s">
        <v>19</v>
      </c>
      <c r="F1097" s="249" t="s">
        <v>662</v>
      </c>
      <c r="G1097" s="247"/>
      <c r="H1097" s="248" t="s">
        <v>19</v>
      </c>
      <c r="I1097" s="250"/>
      <c r="J1097" s="247"/>
      <c r="K1097" s="247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268</v>
      </c>
      <c r="AU1097" s="255" t="s">
        <v>93</v>
      </c>
      <c r="AV1097" s="14" t="s">
        <v>82</v>
      </c>
      <c r="AW1097" s="14" t="s">
        <v>34</v>
      </c>
      <c r="AX1097" s="14" t="s">
        <v>74</v>
      </c>
      <c r="AY1097" s="255" t="s">
        <v>224</v>
      </c>
    </row>
    <row r="1098" s="13" customFormat="1">
      <c r="A1098" s="13"/>
      <c r="B1098" s="229"/>
      <c r="C1098" s="230"/>
      <c r="D1098" s="231" t="s">
        <v>268</v>
      </c>
      <c r="E1098" s="232" t="s">
        <v>19</v>
      </c>
      <c r="F1098" s="233" t="s">
        <v>246</v>
      </c>
      <c r="G1098" s="230"/>
      <c r="H1098" s="234">
        <v>6</v>
      </c>
      <c r="I1098" s="235"/>
      <c r="J1098" s="230"/>
      <c r="K1098" s="230"/>
      <c r="L1098" s="236"/>
      <c r="M1098" s="237"/>
      <c r="N1098" s="238"/>
      <c r="O1098" s="238"/>
      <c r="P1098" s="238"/>
      <c r="Q1098" s="238"/>
      <c r="R1098" s="238"/>
      <c r="S1098" s="238"/>
      <c r="T1098" s="239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0" t="s">
        <v>268</v>
      </c>
      <c r="AU1098" s="240" t="s">
        <v>93</v>
      </c>
      <c r="AV1098" s="13" t="s">
        <v>93</v>
      </c>
      <c r="AW1098" s="13" t="s">
        <v>34</v>
      </c>
      <c r="AX1098" s="13" t="s">
        <v>74</v>
      </c>
      <c r="AY1098" s="240" t="s">
        <v>224</v>
      </c>
    </row>
    <row r="1099" s="14" customFormat="1">
      <c r="A1099" s="14"/>
      <c r="B1099" s="246"/>
      <c r="C1099" s="247"/>
      <c r="D1099" s="231" t="s">
        <v>268</v>
      </c>
      <c r="E1099" s="248" t="s">
        <v>19</v>
      </c>
      <c r="F1099" s="249" t="s">
        <v>664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268</v>
      </c>
      <c r="AU1099" s="255" t="s">
        <v>93</v>
      </c>
      <c r="AV1099" s="14" t="s">
        <v>82</v>
      </c>
      <c r="AW1099" s="14" t="s">
        <v>34</v>
      </c>
      <c r="AX1099" s="14" t="s">
        <v>74</v>
      </c>
      <c r="AY1099" s="255" t="s">
        <v>224</v>
      </c>
    </row>
    <row r="1100" s="13" customFormat="1">
      <c r="A1100" s="13"/>
      <c r="B1100" s="229"/>
      <c r="C1100" s="230"/>
      <c r="D1100" s="231" t="s">
        <v>268</v>
      </c>
      <c r="E1100" s="232" t="s">
        <v>19</v>
      </c>
      <c r="F1100" s="233" t="s">
        <v>246</v>
      </c>
      <c r="G1100" s="230"/>
      <c r="H1100" s="234">
        <v>6</v>
      </c>
      <c r="I1100" s="235"/>
      <c r="J1100" s="230"/>
      <c r="K1100" s="230"/>
      <c r="L1100" s="236"/>
      <c r="M1100" s="237"/>
      <c r="N1100" s="238"/>
      <c r="O1100" s="238"/>
      <c r="P1100" s="238"/>
      <c r="Q1100" s="238"/>
      <c r="R1100" s="238"/>
      <c r="S1100" s="238"/>
      <c r="T1100" s="239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0" t="s">
        <v>268</v>
      </c>
      <c r="AU1100" s="240" t="s">
        <v>93</v>
      </c>
      <c r="AV1100" s="13" t="s">
        <v>93</v>
      </c>
      <c r="AW1100" s="13" t="s">
        <v>34</v>
      </c>
      <c r="AX1100" s="13" t="s">
        <v>74</v>
      </c>
      <c r="AY1100" s="240" t="s">
        <v>224</v>
      </c>
    </row>
    <row r="1101" s="14" customFormat="1">
      <c r="A1101" s="14"/>
      <c r="B1101" s="246"/>
      <c r="C1101" s="247"/>
      <c r="D1101" s="231" t="s">
        <v>268</v>
      </c>
      <c r="E1101" s="248" t="s">
        <v>19</v>
      </c>
      <c r="F1101" s="249" t="s">
        <v>665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268</v>
      </c>
      <c r="AU1101" s="255" t="s">
        <v>93</v>
      </c>
      <c r="AV1101" s="14" t="s">
        <v>82</v>
      </c>
      <c r="AW1101" s="14" t="s">
        <v>34</v>
      </c>
      <c r="AX1101" s="14" t="s">
        <v>74</v>
      </c>
      <c r="AY1101" s="255" t="s">
        <v>224</v>
      </c>
    </row>
    <row r="1102" s="13" customFormat="1">
      <c r="A1102" s="13"/>
      <c r="B1102" s="229"/>
      <c r="C1102" s="230"/>
      <c r="D1102" s="231" t="s">
        <v>268</v>
      </c>
      <c r="E1102" s="232" t="s">
        <v>19</v>
      </c>
      <c r="F1102" s="233" t="s">
        <v>1224</v>
      </c>
      <c r="G1102" s="230"/>
      <c r="H1102" s="234">
        <v>4.5</v>
      </c>
      <c r="I1102" s="235"/>
      <c r="J1102" s="230"/>
      <c r="K1102" s="230"/>
      <c r="L1102" s="236"/>
      <c r="M1102" s="237"/>
      <c r="N1102" s="238"/>
      <c r="O1102" s="238"/>
      <c r="P1102" s="238"/>
      <c r="Q1102" s="238"/>
      <c r="R1102" s="238"/>
      <c r="S1102" s="238"/>
      <c r="T1102" s="23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0" t="s">
        <v>268</v>
      </c>
      <c r="AU1102" s="240" t="s">
        <v>93</v>
      </c>
      <c r="AV1102" s="13" t="s">
        <v>93</v>
      </c>
      <c r="AW1102" s="13" t="s">
        <v>34</v>
      </c>
      <c r="AX1102" s="13" t="s">
        <v>74</v>
      </c>
      <c r="AY1102" s="240" t="s">
        <v>224</v>
      </c>
    </row>
    <row r="1103" s="16" customFormat="1">
      <c r="A1103" s="16"/>
      <c r="B1103" s="272"/>
      <c r="C1103" s="273"/>
      <c r="D1103" s="231" t="s">
        <v>268</v>
      </c>
      <c r="E1103" s="274" t="s">
        <v>19</v>
      </c>
      <c r="F1103" s="275" t="s">
        <v>351</v>
      </c>
      <c r="G1103" s="273"/>
      <c r="H1103" s="276">
        <v>28.5</v>
      </c>
      <c r="I1103" s="277"/>
      <c r="J1103" s="273"/>
      <c r="K1103" s="273"/>
      <c r="L1103" s="278"/>
      <c r="M1103" s="279"/>
      <c r="N1103" s="280"/>
      <c r="O1103" s="280"/>
      <c r="P1103" s="280"/>
      <c r="Q1103" s="280"/>
      <c r="R1103" s="280"/>
      <c r="S1103" s="280"/>
      <c r="T1103" s="281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T1103" s="282" t="s">
        <v>268</v>
      </c>
      <c r="AU1103" s="282" t="s">
        <v>93</v>
      </c>
      <c r="AV1103" s="16" t="s">
        <v>231</v>
      </c>
      <c r="AW1103" s="16" t="s">
        <v>34</v>
      </c>
      <c r="AX1103" s="16" t="s">
        <v>82</v>
      </c>
      <c r="AY1103" s="282" t="s">
        <v>224</v>
      </c>
    </row>
    <row r="1104" s="2" customFormat="1" ht="55.5" customHeight="1">
      <c r="A1104" s="41"/>
      <c r="B1104" s="42"/>
      <c r="C1104" s="216" t="s">
        <v>1240</v>
      </c>
      <c r="D1104" s="216" t="s">
        <v>227</v>
      </c>
      <c r="E1104" s="217" t="s">
        <v>1216</v>
      </c>
      <c r="F1104" s="218" t="s">
        <v>1217</v>
      </c>
      <c r="G1104" s="219" t="s">
        <v>595</v>
      </c>
      <c r="H1104" s="220">
        <v>159</v>
      </c>
      <c r="I1104" s="221"/>
      <c r="J1104" s="222">
        <f>ROUND(I1104*H1104,2)</f>
        <v>0</v>
      </c>
      <c r="K1104" s="218" t="s">
        <v>312</v>
      </c>
      <c r="L1104" s="47"/>
      <c r="M1104" s="223" t="s">
        <v>19</v>
      </c>
      <c r="N1104" s="224" t="s">
        <v>46</v>
      </c>
      <c r="O1104" s="87"/>
      <c r="P1104" s="225">
        <f>O1104*H1104</f>
        <v>0</v>
      </c>
      <c r="Q1104" s="225">
        <v>0.0079000000000000008</v>
      </c>
      <c r="R1104" s="225">
        <f>Q1104*H1104</f>
        <v>1.2561000000000002</v>
      </c>
      <c r="S1104" s="225">
        <v>0</v>
      </c>
      <c r="T1104" s="226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7" t="s">
        <v>231</v>
      </c>
      <c r="AT1104" s="227" t="s">
        <v>227</v>
      </c>
      <c r="AU1104" s="227" t="s">
        <v>93</v>
      </c>
      <c r="AY1104" s="20" t="s">
        <v>224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20" t="s">
        <v>93</v>
      </c>
      <c r="BK1104" s="228">
        <f>ROUND(I1104*H1104,2)</f>
        <v>0</v>
      </c>
      <c r="BL1104" s="20" t="s">
        <v>231</v>
      </c>
      <c r="BM1104" s="227" t="s">
        <v>1241</v>
      </c>
    </row>
    <row r="1105" s="2" customFormat="1">
      <c r="A1105" s="41"/>
      <c r="B1105" s="42"/>
      <c r="C1105" s="43"/>
      <c r="D1105" s="267" t="s">
        <v>314</v>
      </c>
      <c r="E1105" s="43"/>
      <c r="F1105" s="268" t="s">
        <v>1219</v>
      </c>
      <c r="G1105" s="43"/>
      <c r="H1105" s="43"/>
      <c r="I1105" s="269"/>
      <c r="J1105" s="43"/>
      <c r="K1105" s="43"/>
      <c r="L1105" s="47"/>
      <c r="M1105" s="270"/>
      <c r="N1105" s="271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314</v>
      </c>
      <c r="AU1105" s="20" t="s">
        <v>93</v>
      </c>
    </row>
    <row r="1106" s="14" customFormat="1">
      <c r="A1106" s="14"/>
      <c r="B1106" s="246"/>
      <c r="C1106" s="247"/>
      <c r="D1106" s="231" t="s">
        <v>268</v>
      </c>
      <c r="E1106" s="248" t="s">
        <v>19</v>
      </c>
      <c r="F1106" s="249" t="s">
        <v>1242</v>
      </c>
      <c r="G1106" s="247"/>
      <c r="H1106" s="248" t="s">
        <v>19</v>
      </c>
      <c r="I1106" s="250"/>
      <c r="J1106" s="247"/>
      <c r="K1106" s="247"/>
      <c r="L1106" s="251"/>
      <c r="M1106" s="252"/>
      <c r="N1106" s="253"/>
      <c r="O1106" s="253"/>
      <c r="P1106" s="253"/>
      <c r="Q1106" s="253"/>
      <c r="R1106" s="253"/>
      <c r="S1106" s="253"/>
      <c r="T1106" s="25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5" t="s">
        <v>268</v>
      </c>
      <c r="AU1106" s="255" t="s">
        <v>93</v>
      </c>
      <c r="AV1106" s="14" t="s">
        <v>82</v>
      </c>
      <c r="AW1106" s="14" t="s">
        <v>34</v>
      </c>
      <c r="AX1106" s="14" t="s">
        <v>74</v>
      </c>
      <c r="AY1106" s="255" t="s">
        <v>224</v>
      </c>
    </row>
    <row r="1107" s="14" customFormat="1">
      <c r="A1107" s="14"/>
      <c r="B1107" s="246"/>
      <c r="C1107" s="247"/>
      <c r="D1107" s="231" t="s">
        <v>268</v>
      </c>
      <c r="E1107" s="248" t="s">
        <v>19</v>
      </c>
      <c r="F1107" s="249" t="s">
        <v>648</v>
      </c>
      <c r="G1107" s="247"/>
      <c r="H1107" s="248" t="s">
        <v>19</v>
      </c>
      <c r="I1107" s="250"/>
      <c r="J1107" s="247"/>
      <c r="K1107" s="247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268</v>
      </c>
      <c r="AU1107" s="255" t="s">
        <v>93</v>
      </c>
      <c r="AV1107" s="14" t="s">
        <v>82</v>
      </c>
      <c r="AW1107" s="14" t="s">
        <v>34</v>
      </c>
      <c r="AX1107" s="14" t="s">
        <v>74</v>
      </c>
      <c r="AY1107" s="255" t="s">
        <v>224</v>
      </c>
    </row>
    <row r="1108" s="13" customFormat="1">
      <c r="A1108" s="13"/>
      <c r="B1108" s="229"/>
      <c r="C1108" s="230"/>
      <c r="D1108" s="231" t="s">
        <v>268</v>
      </c>
      <c r="E1108" s="232" t="s">
        <v>19</v>
      </c>
      <c r="F1108" s="233" t="s">
        <v>1243</v>
      </c>
      <c r="G1108" s="230"/>
      <c r="H1108" s="234">
        <v>46.799999999999997</v>
      </c>
      <c r="I1108" s="235"/>
      <c r="J1108" s="230"/>
      <c r="K1108" s="230"/>
      <c r="L1108" s="236"/>
      <c r="M1108" s="237"/>
      <c r="N1108" s="238"/>
      <c r="O1108" s="238"/>
      <c r="P1108" s="238"/>
      <c r="Q1108" s="238"/>
      <c r="R1108" s="238"/>
      <c r="S1108" s="238"/>
      <c r="T1108" s="23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0" t="s">
        <v>268</v>
      </c>
      <c r="AU1108" s="240" t="s">
        <v>93</v>
      </c>
      <c r="AV1108" s="13" t="s">
        <v>93</v>
      </c>
      <c r="AW1108" s="13" t="s">
        <v>34</v>
      </c>
      <c r="AX1108" s="13" t="s">
        <v>74</v>
      </c>
      <c r="AY1108" s="240" t="s">
        <v>224</v>
      </c>
    </row>
    <row r="1109" s="14" customFormat="1">
      <c r="A1109" s="14"/>
      <c r="B1109" s="246"/>
      <c r="C1109" s="247"/>
      <c r="D1109" s="231" t="s">
        <v>268</v>
      </c>
      <c r="E1109" s="248" t="s">
        <v>19</v>
      </c>
      <c r="F1109" s="249" t="s">
        <v>662</v>
      </c>
      <c r="G1109" s="247"/>
      <c r="H1109" s="248" t="s">
        <v>19</v>
      </c>
      <c r="I1109" s="250"/>
      <c r="J1109" s="247"/>
      <c r="K1109" s="247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268</v>
      </c>
      <c r="AU1109" s="255" t="s">
        <v>93</v>
      </c>
      <c r="AV1109" s="14" t="s">
        <v>82</v>
      </c>
      <c r="AW1109" s="14" t="s">
        <v>34</v>
      </c>
      <c r="AX1109" s="14" t="s">
        <v>74</v>
      </c>
      <c r="AY1109" s="255" t="s">
        <v>224</v>
      </c>
    </row>
    <row r="1110" s="13" customFormat="1">
      <c r="A1110" s="13"/>
      <c r="B1110" s="229"/>
      <c r="C1110" s="230"/>
      <c r="D1110" s="231" t="s">
        <v>268</v>
      </c>
      <c r="E1110" s="232" t="s">
        <v>19</v>
      </c>
      <c r="F1110" s="233" t="s">
        <v>1244</v>
      </c>
      <c r="G1110" s="230"/>
      <c r="H1110" s="234">
        <v>46.5</v>
      </c>
      <c r="I1110" s="235"/>
      <c r="J1110" s="230"/>
      <c r="K1110" s="230"/>
      <c r="L1110" s="236"/>
      <c r="M1110" s="237"/>
      <c r="N1110" s="238"/>
      <c r="O1110" s="238"/>
      <c r="P1110" s="238"/>
      <c r="Q1110" s="238"/>
      <c r="R1110" s="238"/>
      <c r="S1110" s="238"/>
      <c r="T1110" s="239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0" t="s">
        <v>268</v>
      </c>
      <c r="AU1110" s="240" t="s">
        <v>93</v>
      </c>
      <c r="AV1110" s="13" t="s">
        <v>93</v>
      </c>
      <c r="AW1110" s="13" t="s">
        <v>34</v>
      </c>
      <c r="AX1110" s="13" t="s">
        <v>74</v>
      </c>
      <c r="AY1110" s="240" t="s">
        <v>224</v>
      </c>
    </row>
    <row r="1111" s="14" customFormat="1">
      <c r="A1111" s="14"/>
      <c r="B1111" s="246"/>
      <c r="C1111" s="247"/>
      <c r="D1111" s="231" t="s">
        <v>268</v>
      </c>
      <c r="E1111" s="248" t="s">
        <v>19</v>
      </c>
      <c r="F1111" s="249" t="s">
        <v>664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268</v>
      </c>
      <c r="AU1111" s="255" t="s">
        <v>93</v>
      </c>
      <c r="AV1111" s="14" t="s">
        <v>82</v>
      </c>
      <c r="AW1111" s="14" t="s">
        <v>34</v>
      </c>
      <c r="AX1111" s="14" t="s">
        <v>74</v>
      </c>
      <c r="AY1111" s="255" t="s">
        <v>224</v>
      </c>
    </row>
    <row r="1112" s="13" customFormat="1">
      <c r="A1112" s="13"/>
      <c r="B1112" s="229"/>
      <c r="C1112" s="230"/>
      <c r="D1112" s="231" t="s">
        <v>268</v>
      </c>
      <c r="E1112" s="232" t="s">
        <v>19</v>
      </c>
      <c r="F1112" s="233" t="s">
        <v>1245</v>
      </c>
      <c r="G1112" s="230"/>
      <c r="H1112" s="234">
        <v>44.100000000000001</v>
      </c>
      <c r="I1112" s="235"/>
      <c r="J1112" s="230"/>
      <c r="K1112" s="230"/>
      <c r="L1112" s="236"/>
      <c r="M1112" s="237"/>
      <c r="N1112" s="238"/>
      <c r="O1112" s="238"/>
      <c r="P1112" s="238"/>
      <c r="Q1112" s="238"/>
      <c r="R1112" s="238"/>
      <c r="S1112" s="238"/>
      <c r="T1112" s="23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0" t="s">
        <v>268</v>
      </c>
      <c r="AU1112" s="240" t="s">
        <v>93</v>
      </c>
      <c r="AV1112" s="13" t="s">
        <v>93</v>
      </c>
      <c r="AW1112" s="13" t="s">
        <v>34</v>
      </c>
      <c r="AX1112" s="13" t="s">
        <v>74</v>
      </c>
      <c r="AY1112" s="240" t="s">
        <v>224</v>
      </c>
    </row>
    <row r="1113" s="14" customFormat="1">
      <c r="A1113" s="14"/>
      <c r="B1113" s="246"/>
      <c r="C1113" s="247"/>
      <c r="D1113" s="231" t="s">
        <v>268</v>
      </c>
      <c r="E1113" s="248" t="s">
        <v>19</v>
      </c>
      <c r="F1113" s="249" t="s">
        <v>665</v>
      </c>
      <c r="G1113" s="247"/>
      <c r="H1113" s="248" t="s">
        <v>19</v>
      </c>
      <c r="I1113" s="250"/>
      <c r="J1113" s="247"/>
      <c r="K1113" s="247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268</v>
      </c>
      <c r="AU1113" s="255" t="s">
        <v>93</v>
      </c>
      <c r="AV1113" s="14" t="s">
        <v>82</v>
      </c>
      <c r="AW1113" s="14" t="s">
        <v>34</v>
      </c>
      <c r="AX1113" s="14" t="s">
        <v>74</v>
      </c>
      <c r="AY1113" s="255" t="s">
        <v>224</v>
      </c>
    </row>
    <row r="1114" s="13" customFormat="1">
      <c r="A1114" s="13"/>
      <c r="B1114" s="229"/>
      <c r="C1114" s="230"/>
      <c r="D1114" s="231" t="s">
        <v>268</v>
      </c>
      <c r="E1114" s="232" t="s">
        <v>19</v>
      </c>
      <c r="F1114" s="233" t="s">
        <v>1246</v>
      </c>
      <c r="G1114" s="230"/>
      <c r="H1114" s="234">
        <v>21.600000000000001</v>
      </c>
      <c r="I1114" s="235"/>
      <c r="J1114" s="230"/>
      <c r="K1114" s="230"/>
      <c r="L1114" s="236"/>
      <c r="M1114" s="237"/>
      <c r="N1114" s="238"/>
      <c r="O1114" s="238"/>
      <c r="P1114" s="238"/>
      <c r="Q1114" s="238"/>
      <c r="R1114" s="238"/>
      <c r="S1114" s="238"/>
      <c r="T1114" s="239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0" t="s">
        <v>268</v>
      </c>
      <c r="AU1114" s="240" t="s">
        <v>93</v>
      </c>
      <c r="AV1114" s="13" t="s">
        <v>93</v>
      </c>
      <c r="AW1114" s="13" t="s">
        <v>34</v>
      </c>
      <c r="AX1114" s="13" t="s">
        <v>74</v>
      </c>
      <c r="AY1114" s="240" t="s">
        <v>224</v>
      </c>
    </row>
    <row r="1115" s="16" customFormat="1">
      <c r="A1115" s="16"/>
      <c r="B1115" s="272"/>
      <c r="C1115" s="273"/>
      <c r="D1115" s="231" t="s">
        <v>268</v>
      </c>
      <c r="E1115" s="274" t="s">
        <v>19</v>
      </c>
      <c r="F1115" s="275" t="s">
        <v>351</v>
      </c>
      <c r="G1115" s="273"/>
      <c r="H1115" s="276">
        <v>159</v>
      </c>
      <c r="I1115" s="277"/>
      <c r="J1115" s="273"/>
      <c r="K1115" s="273"/>
      <c r="L1115" s="278"/>
      <c r="M1115" s="279"/>
      <c r="N1115" s="280"/>
      <c r="O1115" s="280"/>
      <c r="P1115" s="280"/>
      <c r="Q1115" s="280"/>
      <c r="R1115" s="280"/>
      <c r="S1115" s="280"/>
      <c r="T1115" s="281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T1115" s="282" t="s">
        <v>268</v>
      </c>
      <c r="AU1115" s="282" t="s">
        <v>93</v>
      </c>
      <c r="AV1115" s="16" t="s">
        <v>231</v>
      </c>
      <c r="AW1115" s="16" t="s">
        <v>34</v>
      </c>
      <c r="AX1115" s="16" t="s">
        <v>82</v>
      </c>
      <c r="AY1115" s="282" t="s">
        <v>224</v>
      </c>
    </row>
    <row r="1116" s="12" customFormat="1" ht="22.8" customHeight="1">
      <c r="A1116" s="12"/>
      <c r="B1116" s="200"/>
      <c r="C1116" s="201"/>
      <c r="D1116" s="202" t="s">
        <v>73</v>
      </c>
      <c r="E1116" s="214" t="s">
        <v>1247</v>
      </c>
      <c r="F1116" s="214" t="s">
        <v>1248</v>
      </c>
      <c r="G1116" s="201"/>
      <c r="H1116" s="201"/>
      <c r="I1116" s="204"/>
      <c r="J1116" s="215">
        <f>BK1116</f>
        <v>0</v>
      </c>
      <c r="K1116" s="201"/>
      <c r="L1116" s="206"/>
      <c r="M1116" s="207"/>
      <c r="N1116" s="208"/>
      <c r="O1116" s="208"/>
      <c r="P1116" s="209">
        <f>SUM(P1117:P1141)</f>
        <v>0</v>
      </c>
      <c r="Q1116" s="208"/>
      <c r="R1116" s="209">
        <f>SUM(R1117:R1141)</f>
        <v>58.562940000000005</v>
      </c>
      <c r="S1116" s="208"/>
      <c r="T1116" s="210">
        <f>SUM(T1117:T1141)</f>
        <v>0</v>
      </c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R1116" s="211" t="s">
        <v>82</v>
      </c>
      <c r="AT1116" s="212" t="s">
        <v>73</v>
      </c>
      <c r="AU1116" s="212" t="s">
        <v>82</v>
      </c>
      <c r="AY1116" s="211" t="s">
        <v>224</v>
      </c>
      <c r="BK1116" s="213">
        <f>SUM(BK1117:BK1141)</f>
        <v>0</v>
      </c>
    </row>
    <row r="1117" s="2" customFormat="1" ht="33" customHeight="1">
      <c r="A1117" s="41"/>
      <c r="B1117" s="42"/>
      <c r="C1117" s="216" t="s">
        <v>1249</v>
      </c>
      <c r="D1117" s="216" t="s">
        <v>227</v>
      </c>
      <c r="E1117" s="217" t="s">
        <v>1250</v>
      </c>
      <c r="F1117" s="218" t="s">
        <v>1251</v>
      </c>
      <c r="G1117" s="219" t="s">
        <v>595</v>
      </c>
      <c r="H1117" s="220">
        <v>5</v>
      </c>
      <c r="I1117" s="221"/>
      <c r="J1117" s="222">
        <f>ROUND(I1117*H1117,2)</f>
        <v>0</v>
      </c>
      <c r="K1117" s="218" t="s">
        <v>312</v>
      </c>
      <c r="L1117" s="47"/>
      <c r="M1117" s="223" t="s">
        <v>19</v>
      </c>
      <c r="N1117" s="224" t="s">
        <v>46</v>
      </c>
      <c r="O1117" s="87"/>
      <c r="P1117" s="225">
        <f>O1117*H1117</f>
        <v>0</v>
      </c>
      <c r="Q1117" s="225">
        <v>0.11988</v>
      </c>
      <c r="R1117" s="225">
        <f>Q1117*H1117</f>
        <v>0.59940000000000004</v>
      </c>
      <c r="S1117" s="225">
        <v>0</v>
      </c>
      <c r="T1117" s="226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7" t="s">
        <v>231</v>
      </c>
      <c r="AT1117" s="227" t="s">
        <v>227</v>
      </c>
      <c r="AU1117" s="227" t="s">
        <v>93</v>
      </c>
      <c r="AY1117" s="20" t="s">
        <v>224</v>
      </c>
      <c r="BE1117" s="228">
        <f>IF(N1117="základní",J1117,0)</f>
        <v>0</v>
      </c>
      <c r="BF1117" s="228">
        <f>IF(N1117="snížená",J1117,0)</f>
        <v>0</v>
      </c>
      <c r="BG1117" s="228">
        <f>IF(N1117="zákl. přenesená",J1117,0)</f>
        <v>0</v>
      </c>
      <c r="BH1117" s="228">
        <f>IF(N1117="sníž. přenesená",J1117,0)</f>
        <v>0</v>
      </c>
      <c r="BI1117" s="228">
        <f>IF(N1117="nulová",J1117,0)</f>
        <v>0</v>
      </c>
      <c r="BJ1117" s="20" t="s">
        <v>93</v>
      </c>
      <c r="BK1117" s="228">
        <f>ROUND(I1117*H1117,2)</f>
        <v>0</v>
      </c>
      <c r="BL1117" s="20" t="s">
        <v>231</v>
      </c>
      <c r="BM1117" s="227" t="s">
        <v>1252</v>
      </c>
    </row>
    <row r="1118" s="2" customFormat="1">
      <c r="A1118" s="41"/>
      <c r="B1118" s="42"/>
      <c r="C1118" s="43"/>
      <c r="D1118" s="267" t="s">
        <v>314</v>
      </c>
      <c r="E1118" s="43"/>
      <c r="F1118" s="268" t="s">
        <v>1253</v>
      </c>
      <c r="G1118" s="43"/>
      <c r="H1118" s="43"/>
      <c r="I1118" s="269"/>
      <c r="J1118" s="43"/>
      <c r="K1118" s="43"/>
      <c r="L1118" s="47"/>
      <c r="M1118" s="270"/>
      <c r="N1118" s="271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314</v>
      </c>
      <c r="AU1118" s="20" t="s">
        <v>93</v>
      </c>
    </row>
    <row r="1119" s="13" customFormat="1">
      <c r="A1119" s="13"/>
      <c r="B1119" s="229"/>
      <c r="C1119" s="230"/>
      <c r="D1119" s="231" t="s">
        <v>268</v>
      </c>
      <c r="E1119" s="232" t="s">
        <v>19</v>
      </c>
      <c r="F1119" s="233" t="s">
        <v>1254</v>
      </c>
      <c r="G1119" s="230"/>
      <c r="H1119" s="234">
        <v>5</v>
      </c>
      <c r="I1119" s="235"/>
      <c r="J1119" s="230"/>
      <c r="K1119" s="230"/>
      <c r="L1119" s="236"/>
      <c r="M1119" s="237"/>
      <c r="N1119" s="238"/>
      <c r="O1119" s="238"/>
      <c r="P1119" s="238"/>
      <c r="Q1119" s="238"/>
      <c r="R1119" s="238"/>
      <c r="S1119" s="238"/>
      <c r="T1119" s="239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0" t="s">
        <v>268</v>
      </c>
      <c r="AU1119" s="240" t="s">
        <v>93</v>
      </c>
      <c r="AV1119" s="13" t="s">
        <v>93</v>
      </c>
      <c r="AW1119" s="13" t="s">
        <v>34</v>
      </c>
      <c r="AX1119" s="13" t="s">
        <v>82</v>
      </c>
      <c r="AY1119" s="240" t="s">
        <v>224</v>
      </c>
    </row>
    <row r="1120" s="2" customFormat="1" ht="24.15" customHeight="1">
      <c r="A1120" s="41"/>
      <c r="B1120" s="42"/>
      <c r="C1120" s="286" t="s">
        <v>1255</v>
      </c>
      <c r="D1120" s="286" t="s">
        <v>572</v>
      </c>
      <c r="E1120" s="287" t="s">
        <v>1256</v>
      </c>
      <c r="F1120" s="288" t="s">
        <v>1257</v>
      </c>
      <c r="G1120" s="289" t="s">
        <v>324</v>
      </c>
      <c r="H1120" s="290">
        <v>6.3460000000000001</v>
      </c>
      <c r="I1120" s="291"/>
      <c r="J1120" s="292">
        <f>ROUND(I1120*H1120,2)</f>
        <v>0</v>
      </c>
      <c r="K1120" s="288" t="s">
        <v>312</v>
      </c>
      <c r="L1120" s="293"/>
      <c r="M1120" s="294" t="s">
        <v>19</v>
      </c>
      <c r="N1120" s="295" t="s">
        <v>46</v>
      </c>
      <c r="O1120" s="87"/>
      <c r="P1120" s="225">
        <f>O1120*H1120</f>
        <v>0</v>
      </c>
      <c r="Q1120" s="225">
        <v>2.6000000000000001</v>
      </c>
      <c r="R1120" s="225">
        <f>Q1120*H1120</f>
        <v>16.499600000000001</v>
      </c>
      <c r="S1120" s="225">
        <v>0</v>
      </c>
      <c r="T1120" s="226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7" t="s">
        <v>254</v>
      </c>
      <c r="AT1120" s="227" t="s">
        <v>572</v>
      </c>
      <c r="AU1120" s="227" t="s">
        <v>93</v>
      </c>
      <c r="AY1120" s="20" t="s">
        <v>224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20" t="s">
        <v>93</v>
      </c>
      <c r="BK1120" s="228">
        <f>ROUND(I1120*H1120,2)</f>
        <v>0</v>
      </c>
      <c r="BL1120" s="20" t="s">
        <v>231</v>
      </c>
      <c r="BM1120" s="227" t="s">
        <v>1258</v>
      </c>
    </row>
    <row r="1121" s="14" customFormat="1">
      <c r="A1121" s="14"/>
      <c r="B1121" s="246"/>
      <c r="C1121" s="247"/>
      <c r="D1121" s="231" t="s">
        <v>268</v>
      </c>
      <c r="E1121" s="248" t="s">
        <v>19</v>
      </c>
      <c r="F1121" s="249" t="s">
        <v>1259</v>
      </c>
      <c r="G1121" s="247"/>
      <c r="H1121" s="248" t="s">
        <v>19</v>
      </c>
      <c r="I1121" s="250"/>
      <c r="J1121" s="247"/>
      <c r="K1121" s="247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268</v>
      </c>
      <c r="AU1121" s="255" t="s">
        <v>93</v>
      </c>
      <c r="AV1121" s="14" t="s">
        <v>82</v>
      </c>
      <c r="AW1121" s="14" t="s">
        <v>34</v>
      </c>
      <c r="AX1121" s="14" t="s">
        <v>74</v>
      </c>
      <c r="AY1121" s="255" t="s">
        <v>224</v>
      </c>
    </row>
    <row r="1122" s="13" customFormat="1">
      <c r="A1122" s="13"/>
      <c r="B1122" s="229"/>
      <c r="C1122" s="230"/>
      <c r="D1122" s="231" t="s">
        <v>268</v>
      </c>
      <c r="E1122" s="232" t="s">
        <v>19</v>
      </c>
      <c r="F1122" s="233" t="s">
        <v>1260</v>
      </c>
      <c r="G1122" s="230"/>
      <c r="H1122" s="234">
        <v>1.0109999999999999</v>
      </c>
      <c r="I1122" s="235"/>
      <c r="J1122" s="230"/>
      <c r="K1122" s="230"/>
      <c r="L1122" s="236"/>
      <c r="M1122" s="237"/>
      <c r="N1122" s="238"/>
      <c r="O1122" s="238"/>
      <c r="P1122" s="238"/>
      <c r="Q1122" s="238"/>
      <c r="R1122" s="238"/>
      <c r="S1122" s="238"/>
      <c r="T1122" s="239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0" t="s">
        <v>268</v>
      </c>
      <c r="AU1122" s="240" t="s">
        <v>93</v>
      </c>
      <c r="AV1122" s="13" t="s">
        <v>93</v>
      </c>
      <c r="AW1122" s="13" t="s">
        <v>34</v>
      </c>
      <c r="AX1122" s="13" t="s">
        <v>74</v>
      </c>
      <c r="AY1122" s="240" t="s">
        <v>224</v>
      </c>
    </row>
    <row r="1123" s="14" customFormat="1">
      <c r="A1123" s="14"/>
      <c r="B1123" s="246"/>
      <c r="C1123" s="247"/>
      <c r="D1123" s="231" t="s">
        <v>268</v>
      </c>
      <c r="E1123" s="248" t="s">
        <v>19</v>
      </c>
      <c r="F1123" s="249" t="s">
        <v>1261</v>
      </c>
      <c r="G1123" s="247"/>
      <c r="H1123" s="248" t="s">
        <v>19</v>
      </c>
      <c r="I1123" s="250"/>
      <c r="J1123" s="247"/>
      <c r="K1123" s="247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268</v>
      </c>
      <c r="AU1123" s="255" t="s">
        <v>93</v>
      </c>
      <c r="AV1123" s="14" t="s">
        <v>82</v>
      </c>
      <c r="AW1123" s="14" t="s">
        <v>34</v>
      </c>
      <c r="AX1123" s="14" t="s">
        <v>74</v>
      </c>
      <c r="AY1123" s="255" t="s">
        <v>224</v>
      </c>
    </row>
    <row r="1124" s="13" customFormat="1">
      <c r="A1124" s="13"/>
      <c r="B1124" s="229"/>
      <c r="C1124" s="230"/>
      <c r="D1124" s="231" t="s">
        <v>268</v>
      </c>
      <c r="E1124" s="232" t="s">
        <v>19</v>
      </c>
      <c r="F1124" s="233" t="s">
        <v>1262</v>
      </c>
      <c r="G1124" s="230"/>
      <c r="H1124" s="234">
        <v>1.103</v>
      </c>
      <c r="I1124" s="235"/>
      <c r="J1124" s="230"/>
      <c r="K1124" s="230"/>
      <c r="L1124" s="236"/>
      <c r="M1124" s="237"/>
      <c r="N1124" s="238"/>
      <c r="O1124" s="238"/>
      <c r="P1124" s="238"/>
      <c r="Q1124" s="238"/>
      <c r="R1124" s="238"/>
      <c r="S1124" s="238"/>
      <c r="T1124" s="239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0" t="s">
        <v>268</v>
      </c>
      <c r="AU1124" s="240" t="s">
        <v>93</v>
      </c>
      <c r="AV1124" s="13" t="s">
        <v>93</v>
      </c>
      <c r="AW1124" s="13" t="s">
        <v>34</v>
      </c>
      <c r="AX1124" s="13" t="s">
        <v>74</v>
      </c>
      <c r="AY1124" s="240" t="s">
        <v>224</v>
      </c>
    </row>
    <row r="1125" s="14" customFormat="1">
      <c r="A1125" s="14"/>
      <c r="B1125" s="246"/>
      <c r="C1125" s="247"/>
      <c r="D1125" s="231" t="s">
        <v>268</v>
      </c>
      <c r="E1125" s="248" t="s">
        <v>19</v>
      </c>
      <c r="F1125" s="249" t="s">
        <v>1263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268</v>
      </c>
      <c r="AU1125" s="255" t="s">
        <v>93</v>
      </c>
      <c r="AV1125" s="14" t="s">
        <v>82</v>
      </c>
      <c r="AW1125" s="14" t="s">
        <v>34</v>
      </c>
      <c r="AX1125" s="14" t="s">
        <v>74</v>
      </c>
      <c r="AY1125" s="255" t="s">
        <v>224</v>
      </c>
    </row>
    <row r="1126" s="13" customFormat="1">
      <c r="A1126" s="13"/>
      <c r="B1126" s="229"/>
      <c r="C1126" s="230"/>
      <c r="D1126" s="231" t="s">
        <v>268</v>
      </c>
      <c r="E1126" s="232" t="s">
        <v>19</v>
      </c>
      <c r="F1126" s="233" t="s">
        <v>1264</v>
      </c>
      <c r="G1126" s="230"/>
      <c r="H1126" s="234">
        <v>4.2320000000000002</v>
      </c>
      <c r="I1126" s="235"/>
      <c r="J1126" s="230"/>
      <c r="K1126" s="230"/>
      <c r="L1126" s="236"/>
      <c r="M1126" s="237"/>
      <c r="N1126" s="238"/>
      <c r="O1126" s="238"/>
      <c r="P1126" s="238"/>
      <c r="Q1126" s="238"/>
      <c r="R1126" s="238"/>
      <c r="S1126" s="238"/>
      <c r="T1126" s="23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0" t="s">
        <v>268</v>
      </c>
      <c r="AU1126" s="240" t="s">
        <v>93</v>
      </c>
      <c r="AV1126" s="13" t="s">
        <v>93</v>
      </c>
      <c r="AW1126" s="13" t="s">
        <v>34</v>
      </c>
      <c r="AX1126" s="13" t="s">
        <v>74</v>
      </c>
      <c r="AY1126" s="240" t="s">
        <v>224</v>
      </c>
    </row>
    <row r="1127" s="16" customFormat="1">
      <c r="A1127" s="16"/>
      <c r="B1127" s="272"/>
      <c r="C1127" s="273"/>
      <c r="D1127" s="231" t="s">
        <v>268</v>
      </c>
      <c r="E1127" s="274" t="s">
        <v>19</v>
      </c>
      <c r="F1127" s="275" t="s">
        <v>351</v>
      </c>
      <c r="G1127" s="273"/>
      <c r="H1127" s="276">
        <v>6.3460000000000001</v>
      </c>
      <c r="I1127" s="277"/>
      <c r="J1127" s="273"/>
      <c r="K1127" s="273"/>
      <c r="L1127" s="278"/>
      <c r="M1127" s="279"/>
      <c r="N1127" s="280"/>
      <c r="O1127" s="280"/>
      <c r="P1127" s="280"/>
      <c r="Q1127" s="280"/>
      <c r="R1127" s="280"/>
      <c r="S1127" s="280"/>
      <c r="T1127" s="281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T1127" s="282" t="s">
        <v>268</v>
      </c>
      <c r="AU1127" s="282" t="s">
        <v>93</v>
      </c>
      <c r="AV1127" s="16" t="s">
        <v>231</v>
      </c>
      <c r="AW1127" s="16" t="s">
        <v>34</v>
      </c>
      <c r="AX1127" s="16" t="s">
        <v>82</v>
      </c>
      <c r="AY1127" s="282" t="s">
        <v>224</v>
      </c>
    </row>
    <row r="1128" s="2" customFormat="1" ht="33" customHeight="1">
      <c r="A1128" s="41"/>
      <c r="B1128" s="42"/>
      <c r="C1128" s="216" t="s">
        <v>1265</v>
      </c>
      <c r="D1128" s="216" t="s">
        <v>227</v>
      </c>
      <c r="E1128" s="217" t="s">
        <v>1266</v>
      </c>
      <c r="F1128" s="218" t="s">
        <v>1267</v>
      </c>
      <c r="G1128" s="219" t="s">
        <v>595</v>
      </c>
      <c r="H1128" s="220">
        <v>10</v>
      </c>
      <c r="I1128" s="221"/>
      <c r="J1128" s="222">
        <f>ROUND(I1128*H1128,2)</f>
        <v>0</v>
      </c>
      <c r="K1128" s="218" t="s">
        <v>312</v>
      </c>
      <c r="L1128" s="47"/>
      <c r="M1128" s="223" t="s">
        <v>19</v>
      </c>
      <c r="N1128" s="224" t="s">
        <v>46</v>
      </c>
      <c r="O1128" s="87"/>
      <c r="P1128" s="225">
        <f>O1128*H1128</f>
        <v>0</v>
      </c>
      <c r="Q1128" s="225">
        <v>0.082710000000000006</v>
      </c>
      <c r="R1128" s="225">
        <f>Q1128*H1128</f>
        <v>0.82710000000000006</v>
      </c>
      <c r="S1128" s="225">
        <v>0</v>
      </c>
      <c r="T1128" s="226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7" t="s">
        <v>231</v>
      </c>
      <c r="AT1128" s="227" t="s">
        <v>227</v>
      </c>
      <c r="AU1128" s="227" t="s">
        <v>93</v>
      </c>
      <c r="AY1128" s="20" t="s">
        <v>224</v>
      </c>
      <c r="BE1128" s="228">
        <f>IF(N1128="základní",J1128,0)</f>
        <v>0</v>
      </c>
      <c r="BF1128" s="228">
        <f>IF(N1128="snížená",J1128,0)</f>
        <v>0</v>
      </c>
      <c r="BG1128" s="228">
        <f>IF(N1128="zákl. přenesená",J1128,0)</f>
        <v>0</v>
      </c>
      <c r="BH1128" s="228">
        <f>IF(N1128="sníž. přenesená",J1128,0)</f>
        <v>0</v>
      </c>
      <c r="BI1128" s="228">
        <f>IF(N1128="nulová",J1128,0)</f>
        <v>0</v>
      </c>
      <c r="BJ1128" s="20" t="s">
        <v>93</v>
      </c>
      <c r="BK1128" s="228">
        <f>ROUND(I1128*H1128,2)</f>
        <v>0</v>
      </c>
      <c r="BL1128" s="20" t="s">
        <v>231</v>
      </c>
      <c r="BM1128" s="227" t="s">
        <v>1268</v>
      </c>
    </row>
    <row r="1129" s="2" customFormat="1">
      <c r="A1129" s="41"/>
      <c r="B1129" s="42"/>
      <c r="C1129" s="43"/>
      <c r="D1129" s="267" t="s">
        <v>314</v>
      </c>
      <c r="E1129" s="43"/>
      <c r="F1129" s="268" t="s">
        <v>1269</v>
      </c>
      <c r="G1129" s="43"/>
      <c r="H1129" s="43"/>
      <c r="I1129" s="269"/>
      <c r="J1129" s="43"/>
      <c r="K1129" s="43"/>
      <c r="L1129" s="47"/>
      <c r="M1129" s="270"/>
      <c r="N1129" s="271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314</v>
      </c>
      <c r="AU1129" s="20" t="s">
        <v>93</v>
      </c>
    </row>
    <row r="1130" s="2" customFormat="1" ht="24.15" customHeight="1">
      <c r="A1130" s="41"/>
      <c r="B1130" s="42"/>
      <c r="C1130" s="286" t="s">
        <v>1270</v>
      </c>
      <c r="D1130" s="286" t="s">
        <v>572</v>
      </c>
      <c r="E1130" s="287" t="s">
        <v>1271</v>
      </c>
      <c r="F1130" s="288" t="s">
        <v>1272</v>
      </c>
      <c r="G1130" s="289" t="s">
        <v>324</v>
      </c>
      <c r="H1130" s="290">
        <v>15.811999999999999</v>
      </c>
      <c r="I1130" s="291"/>
      <c r="J1130" s="292">
        <f>ROUND(I1130*H1130,2)</f>
        <v>0</v>
      </c>
      <c r="K1130" s="288" t="s">
        <v>312</v>
      </c>
      <c r="L1130" s="293"/>
      <c r="M1130" s="294" t="s">
        <v>19</v>
      </c>
      <c r="N1130" s="295" t="s">
        <v>46</v>
      </c>
      <c r="O1130" s="87"/>
      <c r="P1130" s="225">
        <f>O1130*H1130</f>
        <v>0</v>
      </c>
      <c r="Q1130" s="225">
        <v>2.5699999999999998</v>
      </c>
      <c r="R1130" s="225">
        <f>Q1130*H1130</f>
        <v>40.636839999999999</v>
      </c>
      <c r="S1130" s="225">
        <v>0</v>
      </c>
      <c r="T1130" s="226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7" t="s">
        <v>254</v>
      </c>
      <c r="AT1130" s="227" t="s">
        <v>572</v>
      </c>
      <c r="AU1130" s="227" t="s">
        <v>93</v>
      </c>
      <c r="AY1130" s="20" t="s">
        <v>224</v>
      </c>
      <c r="BE1130" s="228">
        <f>IF(N1130="základní",J1130,0)</f>
        <v>0</v>
      </c>
      <c r="BF1130" s="228">
        <f>IF(N1130="snížená",J1130,0)</f>
        <v>0</v>
      </c>
      <c r="BG1130" s="228">
        <f>IF(N1130="zákl. přenesená",J1130,0)</f>
        <v>0</v>
      </c>
      <c r="BH1130" s="228">
        <f>IF(N1130="sníž. přenesená",J1130,0)</f>
        <v>0</v>
      </c>
      <c r="BI1130" s="228">
        <f>IF(N1130="nulová",J1130,0)</f>
        <v>0</v>
      </c>
      <c r="BJ1130" s="20" t="s">
        <v>93</v>
      </c>
      <c r="BK1130" s="228">
        <f>ROUND(I1130*H1130,2)</f>
        <v>0</v>
      </c>
      <c r="BL1130" s="20" t="s">
        <v>231</v>
      </c>
      <c r="BM1130" s="227" t="s">
        <v>1273</v>
      </c>
    </row>
    <row r="1131" s="14" customFormat="1">
      <c r="A1131" s="14"/>
      <c r="B1131" s="246"/>
      <c r="C1131" s="247"/>
      <c r="D1131" s="231" t="s">
        <v>268</v>
      </c>
      <c r="E1131" s="248" t="s">
        <v>19</v>
      </c>
      <c r="F1131" s="249" t="s">
        <v>1274</v>
      </c>
      <c r="G1131" s="247"/>
      <c r="H1131" s="248" t="s">
        <v>19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268</v>
      </c>
      <c r="AU1131" s="255" t="s">
        <v>93</v>
      </c>
      <c r="AV1131" s="14" t="s">
        <v>82</v>
      </c>
      <c r="AW1131" s="14" t="s">
        <v>34</v>
      </c>
      <c r="AX1131" s="14" t="s">
        <v>74</v>
      </c>
      <c r="AY1131" s="255" t="s">
        <v>224</v>
      </c>
    </row>
    <row r="1132" s="13" customFormat="1">
      <c r="A1132" s="13"/>
      <c r="B1132" s="229"/>
      <c r="C1132" s="230"/>
      <c r="D1132" s="231" t="s">
        <v>268</v>
      </c>
      <c r="E1132" s="232" t="s">
        <v>19</v>
      </c>
      <c r="F1132" s="233" t="s">
        <v>1275</v>
      </c>
      <c r="G1132" s="230"/>
      <c r="H1132" s="234">
        <v>1.617</v>
      </c>
      <c r="I1132" s="235"/>
      <c r="J1132" s="230"/>
      <c r="K1132" s="230"/>
      <c r="L1132" s="236"/>
      <c r="M1132" s="237"/>
      <c r="N1132" s="238"/>
      <c r="O1132" s="238"/>
      <c r="P1132" s="238"/>
      <c r="Q1132" s="238"/>
      <c r="R1132" s="238"/>
      <c r="S1132" s="238"/>
      <c r="T1132" s="239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0" t="s">
        <v>268</v>
      </c>
      <c r="AU1132" s="240" t="s">
        <v>93</v>
      </c>
      <c r="AV1132" s="13" t="s">
        <v>93</v>
      </c>
      <c r="AW1132" s="13" t="s">
        <v>34</v>
      </c>
      <c r="AX1132" s="13" t="s">
        <v>74</v>
      </c>
      <c r="AY1132" s="240" t="s">
        <v>224</v>
      </c>
    </row>
    <row r="1133" s="14" customFormat="1">
      <c r="A1133" s="14"/>
      <c r="B1133" s="246"/>
      <c r="C1133" s="247"/>
      <c r="D1133" s="231" t="s">
        <v>268</v>
      </c>
      <c r="E1133" s="248" t="s">
        <v>19</v>
      </c>
      <c r="F1133" s="249" t="s">
        <v>1276</v>
      </c>
      <c r="G1133" s="247"/>
      <c r="H1133" s="248" t="s">
        <v>19</v>
      </c>
      <c r="I1133" s="250"/>
      <c r="J1133" s="247"/>
      <c r="K1133" s="247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268</v>
      </c>
      <c r="AU1133" s="255" t="s">
        <v>93</v>
      </c>
      <c r="AV1133" s="14" t="s">
        <v>82</v>
      </c>
      <c r="AW1133" s="14" t="s">
        <v>34</v>
      </c>
      <c r="AX1133" s="14" t="s">
        <v>74</v>
      </c>
      <c r="AY1133" s="255" t="s">
        <v>224</v>
      </c>
    </row>
    <row r="1134" s="13" customFormat="1">
      <c r="A1134" s="13"/>
      <c r="B1134" s="229"/>
      <c r="C1134" s="230"/>
      <c r="D1134" s="231" t="s">
        <v>268</v>
      </c>
      <c r="E1134" s="232" t="s">
        <v>19</v>
      </c>
      <c r="F1134" s="233" t="s">
        <v>1277</v>
      </c>
      <c r="G1134" s="230"/>
      <c r="H1134" s="234">
        <v>3.3690000000000002</v>
      </c>
      <c r="I1134" s="235"/>
      <c r="J1134" s="230"/>
      <c r="K1134" s="230"/>
      <c r="L1134" s="236"/>
      <c r="M1134" s="237"/>
      <c r="N1134" s="238"/>
      <c r="O1134" s="238"/>
      <c r="P1134" s="238"/>
      <c r="Q1134" s="238"/>
      <c r="R1134" s="238"/>
      <c r="S1134" s="238"/>
      <c r="T1134" s="239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0" t="s">
        <v>268</v>
      </c>
      <c r="AU1134" s="240" t="s">
        <v>93</v>
      </c>
      <c r="AV1134" s="13" t="s">
        <v>93</v>
      </c>
      <c r="AW1134" s="13" t="s">
        <v>34</v>
      </c>
      <c r="AX1134" s="13" t="s">
        <v>74</v>
      </c>
      <c r="AY1134" s="240" t="s">
        <v>224</v>
      </c>
    </row>
    <row r="1135" s="14" customFormat="1">
      <c r="A1135" s="14"/>
      <c r="B1135" s="246"/>
      <c r="C1135" s="247"/>
      <c r="D1135" s="231" t="s">
        <v>268</v>
      </c>
      <c r="E1135" s="248" t="s">
        <v>19</v>
      </c>
      <c r="F1135" s="249" t="s">
        <v>1278</v>
      </c>
      <c r="G1135" s="247"/>
      <c r="H1135" s="248" t="s">
        <v>19</v>
      </c>
      <c r="I1135" s="250"/>
      <c r="J1135" s="247"/>
      <c r="K1135" s="247"/>
      <c r="L1135" s="251"/>
      <c r="M1135" s="252"/>
      <c r="N1135" s="253"/>
      <c r="O1135" s="253"/>
      <c r="P1135" s="253"/>
      <c r="Q1135" s="253"/>
      <c r="R1135" s="253"/>
      <c r="S1135" s="253"/>
      <c r="T1135" s="25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5" t="s">
        <v>268</v>
      </c>
      <c r="AU1135" s="255" t="s">
        <v>93</v>
      </c>
      <c r="AV1135" s="14" t="s">
        <v>82</v>
      </c>
      <c r="AW1135" s="14" t="s">
        <v>34</v>
      </c>
      <c r="AX1135" s="14" t="s">
        <v>74</v>
      </c>
      <c r="AY1135" s="255" t="s">
        <v>224</v>
      </c>
    </row>
    <row r="1136" s="13" customFormat="1">
      <c r="A1136" s="13"/>
      <c r="B1136" s="229"/>
      <c r="C1136" s="230"/>
      <c r="D1136" s="231" t="s">
        <v>268</v>
      </c>
      <c r="E1136" s="232" t="s">
        <v>19</v>
      </c>
      <c r="F1136" s="233" t="s">
        <v>1279</v>
      </c>
      <c r="G1136" s="230"/>
      <c r="H1136" s="234">
        <v>1.6639999999999999</v>
      </c>
      <c r="I1136" s="235"/>
      <c r="J1136" s="230"/>
      <c r="K1136" s="230"/>
      <c r="L1136" s="236"/>
      <c r="M1136" s="237"/>
      <c r="N1136" s="238"/>
      <c r="O1136" s="238"/>
      <c r="P1136" s="238"/>
      <c r="Q1136" s="238"/>
      <c r="R1136" s="238"/>
      <c r="S1136" s="238"/>
      <c r="T1136" s="239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0" t="s">
        <v>268</v>
      </c>
      <c r="AU1136" s="240" t="s">
        <v>93</v>
      </c>
      <c r="AV1136" s="13" t="s">
        <v>93</v>
      </c>
      <c r="AW1136" s="13" t="s">
        <v>34</v>
      </c>
      <c r="AX1136" s="13" t="s">
        <v>74</v>
      </c>
      <c r="AY1136" s="240" t="s">
        <v>224</v>
      </c>
    </row>
    <row r="1137" s="14" customFormat="1">
      <c r="A1137" s="14"/>
      <c r="B1137" s="246"/>
      <c r="C1137" s="247"/>
      <c r="D1137" s="231" t="s">
        <v>268</v>
      </c>
      <c r="E1137" s="248" t="s">
        <v>19</v>
      </c>
      <c r="F1137" s="249" t="s">
        <v>1280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268</v>
      </c>
      <c r="AU1137" s="255" t="s">
        <v>93</v>
      </c>
      <c r="AV1137" s="14" t="s">
        <v>82</v>
      </c>
      <c r="AW1137" s="14" t="s">
        <v>34</v>
      </c>
      <c r="AX1137" s="14" t="s">
        <v>74</v>
      </c>
      <c r="AY1137" s="255" t="s">
        <v>224</v>
      </c>
    </row>
    <row r="1138" s="13" customFormat="1">
      <c r="A1138" s="13"/>
      <c r="B1138" s="229"/>
      <c r="C1138" s="230"/>
      <c r="D1138" s="231" t="s">
        <v>268</v>
      </c>
      <c r="E1138" s="232" t="s">
        <v>19</v>
      </c>
      <c r="F1138" s="233" t="s">
        <v>1281</v>
      </c>
      <c r="G1138" s="230"/>
      <c r="H1138" s="234">
        <v>4.5810000000000004</v>
      </c>
      <c r="I1138" s="235"/>
      <c r="J1138" s="230"/>
      <c r="K1138" s="230"/>
      <c r="L1138" s="236"/>
      <c r="M1138" s="237"/>
      <c r="N1138" s="238"/>
      <c r="O1138" s="238"/>
      <c r="P1138" s="238"/>
      <c r="Q1138" s="238"/>
      <c r="R1138" s="238"/>
      <c r="S1138" s="238"/>
      <c r="T1138" s="23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0" t="s">
        <v>268</v>
      </c>
      <c r="AU1138" s="240" t="s">
        <v>93</v>
      </c>
      <c r="AV1138" s="13" t="s">
        <v>93</v>
      </c>
      <c r="AW1138" s="13" t="s">
        <v>34</v>
      </c>
      <c r="AX1138" s="13" t="s">
        <v>74</v>
      </c>
      <c r="AY1138" s="240" t="s">
        <v>224</v>
      </c>
    </row>
    <row r="1139" s="14" customFormat="1">
      <c r="A1139" s="14"/>
      <c r="B1139" s="246"/>
      <c r="C1139" s="247"/>
      <c r="D1139" s="231" t="s">
        <v>268</v>
      </c>
      <c r="E1139" s="248" t="s">
        <v>19</v>
      </c>
      <c r="F1139" s="249" t="s">
        <v>1282</v>
      </c>
      <c r="G1139" s="247"/>
      <c r="H1139" s="248" t="s">
        <v>19</v>
      </c>
      <c r="I1139" s="250"/>
      <c r="J1139" s="247"/>
      <c r="K1139" s="247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268</v>
      </c>
      <c r="AU1139" s="255" t="s">
        <v>93</v>
      </c>
      <c r="AV1139" s="14" t="s">
        <v>82</v>
      </c>
      <c r="AW1139" s="14" t="s">
        <v>34</v>
      </c>
      <c r="AX1139" s="14" t="s">
        <v>74</v>
      </c>
      <c r="AY1139" s="255" t="s">
        <v>224</v>
      </c>
    </row>
    <row r="1140" s="13" customFormat="1">
      <c r="A1140" s="13"/>
      <c r="B1140" s="229"/>
      <c r="C1140" s="230"/>
      <c r="D1140" s="231" t="s">
        <v>268</v>
      </c>
      <c r="E1140" s="232" t="s">
        <v>19</v>
      </c>
      <c r="F1140" s="233" t="s">
        <v>1281</v>
      </c>
      <c r="G1140" s="230"/>
      <c r="H1140" s="234">
        <v>4.5810000000000004</v>
      </c>
      <c r="I1140" s="235"/>
      <c r="J1140" s="230"/>
      <c r="K1140" s="230"/>
      <c r="L1140" s="236"/>
      <c r="M1140" s="237"/>
      <c r="N1140" s="238"/>
      <c r="O1140" s="238"/>
      <c r="P1140" s="238"/>
      <c r="Q1140" s="238"/>
      <c r="R1140" s="238"/>
      <c r="S1140" s="238"/>
      <c r="T1140" s="23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0" t="s">
        <v>268</v>
      </c>
      <c r="AU1140" s="240" t="s">
        <v>93</v>
      </c>
      <c r="AV1140" s="13" t="s">
        <v>93</v>
      </c>
      <c r="AW1140" s="13" t="s">
        <v>34</v>
      </c>
      <c r="AX1140" s="13" t="s">
        <v>74</v>
      </c>
      <c r="AY1140" s="240" t="s">
        <v>224</v>
      </c>
    </row>
    <row r="1141" s="16" customFormat="1">
      <c r="A1141" s="16"/>
      <c r="B1141" s="272"/>
      <c r="C1141" s="273"/>
      <c r="D1141" s="231" t="s">
        <v>268</v>
      </c>
      <c r="E1141" s="274" t="s">
        <v>19</v>
      </c>
      <c r="F1141" s="275" t="s">
        <v>351</v>
      </c>
      <c r="G1141" s="273"/>
      <c r="H1141" s="276">
        <v>15.811999999999999</v>
      </c>
      <c r="I1141" s="277"/>
      <c r="J1141" s="273"/>
      <c r="K1141" s="273"/>
      <c r="L1141" s="278"/>
      <c r="M1141" s="279"/>
      <c r="N1141" s="280"/>
      <c r="O1141" s="280"/>
      <c r="P1141" s="280"/>
      <c r="Q1141" s="280"/>
      <c r="R1141" s="280"/>
      <c r="S1141" s="280"/>
      <c r="T1141" s="281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282" t="s">
        <v>268</v>
      </c>
      <c r="AU1141" s="282" t="s">
        <v>93</v>
      </c>
      <c r="AV1141" s="16" t="s">
        <v>231</v>
      </c>
      <c r="AW1141" s="16" t="s">
        <v>34</v>
      </c>
      <c r="AX1141" s="16" t="s">
        <v>82</v>
      </c>
      <c r="AY1141" s="282" t="s">
        <v>224</v>
      </c>
    </row>
    <row r="1142" s="12" customFormat="1" ht="22.8" customHeight="1">
      <c r="A1142" s="12"/>
      <c r="B1142" s="200"/>
      <c r="C1142" s="201"/>
      <c r="D1142" s="202" t="s">
        <v>73</v>
      </c>
      <c r="E1142" s="214" t="s">
        <v>223</v>
      </c>
      <c r="F1142" s="214" t="s">
        <v>1283</v>
      </c>
      <c r="G1142" s="201"/>
      <c r="H1142" s="201"/>
      <c r="I1142" s="204"/>
      <c r="J1142" s="215">
        <f>BK1142</f>
        <v>0</v>
      </c>
      <c r="K1142" s="201"/>
      <c r="L1142" s="206"/>
      <c r="M1142" s="207"/>
      <c r="N1142" s="208"/>
      <c r="O1142" s="208"/>
      <c r="P1142" s="209">
        <v>0</v>
      </c>
      <c r="Q1142" s="208"/>
      <c r="R1142" s="209">
        <v>0</v>
      </c>
      <c r="S1142" s="208"/>
      <c r="T1142" s="210"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11" t="s">
        <v>82</v>
      </c>
      <c r="AT1142" s="212" t="s">
        <v>73</v>
      </c>
      <c r="AU1142" s="212" t="s">
        <v>82</v>
      </c>
      <c r="AY1142" s="211" t="s">
        <v>224</v>
      </c>
      <c r="BK1142" s="213">
        <v>0</v>
      </c>
    </row>
    <row r="1143" s="12" customFormat="1" ht="22.8" customHeight="1">
      <c r="A1143" s="12"/>
      <c r="B1143" s="200"/>
      <c r="C1143" s="201"/>
      <c r="D1143" s="202" t="s">
        <v>73</v>
      </c>
      <c r="E1143" s="214" t="s">
        <v>1284</v>
      </c>
      <c r="F1143" s="214" t="s">
        <v>1285</v>
      </c>
      <c r="G1143" s="201"/>
      <c r="H1143" s="201"/>
      <c r="I1143" s="204"/>
      <c r="J1143" s="215">
        <f>BK1143</f>
        <v>0</v>
      </c>
      <c r="K1143" s="201"/>
      <c r="L1143" s="206"/>
      <c r="M1143" s="207"/>
      <c r="N1143" s="208"/>
      <c r="O1143" s="208"/>
      <c r="P1143" s="209">
        <f>SUM(P1144:P1150)</f>
        <v>0</v>
      </c>
      <c r="Q1143" s="208"/>
      <c r="R1143" s="209">
        <f>SUM(R1144:R1150)</f>
        <v>14.6265614</v>
      </c>
      <c r="S1143" s="208"/>
      <c r="T1143" s="210">
        <f>SUM(T1144:T1150)</f>
        <v>0</v>
      </c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R1143" s="211" t="s">
        <v>82</v>
      </c>
      <c r="AT1143" s="212" t="s">
        <v>73</v>
      </c>
      <c r="AU1143" s="212" t="s">
        <v>82</v>
      </c>
      <c r="AY1143" s="211" t="s">
        <v>224</v>
      </c>
      <c r="BK1143" s="213">
        <f>SUM(BK1144:BK1150)</f>
        <v>0</v>
      </c>
    </row>
    <row r="1144" s="2" customFormat="1" ht="33" customHeight="1">
      <c r="A1144" s="41"/>
      <c r="B1144" s="42"/>
      <c r="C1144" s="216" t="s">
        <v>1286</v>
      </c>
      <c r="D1144" s="216" t="s">
        <v>227</v>
      </c>
      <c r="E1144" s="217" t="s">
        <v>1287</v>
      </c>
      <c r="F1144" s="218" t="s">
        <v>1288</v>
      </c>
      <c r="G1144" s="219" t="s">
        <v>266</v>
      </c>
      <c r="H1144" s="220">
        <v>38.811</v>
      </c>
      <c r="I1144" s="221"/>
      <c r="J1144" s="222">
        <f>ROUND(I1144*H1144,2)</f>
        <v>0</v>
      </c>
      <c r="K1144" s="218" t="s">
        <v>312</v>
      </c>
      <c r="L1144" s="47"/>
      <c r="M1144" s="223" t="s">
        <v>19</v>
      </c>
      <c r="N1144" s="224" t="s">
        <v>46</v>
      </c>
      <c r="O1144" s="87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7" t="s">
        <v>231</v>
      </c>
      <c r="AT1144" s="227" t="s">
        <v>227</v>
      </c>
      <c r="AU1144" s="227" t="s">
        <v>93</v>
      </c>
      <c r="AY1144" s="20" t="s">
        <v>224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20" t="s">
        <v>93</v>
      </c>
      <c r="BK1144" s="228">
        <f>ROUND(I1144*H1144,2)</f>
        <v>0</v>
      </c>
      <c r="BL1144" s="20" t="s">
        <v>231</v>
      </c>
      <c r="BM1144" s="227" t="s">
        <v>1289</v>
      </c>
    </row>
    <row r="1145" s="2" customFormat="1">
      <c r="A1145" s="41"/>
      <c r="B1145" s="42"/>
      <c r="C1145" s="43"/>
      <c r="D1145" s="267" t="s">
        <v>314</v>
      </c>
      <c r="E1145" s="43"/>
      <c r="F1145" s="268" t="s">
        <v>1290</v>
      </c>
      <c r="G1145" s="43"/>
      <c r="H1145" s="43"/>
      <c r="I1145" s="269"/>
      <c r="J1145" s="43"/>
      <c r="K1145" s="43"/>
      <c r="L1145" s="47"/>
      <c r="M1145" s="270"/>
      <c r="N1145" s="271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314</v>
      </c>
      <c r="AU1145" s="20" t="s">
        <v>93</v>
      </c>
    </row>
    <row r="1146" s="2" customFormat="1" ht="24.15" customHeight="1">
      <c r="A1146" s="41"/>
      <c r="B1146" s="42"/>
      <c r="C1146" s="216" t="s">
        <v>1291</v>
      </c>
      <c r="D1146" s="216" t="s">
        <v>227</v>
      </c>
      <c r="E1146" s="217" t="s">
        <v>1292</v>
      </c>
      <c r="F1146" s="218" t="s">
        <v>1293</v>
      </c>
      <c r="G1146" s="219" t="s">
        <v>266</v>
      </c>
      <c r="H1146" s="220">
        <v>39.811</v>
      </c>
      <c r="I1146" s="221"/>
      <c r="J1146" s="222">
        <f>ROUND(I1146*H1146,2)</f>
        <v>0</v>
      </c>
      <c r="K1146" s="218" t="s">
        <v>312</v>
      </c>
      <c r="L1146" s="47"/>
      <c r="M1146" s="223" t="s">
        <v>19</v>
      </c>
      <c r="N1146" s="224" t="s">
        <v>46</v>
      </c>
      <c r="O1146" s="87"/>
      <c r="P1146" s="225">
        <f>O1146*H1146</f>
        <v>0</v>
      </c>
      <c r="Q1146" s="225">
        <v>0.3674</v>
      </c>
      <c r="R1146" s="225">
        <f>Q1146*H1146</f>
        <v>14.6265614</v>
      </c>
      <c r="S1146" s="225">
        <v>0</v>
      </c>
      <c r="T1146" s="226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27" t="s">
        <v>231</v>
      </c>
      <c r="AT1146" s="227" t="s">
        <v>227</v>
      </c>
      <c r="AU1146" s="227" t="s">
        <v>93</v>
      </c>
      <c r="AY1146" s="20" t="s">
        <v>224</v>
      </c>
      <c r="BE1146" s="228">
        <f>IF(N1146="základní",J1146,0)</f>
        <v>0</v>
      </c>
      <c r="BF1146" s="228">
        <f>IF(N1146="snížená",J1146,0)</f>
        <v>0</v>
      </c>
      <c r="BG1146" s="228">
        <f>IF(N1146="zákl. přenesená",J1146,0)</f>
        <v>0</v>
      </c>
      <c r="BH1146" s="228">
        <f>IF(N1146="sníž. přenesená",J1146,0)</f>
        <v>0</v>
      </c>
      <c r="BI1146" s="228">
        <f>IF(N1146="nulová",J1146,0)</f>
        <v>0</v>
      </c>
      <c r="BJ1146" s="20" t="s">
        <v>93</v>
      </c>
      <c r="BK1146" s="228">
        <f>ROUND(I1146*H1146,2)</f>
        <v>0</v>
      </c>
      <c r="BL1146" s="20" t="s">
        <v>231</v>
      </c>
      <c r="BM1146" s="227" t="s">
        <v>1294</v>
      </c>
    </row>
    <row r="1147" s="2" customFormat="1">
      <c r="A1147" s="41"/>
      <c r="B1147" s="42"/>
      <c r="C1147" s="43"/>
      <c r="D1147" s="267" t="s">
        <v>314</v>
      </c>
      <c r="E1147" s="43"/>
      <c r="F1147" s="268" t="s">
        <v>1295</v>
      </c>
      <c r="G1147" s="43"/>
      <c r="H1147" s="43"/>
      <c r="I1147" s="269"/>
      <c r="J1147" s="43"/>
      <c r="K1147" s="43"/>
      <c r="L1147" s="47"/>
      <c r="M1147" s="270"/>
      <c r="N1147" s="271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314</v>
      </c>
      <c r="AU1147" s="20" t="s">
        <v>93</v>
      </c>
    </row>
    <row r="1148" s="13" customFormat="1">
      <c r="A1148" s="13"/>
      <c r="B1148" s="229"/>
      <c r="C1148" s="230"/>
      <c r="D1148" s="231" t="s">
        <v>268</v>
      </c>
      <c r="E1148" s="232" t="s">
        <v>19</v>
      </c>
      <c r="F1148" s="233" t="s">
        <v>1296</v>
      </c>
      <c r="G1148" s="230"/>
      <c r="H1148" s="234">
        <v>24.317</v>
      </c>
      <c r="I1148" s="235"/>
      <c r="J1148" s="230"/>
      <c r="K1148" s="230"/>
      <c r="L1148" s="236"/>
      <c r="M1148" s="237"/>
      <c r="N1148" s="238"/>
      <c r="O1148" s="238"/>
      <c r="P1148" s="238"/>
      <c r="Q1148" s="238"/>
      <c r="R1148" s="238"/>
      <c r="S1148" s="238"/>
      <c r="T1148" s="239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0" t="s">
        <v>268</v>
      </c>
      <c r="AU1148" s="240" t="s">
        <v>93</v>
      </c>
      <c r="AV1148" s="13" t="s">
        <v>93</v>
      </c>
      <c r="AW1148" s="13" t="s">
        <v>34</v>
      </c>
      <c r="AX1148" s="13" t="s">
        <v>74</v>
      </c>
      <c r="AY1148" s="240" t="s">
        <v>224</v>
      </c>
    </row>
    <row r="1149" s="13" customFormat="1">
      <c r="A1149" s="13"/>
      <c r="B1149" s="229"/>
      <c r="C1149" s="230"/>
      <c r="D1149" s="231" t="s">
        <v>268</v>
      </c>
      <c r="E1149" s="232" t="s">
        <v>19</v>
      </c>
      <c r="F1149" s="233" t="s">
        <v>1297</v>
      </c>
      <c r="G1149" s="230"/>
      <c r="H1149" s="234">
        <v>15.494</v>
      </c>
      <c r="I1149" s="235"/>
      <c r="J1149" s="230"/>
      <c r="K1149" s="230"/>
      <c r="L1149" s="236"/>
      <c r="M1149" s="237"/>
      <c r="N1149" s="238"/>
      <c r="O1149" s="238"/>
      <c r="P1149" s="238"/>
      <c r="Q1149" s="238"/>
      <c r="R1149" s="238"/>
      <c r="S1149" s="238"/>
      <c r="T1149" s="23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0" t="s">
        <v>268</v>
      </c>
      <c r="AU1149" s="240" t="s">
        <v>93</v>
      </c>
      <c r="AV1149" s="13" t="s">
        <v>93</v>
      </c>
      <c r="AW1149" s="13" t="s">
        <v>34</v>
      </c>
      <c r="AX1149" s="13" t="s">
        <v>74</v>
      </c>
      <c r="AY1149" s="240" t="s">
        <v>224</v>
      </c>
    </row>
    <row r="1150" s="16" customFormat="1">
      <c r="A1150" s="16"/>
      <c r="B1150" s="272"/>
      <c r="C1150" s="273"/>
      <c r="D1150" s="231" t="s">
        <v>268</v>
      </c>
      <c r="E1150" s="274" t="s">
        <v>19</v>
      </c>
      <c r="F1150" s="275" t="s">
        <v>351</v>
      </c>
      <c r="G1150" s="273"/>
      <c r="H1150" s="276">
        <v>39.811</v>
      </c>
      <c r="I1150" s="277"/>
      <c r="J1150" s="273"/>
      <c r="K1150" s="273"/>
      <c r="L1150" s="278"/>
      <c r="M1150" s="279"/>
      <c r="N1150" s="280"/>
      <c r="O1150" s="280"/>
      <c r="P1150" s="280"/>
      <c r="Q1150" s="280"/>
      <c r="R1150" s="280"/>
      <c r="S1150" s="280"/>
      <c r="T1150" s="281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82" t="s">
        <v>268</v>
      </c>
      <c r="AU1150" s="282" t="s">
        <v>93</v>
      </c>
      <c r="AV1150" s="16" t="s">
        <v>231</v>
      </c>
      <c r="AW1150" s="16" t="s">
        <v>34</v>
      </c>
      <c r="AX1150" s="16" t="s">
        <v>82</v>
      </c>
      <c r="AY1150" s="282" t="s">
        <v>224</v>
      </c>
    </row>
    <row r="1151" s="12" customFormat="1" ht="22.8" customHeight="1">
      <c r="A1151" s="12"/>
      <c r="B1151" s="200"/>
      <c r="C1151" s="201"/>
      <c r="D1151" s="202" t="s">
        <v>73</v>
      </c>
      <c r="E1151" s="214" t="s">
        <v>1298</v>
      </c>
      <c r="F1151" s="214" t="s">
        <v>1299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SUM(P1152:P1163)</f>
        <v>0</v>
      </c>
      <c r="Q1151" s="208"/>
      <c r="R1151" s="209">
        <f>SUM(R1152:R1163)</f>
        <v>54.9604006</v>
      </c>
      <c r="S1151" s="208"/>
      <c r="T1151" s="210">
        <f>SUM(T1152:T1163)</f>
        <v>0</v>
      </c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R1151" s="211" t="s">
        <v>82</v>
      </c>
      <c r="AT1151" s="212" t="s">
        <v>73</v>
      </c>
      <c r="AU1151" s="212" t="s">
        <v>82</v>
      </c>
      <c r="AY1151" s="211" t="s">
        <v>224</v>
      </c>
      <c r="BK1151" s="213">
        <f>SUM(BK1152:BK1163)</f>
        <v>0</v>
      </c>
    </row>
    <row r="1152" s="2" customFormat="1" ht="33" customHeight="1">
      <c r="A1152" s="41"/>
      <c r="B1152" s="42"/>
      <c r="C1152" s="216" t="s">
        <v>1300</v>
      </c>
      <c r="D1152" s="216" t="s">
        <v>227</v>
      </c>
      <c r="E1152" s="217" t="s">
        <v>1287</v>
      </c>
      <c r="F1152" s="218" t="s">
        <v>1288</v>
      </c>
      <c r="G1152" s="219" t="s">
        <v>266</v>
      </c>
      <c r="H1152" s="220">
        <v>105.557</v>
      </c>
      <c r="I1152" s="221"/>
      <c r="J1152" s="222">
        <f>ROUND(I1152*H1152,2)</f>
        <v>0</v>
      </c>
      <c r="K1152" s="218" t="s">
        <v>312</v>
      </c>
      <c r="L1152" s="47"/>
      <c r="M1152" s="223" t="s">
        <v>19</v>
      </c>
      <c r="N1152" s="224" t="s">
        <v>46</v>
      </c>
      <c r="O1152" s="87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7" t="s">
        <v>231</v>
      </c>
      <c r="AT1152" s="227" t="s">
        <v>227</v>
      </c>
      <c r="AU1152" s="227" t="s">
        <v>93</v>
      </c>
      <c r="AY1152" s="20" t="s">
        <v>224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0" t="s">
        <v>93</v>
      </c>
      <c r="BK1152" s="228">
        <f>ROUND(I1152*H1152,2)</f>
        <v>0</v>
      </c>
      <c r="BL1152" s="20" t="s">
        <v>231</v>
      </c>
      <c r="BM1152" s="227" t="s">
        <v>1301</v>
      </c>
    </row>
    <row r="1153" s="2" customFormat="1">
      <c r="A1153" s="41"/>
      <c r="B1153" s="42"/>
      <c r="C1153" s="43"/>
      <c r="D1153" s="267" t="s">
        <v>314</v>
      </c>
      <c r="E1153" s="43"/>
      <c r="F1153" s="268" t="s">
        <v>1290</v>
      </c>
      <c r="G1153" s="43"/>
      <c r="H1153" s="43"/>
      <c r="I1153" s="269"/>
      <c r="J1153" s="43"/>
      <c r="K1153" s="43"/>
      <c r="L1153" s="47"/>
      <c r="M1153" s="270"/>
      <c r="N1153" s="271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314</v>
      </c>
      <c r="AU1153" s="20" t="s">
        <v>93</v>
      </c>
    </row>
    <row r="1154" s="2" customFormat="1" ht="44.25" customHeight="1">
      <c r="A1154" s="41"/>
      <c r="B1154" s="42"/>
      <c r="C1154" s="216" t="s">
        <v>1302</v>
      </c>
      <c r="D1154" s="216" t="s">
        <v>227</v>
      </c>
      <c r="E1154" s="217" t="s">
        <v>1303</v>
      </c>
      <c r="F1154" s="218" t="s">
        <v>1304</v>
      </c>
      <c r="G1154" s="219" t="s">
        <v>266</v>
      </c>
      <c r="H1154" s="220">
        <v>105.557</v>
      </c>
      <c r="I1154" s="221"/>
      <c r="J1154" s="222">
        <f>ROUND(I1154*H1154,2)</f>
        <v>0</v>
      </c>
      <c r="K1154" s="218" t="s">
        <v>312</v>
      </c>
      <c r="L1154" s="47"/>
      <c r="M1154" s="223" t="s">
        <v>19</v>
      </c>
      <c r="N1154" s="224" t="s">
        <v>46</v>
      </c>
      <c r="O1154" s="87"/>
      <c r="P1154" s="225">
        <f>O1154*H1154</f>
        <v>0</v>
      </c>
      <c r="Q1154" s="225">
        <v>0.29899999999999999</v>
      </c>
      <c r="R1154" s="225">
        <f>Q1154*H1154</f>
        <v>31.561543</v>
      </c>
      <c r="S1154" s="225">
        <v>0</v>
      </c>
      <c r="T1154" s="226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7" t="s">
        <v>231</v>
      </c>
      <c r="AT1154" s="227" t="s">
        <v>227</v>
      </c>
      <c r="AU1154" s="227" t="s">
        <v>93</v>
      </c>
      <c r="AY1154" s="20" t="s">
        <v>224</v>
      </c>
      <c r="BE1154" s="228">
        <f>IF(N1154="základní",J1154,0)</f>
        <v>0</v>
      </c>
      <c r="BF1154" s="228">
        <f>IF(N1154="snížená",J1154,0)</f>
        <v>0</v>
      </c>
      <c r="BG1154" s="228">
        <f>IF(N1154="zákl. přenesená",J1154,0)</f>
        <v>0</v>
      </c>
      <c r="BH1154" s="228">
        <f>IF(N1154="sníž. přenesená",J1154,0)</f>
        <v>0</v>
      </c>
      <c r="BI1154" s="228">
        <f>IF(N1154="nulová",J1154,0)</f>
        <v>0</v>
      </c>
      <c r="BJ1154" s="20" t="s">
        <v>93</v>
      </c>
      <c r="BK1154" s="228">
        <f>ROUND(I1154*H1154,2)</f>
        <v>0</v>
      </c>
      <c r="BL1154" s="20" t="s">
        <v>231</v>
      </c>
      <c r="BM1154" s="227" t="s">
        <v>1305</v>
      </c>
    </row>
    <row r="1155" s="2" customFormat="1">
      <c r="A1155" s="41"/>
      <c r="B1155" s="42"/>
      <c r="C1155" s="43"/>
      <c r="D1155" s="267" t="s">
        <v>314</v>
      </c>
      <c r="E1155" s="43"/>
      <c r="F1155" s="268" t="s">
        <v>1306</v>
      </c>
      <c r="G1155" s="43"/>
      <c r="H1155" s="43"/>
      <c r="I1155" s="269"/>
      <c r="J1155" s="43"/>
      <c r="K1155" s="43"/>
      <c r="L1155" s="47"/>
      <c r="M1155" s="270"/>
      <c r="N1155" s="271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314</v>
      </c>
      <c r="AU1155" s="20" t="s">
        <v>93</v>
      </c>
    </row>
    <row r="1156" s="14" customFormat="1">
      <c r="A1156" s="14"/>
      <c r="B1156" s="246"/>
      <c r="C1156" s="247"/>
      <c r="D1156" s="231" t="s">
        <v>268</v>
      </c>
      <c r="E1156" s="248" t="s">
        <v>19</v>
      </c>
      <c r="F1156" s="249" t="s">
        <v>1307</v>
      </c>
      <c r="G1156" s="247"/>
      <c r="H1156" s="248" t="s">
        <v>19</v>
      </c>
      <c r="I1156" s="250"/>
      <c r="J1156" s="247"/>
      <c r="K1156" s="247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268</v>
      </c>
      <c r="AU1156" s="255" t="s">
        <v>93</v>
      </c>
      <c r="AV1156" s="14" t="s">
        <v>82</v>
      </c>
      <c r="AW1156" s="14" t="s">
        <v>34</v>
      </c>
      <c r="AX1156" s="14" t="s">
        <v>74</v>
      </c>
      <c r="AY1156" s="255" t="s">
        <v>224</v>
      </c>
    </row>
    <row r="1157" s="13" customFormat="1">
      <c r="A1157" s="13"/>
      <c r="B1157" s="229"/>
      <c r="C1157" s="230"/>
      <c r="D1157" s="231" t="s">
        <v>268</v>
      </c>
      <c r="E1157" s="232" t="s">
        <v>19</v>
      </c>
      <c r="F1157" s="233" t="s">
        <v>1308</v>
      </c>
      <c r="G1157" s="230"/>
      <c r="H1157" s="234">
        <v>105.557</v>
      </c>
      <c r="I1157" s="235"/>
      <c r="J1157" s="230"/>
      <c r="K1157" s="230"/>
      <c r="L1157" s="236"/>
      <c r="M1157" s="237"/>
      <c r="N1157" s="238"/>
      <c r="O1157" s="238"/>
      <c r="P1157" s="238"/>
      <c r="Q1157" s="238"/>
      <c r="R1157" s="238"/>
      <c r="S1157" s="238"/>
      <c r="T1157" s="23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0" t="s">
        <v>268</v>
      </c>
      <c r="AU1157" s="240" t="s">
        <v>93</v>
      </c>
      <c r="AV1157" s="13" t="s">
        <v>93</v>
      </c>
      <c r="AW1157" s="13" t="s">
        <v>34</v>
      </c>
      <c r="AX1157" s="13" t="s">
        <v>82</v>
      </c>
      <c r="AY1157" s="240" t="s">
        <v>224</v>
      </c>
    </row>
    <row r="1158" s="2" customFormat="1" ht="66.75" customHeight="1">
      <c r="A1158" s="41"/>
      <c r="B1158" s="42"/>
      <c r="C1158" s="216" t="s">
        <v>1309</v>
      </c>
      <c r="D1158" s="216" t="s">
        <v>227</v>
      </c>
      <c r="E1158" s="217" t="s">
        <v>1310</v>
      </c>
      <c r="F1158" s="218" t="s">
        <v>1311</v>
      </c>
      <c r="G1158" s="219" t="s">
        <v>266</v>
      </c>
      <c r="H1158" s="220">
        <v>105.557</v>
      </c>
      <c r="I1158" s="221"/>
      <c r="J1158" s="222">
        <f>ROUND(I1158*H1158,2)</f>
        <v>0</v>
      </c>
      <c r="K1158" s="218" t="s">
        <v>312</v>
      </c>
      <c r="L1158" s="47"/>
      <c r="M1158" s="223" t="s">
        <v>19</v>
      </c>
      <c r="N1158" s="224" t="s">
        <v>46</v>
      </c>
      <c r="O1158" s="87"/>
      <c r="P1158" s="225">
        <f>O1158*H1158</f>
        <v>0</v>
      </c>
      <c r="Q1158" s="225">
        <v>0.088800000000000004</v>
      </c>
      <c r="R1158" s="225">
        <f>Q1158*H1158</f>
        <v>9.3734616000000006</v>
      </c>
      <c r="S1158" s="225">
        <v>0</v>
      </c>
      <c r="T1158" s="226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7" t="s">
        <v>231</v>
      </c>
      <c r="AT1158" s="227" t="s">
        <v>227</v>
      </c>
      <c r="AU1158" s="227" t="s">
        <v>93</v>
      </c>
      <c r="AY1158" s="20" t="s">
        <v>224</v>
      </c>
      <c r="BE1158" s="228">
        <f>IF(N1158="základní",J1158,0)</f>
        <v>0</v>
      </c>
      <c r="BF1158" s="228">
        <f>IF(N1158="snížená",J1158,0)</f>
        <v>0</v>
      </c>
      <c r="BG1158" s="228">
        <f>IF(N1158="zákl. přenesená",J1158,0)</f>
        <v>0</v>
      </c>
      <c r="BH1158" s="228">
        <f>IF(N1158="sníž. přenesená",J1158,0)</f>
        <v>0</v>
      </c>
      <c r="BI1158" s="228">
        <f>IF(N1158="nulová",J1158,0)</f>
        <v>0</v>
      </c>
      <c r="BJ1158" s="20" t="s">
        <v>93</v>
      </c>
      <c r="BK1158" s="228">
        <f>ROUND(I1158*H1158,2)</f>
        <v>0</v>
      </c>
      <c r="BL1158" s="20" t="s">
        <v>231</v>
      </c>
      <c r="BM1158" s="227" t="s">
        <v>1312</v>
      </c>
    </row>
    <row r="1159" s="2" customFormat="1">
      <c r="A1159" s="41"/>
      <c r="B1159" s="42"/>
      <c r="C1159" s="43"/>
      <c r="D1159" s="267" t="s">
        <v>314</v>
      </c>
      <c r="E1159" s="43"/>
      <c r="F1159" s="268" t="s">
        <v>1313</v>
      </c>
      <c r="G1159" s="43"/>
      <c r="H1159" s="43"/>
      <c r="I1159" s="269"/>
      <c r="J1159" s="43"/>
      <c r="K1159" s="43"/>
      <c r="L1159" s="47"/>
      <c r="M1159" s="270"/>
      <c r="N1159" s="271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314</v>
      </c>
      <c r="AU1159" s="20" t="s">
        <v>93</v>
      </c>
    </row>
    <row r="1160" s="14" customFormat="1">
      <c r="A1160" s="14"/>
      <c r="B1160" s="246"/>
      <c r="C1160" s="247"/>
      <c r="D1160" s="231" t="s">
        <v>268</v>
      </c>
      <c r="E1160" s="248" t="s">
        <v>19</v>
      </c>
      <c r="F1160" s="249" t="s">
        <v>1307</v>
      </c>
      <c r="G1160" s="247"/>
      <c r="H1160" s="248" t="s">
        <v>19</v>
      </c>
      <c r="I1160" s="250"/>
      <c r="J1160" s="247"/>
      <c r="K1160" s="247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268</v>
      </c>
      <c r="AU1160" s="255" t="s">
        <v>93</v>
      </c>
      <c r="AV1160" s="14" t="s">
        <v>82</v>
      </c>
      <c r="AW1160" s="14" t="s">
        <v>34</v>
      </c>
      <c r="AX1160" s="14" t="s">
        <v>74</v>
      </c>
      <c r="AY1160" s="255" t="s">
        <v>224</v>
      </c>
    </row>
    <row r="1161" s="13" customFormat="1">
      <c r="A1161" s="13"/>
      <c r="B1161" s="229"/>
      <c r="C1161" s="230"/>
      <c r="D1161" s="231" t="s">
        <v>268</v>
      </c>
      <c r="E1161" s="232" t="s">
        <v>19</v>
      </c>
      <c r="F1161" s="233" t="s">
        <v>1308</v>
      </c>
      <c r="G1161" s="230"/>
      <c r="H1161" s="234">
        <v>105.557</v>
      </c>
      <c r="I1161" s="235"/>
      <c r="J1161" s="230"/>
      <c r="K1161" s="230"/>
      <c r="L1161" s="236"/>
      <c r="M1161" s="237"/>
      <c r="N1161" s="238"/>
      <c r="O1161" s="238"/>
      <c r="P1161" s="238"/>
      <c r="Q1161" s="238"/>
      <c r="R1161" s="238"/>
      <c r="S1161" s="238"/>
      <c r="T1161" s="239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40" t="s">
        <v>268</v>
      </c>
      <c r="AU1161" s="240" t="s">
        <v>93</v>
      </c>
      <c r="AV1161" s="13" t="s">
        <v>93</v>
      </c>
      <c r="AW1161" s="13" t="s">
        <v>34</v>
      </c>
      <c r="AX1161" s="13" t="s">
        <v>82</v>
      </c>
      <c r="AY1161" s="240" t="s">
        <v>224</v>
      </c>
    </row>
    <row r="1162" s="2" customFormat="1" ht="24.15" customHeight="1">
      <c r="A1162" s="41"/>
      <c r="B1162" s="42"/>
      <c r="C1162" s="286" t="s">
        <v>1314</v>
      </c>
      <c r="D1162" s="286" t="s">
        <v>572</v>
      </c>
      <c r="E1162" s="287" t="s">
        <v>1315</v>
      </c>
      <c r="F1162" s="288" t="s">
        <v>1316</v>
      </c>
      <c r="G1162" s="289" t="s">
        <v>266</v>
      </c>
      <c r="H1162" s="290">
        <v>108.724</v>
      </c>
      <c r="I1162" s="291"/>
      <c r="J1162" s="292">
        <f>ROUND(I1162*H1162,2)</f>
        <v>0</v>
      </c>
      <c r="K1162" s="288" t="s">
        <v>312</v>
      </c>
      <c r="L1162" s="293"/>
      <c r="M1162" s="294" t="s">
        <v>19</v>
      </c>
      <c r="N1162" s="295" t="s">
        <v>46</v>
      </c>
      <c r="O1162" s="87"/>
      <c r="P1162" s="225">
        <f>O1162*H1162</f>
        <v>0</v>
      </c>
      <c r="Q1162" s="225">
        <v>0.129</v>
      </c>
      <c r="R1162" s="225">
        <f>Q1162*H1162</f>
        <v>14.025396000000001</v>
      </c>
      <c r="S1162" s="225">
        <v>0</v>
      </c>
      <c r="T1162" s="226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27" t="s">
        <v>254</v>
      </c>
      <c r="AT1162" s="227" t="s">
        <v>572</v>
      </c>
      <c r="AU1162" s="227" t="s">
        <v>93</v>
      </c>
      <c r="AY1162" s="20" t="s">
        <v>224</v>
      </c>
      <c r="BE1162" s="228">
        <f>IF(N1162="základní",J1162,0)</f>
        <v>0</v>
      </c>
      <c r="BF1162" s="228">
        <f>IF(N1162="snížená",J1162,0)</f>
        <v>0</v>
      </c>
      <c r="BG1162" s="228">
        <f>IF(N1162="zákl. přenesená",J1162,0)</f>
        <v>0</v>
      </c>
      <c r="BH1162" s="228">
        <f>IF(N1162="sníž. přenesená",J1162,0)</f>
        <v>0</v>
      </c>
      <c r="BI1162" s="228">
        <f>IF(N1162="nulová",J1162,0)</f>
        <v>0</v>
      </c>
      <c r="BJ1162" s="20" t="s">
        <v>93</v>
      </c>
      <c r="BK1162" s="228">
        <f>ROUND(I1162*H1162,2)</f>
        <v>0</v>
      </c>
      <c r="BL1162" s="20" t="s">
        <v>231</v>
      </c>
      <c r="BM1162" s="227" t="s">
        <v>1317</v>
      </c>
    </row>
    <row r="1163" s="13" customFormat="1">
      <c r="A1163" s="13"/>
      <c r="B1163" s="229"/>
      <c r="C1163" s="230"/>
      <c r="D1163" s="231" t="s">
        <v>268</v>
      </c>
      <c r="E1163" s="232" t="s">
        <v>19</v>
      </c>
      <c r="F1163" s="233" t="s">
        <v>1318</v>
      </c>
      <c r="G1163" s="230"/>
      <c r="H1163" s="234">
        <v>108.724</v>
      </c>
      <c r="I1163" s="235"/>
      <c r="J1163" s="230"/>
      <c r="K1163" s="230"/>
      <c r="L1163" s="236"/>
      <c r="M1163" s="237"/>
      <c r="N1163" s="238"/>
      <c r="O1163" s="238"/>
      <c r="P1163" s="238"/>
      <c r="Q1163" s="238"/>
      <c r="R1163" s="238"/>
      <c r="S1163" s="238"/>
      <c r="T1163" s="239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0" t="s">
        <v>268</v>
      </c>
      <c r="AU1163" s="240" t="s">
        <v>93</v>
      </c>
      <c r="AV1163" s="13" t="s">
        <v>93</v>
      </c>
      <c r="AW1163" s="13" t="s">
        <v>34</v>
      </c>
      <c r="AX1163" s="13" t="s">
        <v>82</v>
      </c>
      <c r="AY1163" s="240" t="s">
        <v>224</v>
      </c>
    </row>
    <row r="1164" s="12" customFormat="1" ht="22.8" customHeight="1">
      <c r="A1164" s="12"/>
      <c r="B1164" s="200"/>
      <c r="C1164" s="201"/>
      <c r="D1164" s="202" t="s">
        <v>73</v>
      </c>
      <c r="E1164" s="214" t="s">
        <v>1319</v>
      </c>
      <c r="F1164" s="214" t="s">
        <v>1320</v>
      </c>
      <c r="G1164" s="201"/>
      <c r="H1164" s="201"/>
      <c r="I1164" s="204"/>
      <c r="J1164" s="215">
        <f>BK1164</f>
        <v>0</v>
      </c>
      <c r="K1164" s="201"/>
      <c r="L1164" s="206"/>
      <c r="M1164" s="207"/>
      <c r="N1164" s="208"/>
      <c r="O1164" s="208"/>
      <c r="P1164" s="209">
        <f>SUM(P1165:P1177)</f>
        <v>0</v>
      </c>
      <c r="Q1164" s="208"/>
      <c r="R1164" s="209">
        <f>SUM(R1165:R1177)</f>
        <v>6.101</v>
      </c>
      <c r="S1164" s="208"/>
      <c r="T1164" s="210">
        <f>SUM(T1165:T1177)</f>
        <v>0</v>
      </c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R1164" s="211" t="s">
        <v>82</v>
      </c>
      <c r="AT1164" s="212" t="s">
        <v>73</v>
      </c>
      <c r="AU1164" s="212" t="s">
        <v>82</v>
      </c>
      <c r="AY1164" s="211" t="s">
        <v>224</v>
      </c>
      <c r="BK1164" s="213">
        <f>SUM(BK1165:BK1177)</f>
        <v>0</v>
      </c>
    </row>
    <row r="1165" s="2" customFormat="1" ht="33" customHeight="1">
      <c r="A1165" s="41"/>
      <c r="B1165" s="42"/>
      <c r="C1165" s="216" t="s">
        <v>1321</v>
      </c>
      <c r="D1165" s="216" t="s">
        <v>227</v>
      </c>
      <c r="E1165" s="217" t="s">
        <v>1287</v>
      </c>
      <c r="F1165" s="218" t="s">
        <v>1288</v>
      </c>
      <c r="G1165" s="219" t="s">
        <v>266</v>
      </c>
      <c r="H1165" s="220">
        <v>14</v>
      </c>
      <c r="I1165" s="221"/>
      <c r="J1165" s="222">
        <f>ROUND(I1165*H1165,2)</f>
        <v>0</v>
      </c>
      <c r="K1165" s="218" t="s">
        <v>312</v>
      </c>
      <c r="L1165" s="47"/>
      <c r="M1165" s="223" t="s">
        <v>19</v>
      </c>
      <c r="N1165" s="224" t="s">
        <v>46</v>
      </c>
      <c r="O1165" s="87"/>
      <c r="P1165" s="225">
        <f>O1165*H1165</f>
        <v>0</v>
      </c>
      <c r="Q1165" s="225">
        <v>0</v>
      </c>
      <c r="R1165" s="225">
        <f>Q1165*H1165</f>
        <v>0</v>
      </c>
      <c r="S1165" s="225">
        <v>0</v>
      </c>
      <c r="T1165" s="226">
        <f>S1165*H1165</f>
        <v>0</v>
      </c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R1165" s="227" t="s">
        <v>231</v>
      </c>
      <c r="AT1165" s="227" t="s">
        <v>227</v>
      </c>
      <c r="AU1165" s="227" t="s">
        <v>93</v>
      </c>
      <c r="AY1165" s="20" t="s">
        <v>224</v>
      </c>
      <c r="BE1165" s="228">
        <f>IF(N1165="základní",J1165,0)</f>
        <v>0</v>
      </c>
      <c r="BF1165" s="228">
        <f>IF(N1165="snížená",J1165,0)</f>
        <v>0</v>
      </c>
      <c r="BG1165" s="228">
        <f>IF(N1165="zákl. přenesená",J1165,0)</f>
        <v>0</v>
      </c>
      <c r="BH1165" s="228">
        <f>IF(N1165="sníž. přenesená",J1165,0)</f>
        <v>0</v>
      </c>
      <c r="BI1165" s="228">
        <f>IF(N1165="nulová",J1165,0)</f>
        <v>0</v>
      </c>
      <c r="BJ1165" s="20" t="s">
        <v>93</v>
      </c>
      <c r="BK1165" s="228">
        <f>ROUND(I1165*H1165,2)</f>
        <v>0</v>
      </c>
      <c r="BL1165" s="20" t="s">
        <v>231</v>
      </c>
      <c r="BM1165" s="227" t="s">
        <v>1322</v>
      </c>
    </row>
    <row r="1166" s="2" customFormat="1">
      <c r="A1166" s="41"/>
      <c r="B1166" s="42"/>
      <c r="C1166" s="43"/>
      <c r="D1166" s="267" t="s">
        <v>314</v>
      </c>
      <c r="E1166" s="43"/>
      <c r="F1166" s="268" t="s">
        <v>1290</v>
      </c>
      <c r="G1166" s="43"/>
      <c r="H1166" s="43"/>
      <c r="I1166" s="269"/>
      <c r="J1166" s="43"/>
      <c r="K1166" s="43"/>
      <c r="L1166" s="47"/>
      <c r="M1166" s="270"/>
      <c r="N1166" s="271"/>
      <c r="O1166" s="87"/>
      <c r="P1166" s="87"/>
      <c r="Q1166" s="87"/>
      <c r="R1166" s="87"/>
      <c r="S1166" s="87"/>
      <c r="T1166" s="88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T1166" s="20" t="s">
        <v>314</v>
      </c>
      <c r="AU1166" s="20" t="s">
        <v>93</v>
      </c>
    </row>
    <row r="1167" s="2" customFormat="1" ht="44.25" customHeight="1">
      <c r="A1167" s="41"/>
      <c r="B1167" s="42"/>
      <c r="C1167" s="216" t="s">
        <v>870</v>
      </c>
      <c r="D1167" s="216" t="s">
        <v>227</v>
      </c>
      <c r="E1167" s="217" t="s">
        <v>1303</v>
      </c>
      <c r="F1167" s="218" t="s">
        <v>1304</v>
      </c>
      <c r="G1167" s="219" t="s">
        <v>266</v>
      </c>
      <c r="H1167" s="220">
        <v>14</v>
      </c>
      <c r="I1167" s="221"/>
      <c r="J1167" s="222">
        <f>ROUND(I1167*H1167,2)</f>
        <v>0</v>
      </c>
      <c r="K1167" s="218" t="s">
        <v>312</v>
      </c>
      <c r="L1167" s="47"/>
      <c r="M1167" s="223" t="s">
        <v>19</v>
      </c>
      <c r="N1167" s="224" t="s">
        <v>46</v>
      </c>
      <c r="O1167" s="87"/>
      <c r="P1167" s="225">
        <f>O1167*H1167</f>
        <v>0</v>
      </c>
      <c r="Q1167" s="225">
        <v>0.29899999999999999</v>
      </c>
      <c r="R1167" s="225">
        <f>Q1167*H1167</f>
        <v>4.1859999999999999</v>
      </c>
      <c r="S1167" s="225">
        <v>0</v>
      </c>
      <c r="T1167" s="226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7" t="s">
        <v>231</v>
      </c>
      <c r="AT1167" s="227" t="s">
        <v>227</v>
      </c>
      <c r="AU1167" s="227" t="s">
        <v>93</v>
      </c>
      <c r="AY1167" s="20" t="s">
        <v>224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20" t="s">
        <v>93</v>
      </c>
      <c r="BK1167" s="228">
        <f>ROUND(I1167*H1167,2)</f>
        <v>0</v>
      </c>
      <c r="BL1167" s="20" t="s">
        <v>231</v>
      </c>
      <c r="BM1167" s="227" t="s">
        <v>1323</v>
      </c>
    </row>
    <row r="1168" s="2" customFormat="1">
      <c r="A1168" s="41"/>
      <c r="B1168" s="42"/>
      <c r="C1168" s="43"/>
      <c r="D1168" s="267" t="s">
        <v>314</v>
      </c>
      <c r="E1168" s="43"/>
      <c r="F1168" s="268" t="s">
        <v>1306</v>
      </c>
      <c r="G1168" s="43"/>
      <c r="H1168" s="43"/>
      <c r="I1168" s="269"/>
      <c r="J1168" s="43"/>
      <c r="K1168" s="43"/>
      <c r="L1168" s="47"/>
      <c r="M1168" s="270"/>
      <c r="N1168" s="271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314</v>
      </c>
      <c r="AU1168" s="20" t="s">
        <v>93</v>
      </c>
    </row>
    <row r="1169" s="14" customFormat="1">
      <c r="A1169" s="14"/>
      <c r="B1169" s="246"/>
      <c r="C1169" s="247"/>
      <c r="D1169" s="231" t="s">
        <v>268</v>
      </c>
      <c r="E1169" s="248" t="s">
        <v>19</v>
      </c>
      <c r="F1169" s="249" t="s">
        <v>1324</v>
      </c>
      <c r="G1169" s="247"/>
      <c r="H1169" s="248" t="s">
        <v>19</v>
      </c>
      <c r="I1169" s="250"/>
      <c r="J1169" s="247"/>
      <c r="K1169" s="247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268</v>
      </c>
      <c r="AU1169" s="255" t="s">
        <v>93</v>
      </c>
      <c r="AV1169" s="14" t="s">
        <v>82</v>
      </c>
      <c r="AW1169" s="14" t="s">
        <v>34</v>
      </c>
      <c r="AX1169" s="14" t="s">
        <v>74</v>
      </c>
      <c r="AY1169" s="255" t="s">
        <v>224</v>
      </c>
    </row>
    <row r="1170" s="13" customFormat="1">
      <c r="A1170" s="13"/>
      <c r="B1170" s="229"/>
      <c r="C1170" s="230"/>
      <c r="D1170" s="231" t="s">
        <v>268</v>
      </c>
      <c r="E1170" s="232" t="s">
        <v>19</v>
      </c>
      <c r="F1170" s="233" t="s">
        <v>1325</v>
      </c>
      <c r="G1170" s="230"/>
      <c r="H1170" s="234">
        <v>14</v>
      </c>
      <c r="I1170" s="235"/>
      <c r="J1170" s="230"/>
      <c r="K1170" s="230"/>
      <c r="L1170" s="236"/>
      <c r="M1170" s="237"/>
      <c r="N1170" s="238"/>
      <c r="O1170" s="238"/>
      <c r="P1170" s="238"/>
      <c r="Q1170" s="238"/>
      <c r="R1170" s="238"/>
      <c r="S1170" s="238"/>
      <c r="T1170" s="23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0" t="s">
        <v>268</v>
      </c>
      <c r="AU1170" s="240" t="s">
        <v>93</v>
      </c>
      <c r="AV1170" s="13" t="s">
        <v>93</v>
      </c>
      <c r="AW1170" s="13" t="s">
        <v>34</v>
      </c>
      <c r="AX1170" s="13" t="s">
        <v>82</v>
      </c>
      <c r="AY1170" s="240" t="s">
        <v>224</v>
      </c>
    </row>
    <row r="1171" s="2" customFormat="1" ht="37.8" customHeight="1">
      <c r="A1171" s="41"/>
      <c r="B1171" s="42"/>
      <c r="C1171" s="216" t="s">
        <v>1326</v>
      </c>
      <c r="D1171" s="216" t="s">
        <v>227</v>
      </c>
      <c r="E1171" s="217" t="s">
        <v>1327</v>
      </c>
      <c r="F1171" s="218" t="s">
        <v>1328</v>
      </c>
      <c r="G1171" s="219" t="s">
        <v>266</v>
      </c>
      <c r="H1171" s="220">
        <v>14</v>
      </c>
      <c r="I1171" s="221"/>
      <c r="J1171" s="222">
        <f>ROUND(I1171*H1171,2)</f>
        <v>0</v>
      </c>
      <c r="K1171" s="218" t="s">
        <v>312</v>
      </c>
      <c r="L1171" s="47"/>
      <c r="M1171" s="223" t="s">
        <v>19</v>
      </c>
      <c r="N1171" s="224" t="s">
        <v>46</v>
      </c>
      <c r="O1171" s="87"/>
      <c r="P1171" s="225">
        <f>O1171*H1171</f>
        <v>0</v>
      </c>
      <c r="Q1171" s="225">
        <v>0</v>
      </c>
      <c r="R1171" s="225">
        <f>Q1171*H1171</f>
        <v>0</v>
      </c>
      <c r="S1171" s="225">
        <v>0</v>
      </c>
      <c r="T1171" s="226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7" t="s">
        <v>231</v>
      </c>
      <c r="AT1171" s="227" t="s">
        <v>227</v>
      </c>
      <c r="AU1171" s="227" t="s">
        <v>93</v>
      </c>
      <c r="AY1171" s="20" t="s">
        <v>224</v>
      </c>
      <c r="BE1171" s="228">
        <f>IF(N1171="základní",J1171,0)</f>
        <v>0</v>
      </c>
      <c r="BF1171" s="228">
        <f>IF(N1171="snížená",J1171,0)</f>
        <v>0</v>
      </c>
      <c r="BG1171" s="228">
        <f>IF(N1171="zákl. přenesená",J1171,0)</f>
        <v>0</v>
      </c>
      <c r="BH1171" s="228">
        <f>IF(N1171="sníž. přenesená",J1171,0)</f>
        <v>0</v>
      </c>
      <c r="BI1171" s="228">
        <f>IF(N1171="nulová",J1171,0)</f>
        <v>0</v>
      </c>
      <c r="BJ1171" s="20" t="s">
        <v>93</v>
      </c>
      <c r="BK1171" s="228">
        <f>ROUND(I1171*H1171,2)</f>
        <v>0</v>
      </c>
      <c r="BL1171" s="20" t="s">
        <v>231</v>
      </c>
      <c r="BM1171" s="227" t="s">
        <v>1329</v>
      </c>
    </row>
    <row r="1172" s="2" customFormat="1">
      <c r="A1172" s="41"/>
      <c r="B1172" s="42"/>
      <c r="C1172" s="43"/>
      <c r="D1172" s="267" t="s">
        <v>314</v>
      </c>
      <c r="E1172" s="43"/>
      <c r="F1172" s="268" t="s">
        <v>1330</v>
      </c>
      <c r="G1172" s="43"/>
      <c r="H1172" s="43"/>
      <c r="I1172" s="269"/>
      <c r="J1172" s="43"/>
      <c r="K1172" s="43"/>
      <c r="L1172" s="47"/>
      <c r="M1172" s="270"/>
      <c r="N1172" s="271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314</v>
      </c>
      <c r="AU1172" s="20" t="s">
        <v>93</v>
      </c>
    </row>
    <row r="1173" s="2" customFormat="1" ht="16.5" customHeight="1">
      <c r="A1173" s="41"/>
      <c r="B1173" s="42"/>
      <c r="C1173" s="286" t="s">
        <v>1331</v>
      </c>
      <c r="D1173" s="286" t="s">
        <v>572</v>
      </c>
      <c r="E1173" s="287" t="s">
        <v>1332</v>
      </c>
      <c r="F1173" s="288" t="s">
        <v>1333</v>
      </c>
      <c r="G1173" s="289" t="s">
        <v>371</v>
      </c>
      <c r="H1173" s="290">
        <v>0.067000000000000004</v>
      </c>
      <c r="I1173" s="291"/>
      <c r="J1173" s="292">
        <f>ROUND(I1173*H1173,2)</f>
        <v>0</v>
      </c>
      <c r="K1173" s="288" t="s">
        <v>312</v>
      </c>
      <c r="L1173" s="293"/>
      <c r="M1173" s="294" t="s">
        <v>19</v>
      </c>
      <c r="N1173" s="295" t="s">
        <v>46</v>
      </c>
      <c r="O1173" s="87"/>
      <c r="P1173" s="225">
        <f>O1173*H1173</f>
        <v>0</v>
      </c>
      <c r="Q1173" s="225">
        <v>1</v>
      </c>
      <c r="R1173" s="225">
        <f>Q1173*H1173</f>
        <v>0.067000000000000004</v>
      </c>
      <c r="S1173" s="225">
        <v>0</v>
      </c>
      <c r="T1173" s="226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7" t="s">
        <v>254</v>
      </c>
      <c r="AT1173" s="227" t="s">
        <v>572</v>
      </c>
      <c r="AU1173" s="227" t="s">
        <v>93</v>
      </c>
      <c r="AY1173" s="20" t="s">
        <v>224</v>
      </c>
      <c r="BE1173" s="228">
        <f>IF(N1173="základní",J1173,0)</f>
        <v>0</v>
      </c>
      <c r="BF1173" s="228">
        <f>IF(N1173="snížená",J1173,0)</f>
        <v>0</v>
      </c>
      <c r="BG1173" s="228">
        <f>IF(N1173="zákl. přenesená",J1173,0)</f>
        <v>0</v>
      </c>
      <c r="BH1173" s="228">
        <f>IF(N1173="sníž. přenesená",J1173,0)</f>
        <v>0</v>
      </c>
      <c r="BI1173" s="228">
        <f>IF(N1173="nulová",J1173,0)</f>
        <v>0</v>
      </c>
      <c r="BJ1173" s="20" t="s">
        <v>93</v>
      </c>
      <c r="BK1173" s="228">
        <f>ROUND(I1173*H1173,2)</f>
        <v>0</v>
      </c>
      <c r="BL1173" s="20" t="s">
        <v>231</v>
      </c>
      <c r="BM1173" s="227" t="s">
        <v>1334</v>
      </c>
    </row>
    <row r="1174" s="14" customFormat="1">
      <c r="A1174" s="14"/>
      <c r="B1174" s="246"/>
      <c r="C1174" s="247"/>
      <c r="D1174" s="231" t="s">
        <v>268</v>
      </c>
      <c r="E1174" s="248" t="s">
        <v>19</v>
      </c>
      <c r="F1174" s="249" t="s">
        <v>1335</v>
      </c>
      <c r="G1174" s="247"/>
      <c r="H1174" s="248" t="s">
        <v>19</v>
      </c>
      <c r="I1174" s="250"/>
      <c r="J1174" s="247"/>
      <c r="K1174" s="247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268</v>
      </c>
      <c r="AU1174" s="255" t="s">
        <v>93</v>
      </c>
      <c r="AV1174" s="14" t="s">
        <v>82</v>
      </c>
      <c r="AW1174" s="14" t="s">
        <v>34</v>
      </c>
      <c r="AX1174" s="14" t="s">
        <v>74</v>
      </c>
      <c r="AY1174" s="255" t="s">
        <v>224</v>
      </c>
    </row>
    <row r="1175" s="13" customFormat="1">
      <c r="A1175" s="13"/>
      <c r="B1175" s="229"/>
      <c r="C1175" s="230"/>
      <c r="D1175" s="231" t="s">
        <v>268</v>
      </c>
      <c r="E1175" s="232" t="s">
        <v>19</v>
      </c>
      <c r="F1175" s="233" t="s">
        <v>1336</v>
      </c>
      <c r="G1175" s="230"/>
      <c r="H1175" s="234">
        <v>1.1200000000000001</v>
      </c>
      <c r="I1175" s="235"/>
      <c r="J1175" s="230"/>
      <c r="K1175" s="230"/>
      <c r="L1175" s="236"/>
      <c r="M1175" s="237"/>
      <c r="N1175" s="238"/>
      <c r="O1175" s="238"/>
      <c r="P1175" s="238"/>
      <c r="Q1175" s="238"/>
      <c r="R1175" s="238"/>
      <c r="S1175" s="238"/>
      <c r="T1175" s="239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40" t="s">
        <v>268</v>
      </c>
      <c r="AU1175" s="240" t="s">
        <v>93</v>
      </c>
      <c r="AV1175" s="13" t="s">
        <v>93</v>
      </c>
      <c r="AW1175" s="13" t="s">
        <v>34</v>
      </c>
      <c r="AX1175" s="13" t="s">
        <v>82</v>
      </c>
      <c r="AY1175" s="240" t="s">
        <v>224</v>
      </c>
    </row>
    <row r="1176" s="13" customFormat="1">
      <c r="A1176" s="13"/>
      <c r="B1176" s="229"/>
      <c r="C1176" s="230"/>
      <c r="D1176" s="231" t="s">
        <v>268</v>
      </c>
      <c r="E1176" s="230"/>
      <c r="F1176" s="233" t="s">
        <v>1337</v>
      </c>
      <c r="G1176" s="230"/>
      <c r="H1176" s="234">
        <v>0.067000000000000004</v>
      </c>
      <c r="I1176" s="235"/>
      <c r="J1176" s="230"/>
      <c r="K1176" s="230"/>
      <c r="L1176" s="236"/>
      <c r="M1176" s="237"/>
      <c r="N1176" s="238"/>
      <c r="O1176" s="238"/>
      <c r="P1176" s="238"/>
      <c r="Q1176" s="238"/>
      <c r="R1176" s="238"/>
      <c r="S1176" s="238"/>
      <c r="T1176" s="239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0" t="s">
        <v>268</v>
      </c>
      <c r="AU1176" s="240" t="s">
        <v>93</v>
      </c>
      <c r="AV1176" s="13" t="s">
        <v>93</v>
      </c>
      <c r="AW1176" s="13" t="s">
        <v>4</v>
      </c>
      <c r="AX1176" s="13" t="s">
        <v>82</v>
      </c>
      <c r="AY1176" s="240" t="s">
        <v>224</v>
      </c>
    </row>
    <row r="1177" s="2" customFormat="1" ht="16.5" customHeight="1">
      <c r="A1177" s="41"/>
      <c r="B1177" s="42"/>
      <c r="C1177" s="286" t="s">
        <v>1338</v>
      </c>
      <c r="D1177" s="286" t="s">
        <v>572</v>
      </c>
      <c r="E1177" s="287" t="s">
        <v>1339</v>
      </c>
      <c r="F1177" s="288" t="s">
        <v>1340</v>
      </c>
      <c r="G1177" s="289" t="s">
        <v>595</v>
      </c>
      <c r="H1177" s="290">
        <v>56</v>
      </c>
      <c r="I1177" s="291"/>
      <c r="J1177" s="292">
        <f>ROUND(I1177*H1177,2)</f>
        <v>0</v>
      </c>
      <c r="K1177" s="288" t="s">
        <v>19</v>
      </c>
      <c r="L1177" s="293"/>
      <c r="M1177" s="294" t="s">
        <v>19</v>
      </c>
      <c r="N1177" s="295" t="s">
        <v>46</v>
      </c>
      <c r="O1177" s="87"/>
      <c r="P1177" s="225">
        <f>O1177*H1177</f>
        <v>0</v>
      </c>
      <c r="Q1177" s="225">
        <v>0.033000000000000002</v>
      </c>
      <c r="R1177" s="225">
        <f>Q1177*H1177</f>
        <v>1.8480000000000001</v>
      </c>
      <c r="S1177" s="225">
        <v>0</v>
      </c>
      <c r="T1177" s="226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27" t="s">
        <v>254</v>
      </c>
      <c r="AT1177" s="227" t="s">
        <v>572</v>
      </c>
      <c r="AU1177" s="227" t="s">
        <v>93</v>
      </c>
      <c r="AY1177" s="20" t="s">
        <v>224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20" t="s">
        <v>93</v>
      </c>
      <c r="BK1177" s="228">
        <f>ROUND(I1177*H1177,2)</f>
        <v>0</v>
      </c>
      <c r="BL1177" s="20" t="s">
        <v>231</v>
      </c>
      <c r="BM1177" s="227" t="s">
        <v>1341</v>
      </c>
    </row>
    <row r="1178" s="12" customFormat="1" ht="22.8" customHeight="1">
      <c r="A1178" s="12"/>
      <c r="B1178" s="200"/>
      <c r="C1178" s="201"/>
      <c r="D1178" s="202" t="s">
        <v>73</v>
      </c>
      <c r="E1178" s="214" t="s">
        <v>1342</v>
      </c>
      <c r="F1178" s="214" t="s">
        <v>1343</v>
      </c>
      <c r="G1178" s="201"/>
      <c r="H1178" s="201"/>
      <c r="I1178" s="204"/>
      <c r="J1178" s="215">
        <f>BK1178</f>
        <v>0</v>
      </c>
      <c r="K1178" s="201"/>
      <c r="L1178" s="206"/>
      <c r="M1178" s="207"/>
      <c r="N1178" s="208"/>
      <c r="O1178" s="208"/>
      <c r="P1178" s="209">
        <f>SUM(P1179:P1187)</f>
        <v>0</v>
      </c>
      <c r="Q1178" s="208"/>
      <c r="R1178" s="209">
        <f>SUM(R1179:R1187)</f>
        <v>16.051444699999998</v>
      </c>
      <c r="S1178" s="208"/>
      <c r="T1178" s="210">
        <f>SUM(T1179:T1187)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11" t="s">
        <v>82</v>
      </c>
      <c r="AT1178" s="212" t="s">
        <v>73</v>
      </c>
      <c r="AU1178" s="212" t="s">
        <v>82</v>
      </c>
      <c r="AY1178" s="211" t="s">
        <v>224</v>
      </c>
      <c r="BK1178" s="213">
        <f>SUM(BK1179:BK1187)</f>
        <v>0</v>
      </c>
    </row>
    <row r="1179" s="2" customFormat="1" ht="33" customHeight="1">
      <c r="A1179" s="41"/>
      <c r="B1179" s="42"/>
      <c r="C1179" s="216" t="s">
        <v>1344</v>
      </c>
      <c r="D1179" s="216" t="s">
        <v>227</v>
      </c>
      <c r="E1179" s="217" t="s">
        <v>1287</v>
      </c>
      <c r="F1179" s="218" t="s">
        <v>1288</v>
      </c>
      <c r="G1179" s="219" t="s">
        <v>266</v>
      </c>
      <c r="H1179" s="220">
        <v>19.504999999999999</v>
      </c>
      <c r="I1179" s="221"/>
      <c r="J1179" s="222">
        <f>ROUND(I1179*H1179,2)</f>
        <v>0</v>
      </c>
      <c r="K1179" s="218" t="s">
        <v>312</v>
      </c>
      <c r="L1179" s="47"/>
      <c r="M1179" s="223" t="s">
        <v>19</v>
      </c>
      <c r="N1179" s="224" t="s">
        <v>46</v>
      </c>
      <c r="O1179" s="87"/>
      <c r="P1179" s="225">
        <f>O1179*H1179</f>
        <v>0</v>
      </c>
      <c r="Q1179" s="225">
        <v>0</v>
      </c>
      <c r="R1179" s="225">
        <f>Q1179*H1179</f>
        <v>0</v>
      </c>
      <c r="S1179" s="225">
        <v>0</v>
      </c>
      <c r="T1179" s="226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27" t="s">
        <v>231</v>
      </c>
      <c r="AT1179" s="227" t="s">
        <v>227</v>
      </c>
      <c r="AU1179" s="227" t="s">
        <v>93</v>
      </c>
      <c r="AY1179" s="20" t="s">
        <v>224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20" t="s">
        <v>93</v>
      </c>
      <c r="BK1179" s="228">
        <f>ROUND(I1179*H1179,2)</f>
        <v>0</v>
      </c>
      <c r="BL1179" s="20" t="s">
        <v>231</v>
      </c>
      <c r="BM1179" s="227" t="s">
        <v>1345</v>
      </c>
    </row>
    <row r="1180" s="2" customFormat="1">
      <c r="A1180" s="41"/>
      <c r="B1180" s="42"/>
      <c r="C1180" s="43"/>
      <c r="D1180" s="267" t="s">
        <v>314</v>
      </c>
      <c r="E1180" s="43"/>
      <c r="F1180" s="268" t="s">
        <v>1290</v>
      </c>
      <c r="G1180" s="43"/>
      <c r="H1180" s="43"/>
      <c r="I1180" s="269"/>
      <c r="J1180" s="43"/>
      <c r="K1180" s="43"/>
      <c r="L1180" s="47"/>
      <c r="M1180" s="270"/>
      <c r="N1180" s="271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314</v>
      </c>
      <c r="AU1180" s="20" t="s">
        <v>93</v>
      </c>
    </row>
    <row r="1181" s="2" customFormat="1" ht="33" customHeight="1">
      <c r="A1181" s="41"/>
      <c r="B1181" s="42"/>
      <c r="C1181" s="216" t="s">
        <v>1346</v>
      </c>
      <c r="D1181" s="216" t="s">
        <v>227</v>
      </c>
      <c r="E1181" s="217" t="s">
        <v>1347</v>
      </c>
      <c r="F1181" s="218" t="s">
        <v>1348</v>
      </c>
      <c r="G1181" s="219" t="s">
        <v>266</v>
      </c>
      <c r="H1181" s="220">
        <v>19.504999999999999</v>
      </c>
      <c r="I1181" s="221"/>
      <c r="J1181" s="222">
        <f>ROUND(I1181*H1181,2)</f>
        <v>0</v>
      </c>
      <c r="K1181" s="218" t="s">
        <v>312</v>
      </c>
      <c r="L1181" s="47"/>
      <c r="M1181" s="223" t="s">
        <v>19</v>
      </c>
      <c r="N1181" s="224" t="s">
        <v>46</v>
      </c>
      <c r="O1181" s="87"/>
      <c r="P1181" s="225">
        <f>O1181*H1181</f>
        <v>0</v>
      </c>
      <c r="Q1181" s="225">
        <v>0.57499999999999996</v>
      </c>
      <c r="R1181" s="225">
        <f>Q1181*H1181</f>
        <v>11.215374999999998</v>
      </c>
      <c r="S1181" s="225">
        <v>0</v>
      </c>
      <c r="T1181" s="226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7" t="s">
        <v>231</v>
      </c>
      <c r="AT1181" s="227" t="s">
        <v>227</v>
      </c>
      <c r="AU1181" s="227" t="s">
        <v>93</v>
      </c>
      <c r="AY1181" s="20" t="s">
        <v>224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20" t="s">
        <v>93</v>
      </c>
      <c r="BK1181" s="228">
        <f>ROUND(I1181*H1181,2)</f>
        <v>0</v>
      </c>
      <c r="BL1181" s="20" t="s">
        <v>231</v>
      </c>
      <c r="BM1181" s="227" t="s">
        <v>1349</v>
      </c>
    </row>
    <row r="1182" s="2" customFormat="1">
      <c r="A1182" s="41"/>
      <c r="B1182" s="42"/>
      <c r="C1182" s="43"/>
      <c r="D1182" s="267" t="s">
        <v>314</v>
      </c>
      <c r="E1182" s="43"/>
      <c r="F1182" s="268" t="s">
        <v>1350</v>
      </c>
      <c r="G1182" s="43"/>
      <c r="H1182" s="43"/>
      <c r="I1182" s="269"/>
      <c r="J1182" s="43"/>
      <c r="K1182" s="43"/>
      <c r="L1182" s="47"/>
      <c r="M1182" s="270"/>
      <c r="N1182" s="271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314</v>
      </c>
      <c r="AU1182" s="20" t="s">
        <v>93</v>
      </c>
    </row>
    <row r="1183" s="14" customFormat="1">
      <c r="A1183" s="14"/>
      <c r="B1183" s="246"/>
      <c r="C1183" s="247"/>
      <c r="D1183" s="231" t="s">
        <v>268</v>
      </c>
      <c r="E1183" s="248" t="s">
        <v>19</v>
      </c>
      <c r="F1183" s="249" t="s">
        <v>1351</v>
      </c>
      <c r="G1183" s="247"/>
      <c r="H1183" s="248" t="s">
        <v>19</v>
      </c>
      <c r="I1183" s="250"/>
      <c r="J1183" s="247"/>
      <c r="K1183" s="247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268</v>
      </c>
      <c r="AU1183" s="255" t="s">
        <v>93</v>
      </c>
      <c r="AV1183" s="14" t="s">
        <v>82</v>
      </c>
      <c r="AW1183" s="14" t="s">
        <v>34</v>
      </c>
      <c r="AX1183" s="14" t="s">
        <v>74</v>
      </c>
      <c r="AY1183" s="255" t="s">
        <v>224</v>
      </c>
    </row>
    <row r="1184" s="14" customFormat="1">
      <c r="A1184" s="14"/>
      <c r="B1184" s="246"/>
      <c r="C1184" s="247"/>
      <c r="D1184" s="231" t="s">
        <v>268</v>
      </c>
      <c r="E1184" s="248" t="s">
        <v>19</v>
      </c>
      <c r="F1184" s="249" t="s">
        <v>1352</v>
      </c>
      <c r="G1184" s="247"/>
      <c r="H1184" s="248" t="s">
        <v>19</v>
      </c>
      <c r="I1184" s="250"/>
      <c r="J1184" s="247"/>
      <c r="K1184" s="247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268</v>
      </c>
      <c r="AU1184" s="255" t="s">
        <v>93</v>
      </c>
      <c r="AV1184" s="14" t="s">
        <v>82</v>
      </c>
      <c r="AW1184" s="14" t="s">
        <v>34</v>
      </c>
      <c r="AX1184" s="14" t="s">
        <v>74</v>
      </c>
      <c r="AY1184" s="255" t="s">
        <v>224</v>
      </c>
    </row>
    <row r="1185" s="13" customFormat="1">
      <c r="A1185" s="13"/>
      <c r="B1185" s="229"/>
      <c r="C1185" s="230"/>
      <c r="D1185" s="231" t="s">
        <v>268</v>
      </c>
      <c r="E1185" s="232" t="s">
        <v>19</v>
      </c>
      <c r="F1185" s="233" t="s">
        <v>1353</v>
      </c>
      <c r="G1185" s="230"/>
      <c r="H1185" s="234">
        <v>19.504999999999999</v>
      </c>
      <c r="I1185" s="235"/>
      <c r="J1185" s="230"/>
      <c r="K1185" s="230"/>
      <c r="L1185" s="236"/>
      <c r="M1185" s="237"/>
      <c r="N1185" s="238"/>
      <c r="O1185" s="238"/>
      <c r="P1185" s="238"/>
      <c r="Q1185" s="238"/>
      <c r="R1185" s="238"/>
      <c r="S1185" s="238"/>
      <c r="T1185" s="239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0" t="s">
        <v>268</v>
      </c>
      <c r="AU1185" s="240" t="s">
        <v>93</v>
      </c>
      <c r="AV1185" s="13" t="s">
        <v>93</v>
      </c>
      <c r="AW1185" s="13" t="s">
        <v>34</v>
      </c>
      <c r="AX1185" s="13" t="s">
        <v>82</v>
      </c>
      <c r="AY1185" s="240" t="s">
        <v>224</v>
      </c>
    </row>
    <row r="1186" s="2" customFormat="1" ht="37.8" customHeight="1">
      <c r="A1186" s="41"/>
      <c r="B1186" s="42"/>
      <c r="C1186" s="216" t="s">
        <v>1354</v>
      </c>
      <c r="D1186" s="216" t="s">
        <v>227</v>
      </c>
      <c r="E1186" s="217" t="s">
        <v>1355</v>
      </c>
      <c r="F1186" s="218" t="s">
        <v>1356</v>
      </c>
      <c r="G1186" s="219" t="s">
        <v>266</v>
      </c>
      <c r="H1186" s="220">
        <v>19.504999999999999</v>
      </c>
      <c r="I1186" s="221"/>
      <c r="J1186" s="222">
        <f>ROUND(I1186*H1186,2)</f>
        <v>0</v>
      </c>
      <c r="K1186" s="218" t="s">
        <v>312</v>
      </c>
      <c r="L1186" s="47"/>
      <c r="M1186" s="223" t="s">
        <v>19</v>
      </c>
      <c r="N1186" s="224" t="s">
        <v>46</v>
      </c>
      <c r="O1186" s="87"/>
      <c r="P1186" s="225">
        <f>O1186*H1186</f>
        <v>0</v>
      </c>
      <c r="Q1186" s="225">
        <v>0.24793999999999999</v>
      </c>
      <c r="R1186" s="225">
        <f>Q1186*H1186</f>
        <v>4.8360696999999995</v>
      </c>
      <c r="S1186" s="225">
        <v>0</v>
      </c>
      <c r="T1186" s="226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7" t="s">
        <v>231</v>
      </c>
      <c r="AT1186" s="227" t="s">
        <v>227</v>
      </c>
      <c r="AU1186" s="227" t="s">
        <v>93</v>
      </c>
      <c r="AY1186" s="20" t="s">
        <v>224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20" t="s">
        <v>93</v>
      </c>
      <c r="BK1186" s="228">
        <f>ROUND(I1186*H1186,2)</f>
        <v>0</v>
      </c>
      <c r="BL1186" s="20" t="s">
        <v>231</v>
      </c>
      <c r="BM1186" s="227" t="s">
        <v>1357</v>
      </c>
    </row>
    <row r="1187" s="2" customFormat="1">
      <c r="A1187" s="41"/>
      <c r="B1187" s="42"/>
      <c r="C1187" s="43"/>
      <c r="D1187" s="267" t="s">
        <v>314</v>
      </c>
      <c r="E1187" s="43"/>
      <c r="F1187" s="268" t="s">
        <v>1358</v>
      </c>
      <c r="G1187" s="43"/>
      <c r="H1187" s="43"/>
      <c r="I1187" s="269"/>
      <c r="J1187" s="43"/>
      <c r="K1187" s="43"/>
      <c r="L1187" s="47"/>
      <c r="M1187" s="270"/>
      <c r="N1187" s="271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314</v>
      </c>
      <c r="AU1187" s="20" t="s">
        <v>93</v>
      </c>
    </row>
    <row r="1188" s="12" customFormat="1" ht="22.8" customHeight="1">
      <c r="A1188" s="12"/>
      <c r="B1188" s="200"/>
      <c r="C1188" s="201"/>
      <c r="D1188" s="202" t="s">
        <v>73</v>
      </c>
      <c r="E1188" s="214" t="s">
        <v>1359</v>
      </c>
      <c r="F1188" s="214" t="s">
        <v>1360</v>
      </c>
      <c r="G1188" s="201"/>
      <c r="H1188" s="201"/>
      <c r="I1188" s="204"/>
      <c r="J1188" s="215">
        <f>BK1188</f>
        <v>0</v>
      </c>
      <c r="K1188" s="201"/>
      <c r="L1188" s="206"/>
      <c r="M1188" s="207"/>
      <c r="N1188" s="208"/>
      <c r="O1188" s="208"/>
      <c r="P1188" s="209">
        <f>SUM(P1189:P1205)</f>
        <v>0</v>
      </c>
      <c r="Q1188" s="208"/>
      <c r="R1188" s="209">
        <f>SUM(R1189:R1205)</f>
        <v>5.3929889999999991</v>
      </c>
      <c r="S1188" s="208"/>
      <c r="T1188" s="210">
        <f>SUM(T1189:T1205)</f>
        <v>0</v>
      </c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R1188" s="211" t="s">
        <v>82</v>
      </c>
      <c r="AT1188" s="212" t="s">
        <v>73</v>
      </c>
      <c r="AU1188" s="212" t="s">
        <v>82</v>
      </c>
      <c r="AY1188" s="211" t="s">
        <v>224</v>
      </c>
      <c r="BK1188" s="213">
        <f>SUM(BK1189:BK1205)</f>
        <v>0</v>
      </c>
    </row>
    <row r="1189" s="2" customFormat="1" ht="33" customHeight="1">
      <c r="A1189" s="41"/>
      <c r="B1189" s="42"/>
      <c r="C1189" s="216" t="s">
        <v>1361</v>
      </c>
      <c r="D1189" s="216" t="s">
        <v>227</v>
      </c>
      <c r="E1189" s="217" t="s">
        <v>1287</v>
      </c>
      <c r="F1189" s="218" t="s">
        <v>1288</v>
      </c>
      <c r="G1189" s="219" t="s">
        <v>266</v>
      </c>
      <c r="H1189" s="220">
        <v>8.3000000000000007</v>
      </c>
      <c r="I1189" s="221"/>
      <c r="J1189" s="222">
        <f>ROUND(I1189*H1189,2)</f>
        <v>0</v>
      </c>
      <c r="K1189" s="218" t="s">
        <v>312</v>
      </c>
      <c r="L1189" s="47"/>
      <c r="M1189" s="223" t="s">
        <v>19</v>
      </c>
      <c r="N1189" s="224" t="s">
        <v>46</v>
      </c>
      <c r="O1189" s="87"/>
      <c r="P1189" s="225">
        <f>O1189*H1189</f>
        <v>0</v>
      </c>
      <c r="Q1189" s="225">
        <v>0</v>
      </c>
      <c r="R1189" s="225">
        <f>Q1189*H1189</f>
        <v>0</v>
      </c>
      <c r="S1189" s="225">
        <v>0</v>
      </c>
      <c r="T1189" s="226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7" t="s">
        <v>231</v>
      </c>
      <c r="AT1189" s="227" t="s">
        <v>227</v>
      </c>
      <c r="AU1189" s="227" t="s">
        <v>93</v>
      </c>
      <c r="AY1189" s="20" t="s">
        <v>224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20" t="s">
        <v>93</v>
      </c>
      <c r="BK1189" s="228">
        <f>ROUND(I1189*H1189,2)</f>
        <v>0</v>
      </c>
      <c r="BL1189" s="20" t="s">
        <v>231</v>
      </c>
      <c r="BM1189" s="227" t="s">
        <v>1362</v>
      </c>
    </row>
    <row r="1190" s="2" customFormat="1">
      <c r="A1190" s="41"/>
      <c r="B1190" s="42"/>
      <c r="C1190" s="43"/>
      <c r="D1190" s="267" t="s">
        <v>314</v>
      </c>
      <c r="E1190" s="43"/>
      <c r="F1190" s="268" t="s">
        <v>1290</v>
      </c>
      <c r="G1190" s="43"/>
      <c r="H1190" s="43"/>
      <c r="I1190" s="269"/>
      <c r="J1190" s="43"/>
      <c r="K1190" s="43"/>
      <c r="L1190" s="47"/>
      <c r="M1190" s="270"/>
      <c r="N1190" s="271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314</v>
      </c>
      <c r="AU1190" s="20" t="s">
        <v>93</v>
      </c>
    </row>
    <row r="1191" s="14" customFormat="1">
      <c r="A1191" s="14"/>
      <c r="B1191" s="246"/>
      <c r="C1191" s="247"/>
      <c r="D1191" s="231" t="s">
        <v>268</v>
      </c>
      <c r="E1191" s="248" t="s">
        <v>19</v>
      </c>
      <c r="F1191" s="249" t="s">
        <v>1363</v>
      </c>
      <c r="G1191" s="247"/>
      <c r="H1191" s="248" t="s">
        <v>19</v>
      </c>
      <c r="I1191" s="250"/>
      <c r="J1191" s="247"/>
      <c r="K1191" s="247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268</v>
      </c>
      <c r="AU1191" s="255" t="s">
        <v>93</v>
      </c>
      <c r="AV1191" s="14" t="s">
        <v>82</v>
      </c>
      <c r="AW1191" s="14" t="s">
        <v>34</v>
      </c>
      <c r="AX1191" s="14" t="s">
        <v>74</v>
      </c>
      <c r="AY1191" s="255" t="s">
        <v>224</v>
      </c>
    </row>
    <row r="1192" s="13" customFormat="1">
      <c r="A1192" s="13"/>
      <c r="B1192" s="229"/>
      <c r="C1192" s="230"/>
      <c r="D1192" s="231" t="s">
        <v>268</v>
      </c>
      <c r="E1192" s="232" t="s">
        <v>19</v>
      </c>
      <c r="F1192" s="233" t="s">
        <v>1364</v>
      </c>
      <c r="G1192" s="230"/>
      <c r="H1192" s="234">
        <v>8.3000000000000007</v>
      </c>
      <c r="I1192" s="235"/>
      <c r="J1192" s="230"/>
      <c r="K1192" s="230"/>
      <c r="L1192" s="236"/>
      <c r="M1192" s="237"/>
      <c r="N1192" s="238"/>
      <c r="O1192" s="238"/>
      <c r="P1192" s="238"/>
      <c r="Q1192" s="238"/>
      <c r="R1192" s="238"/>
      <c r="S1192" s="238"/>
      <c r="T1192" s="239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0" t="s">
        <v>268</v>
      </c>
      <c r="AU1192" s="240" t="s">
        <v>93</v>
      </c>
      <c r="AV1192" s="13" t="s">
        <v>93</v>
      </c>
      <c r="AW1192" s="13" t="s">
        <v>34</v>
      </c>
      <c r="AX1192" s="13" t="s">
        <v>82</v>
      </c>
      <c r="AY1192" s="240" t="s">
        <v>224</v>
      </c>
    </row>
    <row r="1193" s="2" customFormat="1" ht="33" customHeight="1">
      <c r="A1193" s="41"/>
      <c r="B1193" s="42"/>
      <c r="C1193" s="216" t="s">
        <v>1365</v>
      </c>
      <c r="D1193" s="216" t="s">
        <v>227</v>
      </c>
      <c r="E1193" s="217" t="s">
        <v>1347</v>
      </c>
      <c r="F1193" s="218" t="s">
        <v>1348</v>
      </c>
      <c r="G1193" s="219" t="s">
        <v>266</v>
      </c>
      <c r="H1193" s="220">
        <v>6.2999999999999998</v>
      </c>
      <c r="I1193" s="221"/>
      <c r="J1193" s="222">
        <f>ROUND(I1193*H1193,2)</f>
        <v>0</v>
      </c>
      <c r="K1193" s="218" t="s">
        <v>312</v>
      </c>
      <c r="L1193" s="47"/>
      <c r="M1193" s="223" t="s">
        <v>19</v>
      </c>
      <c r="N1193" s="224" t="s">
        <v>46</v>
      </c>
      <c r="O1193" s="87"/>
      <c r="P1193" s="225">
        <f>O1193*H1193</f>
        <v>0</v>
      </c>
      <c r="Q1193" s="225">
        <v>0.57499999999999996</v>
      </c>
      <c r="R1193" s="225">
        <f>Q1193*H1193</f>
        <v>3.6224999999999996</v>
      </c>
      <c r="S1193" s="225">
        <v>0</v>
      </c>
      <c r="T1193" s="226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27" t="s">
        <v>231</v>
      </c>
      <c r="AT1193" s="227" t="s">
        <v>227</v>
      </c>
      <c r="AU1193" s="227" t="s">
        <v>93</v>
      </c>
      <c r="AY1193" s="20" t="s">
        <v>224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20" t="s">
        <v>93</v>
      </c>
      <c r="BK1193" s="228">
        <f>ROUND(I1193*H1193,2)</f>
        <v>0</v>
      </c>
      <c r="BL1193" s="20" t="s">
        <v>231</v>
      </c>
      <c r="BM1193" s="227" t="s">
        <v>1366</v>
      </c>
    </row>
    <row r="1194" s="2" customFormat="1">
      <c r="A1194" s="41"/>
      <c r="B1194" s="42"/>
      <c r="C1194" s="43"/>
      <c r="D1194" s="267" t="s">
        <v>314</v>
      </c>
      <c r="E1194" s="43"/>
      <c r="F1194" s="268" t="s">
        <v>1350</v>
      </c>
      <c r="G1194" s="43"/>
      <c r="H1194" s="43"/>
      <c r="I1194" s="269"/>
      <c r="J1194" s="43"/>
      <c r="K1194" s="43"/>
      <c r="L1194" s="47"/>
      <c r="M1194" s="270"/>
      <c r="N1194" s="271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314</v>
      </c>
      <c r="AU1194" s="20" t="s">
        <v>93</v>
      </c>
    </row>
    <row r="1195" s="14" customFormat="1">
      <c r="A1195" s="14"/>
      <c r="B1195" s="246"/>
      <c r="C1195" s="247"/>
      <c r="D1195" s="231" t="s">
        <v>268</v>
      </c>
      <c r="E1195" s="248" t="s">
        <v>19</v>
      </c>
      <c r="F1195" s="249" t="s">
        <v>1367</v>
      </c>
      <c r="G1195" s="247"/>
      <c r="H1195" s="248" t="s">
        <v>19</v>
      </c>
      <c r="I1195" s="250"/>
      <c r="J1195" s="247"/>
      <c r="K1195" s="247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268</v>
      </c>
      <c r="AU1195" s="255" t="s">
        <v>93</v>
      </c>
      <c r="AV1195" s="14" t="s">
        <v>82</v>
      </c>
      <c r="AW1195" s="14" t="s">
        <v>34</v>
      </c>
      <c r="AX1195" s="14" t="s">
        <v>74</v>
      </c>
      <c r="AY1195" s="255" t="s">
        <v>224</v>
      </c>
    </row>
    <row r="1196" s="14" customFormat="1">
      <c r="A1196" s="14"/>
      <c r="B1196" s="246"/>
      <c r="C1196" s="247"/>
      <c r="D1196" s="231" t="s">
        <v>268</v>
      </c>
      <c r="E1196" s="248" t="s">
        <v>19</v>
      </c>
      <c r="F1196" s="249" t="s">
        <v>1368</v>
      </c>
      <c r="G1196" s="247"/>
      <c r="H1196" s="248" t="s">
        <v>19</v>
      </c>
      <c r="I1196" s="250"/>
      <c r="J1196" s="247"/>
      <c r="K1196" s="247"/>
      <c r="L1196" s="251"/>
      <c r="M1196" s="252"/>
      <c r="N1196" s="253"/>
      <c r="O1196" s="253"/>
      <c r="P1196" s="253"/>
      <c r="Q1196" s="253"/>
      <c r="R1196" s="253"/>
      <c r="S1196" s="253"/>
      <c r="T1196" s="25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5" t="s">
        <v>268</v>
      </c>
      <c r="AU1196" s="255" t="s">
        <v>93</v>
      </c>
      <c r="AV1196" s="14" t="s">
        <v>82</v>
      </c>
      <c r="AW1196" s="14" t="s">
        <v>34</v>
      </c>
      <c r="AX1196" s="14" t="s">
        <v>74</v>
      </c>
      <c r="AY1196" s="255" t="s">
        <v>224</v>
      </c>
    </row>
    <row r="1197" s="14" customFormat="1">
      <c r="A1197" s="14"/>
      <c r="B1197" s="246"/>
      <c r="C1197" s="247"/>
      <c r="D1197" s="231" t="s">
        <v>268</v>
      </c>
      <c r="E1197" s="248" t="s">
        <v>19</v>
      </c>
      <c r="F1197" s="249" t="s">
        <v>1363</v>
      </c>
      <c r="G1197" s="247"/>
      <c r="H1197" s="248" t="s">
        <v>19</v>
      </c>
      <c r="I1197" s="250"/>
      <c r="J1197" s="247"/>
      <c r="K1197" s="247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268</v>
      </c>
      <c r="AU1197" s="255" t="s">
        <v>93</v>
      </c>
      <c r="AV1197" s="14" t="s">
        <v>82</v>
      </c>
      <c r="AW1197" s="14" t="s">
        <v>34</v>
      </c>
      <c r="AX1197" s="14" t="s">
        <v>74</v>
      </c>
      <c r="AY1197" s="255" t="s">
        <v>224</v>
      </c>
    </row>
    <row r="1198" s="13" customFormat="1">
      <c r="A1198" s="13"/>
      <c r="B1198" s="229"/>
      <c r="C1198" s="230"/>
      <c r="D1198" s="231" t="s">
        <v>268</v>
      </c>
      <c r="E1198" s="232" t="s">
        <v>19</v>
      </c>
      <c r="F1198" s="233" t="s">
        <v>1369</v>
      </c>
      <c r="G1198" s="230"/>
      <c r="H1198" s="234">
        <v>6.2999999999999998</v>
      </c>
      <c r="I1198" s="235"/>
      <c r="J1198" s="230"/>
      <c r="K1198" s="230"/>
      <c r="L1198" s="236"/>
      <c r="M1198" s="237"/>
      <c r="N1198" s="238"/>
      <c r="O1198" s="238"/>
      <c r="P1198" s="238"/>
      <c r="Q1198" s="238"/>
      <c r="R1198" s="238"/>
      <c r="S1198" s="238"/>
      <c r="T1198" s="23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0" t="s">
        <v>268</v>
      </c>
      <c r="AU1198" s="240" t="s">
        <v>93</v>
      </c>
      <c r="AV1198" s="13" t="s">
        <v>93</v>
      </c>
      <c r="AW1198" s="13" t="s">
        <v>34</v>
      </c>
      <c r="AX1198" s="13" t="s">
        <v>82</v>
      </c>
      <c r="AY1198" s="240" t="s">
        <v>224</v>
      </c>
    </row>
    <row r="1199" s="2" customFormat="1" ht="66.75" customHeight="1">
      <c r="A1199" s="41"/>
      <c r="B1199" s="42"/>
      <c r="C1199" s="216" t="s">
        <v>1370</v>
      </c>
      <c r="D1199" s="216" t="s">
        <v>227</v>
      </c>
      <c r="E1199" s="217" t="s">
        <v>1371</v>
      </c>
      <c r="F1199" s="218" t="s">
        <v>1372</v>
      </c>
      <c r="G1199" s="219" t="s">
        <v>266</v>
      </c>
      <c r="H1199" s="220">
        <v>6.2999999999999998</v>
      </c>
      <c r="I1199" s="221"/>
      <c r="J1199" s="222">
        <f>ROUND(I1199*H1199,2)</f>
        <v>0</v>
      </c>
      <c r="K1199" s="218" t="s">
        <v>312</v>
      </c>
      <c r="L1199" s="47"/>
      <c r="M1199" s="223" t="s">
        <v>19</v>
      </c>
      <c r="N1199" s="224" t="s">
        <v>46</v>
      </c>
      <c r="O1199" s="87"/>
      <c r="P1199" s="225">
        <f>O1199*H1199</f>
        <v>0</v>
      </c>
      <c r="Q1199" s="225">
        <v>0.14610000000000001</v>
      </c>
      <c r="R1199" s="225">
        <f>Q1199*H1199</f>
        <v>0.92042999999999997</v>
      </c>
      <c r="S1199" s="225">
        <v>0</v>
      </c>
      <c r="T1199" s="226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27" t="s">
        <v>231</v>
      </c>
      <c r="AT1199" s="227" t="s">
        <v>227</v>
      </c>
      <c r="AU1199" s="227" t="s">
        <v>93</v>
      </c>
      <c r="AY1199" s="20" t="s">
        <v>224</v>
      </c>
      <c r="BE1199" s="228">
        <f>IF(N1199="základní",J1199,0)</f>
        <v>0</v>
      </c>
      <c r="BF1199" s="228">
        <f>IF(N1199="snížená",J1199,0)</f>
        <v>0</v>
      </c>
      <c r="BG1199" s="228">
        <f>IF(N1199="zákl. přenesená",J1199,0)</f>
        <v>0</v>
      </c>
      <c r="BH1199" s="228">
        <f>IF(N1199="sníž. přenesená",J1199,0)</f>
        <v>0</v>
      </c>
      <c r="BI1199" s="228">
        <f>IF(N1199="nulová",J1199,0)</f>
        <v>0</v>
      </c>
      <c r="BJ1199" s="20" t="s">
        <v>93</v>
      </c>
      <c r="BK1199" s="228">
        <f>ROUND(I1199*H1199,2)</f>
        <v>0</v>
      </c>
      <c r="BL1199" s="20" t="s">
        <v>231</v>
      </c>
      <c r="BM1199" s="227" t="s">
        <v>1373</v>
      </c>
    </row>
    <row r="1200" s="2" customFormat="1">
      <c r="A1200" s="41"/>
      <c r="B1200" s="42"/>
      <c r="C1200" s="43"/>
      <c r="D1200" s="267" t="s">
        <v>314</v>
      </c>
      <c r="E1200" s="43"/>
      <c r="F1200" s="268" t="s">
        <v>1374</v>
      </c>
      <c r="G1200" s="43"/>
      <c r="H1200" s="43"/>
      <c r="I1200" s="269"/>
      <c r="J1200" s="43"/>
      <c r="K1200" s="43"/>
      <c r="L1200" s="47"/>
      <c r="M1200" s="270"/>
      <c r="N1200" s="271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314</v>
      </c>
      <c r="AU1200" s="20" t="s">
        <v>93</v>
      </c>
    </row>
    <row r="1201" s="14" customFormat="1">
      <c r="A1201" s="14"/>
      <c r="B1201" s="246"/>
      <c r="C1201" s="247"/>
      <c r="D1201" s="231" t="s">
        <v>268</v>
      </c>
      <c r="E1201" s="248" t="s">
        <v>19</v>
      </c>
      <c r="F1201" s="249" t="s">
        <v>1368</v>
      </c>
      <c r="G1201" s="247"/>
      <c r="H1201" s="248" t="s">
        <v>19</v>
      </c>
      <c r="I1201" s="250"/>
      <c r="J1201" s="247"/>
      <c r="K1201" s="247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268</v>
      </c>
      <c r="AU1201" s="255" t="s">
        <v>93</v>
      </c>
      <c r="AV1201" s="14" t="s">
        <v>82</v>
      </c>
      <c r="AW1201" s="14" t="s">
        <v>34</v>
      </c>
      <c r="AX1201" s="14" t="s">
        <v>74</v>
      </c>
      <c r="AY1201" s="255" t="s">
        <v>224</v>
      </c>
    </row>
    <row r="1202" s="14" customFormat="1">
      <c r="A1202" s="14"/>
      <c r="B1202" s="246"/>
      <c r="C1202" s="247"/>
      <c r="D1202" s="231" t="s">
        <v>268</v>
      </c>
      <c r="E1202" s="248" t="s">
        <v>19</v>
      </c>
      <c r="F1202" s="249" t="s">
        <v>1363</v>
      </c>
      <c r="G1202" s="247"/>
      <c r="H1202" s="248" t="s">
        <v>19</v>
      </c>
      <c r="I1202" s="250"/>
      <c r="J1202" s="247"/>
      <c r="K1202" s="247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268</v>
      </c>
      <c r="AU1202" s="255" t="s">
        <v>93</v>
      </c>
      <c r="AV1202" s="14" t="s">
        <v>82</v>
      </c>
      <c r="AW1202" s="14" t="s">
        <v>34</v>
      </c>
      <c r="AX1202" s="14" t="s">
        <v>74</v>
      </c>
      <c r="AY1202" s="255" t="s">
        <v>224</v>
      </c>
    </row>
    <row r="1203" s="13" customFormat="1">
      <c r="A1203" s="13"/>
      <c r="B1203" s="229"/>
      <c r="C1203" s="230"/>
      <c r="D1203" s="231" t="s">
        <v>268</v>
      </c>
      <c r="E1203" s="232" t="s">
        <v>19</v>
      </c>
      <c r="F1203" s="233" t="s">
        <v>1369</v>
      </c>
      <c r="G1203" s="230"/>
      <c r="H1203" s="234">
        <v>6.2999999999999998</v>
      </c>
      <c r="I1203" s="235"/>
      <c r="J1203" s="230"/>
      <c r="K1203" s="230"/>
      <c r="L1203" s="236"/>
      <c r="M1203" s="237"/>
      <c r="N1203" s="238"/>
      <c r="O1203" s="238"/>
      <c r="P1203" s="238"/>
      <c r="Q1203" s="238"/>
      <c r="R1203" s="238"/>
      <c r="S1203" s="238"/>
      <c r="T1203" s="239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0" t="s">
        <v>268</v>
      </c>
      <c r="AU1203" s="240" t="s">
        <v>93</v>
      </c>
      <c r="AV1203" s="13" t="s">
        <v>93</v>
      </c>
      <c r="AW1203" s="13" t="s">
        <v>34</v>
      </c>
      <c r="AX1203" s="13" t="s">
        <v>82</v>
      </c>
      <c r="AY1203" s="240" t="s">
        <v>224</v>
      </c>
    </row>
    <row r="1204" s="2" customFormat="1" ht="24.15" customHeight="1">
      <c r="A1204" s="41"/>
      <c r="B1204" s="42"/>
      <c r="C1204" s="286" t="s">
        <v>1375</v>
      </c>
      <c r="D1204" s="286" t="s">
        <v>572</v>
      </c>
      <c r="E1204" s="287" t="s">
        <v>1376</v>
      </c>
      <c r="F1204" s="288" t="s">
        <v>1377</v>
      </c>
      <c r="G1204" s="289" t="s">
        <v>266</v>
      </c>
      <c r="H1204" s="290">
        <v>6.4889999999999999</v>
      </c>
      <c r="I1204" s="291"/>
      <c r="J1204" s="292">
        <f>ROUND(I1204*H1204,2)</f>
        <v>0</v>
      </c>
      <c r="K1204" s="288" t="s">
        <v>312</v>
      </c>
      <c r="L1204" s="293"/>
      <c r="M1204" s="294" t="s">
        <v>19</v>
      </c>
      <c r="N1204" s="295" t="s">
        <v>46</v>
      </c>
      <c r="O1204" s="87"/>
      <c r="P1204" s="225">
        <f>O1204*H1204</f>
        <v>0</v>
      </c>
      <c r="Q1204" s="225">
        <v>0.13100000000000001</v>
      </c>
      <c r="R1204" s="225">
        <f>Q1204*H1204</f>
        <v>0.85005900000000001</v>
      </c>
      <c r="S1204" s="225">
        <v>0</v>
      </c>
      <c r="T1204" s="226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7" t="s">
        <v>254</v>
      </c>
      <c r="AT1204" s="227" t="s">
        <v>572</v>
      </c>
      <c r="AU1204" s="227" t="s">
        <v>93</v>
      </c>
      <c r="AY1204" s="20" t="s">
        <v>224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0" t="s">
        <v>93</v>
      </c>
      <c r="BK1204" s="228">
        <f>ROUND(I1204*H1204,2)</f>
        <v>0</v>
      </c>
      <c r="BL1204" s="20" t="s">
        <v>231</v>
      </c>
      <c r="BM1204" s="227" t="s">
        <v>1378</v>
      </c>
    </row>
    <row r="1205" s="13" customFormat="1">
      <c r="A1205" s="13"/>
      <c r="B1205" s="229"/>
      <c r="C1205" s="230"/>
      <c r="D1205" s="231" t="s">
        <v>268</v>
      </c>
      <c r="E1205" s="232" t="s">
        <v>19</v>
      </c>
      <c r="F1205" s="233" t="s">
        <v>1379</v>
      </c>
      <c r="G1205" s="230"/>
      <c r="H1205" s="234">
        <v>6.4889999999999999</v>
      </c>
      <c r="I1205" s="235"/>
      <c r="J1205" s="230"/>
      <c r="K1205" s="230"/>
      <c r="L1205" s="236"/>
      <c r="M1205" s="237"/>
      <c r="N1205" s="238"/>
      <c r="O1205" s="238"/>
      <c r="P1205" s="238"/>
      <c r="Q1205" s="238"/>
      <c r="R1205" s="238"/>
      <c r="S1205" s="238"/>
      <c r="T1205" s="239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0" t="s">
        <v>268</v>
      </c>
      <c r="AU1205" s="240" t="s">
        <v>93</v>
      </c>
      <c r="AV1205" s="13" t="s">
        <v>93</v>
      </c>
      <c r="AW1205" s="13" t="s">
        <v>34</v>
      </c>
      <c r="AX1205" s="13" t="s">
        <v>82</v>
      </c>
      <c r="AY1205" s="240" t="s">
        <v>224</v>
      </c>
    </row>
    <row r="1206" s="12" customFormat="1" ht="22.8" customHeight="1">
      <c r="A1206" s="12"/>
      <c r="B1206" s="200"/>
      <c r="C1206" s="201"/>
      <c r="D1206" s="202" t="s">
        <v>73</v>
      </c>
      <c r="E1206" s="214" t="s">
        <v>1380</v>
      </c>
      <c r="F1206" s="214" t="s">
        <v>1381</v>
      </c>
      <c r="G1206" s="201"/>
      <c r="H1206" s="201"/>
      <c r="I1206" s="204"/>
      <c r="J1206" s="215">
        <f>BK1206</f>
        <v>0</v>
      </c>
      <c r="K1206" s="201"/>
      <c r="L1206" s="206"/>
      <c r="M1206" s="207"/>
      <c r="N1206" s="208"/>
      <c r="O1206" s="208"/>
      <c r="P1206" s="209">
        <f>SUM(P1207:P1212)</f>
        <v>0</v>
      </c>
      <c r="Q1206" s="208"/>
      <c r="R1206" s="209">
        <f>SUM(R1207:R1212)</f>
        <v>0.59863127999999999</v>
      </c>
      <c r="S1206" s="208"/>
      <c r="T1206" s="210">
        <f>SUM(T1207:T1212)</f>
        <v>0</v>
      </c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R1206" s="211" t="s">
        <v>82</v>
      </c>
      <c r="AT1206" s="212" t="s">
        <v>73</v>
      </c>
      <c r="AU1206" s="212" t="s">
        <v>82</v>
      </c>
      <c r="AY1206" s="211" t="s">
        <v>224</v>
      </c>
      <c r="BK1206" s="213">
        <f>SUM(BK1207:BK1212)</f>
        <v>0</v>
      </c>
    </row>
    <row r="1207" s="2" customFormat="1" ht="78" customHeight="1">
      <c r="A1207" s="41"/>
      <c r="B1207" s="42"/>
      <c r="C1207" s="216" t="s">
        <v>1382</v>
      </c>
      <c r="D1207" s="216" t="s">
        <v>227</v>
      </c>
      <c r="E1207" s="217" t="s">
        <v>1383</v>
      </c>
      <c r="F1207" s="218" t="s">
        <v>1384</v>
      </c>
      <c r="G1207" s="219" t="s">
        <v>266</v>
      </c>
      <c r="H1207" s="220">
        <v>2.044</v>
      </c>
      <c r="I1207" s="221"/>
      <c r="J1207" s="222">
        <f>ROUND(I1207*H1207,2)</f>
        <v>0</v>
      </c>
      <c r="K1207" s="218" t="s">
        <v>312</v>
      </c>
      <c r="L1207" s="47"/>
      <c r="M1207" s="223" t="s">
        <v>19</v>
      </c>
      <c r="N1207" s="224" t="s">
        <v>46</v>
      </c>
      <c r="O1207" s="87"/>
      <c r="P1207" s="225">
        <f>O1207*H1207</f>
        <v>0</v>
      </c>
      <c r="Q1207" s="225">
        <v>0.11162</v>
      </c>
      <c r="R1207" s="225">
        <f>Q1207*H1207</f>
        <v>0.22815128000000001</v>
      </c>
      <c r="S1207" s="225">
        <v>0</v>
      </c>
      <c r="T1207" s="226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7" t="s">
        <v>231</v>
      </c>
      <c r="AT1207" s="227" t="s">
        <v>227</v>
      </c>
      <c r="AU1207" s="227" t="s">
        <v>93</v>
      </c>
      <c r="AY1207" s="20" t="s">
        <v>224</v>
      </c>
      <c r="BE1207" s="228">
        <f>IF(N1207="základní",J1207,0)</f>
        <v>0</v>
      </c>
      <c r="BF1207" s="228">
        <f>IF(N1207="snížená",J1207,0)</f>
        <v>0</v>
      </c>
      <c r="BG1207" s="228">
        <f>IF(N1207="zákl. přenesená",J1207,0)</f>
        <v>0</v>
      </c>
      <c r="BH1207" s="228">
        <f>IF(N1207="sníž. přenesená",J1207,0)</f>
        <v>0</v>
      </c>
      <c r="BI1207" s="228">
        <f>IF(N1207="nulová",J1207,0)</f>
        <v>0</v>
      </c>
      <c r="BJ1207" s="20" t="s">
        <v>93</v>
      </c>
      <c r="BK1207" s="228">
        <f>ROUND(I1207*H1207,2)</f>
        <v>0</v>
      </c>
      <c r="BL1207" s="20" t="s">
        <v>231</v>
      </c>
      <c r="BM1207" s="227" t="s">
        <v>1385</v>
      </c>
    </row>
    <row r="1208" s="2" customFormat="1">
      <c r="A1208" s="41"/>
      <c r="B1208" s="42"/>
      <c r="C1208" s="43"/>
      <c r="D1208" s="267" t="s">
        <v>314</v>
      </c>
      <c r="E1208" s="43"/>
      <c r="F1208" s="268" t="s">
        <v>1386</v>
      </c>
      <c r="G1208" s="43"/>
      <c r="H1208" s="43"/>
      <c r="I1208" s="269"/>
      <c r="J1208" s="43"/>
      <c r="K1208" s="43"/>
      <c r="L1208" s="47"/>
      <c r="M1208" s="270"/>
      <c r="N1208" s="271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314</v>
      </c>
      <c r="AU1208" s="20" t="s">
        <v>93</v>
      </c>
    </row>
    <row r="1209" s="14" customFormat="1">
      <c r="A1209" s="14"/>
      <c r="B1209" s="246"/>
      <c r="C1209" s="247"/>
      <c r="D1209" s="231" t="s">
        <v>268</v>
      </c>
      <c r="E1209" s="248" t="s">
        <v>19</v>
      </c>
      <c r="F1209" s="249" t="s">
        <v>1387</v>
      </c>
      <c r="G1209" s="247"/>
      <c r="H1209" s="248" t="s">
        <v>19</v>
      </c>
      <c r="I1209" s="250"/>
      <c r="J1209" s="247"/>
      <c r="K1209" s="247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268</v>
      </c>
      <c r="AU1209" s="255" t="s">
        <v>93</v>
      </c>
      <c r="AV1209" s="14" t="s">
        <v>82</v>
      </c>
      <c r="AW1209" s="14" t="s">
        <v>34</v>
      </c>
      <c r="AX1209" s="14" t="s">
        <v>74</v>
      </c>
      <c r="AY1209" s="255" t="s">
        <v>224</v>
      </c>
    </row>
    <row r="1210" s="13" customFormat="1">
      <c r="A1210" s="13"/>
      <c r="B1210" s="229"/>
      <c r="C1210" s="230"/>
      <c r="D1210" s="231" t="s">
        <v>268</v>
      </c>
      <c r="E1210" s="232" t="s">
        <v>19</v>
      </c>
      <c r="F1210" s="233" t="s">
        <v>1388</v>
      </c>
      <c r="G1210" s="230"/>
      <c r="H1210" s="234">
        <v>2.044</v>
      </c>
      <c r="I1210" s="235"/>
      <c r="J1210" s="230"/>
      <c r="K1210" s="230"/>
      <c r="L1210" s="236"/>
      <c r="M1210" s="237"/>
      <c r="N1210" s="238"/>
      <c r="O1210" s="238"/>
      <c r="P1210" s="238"/>
      <c r="Q1210" s="238"/>
      <c r="R1210" s="238"/>
      <c r="S1210" s="238"/>
      <c r="T1210" s="239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0" t="s">
        <v>268</v>
      </c>
      <c r="AU1210" s="240" t="s">
        <v>93</v>
      </c>
      <c r="AV1210" s="13" t="s">
        <v>93</v>
      </c>
      <c r="AW1210" s="13" t="s">
        <v>34</v>
      </c>
      <c r="AX1210" s="13" t="s">
        <v>82</v>
      </c>
      <c r="AY1210" s="240" t="s">
        <v>224</v>
      </c>
    </row>
    <row r="1211" s="2" customFormat="1" ht="24.15" customHeight="1">
      <c r="A1211" s="41"/>
      <c r="B1211" s="42"/>
      <c r="C1211" s="286" t="s">
        <v>1389</v>
      </c>
      <c r="D1211" s="286" t="s">
        <v>572</v>
      </c>
      <c r="E1211" s="287" t="s">
        <v>1390</v>
      </c>
      <c r="F1211" s="288" t="s">
        <v>1391</v>
      </c>
      <c r="G1211" s="289" t="s">
        <v>266</v>
      </c>
      <c r="H1211" s="290">
        <v>2.105</v>
      </c>
      <c r="I1211" s="291"/>
      <c r="J1211" s="292">
        <f>ROUND(I1211*H1211,2)</f>
        <v>0</v>
      </c>
      <c r="K1211" s="288" t="s">
        <v>312</v>
      </c>
      <c r="L1211" s="293"/>
      <c r="M1211" s="294" t="s">
        <v>19</v>
      </c>
      <c r="N1211" s="295" t="s">
        <v>46</v>
      </c>
      <c r="O1211" s="87"/>
      <c r="P1211" s="225">
        <f>O1211*H1211</f>
        <v>0</v>
      </c>
      <c r="Q1211" s="225">
        <v>0.17599999999999999</v>
      </c>
      <c r="R1211" s="225">
        <f>Q1211*H1211</f>
        <v>0.37047999999999998</v>
      </c>
      <c r="S1211" s="225">
        <v>0</v>
      </c>
      <c r="T1211" s="226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7" t="s">
        <v>254</v>
      </c>
      <c r="AT1211" s="227" t="s">
        <v>572</v>
      </c>
      <c r="AU1211" s="227" t="s">
        <v>93</v>
      </c>
      <c r="AY1211" s="20" t="s">
        <v>224</v>
      </c>
      <c r="BE1211" s="228">
        <f>IF(N1211="základní",J1211,0)</f>
        <v>0</v>
      </c>
      <c r="BF1211" s="228">
        <f>IF(N1211="snížená",J1211,0)</f>
        <v>0</v>
      </c>
      <c r="BG1211" s="228">
        <f>IF(N1211="zákl. přenesená",J1211,0)</f>
        <v>0</v>
      </c>
      <c r="BH1211" s="228">
        <f>IF(N1211="sníž. přenesená",J1211,0)</f>
        <v>0</v>
      </c>
      <c r="BI1211" s="228">
        <f>IF(N1211="nulová",J1211,0)</f>
        <v>0</v>
      </c>
      <c r="BJ1211" s="20" t="s">
        <v>93</v>
      </c>
      <c r="BK1211" s="228">
        <f>ROUND(I1211*H1211,2)</f>
        <v>0</v>
      </c>
      <c r="BL1211" s="20" t="s">
        <v>231</v>
      </c>
      <c r="BM1211" s="227" t="s">
        <v>1392</v>
      </c>
    </row>
    <row r="1212" s="13" customFormat="1">
      <c r="A1212" s="13"/>
      <c r="B1212" s="229"/>
      <c r="C1212" s="230"/>
      <c r="D1212" s="231" t="s">
        <v>268</v>
      </c>
      <c r="E1212" s="232" t="s">
        <v>19</v>
      </c>
      <c r="F1212" s="233" t="s">
        <v>1393</v>
      </c>
      <c r="G1212" s="230"/>
      <c r="H1212" s="234">
        <v>2.105</v>
      </c>
      <c r="I1212" s="235"/>
      <c r="J1212" s="230"/>
      <c r="K1212" s="230"/>
      <c r="L1212" s="236"/>
      <c r="M1212" s="237"/>
      <c r="N1212" s="238"/>
      <c r="O1212" s="238"/>
      <c r="P1212" s="238"/>
      <c r="Q1212" s="238"/>
      <c r="R1212" s="238"/>
      <c r="S1212" s="238"/>
      <c r="T1212" s="23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0" t="s">
        <v>268</v>
      </c>
      <c r="AU1212" s="240" t="s">
        <v>93</v>
      </c>
      <c r="AV1212" s="13" t="s">
        <v>93</v>
      </c>
      <c r="AW1212" s="13" t="s">
        <v>34</v>
      </c>
      <c r="AX1212" s="13" t="s">
        <v>82</v>
      </c>
      <c r="AY1212" s="240" t="s">
        <v>224</v>
      </c>
    </row>
    <row r="1213" s="12" customFormat="1" ht="22.8" customHeight="1">
      <c r="A1213" s="12"/>
      <c r="B1213" s="200"/>
      <c r="C1213" s="201"/>
      <c r="D1213" s="202" t="s">
        <v>73</v>
      </c>
      <c r="E1213" s="214" t="s">
        <v>1394</v>
      </c>
      <c r="F1213" s="214" t="s">
        <v>1395</v>
      </c>
      <c r="G1213" s="201"/>
      <c r="H1213" s="201"/>
      <c r="I1213" s="204"/>
      <c r="J1213" s="215">
        <f>BK1213</f>
        <v>0</v>
      </c>
      <c r="K1213" s="201"/>
      <c r="L1213" s="206"/>
      <c r="M1213" s="207"/>
      <c r="N1213" s="208"/>
      <c r="O1213" s="208"/>
      <c r="P1213" s="209">
        <f>SUM(P1214:P1220)</f>
        <v>0</v>
      </c>
      <c r="Q1213" s="208"/>
      <c r="R1213" s="209">
        <f>SUM(R1214:R1220)</f>
        <v>4.1845499999999998</v>
      </c>
      <c r="S1213" s="208"/>
      <c r="T1213" s="210">
        <f>SUM(T1214:T1220)</f>
        <v>0</v>
      </c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R1213" s="211" t="s">
        <v>82</v>
      </c>
      <c r="AT1213" s="212" t="s">
        <v>73</v>
      </c>
      <c r="AU1213" s="212" t="s">
        <v>82</v>
      </c>
      <c r="AY1213" s="211" t="s">
        <v>224</v>
      </c>
      <c r="BK1213" s="213">
        <f>SUM(BK1214:BK1220)</f>
        <v>0</v>
      </c>
    </row>
    <row r="1214" s="2" customFormat="1" ht="66.75" customHeight="1">
      <c r="A1214" s="41"/>
      <c r="B1214" s="42"/>
      <c r="C1214" s="216" t="s">
        <v>1396</v>
      </c>
      <c r="D1214" s="216" t="s">
        <v>227</v>
      </c>
      <c r="E1214" s="217" t="s">
        <v>1397</v>
      </c>
      <c r="F1214" s="218" t="s">
        <v>1398</v>
      </c>
      <c r="G1214" s="219" t="s">
        <v>266</v>
      </c>
      <c r="H1214" s="220">
        <v>15</v>
      </c>
      <c r="I1214" s="221"/>
      <c r="J1214" s="222">
        <f>ROUND(I1214*H1214,2)</f>
        <v>0</v>
      </c>
      <c r="K1214" s="218" t="s">
        <v>312</v>
      </c>
      <c r="L1214" s="47"/>
      <c r="M1214" s="223" t="s">
        <v>19</v>
      </c>
      <c r="N1214" s="224" t="s">
        <v>46</v>
      </c>
      <c r="O1214" s="87"/>
      <c r="P1214" s="225">
        <f>O1214*H1214</f>
        <v>0</v>
      </c>
      <c r="Q1214" s="225">
        <v>0.14610000000000001</v>
      </c>
      <c r="R1214" s="225">
        <f>Q1214*H1214</f>
        <v>2.1915</v>
      </c>
      <c r="S1214" s="225">
        <v>0</v>
      </c>
      <c r="T1214" s="226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7" t="s">
        <v>231</v>
      </c>
      <c r="AT1214" s="227" t="s">
        <v>227</v>
      </c>
      <c r="AU1214" s="227" t="s">
        <v>93</v>
      </c>
      <c r="AY1214" s="20" t="s">
        <v>224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20" t="s">
        <v>93</v>
      </c>
      <c r="BK1214" s="228">
        <f>ROUND(I1214*H1214,2)</f>
        <v>0</v>
      </c>
      <c r="BL1214" s="20" t="s">
        <v>231</v>
      </c>
      <c r="BM1214" s="227" t="s">
        <v>1399</v>
      </c>
    </row>
    <row r="1215" s="2" customFormat="1">
      <c r="A1215" s="41"/>
      <c r="B1215" s="42"/>
      <c r="C1215" s="43"/>
      <c r="D1215" s="267" t="s">
        <v>314</v>
      </c>
      <c r="E1215" s="43"/>
      <c r="F1215" s="268" t="s">
        <v>1400</v>
      </c>
      <c r="G1215" s="43"/>
      <c r="H1215" s="43"/>
      <c r="I1215" s="269"/>
      <c r="J1215" s="43"/>
      <c r="K1215" s="43"/>
      <c r="L1215" s="47"/>
      <c r="M1215" s="270"/>
      <c r="N1215" s="271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314</v>
      </c>
      <c r="AU1215" s="20" t="s">
        <v>93</v>
      </c>
    </row>
    <row r="1216" s="14" customFormat="1">
      <c r="A1216" s="14"/>
      <c r="B1216" s="246"/>
      <c r="C1216" s="247"/>
      <c r="D1216" s="231" t="s">
        <v>268</v>
      </c>
      <c r="E1216" s="248" t="s">
        <v>19</v>
      </c>
      <c r="F1216" s="249" t="s">
        <v>1401</v>
      </c>
      <c r="G1216" s="247"/>
      <c r="H1216" s="248" t="s">
        <v>19</v>
      </c>
      <c r="I1216" s="250"/>
      <c r="J1216" s="247"/>
      <c r="K1216" s="247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268</v>
      </c>
      <c r="AU1216" s="255" t="s">
        <v>93</v>
      </c>
      <c r="AV1216" s="14" t="s">
        <v>82</v>
      </c>
      <c r="AW1216" s="14" t="s">
        <v>34</v>
      </c>
      <c r="AX1216" s="14" t="s">
        <v>74</v>
      </c>
      <c r="AY1216" s="255" t="s">
        <v>224</v>
      </c>
    </row>
    <row r="1217" s="14" customFormat="1">
      <c r="A1217" s="14"/>
      <c r="B1217" s="246"/>
      <c r="C1217" s="247"/>
      <c r="D1217" s="231" t="s">
        <v>268</v>
      </c>
      <c r="E1217" s="248" t="s">
        <v>19</v>
      </c>
      <c r="F1217" s="249" t="s">
        <v>1402</v>
      </c>
      <c r="G1217" s="247"/>
      <c r="H1217" s="248" t="s">
        <v>19</v>
      </c>
      <c r="I1217" s="250"/>
      <c r="J1217" s="247"/>
      <c r="K1217" s="247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268</v>
      </c>
      <c r="AU1217" s="255" t="s">
        <v>93</v>
      </c>
      <c r="AV1217" s="14" t="s">
        <v>82</v>
      </c>
      <c r="AW1217" s="14" t="s">
        <v>34</v>
      </c>
      <c r="AX1217" s="14" t="s">
        <v>74</v>
      </c>
      <c r="AY1217" s="255" t="s">
        <v>224</v>
      </c>
    </row>
    <row r="1218" s="13" customFormat="1">
      <c r="A1218" s="13"/>
      <c r="B1218" s="229"/>
      <c r="C1218" s="230"/>
      <c r="D1218" s="231" t="s">
        <v>268</v>
      </c>
      <c r="E1218" s="232" t="s">
        <v>19</v>
      </c>
      <c r="F1218" s="233" t="s">
        <v>284</v>
      </c>
      <c r="G1218" s="230"/>
      <c r="H1218" s="234">
        <v>15</v>
      </c>
      <c r="I1218" s="235"/>
      <c r="J1218" s="230"/>
      <c r="K1218" s="230"/>
      <c r="L1218" s="236"/>
      <c r="M1218" s="237"/>
      <c r="N1218" s="238"/>
      <c r="O1218" s="238"/>
      <c r="P1218" s="238"/>
      <c r="Q1218" s="238"/>
      <c r="R1218" s="238"/>
      <c r="S1218" s="238"/>
      <c r="T1218" s="23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0" t="s">
        <v>268</v>
      </c>
      <c r="AU1218" s="240" t="s">
        <v>93</v>
      </c>
      <c r="AV1218" s="13" t="s">
        <v>93</v>
      </c>
      <c r="AW1218" s="13" t="s">
        <v>34</v>
      </c>
      <c r="AX1218" s="13" t="s">
        <v>82</v>
      </c>
      <c r="AY1218" s="240" t="s">
        <v>224</v>
      </c>
    </row>
    <row r="1219" s="2" customFormat="1" ht="24.15" customHeight="1">
      <c r="A1219" s="41"/>
      <c r="B1219" s="42"/>
      <c r="C1219" s="286" t="s">
        <v>1403</v>
      </c>
      <c r="D1219" s="286" t="s">
        <v>572</v>
      </c>
      <c r="E1219" s="287" t="s">
        <v>1315</v>
      </c>
      <c r="F1219" s="288" t="s">
        <v>1316</v>
      </c>
      <c r="G1219" s="289" t="s">
        <v>266</v>
      </c>
      <c r="H1219" s="290">
        <v>15.449999999999999</v>
      </c>
      <c r="I1219" s="291"/>
      <c r="J1219" s="292">
        <f>ROUND(I1219*H1219,2)</f>
        <v>0</v>
      </c>
      <c r="K1219" s="288" t="s">
        <v>312</v>
      </c>
      <c r="L1219" s="293"/>
      <c r="M1219" s="294" t="s">
        <v>19</v>
      </c>
      <c r="N1219" s="295" t="s">
        <v>46</v>
      </c>
      <c r="O1219" s="87"/>
      <c r="P1219" s="225">
        <f>O1219*H1219</f>
        <v>0</v>
      </c>
      <c r="Q1219" s="225">
        <v>0.129</v>
      </c>
      <c r="R1219" s="225">
        <f>Q1219*H1219</f>
        <v>1.99305</v>
      </c>
      <c r="S1219" s="225">
        <v>0</v>
      </c>
      <c r="T1219" s="226">
        <f>S1219*H1219</f>
        <v>0</v>
      </c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R1219" s="227" t="s">
        <v>254</v>
      </c>
      <c r="AT1219" s="227" t="s">
        <v>572</v>
      </c>
      <c r="AU1219" s="227" t="s">
        <v>93</v>
      </c>
      <c r="AY1219" s="20" t="s">
        <v>224</v>
      </c>
      <c r="BE1219" s="228">
        <f>IF(N1219="základní",J1219,0)</f>
        <v>0</v>
      </c>
      <c r="BF1219" s="228">
        <f>IF(N1219="snížená",J1219,0)</f>
        <v>0</v>
      </c>
      <c r="BG1219" s="228">
        <f>IF(N1219="zákl. přenesená",J1219,0)</f>
        <v>0</v>
      </c>
      <c r="BH1219" s="228">
        <f>IF(N1219="sníž. přenesená",J1219,0)</f>
        <v>0</v>
      </c>
      <c r="BI1219" s="228">
        <f>IF(N1219="nulová",J1219,0)</f>
        <v>0</v>
      </c>
      <c r="BJ1219" s="20" t="s">
        <v>93</v>
      </c>
      <c r="BK1219" s="228">
        <f>ROUND(I1219*H1219,2)</f>
        <v>0</v>
      </c>
      <c r="BL1219" s="20" t="s">
        <v>231</v>
      </c>
      <c r="BM1219" s="227" t="s">
        <v>1404</v>
      </c>
    </row>
    <row r="1220" s="13" customFormat="1">
      <c r="A1220" s="13"/>
      <c r="B1220" s="229"/>
      <c r="C1220" s="230"/>
      <c r="D1220" s="231" t="s">
        <v>268</v>
      </c>
      <c r="E1220" s="232" t="s">
        <v>19</v>
      </c>
      <c r="F1220" s="233" t="s">
        <v>1405</v>
      </c>
      <c r="G1220" s="230"/>
      <c r="H1220" s="234">
        <v>15.449999999999999</v>
      </c>
      <c r="I1220" s="235"/>
      <c r="J1220" s="230"/>
      <c r="K1220" s="230"/>
      <c r="L1220" s="236"/>
      <c r="M1220" s="237"/>
      <c r="N1220" s="238"/>
      <c r="O1220" s="238"/>
      <c r="P1220" s="238"/>
      <c r="Q1220" s="238"/>
      <c r="R1220" s="238"/>
      <c r="S1220" s="238"/>
      <c r="T1220" s="239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0" t="s">
        <v>268</v>
      </c>
      <c r="AU1220" s="240" t="s">
        <v>93</v>
      </c>
      <c r="AV1220" s="13" t="s">
        <v>93</v>
      </c>
      <c r="AW1220" s="13" t="s">
        <v>34</v>
      </c>
      <c r="AX1220" s="13" t="s">
        <v>82</v>
      </c>
      <c r="AY1220" s="240" t="s">
        <v>224</v>
      </c>
    </row>
    <row r="1221" s="12" customFormat="1" ht="22.8" customHeight="1">
      <c r="A1221" s="12"/>
      <c r="B1221" s="200"/>
      <c r="C1221" s="201"/>
      <c r="D1221" s="202" t="s">
        <v>73</v>
      </c>
      <c r="E1221" s="214" t="s">
        <v>981</v>
      </c>
      <c r="F1221" s="214" t="s">
        <v>1406</v>
      </c>
      <c r="G1221" s="201"/>
      <c r="H1221" s="201"/>
      <c r="I1221" s="204"/>
      <c r="J1221" s="215">
        <f>BK1221</f>
        <v>0</v>
      </c>
      <c r="K1221" s="201"/>
      <c r="L1221" s="206"/>
      <c r="M1221" s="207"/>
      <c r="N1221" s="208"/>
      <c r="O1221" s="208"/>
      <c r="P1221" s="209">
        <f>SUM(P1222:P1452)</f>
        <v>0</v>
      </c>
      <c r="Q1221" s="208"/>
      <c r="R1221" s="209">
        <f>SUM(R1222:R1452)</f>
        <v>389.30979986</v>
      </c>
      <c r="S1221" s="208"/>
      <c r="T1221" s="210">
        <f>SUM(T1222:T1452)</f>
        <v>0.075537060000000003</v>
      </c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R1221" s="211" t="s">
        <v>82</v>
      </c>
      <c r="AT1221" s="212" t="s">
        <v>73</v>
      </c>
      <c r="AU1221" s="212" t="s">
        <v>82</v>
      </c>
      <c r="AY1221" s="211" t="s">
        <v>224</v>
      </c>
      <c r="BK1221" s="213">
        <f>SUM(BK1222:BK1452)</f>
        <v>0</v>
      </c>
    </row>
    <row r="1222" s="2" customFormat="1" ht="37.8" customHeight="1">
      <c r="A1222" s="41"/>
      <c r="B1222" s="42"/>
      <c r="C1222" s="216" t="s">
        <v>1407</v>
      </c>
      <c r="D1222" s="216" t="s">
        <v>227</v>
      </c>
      <c r="E1222" s="217" t="s">
        <v>1408</v>
      </c>
      <c r="F1222" s="218" t="s">
        <v>1409</v>
      </c>
      <c r="G1222" s="219" t="s">
        <v>266</v>
      </c>
      <c r="H1222" s="220">
        <v>1211.673</v>
      </c>
      <c r="I1222" s="221"/>
      <c r="J1222" s="222">
        <f>ROUND(I1222*H1222,2)</f>
        <v>0</v>
      </c>
      <c r="K1222" s="218" t="s">
        <v>312</v>
      </c>
      <c r="L1222" s="47"/>
      <c r="M1222" s="223" t="s">
        <v>19</v>
      </c>
      <c r="N1222" s="224" t="s">
        <v>46</v>
      </c>
      <c r="O1222" s="87"/>
      <c r="P1222" s="225">
        <f>O1222*H1222</f>
        <v>0</v>
      </c>
      <c r="Q1222" s="225">
        <v>0.0014</v>
      </c>
      <c r="R1222" s="225">
        <f>Q1222*H1222</f>
        <v>1.6963421999999999</v>
      </c>
      <c r="S1222" s="225">
        <v>0</v>
      </c>
      <c r="T1222" s="226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7" t="s">
        <v>231</v>
      </c>
      <c r="AT1222" s="227" t="s">
        <v>227</v>
      </c>
      <c r="AU1222" s="227" t="s">
        <v>93</v>
      </c>
      <c r="AY1222" s="20" t="s">
        <v>224</v>
      </c>
      <c r="BE1222" s="228">
        <f>IF(N1222="základní",J1222,0)</f>
        <v>0</v>
      </c>
      <c r="BF1222" s="228">
        <f>IF(N1222="snížená",J1222,0)</f>
        <v>0</v>
      </c>
      <c r="BG1222" s="228">
        <f>IF(N1222="zákl. přenesená",J1222,0)</f>
        <v>0</v>
      </c>
      <c r="BH1222" s="228">
        <f>IF(N1222="sníž. přenesená",J1222,0)</f>
        <v>0</v>
      </c>
      <c r="BI1222" s="228">
        <f>IF(N1222="nulová",J1222,0)</f>
        <v>0</v>
      </c>
      <c r="BJ1222" s="20" t="s">
        <v>93</v>
      </c>
      <c r="BK1222" s="228">
        <f>ROUND(I1222*H1222,2)</f>
        <v>0</v>
      </c>
      <c r="BL1222" s="20" t="s">
        <v>231</v>
      </c>
      <c r="BM1222" s="227" t="s">
        <v>1410</v>
      </c>
    </row>
    <row r="1223" s="2" customFormat="1">
      <c r="A1223" s="41"/>
      <c r="B1223" s="42"/>
      <c r="C1223" s="43"/>
      <c r="D1223" s="267" t="s">
        <v>314</v>
      </c>
      <c r="E1223" s="43"/>
      <c r="F1223" s="268" t="s">
        <v>1411</v>
      </c>
      <c r="G1223" s="43"/>
      <c r="H1223" s="43"/>
      <c r="I1223" s="269"/>
      <c r="J1223" s="43"/>
      <c r="K1223" s="43"/>
      <c r="L1223" s="47"/>
      <c r="M1223" s="270"/>
      <c r="N1223" s="271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314</v>
      </c>
      <c r="AU1223" s="20" t="s">
        <v>93</v>
      </c>
    </row>
    <row r="1224" s="14" customFormat="1">
      <c r="A1224" s="14"/>
      <c r="B1224" s="246"/>
      <c r="C1224" s="247"/>
      <c r="D1224" s="231" t="s">
        <v>268</v>
      </c>
      <c r="E1224" s="248" t="s">
        <v>19</v>
      </c>
      <c r="F1224" s="249" t="s">
        <v>496</v>
      </c>
      <c r="G1224" s="247"/>
      <c r="H1224" s="248" t="s">
        <v>19</v>
      </c>
      <c r="I1224" s="250"/>
      <c r="J1224" s="247"/>
      <c r="K1224" s="247"/>
      <c r="L1224" s="251"/>
      <c r="M1224" s="252"/>
      <c r="N1224" s="253"/>
      <c r="O1224" s="253"/>
      <c r="P1224" s="253"/>
      <c r="Q1224" s="253"/>
      <c r="R1224" s="253"/>
      <c r="S1224" s="253"/>
      <c r="T1224" s="25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5" t="s">
        <v>268</v>
      </c>
      <c r="AU1224" s="255" t="s">
        <v>93</v>
      </c>
      <c r="AV1224" s="14" t="s">
        <v>82</v>
      </c>
      <c r="AW1224" s="14" t="s">
        <v>34</v>
      </c>
      <c r="AX1224" s="14" t="s">
        <v>74</v>
      </c>
      <c r="AY1224" s="255" t="s">
        <v>224</v>
      </c>
    </row>
    <row r="1225" s="13" customFormat="1">
      <c r="A1225" s="13"/>
      <c r="B1225" s="229"/>
      <c r="C1225" s="230"/>
      <c r="D1225" s="231" t="s">
        <v>268</v>
      </c>
      <c r="E1225" s="232" t="s">
        <v>19</v>
      </c>
      <c r="F1225" s="233" t="s">
        <v>1412</v>
      </c>
      <c r="G1225" s="230"/>
      <c r="H1225" s="234">
        <v>1179.173</v>
      </c>
      <c r="I1225" s="235"/>
      <c r="J1225" s="230"/>
      <c r="K1225" s="230"/>
      <c r="L1225" s="236"/>
      <c r="M1225" s="237"/>
      <c r="N1225" s="238"/>
      <c r="O1225" s="238"/>
      <c r="P1225" s="238"/>
      <c r="Q1225" s="238"/>
      <c r="R1225" s="238"/>
      <c r="S1225" s="238"/>
      <c r="T1225" s="23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0" t="s">
        <v>268</v>
      </c>
      <c r="AU1225" s="240" t="s">
        <v>93</v>
      </c>
      <c r="AV1225" s="13" t="s">
        <v>93</v>
      </c>
      <c r="AW1225" s="13" t="s">
        <v>34</v>
      </c>
      <c r="AX1225" s="13" t="s">
        <v>74</v>
      </c>
      <c r="AY1225" s="240" t="s">
        <v>224</v>
      </c>
    </row>
    <row r="1226" s="14" customFormat="1">
      <c r="A1226" s="14"/>
      <c r="B1226" s="246"/>
      <c r="C1226" s="247"/>
      <c r="D1226" s="231" t="s">
        <v>268</v>
      </c>
      <c r="E1226" s="248" t="s">
        <v>19</v>
      </c>
      <c r="F1226" s="249" t="s">
        <v>1413</v>
      </c>
      <c r="G1226" s="247"/>
      <c r="H1226" s="248" t="s">
        <v>19</v>
      </c>
      <c r="I1226" s="250"/>
      <c r="J1226" s="247"/>
      <c r="K1226" s="247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268</v>
      </c>
      <c r="AU1226" s="255" t="s">
        <v>93</v>
      </c>
      <c r="AV1226" s="14" t="s">
        <v>82</v>
      </c>
      <c r="AW1226" s="14" t="s">
        <v>34</v>
      </c>
      <c r="AX1226" s="14" t="s">
        <v>74</v>
      </c>
      <c r="AY1226" s="255" t="s">
        <v>224</v>
      </c>
    </row>
    <row r="1227" s="14" customFormat="1">
      <c r="A1227" s="14"/>
      <c r="B1227" s="246"/>
      <c r="C1227" s="247"/>
      <c r="D1227" s="231" t="s">
        <v>268</v>
      </c>
      <c r="E1227" s="248" t="s">
        <v>19</v>
      </c>
      <c r="F1227" s="249" t="s">
        <v>1414</v>
      </c>
      <c r="G1227" s="247"/>
      <c r="H1227" s="248" t="s">
        <v>19</v>
      </c>
      <c r="I1227" s="250"/>
      <c r="J1227" s="247"/>
      <c r="K1227" s="247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268</v>
      </c>
      <c r="AU1227" s="255" t="s">
        <v>93</v>
      </c>
      <c r="AV1227" s="14" t="s">
        <v>82</v>
      </c>
      <c r="AW1227" s="14" t="s">
        <v>34</v>
      </c>
      <c r="AX1227" s="14" t="s">
        <v>74</v>
      </c>
      <c r="AY1227" s="255" t="s">
        <v>224</v>
      </c>
    </row>
    <row r="1228" s="13" customFormat="1">
      <c r="A1228" s="13"/>
      <c r="B1228" s="229"/>
      <c r="C1228" s="230"/>
      <c r="D1228" s="231" t="s">
        <v>268</v>
      </c>
      <c r="E1228" s="232" t="s">
        <v>19</v>
      </c>
      <c r="F1228" s="233" t="s">
        <v>1415</v>
      </c>
      <c r="G1228" s="230"/>
      <c r="H1228" s="234">
        <v>32.5</v>
      </c>
      <c r="I1228" s="235"/>
      <c r="J1228" s="230"/>
      <c r="K1228" s="230"/>
      <c r="L1228" s="236"/>
      <c r="M1228" s="237"/>
      <c r="N1228" s="238"/>
      <c r="O1228" s="238"/>
      <c r="P1228" s="238"/>
      <c r="Q1228" s="238"/>
      <c r="R1228" s="238"/>
      <c r="S1228" s="238"/>
      <c r="T1228" s="239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0" t="s">
        <v>268</v>
      </c>
      <c r="AU1228" s="240" t="s">
        <v>93</v>
      </c>
      <c r="AV1228" s="13" t="s">
        <v>93</v>
      </c>
      <c r="AW1228" s="13" t="s">
        <v>34</v>
      </c>
      <c r="AX1228" s="13" t="s">
        <v>74</v>
      </c>
      <c r="AY1228" s="240" t="s">
        <v>224</v>
      </c>
    </row>
    <row r="1229" s="16" customFormat="1">
      <c r="A1229" s="16"/>
      <c r="B1229" s="272"/>
      <c r="C1229" s="273"/>
      <c r="D1229" s="231" t="s">
        <v>268</v>
      </c>
      <c r="E1229" s="274" t="s">
        <v>19</v>
      </c>
      <c r="F1229" s="275" t="s">
        <v>351</v>
      </c>
      <c r="G1229" s="273"/>
      <c r="H1229" s="276">
        <v>1211.673</v>
      </c>
      <c r="I1229" s="277"/>
      <c r="J1229" s="273"/>
      <c r="K1229" s="273"/>
      <c r="L1229" s="278"/>
      <c r="M1229" s="279"/>
      <c r="N1229" s="280"/>
      <c r="O1229" s="280"/>
      <c r="P1229" s="280"/>
      <c r="Q1229" s="280"/>
      <c r="R1229" s="280"/>
      <c r="S1229" s="280"/>
      <c r="T1229" s="281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T1229" s="282" t="s">
        <v>268</v>
      </c>
      <c r="AU1229" s="282" t="s">
        <v>93</v>
      </c>
      <c r="AV1229" s="16" t="s">
        <v>231</v>
      </c>
      <c r="AW1229" s="16" t="s">
        <v>34</v>
      </c>
      <c r="AX1229" s="16" t="s">
        <v>82</v>
      </c>
      <c r="AY1229" s="282" t="s">
        <v>224</v>
      </c>
    </row>
    <row r="1230" s="2" customFormat="1" ht="78" customHeight="1">
      <c r="A1230" s="41"/>
      <c r="B1230" s="42"/>
      <c r="C1230" s="216" t="s">
        <v>1416</v>
      </c>
      <c r="D1230" s="216" t="s">
        <v>227</v>
      </c>
      <c r="E1230" s="217" t="s">
        <v>1417</v>
      </c>
      <c r="F1230" s="218" t="s">
        <v>1418</v>
      </c>
      <c r="G1230" s="219" t="s">
        <v>266</v>
      </c>
      <c r="H1230" s="220">
        <v>1179.173</v>
      </c>
      <c r="I1230" s="221"/>
      <c r="J1230" s="222">
        <f>ROUND(I1230*H1230,2)</f>
        <v>0</v>
      </c>
      <c r="K1230" s="218" t="s">
        <v>312</v>
      </c>
      <c r="L1230" s="47"/>
      <c r="M1230" s="223" t="s">
        <v>19</v>
      </c>
      <c r="N1230" s="224" t="s">
        <v>46</v>
      </c>
      <c r="O1230" s="87"/>
      <c r="P1230" s="225">
        <f>O1230*H1230</f>
        <v>0</v>
      </c>
      <c r="Q1230" s="225">
        <v>0.0118</v>
      </c>
      <c r="R1230" s="225">
        <f>Q1230*H1230</f>
        <v>13.9142414</v>
      </c>
      <c r="S1230" s="225">
        <v>0</v>
      </c>
      <c r="T1230" s="226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27" t="s">
        <v>231</v>
      </c>
      <c r="AT1230" s="227" t="s">
        <v>227</v>
      </c>
      <c r="AU1230" s="227" t="s">
        <v>93</v>
      </c>
      <c r="AY1230" s="20" t="s">
        <v>224</v>
      </c>
      <c r="BE1230" s="228">
        <f>IF(N1230="základní",J1230,0)</f>
        <v>0</v>
      </c>
      <c r="BF1230" s="228">
        <f>IF(N1230="snížená",J1230,0)</f>
        <v>0</v>
      </c>
      <c r="BG1230" s="228">
        <f>IF(N1230="zákl. přenesená",J1230,0)</f>
        <v>0</v>
      </c>
      <c r="BH1230" s="228">
        <f>IF(N1230="sníž. přenesená",J1230,0)</f>
        <v>0</v>
      </c>
      <c r="BI1230" s="228">
        <f>IF(N1230="nulová",J1230,0)</f>
        <v>0</v>
      </c>
      <c r="BJ1230" s="20" t="s">
        <v>93</v>
      </c>
      <c r="BK1230" s="228">
        <f>ROUND(I1230*H1230,2)</f>
        <v>0</v>
      </c>
      <c r="BL1230" s="20" t="s">
        <v>231</v>
      </c>
      <c r="BM1230" s="227" t="s">
        <v>1419</v>
      </c>
    </row>
    <row r="1231" s="2" customFormat="1">
      <c r="A1231" s="41"/>
      <c r="B1231" s="42"/>
      <c r="C1231" s="43"/>
      <c r="D1231" s="267" t="s">
        <v>314</v>
      </c>
      <c r="E1231" s="43"/>
      <c r="F1231" s="268" t="s">
        <v>1420</v>
      </c>
      <c r="G1231" s="43"/>
      <c r="H1231" s="43"/>
      <c r="I1231" s="269"/>
      <c r="J1231" s="43"/>
      <c r="K1231" s="43"/>
      <c r="L1231" s="47"/>
      <c r="M1231" s="270"/>
      <c r="N1231" s="271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314</v>
      </c>
      <c r="AU1231" s="20" t="s">
        <v>93</v>
      </c>
    </row>
    <row r="1232" s="14" customFormat="1">
      <c r="A1232" s="14"/>
      <c r="B1232" s="246"/>
      <c r="C1232" s="247"/>
      <c r="D1232" s="231" t="s">
        <v>268</v>
      </c>
      <c r="E1232" s="248" t="s">
        <v>19</v>
      </c>
      <c r="F1232" s="249" t="s">
        <v>496</v>
      </c>
      <c r="G1232" s="247"/>
      <c r="H1232" s="248" t="s">
        <v>19</v>
      </c>
      <c r="I1232" s="250"/>
      <c r="J1232" s="247"/>
      <c r="K1232" s="247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268</v>
      </c>
      <c r="AU1232" s="255" t="s">
        <v>93</v>
      </c>
      <c r="AV1232" s="14" t="s">
        <v>82</v>
      </c>
      <c r="AW1232" s="14" t="s">
        <v>34</v>
      </c>
      <c r="AX1232" s="14" t="s">
        <v>74</v>
      </c>
      <c r="AY1232" s="255" t="s">
        <v>224</v>
      </c>
    </row>
    <row r="1233" s="14" customFormat="1">
      <c r="A1233" s="14"/>
      <c r="B1233" s="246"/>
      <c r="C1233" s="247"/>
      <c r="D1233" s="231" t="s">
        <v>268</v>
      </c>
      <c r="E1233" s="248" t="s">
        <v>19</v>
      </c>
      <c r="F1233" s="249" t="s">
        <v>1421</v>
      </c>
      <c r="G1233" s="247"/>
      <c r="H1233" s="248" t="s">
        <v>19</v>
      </c>
      <c r="I1233" s="250"/>
      <c r="J1233" s="247"/>
      <c r="K1233" s="247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268</v>
      </c>
      <c r="AU1233" s="255" t="s">
        <v>93</v>
      </c>
      <c r="AV1233" s="14" t="s">
        <v>82</v>
      </c>
      <c r="AW1233" s="14" t="s">
        <v>34</v>
      </c>
      <c r="AX1233" s="14" t="s">
        <v>74</v>
      </c>
      <c r="AY1233" s="255" t="s">
        <v>224</v>
      </c>
    </row>
    <row r="1234" s="13" customFormat="1">
      <c r="A1234" s="13"/>
      <c r="B1234" s="229"/>
      <c r="C1234" s="230"/>
      <c r="D1234" s="231" t="s">
        <v>268</v>
      </c>
      <c r="E1234" s="232" t="s">
        <v>19</v>
      </c>
      <c r="F1234" s="233" t="s">
        <v>1422</v>
      </c>
      <c r="G1234" s="230"/>
      <c r="H1234" s="234">
        <v>1139.423</v>
      </c>
      <c r="I1234" s="235"/>
      <c r="J1234" s="230"/>
      <c r="K1234" s="230"/>
      <c r="L1234" s="236"/>
      <c r="M1234" s="237"/>
      <c r="N1234" s="238"/>
      <c r="O1234" s="238"/>
      <c r="P1234" s="238"/>
      <c r="Q1234" s="238"/>
      <c r="R1234" s="238"/>
      <c r="S1234" s="238"/>
      <c r="T1234" s="23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0" t="s">
        <v>268</v>
      </c>
      <c r="AU1234" s="240" t="s">
        <v>93</v>
      </c>
      <c r="AV1234" s="13" t="s">
        <v>93</v>
      </c>
      <c r="AW1234" s="13" t="s">
        <v>34</v>
      </c>
      <c r="AX1234" s="13" t="s">
        <v>74</v>
      </c>
      <c r="AY1234" s="240" t="s">
        <v>224</v>
      </c>
    </row>
    <row r="1235" s="14" customFormat="1">
      <c r="A1235" s="14"/>
      <c r="B1235" s="246"/>
      <c r="C1235" s="247"/>
      <c r="D1235" s="231" t="s">
        <v>268</v>
      </c>
      <c r="E1235" s="248" t="s">
        <v>19</v>
      </c>
      <c r="F1235" s="249" t="s">
        <v>1423</v>
      </c>
      <c r="G1235" s="247"/>
      <c r="H1235" s="248" t="s">
        <v>19</v>
      </c>
      <c r="I1235" s="250"/>
      <c r="J1235" s="247"/>
      <c r="K1235" s="247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268</v>
      </c>
      <c r="AU1235" s="255" t="s">
        <v>93</v>
      </c>
      <c r="AV1235" s="14" t="s">
        <v>82</v>
      </c>
      <c r="AW1235" s="14" t="s">
        <v>34</v>
      </c>
      <c r="AX1235" s="14" t="s">
        <v>74</v>
      </c>
      <c r="AY1235" s="255" t="s">
        <v>224</v>
      </c>
    </row>
    <row r="1236" s="13" customFormat="1">
      <c r="A1236" s="13"/>
      <c r="B1236" s="229"/>
      <c r="C1236" s="230"/>
      <c r="D1236" s="231" t="s">
        <v>268</v>
      </c>
      <c r="E1236" s="232" t="s">
        <v>19</v>
      </c>
      <c r="F1236" s="233" t="s">
        <v>1424</v>
      </c>
      <c r="G1236" s="230"/>
      <c r="H1236" s="234">
        <v>39.75</v>
      </c>
      <c r="I1236" s="235"/>
      <c r="J1236" s="230"/>
      <c r="K1236" s="230"/>
      <c r="L1236" s="236"/>
      <c r="M1236" s="237"/>
      <c r="N1236" s="238"/>
      <c r="O1236" s="238"/>
      <c r="P1236" s="238"/>
      <c r="Q1236" s="238"/>
      <c r="R1236" s="238"/>
      <c r="S1236" s="238"/>
      <c r="T1236" s="23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0" t="s">
        <v>268</v>
      </c>
      <c r="AU1236" s="240" t="s">
        <v>93</v>
      </c>
      <c r="AV1236" s="13" t="s">
        <v>93</v>
      </c>
      <c r="AW1236" s="13" t="s">
        <v>34</v>
      </c>
      <c r="AX1236" s="13" t="s">
        <v>74</v>
      </c>
      <c r="AY1236" s="240" t="s">
        <v>224</v>
      </c>
    </row>
    <row r="1237" s="16" customFormat="1">
      <c r="A1237" s="16"/>
      <c r="B1237" s="272"/>
      <c r="C1237" s="273"/>
      <c r="D1237" s="231" t="s">
        <v>268</v>
      </c>
      <c r="E1237" s="274" t="s">
        <v>19</v>
      </c>
      <c r="F1237" s="275" t="s">
        <v>351</v>
      </c>
      <c r="G1237" s="273"/>
      <c r="H1237" s="276">
        <v>1179.173</v>
      </c>
      <c r="I1237" s="277"/>
      <c r="J1237" s="273"/>
      <c r="K1237" s="273"/>
      <c r="L1237" s="278"/>
      <c r="M1237" s="279"/>
      <c r="N1237" s="280"/>
      <c r="O1237" s="280"/>
      <c r="P1237" s="280"/>
      <c r="Q1237" s="280"/>
      <c r="R1237" s="280"/>
      <c r="S1237" s="280"/>
      <c r="T1237" s="281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82" t="s">
        <v>268</v>
      </c>
      <c r="AU1237" s="282" t="s">
        <v>93</v>
      </c>
      <c r="AV1237" s="16" t="s">
        <v>231</v>
      </c>
      <c r="AW1237" s="16" t="s">
        <v>34</v>
      </c>
      <c r="AX1237" s="16" t="s">
        <v>82</v>
      </c>
      <c r="AY1237" s="282" t="s">
        <v>224</v>
      </c>
    </row>
    <row r="1238" s="2" customFormat="1" ht="24.15" customHeight="1">
      <c r="A1238" s="41"/>
      <c r="B1238" s="42"/>
      <c r="C1238" s="286" t="s">
        <v>1425</v>
      </c>
      <c r="D1238" s="286" t="s">
        <v>572</v>
      </c>
      <c r="E1238" s="287" t="s">
        <v>1426</v>
      </c>
      <c r="F1238" s="288" t="s">
        <v>1427</v>
      </c>
      <c r="G1238" s="289" t="s">
        <v>266</v>
      </c>
      <c r="H1238" s="290">
        <v>1238.1320000000001</v>
      </c>
      <c r="I1238" s="291"/>
      <c r="J1238" s="292">
        <f>ROUND(I1238*H1238,2)</f>
        <v>0</v>
      </c>
      <c r="K1238" s="288" t="s">
        <v>312</v>
      </c>
      <c r="L1238" s="293"/>
      <c r="M1238" s="294" t="s">
        <v>19</v>
      </c>
      <c r="N1238" s="295" t="s">
        <v>46</v>
      </c>
      <c r="O1238" s="87"/>
      <c r="P1238" s="225">
        <f>O1238*H1238</f>
        <v>0</v>
      </c>
      <c r="Q1238" s="225">
        <v>0.031</v>
      </c>
      <c r="R1238" s="225">
        <f>Q1238*H1238</f>
        <v>38.382092</v>
      </c>
      <c r="S1238" s="225">
        <v>0</v>
      </c>
      <c r="T1238" s="226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7" t="s">
        <v>254</v>
      </c>
      <c r="AT1238" s="227" t="s">
        <v>572</v>
      </c>
      <c r="AU1238" s="227" t="s">
        <v>93</v>
      </c>
      <c r="AY1238" s="20" t="s">
        <v>224</v>
      </c>
      <c r="BE1238" s="228">
        <f>IF(N1238="základní",J1238,0)</f>
        <v>0</v>
      </c>
      <c r="BF1238" s="228">
        <f>IF(N1238="snížená",J1238,0)</f>
        <v>0</v>
      </c>
      <c r="BG1238" s="228">
        <f>IF(N1238="zákl. přenesená",J1238,0)</f>
        <v>0</v>
      </c>
      <c r="BH1238" s="228">
        <f>IF(N1238="sníž. přenesená",J1238,0)</f>
        <v>0</v>
      </c>
      <c r="BI1238" s="228">
        <f>IF(N1238="nulová",J1238,0)</f>
        <v>0</v>
      </c>
      <c r="BJ1238" s="20" t="s">
        <v>93</v>
      </c>
      <c r="BK1238" s="228">
        <f>ROUND(I1238*H1238,2)</f>
        <v>0</v>
      </c>
      <c r="BL1238" s="20" t="s">
        <v>231</v>
      </c>
      <c r="BM1238" s="227" t="s">
        <v>1428</v>
      </c>
    </row>
    <row r="1239" s="13" customFormat="1">
      <c r="A1239" s="13"/>
      <c r="B1239" s="229"/>
      <c r="C1239" s="230"/>
      <c r="D1239" s="231" t="s">
        <v>268</v>
      </c>
      <c r="E1239" s="232" t="s">
        <v>19</v>
      </c>
      <c r="F1239" s="233" t="s">
        <v>1429</v>
      </c>
      <c r="G1239" s="230"/>
      <c r="H1239" s="234">
        <v>1238.1320000000001</v>
      </c>
      <c r="I1239" s="235"/>
      <c r="J1239" s="230"/>
      <c r="K1239" s="230"/>
      <c r="L1239" s="236"/>
      <c r="M1239" s="237"/>
      <c r="N1239" s="238"/>
      <c r="O1239" s="238"/>
      <c r="P1239" s="238"/>
      <c r="Q1239" s="238"/>
      <c r="R1239" s="238"/>
      <c r="S1239" s="238"/>
      <c r="T1239" s="239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0" t="s">
        <v>268</v>
      </c>
      <c r="AU1239" s="240" t="s">
        <v>93</v>
      </c>
      <c r="AV1239" s="13" t="s">
        <v>93</v>
      </c>
      <c r="AW1239" s="13" t="s">
        <v>34</v>
      </c>
      <c r="AX1239" s="13" t="s">
        <v>82</v>
      </c>
      <c r="AY1239" s="240" t="s">
        <v>224</v>
      </c>
    </row>
    <row r="1240" s="2" customFormat="1" ht="24.15" customHeight="1">
      <c r="A1240" s="41"/>
      <c r="B1240" s="42"/>
      <c r="C1240" s="216" t="s">
        <v>1430</v>
      </c>
      <c r="D1240" s="216" t="s">
        <v>227</v>
      </c>
      <c r="E1240" s="217" t="s">
        <v>1431</v>
      </c>
      <c r="F1240" s="218" t="s">
        <v>1432</v>
      </c>
      <c r="G1240" s="219" t="s">
        <v>266</v>
      </c>
      <c r="H1240" s="220">
        <v>1211.673</v>
      </c>
      <c r="I1240" s="221"/>
      <c r="J1240" s="222">
        <f>ROUND(I1240*H1240,2)</f>
        <v>0</v>
      </c>
      <c r="K1240" s="218" t="s">
        <v>312</v>
      </c>
      <c r="L1240" s="47"/>
      <c r="M1240" s="223" t="s">
        <v>19</v>
      </c>
      <c r="N1240" s="224" t="s">
        <v>46</v>
      </c>
      <c r="O1240" s="87"/>
      <c r="P1240" s="225">
        <f>O1240*H1240</f>
        <v>0</v>
      </c>
      <c r="Q1240" s="225">
        <v>0.0040000000000000001</v>
      </c>
      <c r="R1240" s="225">
        <f>Q1240*H1240</f>
        <v>4.846692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231</v>
      </c>
      <c r="AT1240" s="227" t="s">
        <v>227</v>
      </c>
      <c r="AU1240" s="227" t="s">
        <v>93</v>
      </c>
      <c r="AY1240" s="20" t="s">
        <v>224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93</v>
      </c>
      <c r="BK1240" s="228">
        <f>ROUND(I1240*H1240,2)</f>
        <v>0</v>
      </c>
      <c r="BL1240" s="20" t="s">
        <v>231</v>
      </c>
      <c r="BM1240" s="227" t="s">
        <v>1433</v>
      </c>
    </row>
    <row r="1241" s="2" customFormat="1">
      <c r="A1241" s="41"/>
      <c r="B1241" s="42"/>
      <c r="C1241" s="43"/>
      <c r="D1241" s="267" t="s">
        <v>314</v>
      </c>
      <c r="E1241" s="43"/>
      <c r="F1241" s="268" t="s">
        <v>1434</v>
      </c>
      <c r="G1241" s="43"/>
      <c r="H1241" s="43"/>
      <c r="I1241" s="269"/>
      <c r="J1241" s="43"/>
      <c r="K1241" s="43"/>
      <c r="L1241" s="47"/>
      <c r="M1241" s="270"/>
      <c r="N1241" s="271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314</v>
      </c>
      <c r="AU1241" s="20" t="s">
        <v>93</v>
      </c>
    </row>
    <row r="1242" s="14" customFormat="1">
      <c r="A1242" s="14"/>
      <c r="B1242" s="246"/>
      <c r="C1242" s="247"/>
      <c r="D1242" s="231" t="s">
        <v>268</v>
      </c>
      <c r="E1242" s="248" t="s">
        <v>19</v>
      </c>
      <c r="F1242" s="249" t="s">
        <v>496</v>
      </c>
      <c r="G1242" s="247"/>
      <c r="H1242" s="248" t="s">
        <v>19</v>
      </c>
      <c r="I1242" s="250"/>
      <c r="J1242" s="247"/>
      <c r="K1242" s="247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268</v>
      </c>
      <c r="AU1242" s="255" t="s">
        <v>93</v>
      </c>
      <c r="AV1242" s="14" t="s">
        <v>82</v>
      </c>
      <c r="AW1242" s="14" t="s">
        <v>34</v>
      </c>
      <c r="AX1242" s="14" t="s">
        <v>74</v>
      </c>
      <c r="AY1242" s="255" t="s">
        <v>224</v>
      </c>
    </row>
    <row r="1243" s="13" customFormat="1">
      <c r="A1243" s="13"/>
      <c r="B1243" s="229"/>
      <c r="C1243" s="230"/>
      <c r="D1243" s="231" t="s">
        <v>268</v>
      </c>
      <c r="E1243" s="232" t="s">
        <v>19</v>
      </c>
      <c r="F1243" s="233" t="s">
        <v>1412</v>
      </c>
      <c r="G1243" s="230"/>
      <c r="H1243" s="234">
        <v>1179.173</v>
      </c>
      <c r="I1243" s="235"/>
      <c r="J1243" s="230"/>
      <c r="K1243" s="230"/>
      <c r="L1243" s="236"/>
      <c r="M1243" s="237"/>
      <c r="N1243" s="238"/>
      <c r="O1243" s="238"/>
      <c r="P1243" s="238"/>
      <c r="Q1243" s="238"/>
      <c r="R1243" s="238"/>
      <c r="S1243" s="238"/>
      <c r="T1243" s="23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40" t="s">
        <v>268</v>
      </c>
      <c r="AU1243" s="240" t="s">
        <v>93</v>
      </c>
      <c r="AV1243" s="13" t="s">
        <v>93</v>
      </c>
      <c r="AW1243" s="13" t="s">
        <v>34</v>
      </c>
      <c r="AX1243" s="13" t="s">
        <v>74</v>
      </c>
      <c r="AY1243" s="240" t="s">
        <v>224</v>
      </c>
    </row>
    <row r="1244" s="14" customFormat="1">
      <c r="A1244" s="14"/>
      <c r="B1244" s="246"/>
      <c r="C1244" s="247"/>
      <c r="D1244" s="231" t="s">
        <v>268</v>
      </c>
      <c r="E1244" s="248" t="s">
        <v>19</v>
      </c>
      <c r="F1244" s="249" t="s">
        <v>1413</v>
      </c>
      <c r="G1244" s="247"/>
      <c r="H1244" s="248" t="s">
        <v>19</v>
      </c>
      <c r="I1244" s="250"/>
      <c r="J1244" s="247"/>
      <c r="K1244" s="247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268</v>
      </c>
      <c r="AU1244" s="255" t="s">
        <v>93</v>
      </c>
      <c r="AV1244" s="14" t="s">
        <v>82</v>
      </c>
      <c r="AW1244" s="14" t="s">
        <v>34</v>
      </c>
      <c r="AX1244" s="14" t="s">
        <v>74</v>
      </c>
      <c r="AY1244" s="255" t="s">
        <v>224</v>
      </c>
    </row>
    <row r="1245" s="14" customFormat="1">
      <c r="A1245" s="14"/>
      <c r="B1245" s="246"/>
      <c r="C1245" s="247"/>
      <c r="D1245" s="231" t="s">
        <v>268</v>
      </c>
      <c r="E1245" s="248" t="s">
        <v>19</v>
      </c>
      <c r="F1245" s="249" t="s">
        <v>1414</v>
      </c>
      <c r="G1245" s="247"/>
      <c r="H1245" s="248" t="s">
        <v>19</v>
      </c>
      <c r="I1245" s="250"/>
      <c r="J1245" s="247"/>
      <c r="K1245" s="247"/>
      <c r="L1245" s="251"/>
      <c r="M1245" s="252"/>
      <c r="N1245" s="253"/>
      <c r="O1245" s="253"/>
      <c r="P1245" s="253"/>
      <c r="Q1245" s="253"/>
      <c r="R1245" s="253"/>
      <c r="S1245" s="253"/>
      <c r="T1245" s="25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5" t="s">
        <v>268</v>
      </c>
      <c r="AU1245" s="255" t="s">
        <v>93</v>
      </c>
      <c r="AV1245" s="14" t="s">
        <v>82</v>
      </c>
      <c r="AW1245" s="14" t="s">
        <v>34</v>
      </c>
      <c r="AX1245" s="14" t="s">
        <v>74</v>
      </c>
      <c r="AY1245" s="255" t="s">
        <v>224</v>
      </c>
    </row>
    <row r="1246" s="13" customFormat="1">
      <c r="A1246" s="13"/>
      <c r="B1246" s="229"/>
      <c r="C1246" s="230"/>
      <c r="D1246" s="231" t="s">
        <v>268</v>
      </c>
      <c r="E1246" s="232" t="s">
        <v>19</v>
      </c>
      <c r="F1246" s="233" t="s">
        <v>1415</v>
      </c>
      <c r="G1246" s="230"/>
      <c r="H1246" s="234">
        <v>32.5</v>
      </c>
      <c r="I1246" s="235"/>
      <c r="J1246" s="230"/>
      <c r="K1246" s="230"/>
      <c r="L1246" s="236"/>
      <c r="M1246" s="237"/>
      <c r="N1246" s="238"/>
      <c r="O1246" s="238"/>
      <c r="P1246" s="238"/>
      <c r="Q1246" s="238"/>
      <c r="R1246" s="238"/>
      <c r="S1246" s="238"/>
      <c r="T1246" s="23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0" t="s">
        <v>268</v>
      </c>
      <c r="AU1246" s="240" t="s">
        <v>93</v>
      </c>
      <c r="AV1246" s="13" t="s">
        <v>93</v>
      </c>
      <c r="AW1246" s="13" t="s">
        <v>34</v>
      </c>
      <c r="AX1246" s="13" t="s">
        <v>74</v>
      </c>
      <c r="AY1246" s="240" t="s">
        <v>224</v>
      </c>
    </row>
    <row r="1247" s="16" customFormat="1">
      <c r="A1247" s="16"/>
      <c r="B1247" s="272"/>
      <c r="C1247" s="273"/>
      <c r="D1247" s="231" t="s">
        <v>268</v>
      </c>
      <c r="E1247" s="274" t="s">
        <v>19</v>
      </c>
      <c r="F1247" s="275" t="s">
        <v>351</v>
      </c>
      <c r="G1247" s="273"/>
      <c r="H1247" s="276">
        <v>1211.673</v>
      </c>
      <c r="I1247" s="277"/>
      <c r="J1247" s="273"/>
      <c r="K1247" s="273"/>
      <c r="L1247" s="278"/>
      <c r="M1247" s="279"/>
      <c r="N1247" s="280"/>
      <c r="O1247" s="280"/>
      <c r="P1247" s="280"/>
      <c r="Q1247" s="280"/>
      <c r="R1247" s="280"/>
      <c r="S1247" s="280"/>
      <c r="T1247" s="281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T1247" s="282" t="s">
        <v>268</v>
      </c>
      <c r="AU1247" s="282" t="s">
        <v>93</v>
      </c>
      <c r="AV1247" s="16" t="s">
        <v>231</v>
      </c>
      <c r="AW1247" s="16" t="s">
        <v>34</v>
      </c>
      <c r="AX1247" s="16" t="s">
        <v>82</v>
      </c>
      <c r="AY1247" s="282" t="s">
        <v>224</v>
      </c>
    </row>
    <row r="1248" s="2" customFormat="1" ht="33" customHeight="1">
      <c r="A1248" s="41"/>
      <c r="B1248" s="42"/>
      <c r="C1248" s="216" t="s">
        <v>1435</v>
      </c>
      <c r="D1248" s="216" t="s">
        <v>227</v>
      </c>
      <c r="E1248" s="217" t="s">
        <v>1436</v>
      </c>
      <c r="F1248" s="218" t="s">
        <v>1437</v>
      </c>
      <c r="G1248" s="219" t="s">
        <v>266</v>
      </c>
      <c r="H1248" s="220">
        <v>12285.038000000001</v>
      </c>
      <c r="I1248" s="221"/>
      <c r="J1248" s="222">
        <f>ROUND(I1248*H1248,2)</f>
        <v>0</v>
      </c>
      <c r="K1248" s="218" t="s">
        <v>312</v>
      </c>
      <c r="L1248" s="47"/>
      <c r="M1248" s="223" t="s">
        <v>19</v>
      </c>
      <c r="N1248" s="224" t="s">
        <v>46</v>
      </c>
      <c r="O1248" s="87"/>
      <c r="P1248" s="225">
        <f>O1248*H1248</f>
        <v>0</v>
      </c>
      <c r="Q1248" s="225">
        <v>0.0073499999999999998</v>
      </c>
      <c r="R1248" s="225">
        <f>Q1248*H1248</f>
        <v>90.295029299999996</v>
      </c>
      <c r="S1248" s="225">
        <v>0</v>
      </c>
      <c r="T1248" s="226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7" t="s">
        <v>231</v>
      </c>
      <c r="AT1248" s="227" t="s">
        <v>227</v>
      </c>
      <c r="AU1248" s="227" t="s">
        <v>93</v>
      </c>
      <c r="AY1248" s="20" t="s">
        <v>224</v>
      </c>
      <c r="BE1248" s="228">
        <f>IF(N1248="základní",J1248,0)</f>
        <v>0</v>
      </c>
      <c r="BF1248" s="228">
        <f>IF(N1248="snížená",J1248,0)</f>
        <v>0</v>
      </c>
      <c r="BG1248" s="228">
        <f>IF(N1248="zákl. přenesená",J1248,0)</f>
        <v>0</v>
      </c>
      <c r="BH1248" s="228">
        <f>IF(N1248="sníž. přenesená",J1248,0)</f>
        <v>0</v>
      </c>
      <c r="BI1248" s="228">
        <f>IF(N1248="nulová",J1248,0)</f>
        <v>0</v>
      </c>
      <c r="BJ1248" s="20" t="s">
        <v>93</v>
      </c>
      <c r="BK1248" s="228">
        <f>ROUND(I1248*H1248,2)</f>
        <v>0</v>
      </c>
      <c r="BL1248" s="20" t="s">
        <v>231</v>
      </c>
      <c r="BM1248" s="227" t="s">
        <v>1438</v>
      </c>
    </row>
    <row r="1249" s="2" customFormat="1">
      <c r="A1249" s="41"/>
      <c r="B1249" s="42"/>
      <c r="C1249" s="43"/>
      <c r="D1249" s="267" t="s">
        <v>314</v>
      </c>
      <c r="E1249" s="43"/>
      <c r="F1249" s="268" t="s">
        <v>1439</v>
      </c>
      <c r="G1249" s="43"/>
      <c r="H1249" s="43"/>
      <c r="I1249" s="269"/>
      <c r="J1249" s="43"/>
      <c r="K1249" s="43"/>
      <c r="L1249" s="47"/>
      <c r="M1249" s="270"/>
      <c r="N1249" s="271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314</v>
      </c>
      <c r="AU1249" s="20" t="s">
        <v>93</v>
      </c>
    </row>
    <row r="1250" s="14" customFormat="1">
      <c r="A1250" s="14"/>
      <c r="B1250" s="246"/>
      <c r="C1250" s="247"/>
      <c r="D1250" s="231" t="s">
        <v>268</v>
      </c>
      <c r="E1250" s="248" t="s">
        <v>19</v>
      </c>
      <c r="F1250" s="249" t="s">
        <v>496</v>
      </c>
      <c r="G1250" s="247"/>
      <c r="H1250" s="248" t="s">
        <v>19</v>
      </c>
      <c r="I1250" s="250"/>
      <c r="J1250" s="247"/>
      <c r="K1250" s="247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268</v>
      </c>
      <c r="AU1250" s="255" t="s">
        <v>93</v>
      </c>
      <c r="AV1250" s="14" t="s">
        <v>82</v>
      </c>
      <c r="AW1250" s="14" t="s">
        <v>34</v>
      </c>
      <c r="AX1250" s="14" t="s">
        <v>74</v>
      </c>
      <c r="AY1250" s="255" t="s">
        <v>224</v>
      </c>
    </row>
    <row r="1251" s="14" customFormat="1">
      <c r="A1251" s="14"/>
      <c r="B1251" s="246"/>
      <c r="C1251" s="247"/>
      <c r="D1251" s="231" t="s">
        <v>268</v>
      </c>
      <c r="E1251" s="248" t="s">
        <v>19</v>
      </c>
      <c r="F1251" s="249" t="s">
        <v>1440</v>
      </c>
      <c r="G1251" s="247"/>
      <c r="H1251" s="248" t="s">
        <v>19</v>
      </c>
      <c r="I1251" s="250"/>
      <c r="J1251" s="247"/>
      <c r="K1251" s="247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268</v>
      </c>
      <c r="AU1251" s="255" t="s">
        <v>93</v>
      </c>
      <c r="AV1251" s="14" t="s">
        <v>82</v>
      </c>
      <c r="AW1251" s="14" t="s">
        <v>34</v>
      </c>
      <c r="AX1251" s="14" t="s">
        <v>74</v>
      </c>
      <c r="AY1251" s="255" t="s">
        <v>224</v>
      </c>
    </row>
    <row r="1252" s="13" customFormat="1">
      <c r="A1252" s="13"/>
      <c r="B1252" s="229"/>
      <c r="C1252" s="230"/>
      <c r="D1252" s="231" t="s">
        <v>268</v>
      </c>
      <c r="E1252" s="232" t="s">
        <v>19</v>
      </c>
      <c r="F1252" s="233" t="s">
        <v>1441</v>
      </c>
      <c r="G1252" s="230"/>
      <c r="H1252" s="234">
        <v>454.82299999999998</v>
      </c>
      <c r="I1252" s="235"/>
      <c r="J1252" s="230"/>
      <c r="K1252" s="230"/>
      <c r="L1252" s="236"/>
      <c r="M1252" s="237"/>
      <c r="N1252" s="238"/>
      <c r="O1252" s="238"/>
      <c r="P1252" s="238"/>
      <c r="Q1252" s="238"/>
      <c r="R1252" s="238"/>
      <c r="S1252" s="238"/>
      <c r="T1252" s="239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0" t="s">
        <v>268</v>
      </c>
      <c r="AU1252" s="240" t="s">
        <v>93</v>
      </c>
      <c r="AV1252" s="13" t="s">
        <v>93</v>
      </c>
      <c r="AW1252" s="13" t="s">
        <v>34</v>
      </c>
      <c r="AX1252" s="13" t="s">
        <v>74</v>
      </c>
      <c r="AY1252" s="240" t="s">
        <v>224</v>
      </c>
    </row>
    <row r="1253" s="14" customFormat="1">
      <c r="A1253" s="14"/>
      <c r="B1253" s="246"/>
      <c r="C1253" s="247"/>
      <c r="D1253" s="231" t="s">
        <v>268</v>
      </c>
      <c r="E1253" s="248" t="s">
        <v>19</v>
      </c>
      <c r="F1253" s="249" t="s">
        <v>648</v>
      </c>
      <c r="G1253" s="247"/>
      <c r="H1253" s="248" t="s">
        <v>19</v>
      </c>
      <c r="I1253" s="250"/>
      <c r="J1253" s="247"/>
      <c r="K1253" s="247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268</v>
      </c>
      <c r="AU1253" s="255" t="s">
        <v>93</v>
      </c>
      <c r="AV1253" s="14" t="s">
        <v>82</v>
      </c>
      <c r="AW1253" s="14" t="s">
        <v>34</v>
      </c>
      <c r="AX1253" s="14" t="s">
        <v>74</v>
      </c>
      <c r="AY1253" s="255" t="s">
        <v>224</v>
      </c>
    </row>
    <row r="1254" s="14" customFormat="1">
      <c r="A1254" s="14"/>
      <c r="B1254" s="246"/>
      <c r="C1254" s="247"/>
      <c r="D1254" s="231" t="s">
        <v>268</v>
      </c>
      <c r="E1254" s="248" t="s">
        <v>19</v>
      </c>
      <c r="F1254" s="249" t="s">
        <v>1442</v>
      </c>
      <c r="G1254" s="247"/>
      <c r="H1254" s="248" t="s">
        <v>19</v>
      </c>
      <c r="I1254" s="250"/>
      <c r="J1254" s="247"/>
      <c r="K1254" s="247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268</v>
      </c>
      <c r="AU1254" s="255" t="s">
        <v>93</v>
      </c>
      <c r="AV1254" s="14" t="s">
        <v>82</v>
      </c>
      <c r="AW1254" s="14" t="s">
        <v>34</v>
      </c>
      <c r="AX1254" s="14" t="s">
        <v>74</v>
      </c>
      <c r="AY1254" s="255" t="s">
        <v>224</v>
      </c>
    </row>
    <row r="1255" s="13" customFormat="1">
      <c r="A1255" s="13"/>
      <c r="B1255" s="229"/>
      <c r="C1255" s="230"/>
      <c r="D1255" s="231" t="s">
        <v>268</v>
      </c>
      <c r="E1255" s="232" t="s">
        <v>19</v>
      </c>
      <c r="F1255" s="233" t="s">
        <v>1443</v>
      </c>
      <c r="G1255" s="230"/>
      <c r="H1255" s="234">
        <v>1310.643</v>
      </c>
      <c r="I1255" s="235"/>
      <c r="J1255" s="230"/>
      <c r="K1255" s="230"/>
      <c r="L1255" s="236"/>
      <c r="M1255" s="237"/>
      <c r="N1255" s="238"/>
      <c r="O1255" s="238"/>
      <c r="P1255" s="238"/>
      <c r="Q1255" s="238"/>
      <c r="R1255" s="238"/>
      <c r="S1255" s="238"/>
      <c r="T1255" s="239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0" t="s">
        <v>268</v>
      </c>
      <c r="AU1255" s="240" t="s">
        <v>93</v>
      </c>
      <c r="AV1255" s="13" t="s">
        <v>93</v>
      </c>
      <c r="AW1255" s="13" t="s">
        <v>34</v>
      </c>
      <c r="AX1255" s="13" t="s">
        <v>74</v>
      </c>
      <c r="AY1255" s="240" t="s">
        <v>224</v>
      </c>
    </row>
    <row r="1256" s="13" customFormat="1">
      <c r="A1256" s="13"/>
      <c r="B1256" s="229"/>
      <c r="C1256" s="230"/>
      <c r="D1256" s="231" t="s">
        <v>268</v>
      </c>
      <c r="E1256" s="232" t="s">
        <v>19</v>
      </c>
      <c r="F1256" s="233" t="s">
        <v>1444</v>
      </c>
      <c r="G1256" s="230"/>
      <c r="H1256" s="234">
        <v>-117.166</v>
      </c>
      <c r="I1256" s="235"/>
      <c r="J1256" s="230"/>
      <c r="K1256" s="230"/>
      <c r="L1256" s="236"/>
      <c r="M1256" s="237"/>
      <c r="N1256" s="238"/>
      <c r="O1256" s="238"/>
      <c r="P1256" s="238"/>
      <c r="Q1256" s="238"/>
      <c r="R1256" s="238"/>
      <c r="S1256" s="238"/>
      <c r="T1256" s="239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0" t="s">
        <v>268</v>
      </c>
      <c r="AU1256" s="240" t="s">
        <v>93</v>
      </c>
      <c r="AV1256" s="13" t="s">
        <v>93</v>
      </c>
      <c r="AW1256" s="13" t="s">
        <v>34</v>
      </c>
      <c r="AX1256" s="13" t="s">
        <v>74</v>
      </c>
      <c r="AY1256" s="240" t="s">
        <v>224</v>
      </c>
    </row>
    <row r="1257" s="13" customFormat="1">
      <c r="A1257" s="13"/>
      <c r="B1257" s="229"/>
      <c r="C1257" s="230"/>
      <c r="D1257" s="231" t="s">
        <v>268</v>
      </c>
      <c r="E1257" s="232" t="s">
        <v>19</v>
      </c>
      <c r="F1257" s="233" t="s">
        <v>1445</v>
      </c>
      <c r="G1257" s="230"/>
      <c r="H1257" s="234">
        <v>-19.966000000000001</v>
      </c>
      <c r="I1257" s="235"/>
      <c r="J1257" s="230"/>
      <c r="K1257" s="230"/>
      <c r="L1257" s="236"/>
      <c r="M1257" s="237"/>
      <c r="N1257" s="238"/>
      <c r="O1257" s="238"/>
      <c r="P1257" s="238"/>
      <c r="Q1257" s="238"/>
      <c r="R1257" s="238"/>
      <c r="S1257" s="238"/>
      <c r="T1257" s="23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0" t="s">
        <v>268</v>
      </c>
      <c r="AU1257" s="240" t="s">
        <v>93</v>
      </c>
      <c r="AV1257" s="13" t="s">
        <v>93</v>
      </c>
      <c r="AW1257" s="13" t="s">
        <v>34</v>
      </c>
      <c r="AX1257" s="13" t="s">
        <v>74</v>
      </c>
      <c r="AY1257" s="240" t="s">
        <v>224</v>
      </c>
    </row>
    <row r="1258" s="13" customFormat="1">
      <c r="A1258" s="13"/>
      <c r="B1258" s="229"/>
      <c r="C1258" s="230"/>
      <c r="D1258" s="231" t="s">
        <v>268</v>
      </c>
      <c r="E1258" s="232" t="s">
        <v>19</v>
      </c>
      <c r="F1258" s="233" t="s">
        <v>1446</v>
      </c>
      <c r="G1258" s="230"/>
      <c r="H1258" s="234">
        <v>-158.33500000000001</v>
      </c>
      <c r="I1258" s="235"/>
      <c r="J1258" s="230"/>
      <c r="K1258" s="230"/>
      <c r="L1258" s="236"/>
      <c r="M1258" s="237"/>
      <c r="N1258" s="238"/>
      <c r="O1258" s="238"/>
      <c r="P1258" s="238"/>
      <c r="Q1258" s="238"/>
      <c r="R1258" s="238"/>
      <c r="S1258" s="238"/>
      <c r="T1258" s="23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0" t="s">
        <v>268</v>
      </c>
      <c r="AU1258" s="240" t="s">
        <v>93</v>
      </c>
      <c r="AV1258" s="13" t="s">
        <v>93</v>
      </c>
      <c r="AW1258" s="13" t="s">
        <v>34</v>
      </c>
      <c r="AX1258" s="13" t="s">
        <v>74</v>
      </c>
      <c r="AY1258" s="240" t="s">
        <v>224</v>
      </c>
    </row>
    <row r="1259" s="13" customFormat="1">
      <c r="A1259" s="13"/>
      <c r="B1259" s="229"/>
      <c r="C1259" s="230"/>
      <c r="D1259" s="231" t="s">
        <v>268</v>
      </c>
      <c r="E1259" s="232" t="s">
        <v>19</v>
      </c>
      <c r="F1259" s="233" t="s">
        <v>1447</v>
      </c>
      <c r="G1259" s="230"/>
      <c r="H1259" s="234">
        <v>-4.3200000000000003</v>
      </c>
      <c r="I1259" s="235"/>
      <c r="J1259" s="230"/>
      <c r="K1259" s="230"/>
      <c r="L1259" s="236"/>
      <c r="M1259" s="237"/>
      <c r="N1259" s="238"/>
      <c r="O1259" s="238"/>
      <c r="P1259" s="238"/>
      <c r="Q1259" s="238"/>
      <c r="R1259" s="238"/>
      <c r="S1259" s="238"/>
      <c r="T1259" s="23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0" t="s">
        <v>268</v>
      </c>
      <c r="AU1259" s="240" t="s">
        <v>93</v>
      </c>
      <c r="AV1259" s="13" t="s">
        <v>93</v>
      </c>
      <c r="AW1259" s="13" t="s">
        <v>34</v>
      </c>
      <c r="AX1259" s="13" t="s">
        <v>74</v>
      </c>
      <c r="AY1259" s="240" t="s">
        <v>224</v>
      </c>
    </row>
    <row r="1260" s="14" customFormat="1">
      <c r="A1260" s="14"/>
      <c r="B1260" s="246"/>
      <c r="C1260" s="247"/>
      <c r="D1260" s="231" t="s">
        <v>268</v>
      </c>
      <c r="E1260" s="248" t="s">
        <v>19</v>
      </c>
      <c r="F1260" s="249" t="s">
        <v>1448</v>
      </c>
      <c r="G1260" s="247"/>
      <c r="H1260" s="248" t="s">
        <v>19</v>
      </c>
      <c r="I1260" s="250"/>
      <c r="J1260" s="247"/>
      <c r="K1260" s="247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268</v>
      </c>
      <c r="AU1260" s="255" t="s">
        <v>93</v>
      </c>
      <c r="AV1260" s="14" t="s">
        <v>82</v>
      </c>
      <c r="AW1260" s="14" t="s">
        <v>34</v>
      </c>
      <c r="AX1260" s="14" t="s">
        <v>74</v>
      </c>
      <c r="AY1260" s="255" t="s">
        <v>224</v>
      </c>
    </row>
    <row r="1261" s="13" customFormat="1">
      <c r="A1261" s="13"/>
      <c r="B1261" s="229"/>
      <c r="C1261" s="230"/>
      <c r="D1261" s="231" t="s">
        <v>268</v>
      </c>
      <c r="E1261" s="232" t="s">
        <v>19</v>
      </c>
      <c r="F1261" s="233" t="s">
        <v>1449</v>
      </c>
      <c r="G1261" s="230"/>
      <c r="H1261" s="234">
        <v>1596.944</v>
      </c>
      <c r="I1261" s="235"/>
      <c r="J1261" s="230"/>
      <c r="K1261" s="230"/>
      <c r="L1261" s="236"/>
      <c r="M1261" s="237"/>
      <c r="N1261" s="238"/>
      <c r="O1261" s="238"/>
      <c r="P1261" s="238"/>
      <c r="Q1261" s="238"/>
      <c r="R1261" s="238"/>
      <c r="S1261" s="238"/>
      <c r="T1261" s="23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0" t="s">
        <v>268</v>
      </c>
      <c r="AU1261" s="240" t="s">
        <v>93</v>
      </c>
      <c r="AV1261" s="13" t="s">
        <v>93</v>
      </c>
      <c r="AW1261" s="13" t="s">
        <v>34</v>
      </c>
      <c r="AX1261" s="13" t="s">
        <v>74</v>
      </c>
      <c r="AY1261" s="240" t="s">
        <v>224</v>
      </c>
    </row>
    <row r="1262" s="13" customFormat="1">
      <c r="A1262" s="13"/>
      <c r="B1262" s="229"/>
      <c r="C1262" s="230"/>
      <c r="D1262" s="231" t="s">
        <v>268</v>
      </c>
      <c r="E1262" s="232" t="s">
        <v>19</v>
      </c>
      <c r="F1262" s="233" t="s">
        <v>1450</v>
      </c>
      <c r="G1262" s="230"/>
      <c r="H1262" s="234">
        <v>-55.240000000000002</v>
      </c>
      <c r="I1262" s="235"/>
      <c r="J1262" s="230"/>
      <c r="K1262" s="230"/>
      <c r="L1262" s="236"/>
      <c r="M1262" s="237"/>
      <c r="N1262" s="238"/>
      <c r="O1262" s="238"/>
      <c r="P1262" s="238"/>
      <c r="Q1262" s="238"/>
      <c r="R1262" s="238"/>
      <c r="S1262" s="238"/>
      <c r="T1262" s="23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0" t="s">
        <v>268</v>
      </c>
      <c r="AU1262" s="240" t="s">
        <v>93</v>
      </c>
      <c r="AV1262" s="13" t="s">
        <v>93</v>
      </c>
      <c r="AW1262" s="13" t="s">
        <v>34</v>
      </c>
      <c r="AX1262" s="13" t="s">
        <v>74</v>
      </c>
      <c r="AY1262" s="240" t="s">
        <v>224</v>
      </c>
    </row>
    <row r="1263" s="15" customFormat="1">
      <c r="A1263" s="15"/>
      <c r="B1263" s="256"/>
      <c r="C1263" s="257"/>
      <c r="D1263" s="231" t="s">
        <v>268</v>
      </c>
      <c r="E1263" s="258" t="s">
        <v>19</v>
      </c>
      <c r="F1263" s="259" t="s">
        <v>300</v>
      </c>
      <c r="G1263" s="257"/>
      <c r="H1263" s="260">
        <v>3007.3829999999998</v>
      </c>
      <c r="I1263" s="261"/>
      <c r="J1263" s="257"/>
      <c r="K1263" s="257"/>
      <c r="L1263" s="262"/>
      <c r="M1263" s="263"/>
      <c r="N1263" s="264"/>
      <c r="O1263" s="264"/>
      <c r="P1263" s="264"/>
      <c r="Q1263" s="264"/>
      <c r="R1263" s="264"/>
      <c r="S1263" s="264"/>
      <c r="T1263" s="26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T1263" s="266" t="s">
        <v>268</v>
      </c>
      <c r="AU1263" s="266" t="s">
        <v>93</v>
      </c>
      <c r="AV1263" s="15" t="s">
        <v>108</v>
      </c>
      <c r="AW1263" s="15" t="s">
        <v>34</v>
      </c>
      <c r="AX1263" s="15" t="s">
        <v>74</v>
      </c>
      <c r="AY1263" s="266" t="s">
        <v>224</v>
      </c>
    </row>
    <row r="1264" s="14" customFormat="1">
      <c r="A1264" s="14"/>
      <c r="B1264" s="246"/>
      <c r="C1264" s="247"/>
      <c r="D1264" s="231" t="s">
        <v>268</v>
      </c>
      <c r="E1264" s="248" t="s">
        <v>19</v>
      </c>
      <c r="F1264" s="249" t="s">
        <v>662</v>
      </c>
      <c r="G1264" s="247"/>
      <c r="H1264" s="248" t="s">
        <v>19</v>
      </c>
      <c r="I1264" s="250"/>
      <c r="J1264" s="247"/>
      <c r="K1264" s="247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268</v>
      </c>
      <c r="AU1264" s="255" t="s">
        <v>93</v>
      </c>
      <c r="AV1264" s="14" t="s">
        <v>82</v>
      </c>
      <c r="AW1264" s="14" t="s">
        <v>34</v>
      </c>
      <c r="AX1264" s="14" t="s">
        <v>74</v>
      </c>
      <c r="AY1264" s="255" t="s">
        <v>224</v>
      </c>
    </row>
    <row r="1265" s="14" customFormat="1">
      <c r="A1265" s="14"/>
      <c r="B1265" s="246"/>
      <c r="C1265" s="247"/>
      <c r="D1265" s="231" t="s">
        <v>268</v>
      </c>
      <c r="E1265" s="248" t="s">
        <v>19</v>
      </c>
      <c r="F1265" s="249" t="s">
        <v>1451</v>
      </c>
      <c r="G1265" s="247"/>
      <c r="H1265" s="248" t="s">
        <v>19</v>
      </c>
      <c r="I1265" s="250"/>
      <c r="J1265" s="247"/>
      <c r="K1265" s="247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268</v>
      </c>
      <c r="AU1265" s="255" t="s">
        <v>93</v>
      </c>
      <c r="AV1265" s="14" t="s">
        <v>82</v>
      </c>
      <c r="AW1265" s="14" t="s">
        <v>34</v>
      </c>
      <c r="AX1265" s="14" t="s">
        <v>74</v>
      </c>
      <c r="AY1265" s="255" t="s">
        <v>224</v>
      </c>
    </row>
    <row r="1266" s="13" customFormat="1">
      <c r="A1266" s="13"/>
      <c r="B1266" s="229"/>
      <c r="C1266" s="230"/>
      <c r="D1266" s="231" t="s">
        <v>268</v>
      </c>
      <c r="E1266" s="232" t="s">
        <v>19</v>
      </c>
      <c r="F1266" s="233" t="s">
        <v>1452</v>
      </c>
      <c r="G1266" s="230"/>
      <c r="H1266" s="234">
        <v>1657.5409999999999</v>
      </c>
      <c r="I1266" s="235"/>
      <c r="J1266" s="230"/>
      <c r="K1266" s="230"/>
      <c r="L1266" s="236"/>
      <c r="M1266" s="237"/>
      <c r="N1266" s="238"/>
      <c r="O1266" s="238"/>
      <c r="P1266" s="238"/>
      <c r="Q1266" s="238"/>
      <c r="R1266" s="238"/>
      <c r="S1266" s="238"/>
      <c r="T1266" s="239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0" t="s">
        <v>268</v>
      </c>
      <c r="AU1266" s="240" t="s">
        <v>93</v>
      </c>
      <c r="AV1266" s="13" t="s">
        <v>93</v>
      </c>
      <c r="AW1266" s="13" t="s">
        <v>34</v>
      </c>
      <c r="AX1266" s="13" t="s">
        <v>74</v>
      </c>
      <c r="AY1266" s="240" t="s">
        <v>224</v>
      </c>
    </row>
    <row r="1267" s="13" customFormat="1">
      <c r="A1267" s="13"/>
      <c r="B1267" s="229"/>
      <c r="C1267" s="230"/>
      <c r="D1267" s="231" t="s">
        <v>268</v>
      </c>
      <c r="E1267" s="232" t="s">
        <v>19</v>
      </c>
      <c r="F1267" s="233" t="s">
        <v>1453</v>
      </c>
      <c r="G1267" s="230"/>
      <c r="H1267" s="234">
        <v>-188.31</v>
      </c>
      <c r="I1267" s="235"/>
      <c r="J1267" s="230"/>
      <c r="K1267" s="230"/>
      <c r="L1267" s="236"/>
      <c r="M1267" s="237"/>
      <c r="N1267" s="238"/>
      <c r="O1267" s="238"/>
      <c r="P1267" s="238"/>
      <c r="Q1267" s="238"/>
      <c r="R1267" s="238"/>
      <c r="S1267" s="238"/>
      <c r="T1267" s="239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40" t="s">
        <v>268</v>
      </c>
      <c r="AU1267" s="240" t="s">
        <v>93</v>
      </c>
      <c r="AV1267" s="13" t="s">
        <v>93</v>
      </c>
      <c r="AW1267" s="13" t="s">
        <v>34</v>
      </c>
      <c r="AX1267" s="13" t="s">
        <v>74</v>
      </c>
      <c r="AY1267" s="240" t="s">
        <v>224</v>
      </c>
    </row>
    <row r="1268" s="13" customFormat="1">
      <c r="A1268" s="13"/>
      <c r="B1268" s="229"/>
      <c r="C1268" s="230"/>
      <c r="D1268" s="231" t="s">
        <v>268</v>
      </c>
      <c r="E1268" s="232" t="s">
        <v>19</v>
      </c>
      <c r="F1268" s="233" t="s">
        <v>1454</v>
      </c>
      <c r="G1268" s="230"/>
      <c r="H1268" s="234">
        <v>-9.4350000000000005</v>
      </c>
      <c r="I1268" s="235"/>
      <c r="J1268" s="230"/>
      <c r="K1268" s="230"/>
      <c r="L1268" s="236"/>
      <c r="M1268" s="237"/>
      <c r="N1268" s="238"/>
      <c r="O1268" s="238"/>
      <c r="P1268" s="238"/>
      <c r="Q1268" s="238"/>
      <c r="R1268" s="238"/>
      <c r="S1268" s="238"/>
      <c r="T1268" s="23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0" t="s">
        <v>268</v>
      </c>
      <c r="AU1268" s="240" t="s">
        <v>93</v>
      </c>
      <c r="AV1268" s="13" t="s">
        <v>93</v>
      </c>
      <c r="AW1268" s="13" t="s">
        <v>34</v>
      </c>
      <c r="AX1268" s="13" t="s">
        <v>74</v>
      </c>
      <c r="AY1268" s="240" t="s">
        <v>224</v>
      </c>
    </row>
    <row r="1269" s="14" customFormat="1">
      <c r="A1269" s="14"/>
      <c r="B1269" s="246"/>
      <c r="C1269" s="247"/>
      <c r="D1269" s="231" t="s">
        <v>268</v>
      </c>
      <c r="E1269" s="248" t="s">
        <v>19</v>
      </c>
      <c r="F1269" s="249" t="s">
        <v>1455</v>
      </c>
      <c r="G1269" s="247"/>
      <c r="H1269" s="248" t="s">
        <v>19</v>
      </c>
      <c r="I1269" s="250"/>
      <c r="J1269" s="247"/>
      <c r="K1269" s="247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268</v>
      </c>
      <c r="AU1269" s="255" t="s">
        <v>93</v>
      </c>
      <c r="AV1269" s="14" t="s">
        <v>82</v>
      </c>
      <c r="AW1269" s="14" t="s">
        <v>34</v>
      </c>
      <c r="AX1269" s="14" t="s">
        <v>74</v>
      </c>
      <c r="AY1269" s="255" t="s">
        <v>224</v>
      </c>
    </row>
    <row r="1270" s="13" customFormat="1">
      <c r="A1270" s="13"/>
      <c r="B1270" s="229"/>
      <c r="C1270" s="230"/>
      <c r="D1270" s="231" t="s">
        <v>268</v>
      </c>
      <c r="E1270" s="232" t="s">
        <v>19</v>
      </c>
      <c r="F1270" s="233" t="s">
        <v>1456</v>
      </c>
      <c r="G1270" s="230"/>
      <c r="H1270" s="234">
        <v>1503.4179999999999</v>
      </c>
      <c r="I1270" s="235"/>
      <c r="J1270" s="230"/>
      <c r="K1270" s="230"/>
      <c r="L1270" s="236"/>
      <c r="M1270" s="237"/>
      <c r="N1270" s="238"/>
      <c r="O1270" s="238"/>
      <c r="P1270" s="238"/>
      <c r="Q1270" s="238"/>
      <c r="R1270" s="238"/>
      <c r="S1270" s="238"/>
      <c r="T1270" s="23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0" t="s">
        <v>268</v>
      </c>
      <c r="AU1270" s="240" t="s">
        <v>93</v>
      </c>
      <c r="AV1270" s="13" t="s">
        <v>93</v>
      </c>
      <c r="AW1270" s="13" t="s">
        <v>34</v>
      </c>
      <c r="AX1270" s="13" t="s">
        <v>74</v>
      </c>
      <c r="AY1270" s="240" t="s">
        <v>224</v>
      </c>
    </row>
    <row r="1271" s="15" customFormat="1">
      <c r="A1271" s="15"/>
      <c r="B1271" s="256"/>
      <c r="C1271" s="257"/>
      <c r="D1271" s="231" t="s">
        <v>268</v>
      </c>
      <c r="E1271" s="258" t="s">
        <v>19</v>
      </c>
      <c r="F1271" s="259" t="s">
        <v>300</v>
      </c>
      <c r="G1271" s="257"/>
      <c r="H1271" s="260">
        <v>2963.2139999999999</v>
      </c>
      <c r="I1271" s="261"/>
      <c r="J1271" s="257"/>
      <c r="K1271" s="257"/>
      <c r="L1271" s="262"/>
      <c r="M1271" s="263"/>
      <c r="N1271" s="264"/>
      <c r="O1271" s="264"/>
      <c r="P1271" s="264"/>
      <c r="Q1271" s="264"/>
      <c r="R1271" s="264"/>
      <c r="S1271" s="264"/>
      <c r="T1271" s="26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66" t="s">
        <v>268</v>
      </c>
      <c r="AU1271" s="266" t="s">
        <v>93</v>
      </c>
      <c r="AV1271" s="15" t="s">
        <v>108</v>
      </c>
      <c r="AW1271" s="15" t="s">
        <v>34</v>
      </c>
      <c r="AX1271" s="15" t="s">
        <v>74</v>
      </c>
      <c r="AY1271" s="266" t="s">
        <v>224</v>
      </c>
    </row>
    <row r="1272" s="14" customFormat="1">
      <c r="A1272" s="14"/>
      <c r="B1272" s="246"/>
      <c r="C1272" s="247"/>
      <c r="D1272" s="231" t="s">
        <v>268</v>
      </c>
      <c r="E1272" s="248" t="s">
        <v>19</v>
      </c>
      <c r="F1272" s="249" t="s">
        <v>664</v>
      </c>
      <c r="G1272" s="247"/>
      <c r="H1272" s="248" t="s">
        <v>19</v>
      </c>
      <c r="I1272" s="250"/>
      <c r="J1272" s="247"/>
      <c r="K1272" s="247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268</v>
      </c>
      <c r="AU1272" s="255" t="s">
        <v>93</v>
      </c>
      <c r="AV1272" s="14" t="s">
        <v>82</v>
      </c>
      <c r="AW1272" s="14" t="s">
        <v>34</v>
      </c>
      <c r="AX1272" s="14" t="s">
        <v>74</v>
      </c>
      <c r="AY1272" s="255" t="s">
        <v>224</v>
      </c>
    </row>
    <row r="1273" s="14" customFormat="1">
      <c r="A1273" s="14"/>
      <c r="B1273" s="246"/>
      <c r="C1273" s="247"/>
      <c r="D1273" s="231" t="s">
        <v>268</v>
      </c>
      <c r="E1273" s="248" t="s">
        <v>19</v>
      </c>
      <c r="F1273" s="249" t="s">
        <v>1451</v>
      </c>
      <c r="G1273" s="247"/>
      <c r="H1273" s="248" t="s">
        <v>19</v>
      </c>
      <c r="I1273" s="250"/>
      <c r="J1273" s="247"/>
      <c r="K1273" s="247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268</v>
      </c>
      <c r="AU1273" s="255" t="s">
        <v>93</v>
      </c>
      <c r="AV1273" s="14" t="s">
        <v>82</v>
      </c>
      <c r="AW1273" s="14" t="s">
        <v>34</v>
      </c>
      <c r="AX1273" s="14" t="s">
        <v>74</v>
      </c>
      <c r="AY1273" s="255" t="s">
        <v>224</v>
      </c>
    </row>
    <row r="1274" s="13" customFormat="1">
      <c r="A1274" s="13"/>
      <c r="B1274" s="229"/>
      <c r="C1274" s="230"/>
      <c r="D1274" s="231" t="s">
        <v>268</v>
      </c>
      <c r="E1274" s="232" t="s">
        <v>19</v>
      </c>
      <c r="F1274" s="233" t="s">
        <v>1452</v>
      </c>
      <c r="G1274" s="230"/>
      <c r="H1274" s="234">
        <v>1657.5409999999999</v>
      </c>
      <c r="I1274" s="235"/>
      <c r="J1274" s="230"/>
      <c r="K1274" s="230"/>
      <c r="L1274" s="236"/>
      <c r="M1274" s="237"/>
      <c r="N1274" s="238"/>
      <c r="O1274" s="238"/>
      <c r="P1274" s="238"/>
      <c r="Q1274" s="238"/>
      <c r="R1274" s="238"/>
      <c r="S1274" s="238"/>
      <c r="T1274" s="239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0" t="s">
        <v>268</v>
      </c>
      <c r="AU1274" s="240" t="s">
        <v>93</v>
      </c>
      <c r="AV1274" s="13" t="s">
        <v>93</v>
      </c>
      <c r="AW1274" s="13" t="s">
        <v>34</v>
      </c>
      <c r="AX1274" s="13" t="s">
        <v>74</v>
      </c>
      <c r="AY1274" s="240" t="s">
        <v>224</v>
      </c>
    </row>
    <row r="1275" s="13" customFormat="1">
      <c r="A1275" s="13"/>
      <c r="B1275" s="229"/>
      <c r="C1275" s="230"/>
      <c r="D1275" s="231" t="s">
        <v>268</v>
      </c>
      <c r="E1275" s="232" t="s">
        <v>19</v>
      </c>
      <c r="F1275" s="233" t="s">
        <v>1453</v>
      </c>
      <c r="G1275" s="230"/>
      <c r="H1275" s="234">
        <v>-188.31</v>
      </c>
      <c r="I1275" s="235"/>
      <c r="J1275" s="230"/>
      <c r="K1275" s="230"/>
      <c r="L1275" s="236"/>
      <c r="M1275" s="237"/>
      <c r="N1275" s="238"/>
      <c r="O1275" s="238"/>
      <c r="P1275" s="238"/>
      <c r="Q1275" s="238"/>
      <c r="R1275" s="238"/>
      <c r="S1275" s="238"/>
      <c r="T1275" s="239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0" t="s">
        <v>268</v>
      </c>
      <c r="AU1275" s="240" t="s">
        <v>93</v>
      </c>
      <c r="AV1275" s="13" t="s">
        <v>93</v>
      </c>
      <c r="AW1275" s="13" t="s">
        <v>34</v>
      </c>
      <c r="AX1275" s="13" t="s">
        <v>74</v>
      </c>
      <c r="AY1275" s="240" t="s">
        <v>224</v>
      </c>
    </row>
    <row r="1276" s="13" customFormat="1">
      <c r="A1276" s="13"/>
      <c r="B1276" s="229"/>
      <c r="C1276" s="230"/>
      <c r="D1276" s="231" t="s">
        <v>268</v>
      </c>
      <c r="E1276" s="232" t="s">
        <v>19</v>
      </c>
      <c r="F1276" s="233" t="s">
        <v>1454</v>
      </c>
      <c r="G1276" s="230"/>
      <c r="H1276" s="234">
        <v>-9.4350000000000005</v>
      </c>
      <c r="I1276" s="235"/>
      <c r="J1276" s="230"/>
      <c r="K1276" s="230"/>
      <c r="L1276" s="236"/>
      <c r="M1276" s="237"/>
      <c r="N1276" s="238"/>
      <c r="O1276" s="238"/>
      <c r="P1276" s="238"/>
      <c r="Q1276" s="238"/>
      <c r="R1276" s="238"/>
      <c r="S1276" s="238"/>
      <c r="T1276" s="239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0" t="s">
        <v>268</v>
      </c>
      <c r="AU1276" s="240" t="s">
        <v>93</v>
      </c>
      <c r="AV1276" s="13" t="s">
        <v>93</v>
      </c>
      <c r="AW1276" s="13" t="s">
        <v>34</v>
      </c>
      <c r="AX1276" s="13" t="s">
        <v>74</v>
      </c>
      <c r="AY1276" s="240" t="s">
        <v>224</v>
      </c>
    </row>
    <row r="1277" s="14" customFormat="1">
      <c r="A1277" s="14"/>
      <c r="B1277" s="246"/>
      <c r="C1277" s="247"/>
      <c r="D1277" s="231" t="s">
        <v>268</v>
      </c>
      <c r="E1277" s="248" t="s">
        <v>19</v>
      </c>
      <c r="F1277" s="249" t="s">
        <v>1455</v>
      </c>
      <c r="G1277" s="247"/>
      <c r="H1277" s="248" t="s">
        <v>19</v>
      </c>
      <c r="I1277" s="250"/>
      <c r="J1277" s="247"/>
      <c r="K1277" s="247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268</v>
      </c>
      <c r="AU1277" s="255" t="s">
        <v>93</v>
      </c>
      <c r="AV1277" s="14" t="s">
        <v>82</v>
      </c>
      <c r="AW1277" s="14" t="s">
        <v>34</v>
      </c>
      <c r="AX1277" s="14" t="s">
        <v>74</v>
      </c>
      <c r="AY1277" s="255" t="s">
        <v>224</v>
      </c>
    </row>
    <row r="1278" s="13" customFormat="1">
      <c r="A1278" s="13"/>
      <c r="B1278" s="229"/>
      <c r="C1278" s="230"/>
      <c r="D1278" s="231" t="s">
        <v>268</v>
      </c>
      <c r="E1278" s="232" t="s">
        <v>19</v>
      </c>
      <c r="F1278" s="233" t="s">
        <v>1456</v>
      </c>
      <c r="G1278" s="230"/>
      <c r="H1278" s="234">
        <v>1503.4179999999999</v>
      </c>
      <c r="I1278" s="235"/>
      <c r="J1278" s="230"/>
      <c r="K1278" s="230"/>
      <c r="L1278" s="236"/>
      <c r="M1278" s="237"/>
      <c r="N1278" s="238"/>
      <c r="O1278" s="238"/>
      <c r="P1278" s="238"/>
      <c r="Q1278" s="238"/>
      <c r="R1278" s="238"/>
      <c r="S1278" s="238"/>
      <c r="T1278" s="239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0" t="s">
        <v>268</v>
      </c>
      <c r="AU1278" s="240" t="s">
        <v>93</v>
      </c>
      <c r="AV1278" s="13" t="s">
        <v>93</v>
      </c>
      <c r="AW1278" s="13" t="s">
        <v>34</v>
      </c>
      <c r="AX1278" s="13" t="s">
        <v>74</v>
      </c>
      <c r="AY1278" s="240" t="s">
        <v>224</v>
      </c>
    </row>
    <row r="1279" s="15" customFormat="1">
      <c r="A1279" s="15"/>
      <c r="B1279" s="256"/>
      <c r="C1279" s="257"/>
      <c r="D1279" s="231" t="s">
        <v>268</v>
      </c>
      <c r="E1279" s="258" t="s">
        <v>19</v>
      </c>
      <c r="F1279" s="259" t="s">
        <v>300</v>
      </c>
      <c r="G1279" s="257"/>
      <c r="H1279" s="260">
        <v>2963.2139999999999</v>
      </c>
      <c r="I1279" s="261"/>
      <c r="J1279" s="257"/>
      <c r="K1279" s="257"/>
      <c r="L1279" s="262"/>
      <c r="M1279" s="263"/>
      <c r="N1279" s="264"/>
      <c r="O1279" s="264"/>
      <c r="P1279" s="264"/>
      <c r="Q1279" s="264"/>
      <c r="R1279" s="264"/>
      <c r="S1279" s="264"/>
      <c r="T1279" s="26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66" t="s">
        <v>268</v>
      </c>
      <c r="AU1279" s="266" t="s">
        <v>93</v>
      </c>
      <c r="AV1279" s="15" t="s">
        <v>108</v>
      </c>
      <c r="AW1279" s="15" t="s">
        <v>34</v>
      </c>
      <c r="AX1279" s="15" t="s">
        <v>74</v>
      </c>
      <c r="AY1279" s="266" t="s">
        <v>224</v>
      </c>
    </row>
    <row r="1280" s="14" customFormat="1">
      <c r="A1280" s="14"/>
      <c r="B1280" s="246"/>
      <c r="C1280" s="247"/>
      <c r="D1280" s="231" t="s">
        <v>268</v>
      </c>
      <c r="E1280" s="248" t="s">
        <v>19</v>
      </c>
      <c r="F1280" s="249" t="s">
        <v>665</v>
      </c>
      <c r="G1280" s="247"/>
      <c r="H1280" s="248" t="s">
        <v>19</v>
      </c>
      <c r="I1280" s="250"/>
      <c r="J1280" s="247"/>
      <c r="K1280" s="247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268</v>
      </c>
      <c r="AU1280" s="255" t="s">
        <v>93</v>
      </c>
      <c r="AV1280" s="14" t="s">
        <v>82</v>
      </c>
      <c r="AW1280" s="14" t="s">
        <v>34</v>
      </c>
      <c r="AX1280" s="14" t="s">
        <v>74</v>
      </c>
      <c r="AY1280" s="255" t="s">
        <v>224</v>
      </c>
    </row>
    <row r="1281" s="14" customFormat="1">
      <c r="A1281" s="14"/>
      <c r="B1281" s="246"/>
      <c r="C1281" s="247"/>
      <c r="D1281" s="231" t="s">
        <v>268</v>
      </c>
      <c r="E1281" s="248" t="s">
        <v>19</v>
      </c>
      <c r="F1281" s="249" t="s">
        <v>1451</v>
      </c>
      <c r="G1281" s="247"/>
      <c r="H1281" s="248" t="s">
        <v>19</v>
      </c>
      <c r="I1281" s="250"/>
      <c r="J1281" s="247"/>
      <c r="K1281" s="247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268</v>
      </c>
      <c r="AU1281" s="255" t="s">
        <v>93</v>
      </c>
      <c r="AV1281" s="14" t="s">
        <v>82</v>
      </c>
      <c r="AW1281" s="14" t="s">
        <v>34</v>
      </c>
      <c r="AX1281" s="14" t="s">
        <v>74</v>
      </c>
      <c r="AY1281" s="255" t="s">
        <v>224</v>
      </c>
    </row>
    <row r="1282" s="13" customFormat="1">
      <c r="A1282" s="13"/>
      <c r="B1282" s="229"/>
      <c r="C1282" s="230"/>
      <c r="D1282" s="231" t="s">
        <v>268</v>
      </c>
      <c r="E1282" s="232" t="s">
        <v>19</v>
      </c>
      <c r="F1282" s="233" t="s">
        <v>1457</v>
      </c>
      <c r="G1282" s="230"/>
      <c r="H1282" s="234">
        <v>1537.194</v>
      </c>
      <c r="I1282" s="235"/>
      <c r="J1282" s="230"/>
      <c r="K1282" s="230"/>
      <c r="L1282" s="236"/>
      <c r="M1282" s="237"/>
      <c r="N1282" s="238"/>
      <c r="O1282" s="238"/>
      <c r="P1282" s="238"/>
      <c r="Q1282" s="238"/>
      <c r="R1282" s="238"/>
      <c r="S1282" s="238"/>
      <c r="T1282" s="23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0" t="s">
        <v>268</v>
      </c>
      <c r="AU1282" s="240" t="s">
        <v>93</v>
      </c>
      <c r="AV1282" s="13" t="s">
        <v>93</v>
      </c>
      <c r="AW1282" s="13" t="s">
        <v>34</v>
      </c>
      <c r="AX1282" s="13" t="s">
        <v>74</v>
      </c>
      <c r="AY1282" s="240" t="s">
        <v>224</v>
      </c>
    </row>
    <row r="1283" s="13" customFormat="1">
      <c r="A1283" s="13"/>
      <c r="B1283" s="229"/>
      <c r="C1283" s="230"/>
      <c r="D1283" s="231" t="s">
        <v>268</v>
      </c>
      <c r="E1283" s="232" t="s">
        <v>19</v>
      </c>
      <c r="F1283" s="233" t="s">
        <v>1458</v>
      </c>
      <c r="G1283" s="230"/>
      <c r="H1283" s="234">
        <v>-178.00899999999999</v>
      </c>
      <c r="I1283" s="235"/>
      <c r="J1283" s="230"/>
      <c r="K1283" s="230"/>
      <c r="L1283" s="236"/>
      <c r="M1283" s="237"/>
      <c r="N1283" s="238"/>
      <c r="O1283" s="238"/>
      <c r="P1283" s="238"/>
      <c r="Q1283" s="238"/>
      <c r="R1283" s="238"/>
      <c r="S1283" s="238"/>
      <c r="T1283" s="23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0" t="s">
        <v>268</v>
      </c>
      <c r="AU1283" s="240" t="s">
        <v>93</v>
      </c>
      <c r="AV1283" s="13" t="s">
        <v>93</v>
      </c>
      <c r="AW1283" s="13" t="s">
        <v>34</v>
      </c>
      <c r="AX1283" s="13" t="s">
        <v>74</v>
      </c>
      <c r="AY1283" s="240" t="s">
        <v>224</v>
      </c>
    </row>
    <row r="1284" s="13" customFormat="1">
      <c r="A1284" s="13"/>
      <c r="B1284" s="229"/>
      <c r="C1284" s="230"/>
      <c r="D1284" s="231" t="s">
        <v>268</v>
      </c>
      <c r="E1284" s="232" t="s">
        <v>19</v>
      </c>
      <c r="F1284" s="233" t="s">
        <v>1459</v>
      </c>
      <c r="G1284" s="230"/>
      <c r="H1284" s="234">
        <v>-372.44600000000003</v>
      </c>
      <c r="I1284" s="235"/>
      <c r="J1284" s="230"/>
      <c r="K1284" s="230"/>
      <c r="L1284" s="236"/>
      <c r="M1284" s="237"/>
      <c r="N1284" s="238"/>
      <c r="O1284" s="238"/>
      <c r="P1284" s="238"/>
      <c r="Q1284" s="238"/>
      <c r="R1284" s="238"/>
      <c r="S1284" s="238"/>
      <c r="T1284" s="23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0" t="s">
        <v>268</v>
      </c>
      <c r="AU1284" s="240" t="s">
        <v>93</v>
      </c>
      <c r="AV1284" s="13" t="s">
        <v>93</v>
      </c>
      <c r="AW1284" s="13" t="s">
        <v>34</v>
      </c>
      <c r="AX1284" s="13" t="s">
        <v>74</v>
      </c>
      <c r="AY1284" s="240" t="s">
        <v>224</v>
      </c>
    </row>
    <row r="1285" s="14" customFormat="1">
      <c r="A1285" s="14"/>
      <c r="B1285" s="246"/>
      <c r="C1285" s="247"/>
      <c r="D1285" s="231" t="s">
        <v>268</v>
      </c>
      <c r="E1285" s="248" t="s">
        <v>19</v>
      </c>
      <c r="F1285" s="249" t="s">
        <v>1448</v>
      </c>
      <c r="G1285" s="247"/>
      <c r="H1285" s="248" t="s">
        <v>19</v>
      </c>
      <c r="I1285" s="250"/>
      <c r="J1285" s="247"/>
      <c r="K1285" s="247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268</v>
      </c>
      <c r="AU1285" s="255" t="s">
        <v>93</v>
      </c>
      <c r="AV1285" s="14" t="s">
        <v>82</v>
      </c>
      <c r="AW1285" s="14" t="s">
        <v>34</v>
      </c>
      <c r="AX1285" s="14" t="s">
        <v>74</v>
      </c>
      <c r="AY1285" s="255" t="s">
        <v>224</v>
      </c>
    </row>
    <row r="1286" s="13" customFormat="1">
      <c r="A1286" s="13"/>
      <c r="B1286" s="229"/>
      <c r="C1286" s="230"/>
      <c r="D1286" s="231" t="s">
        <v>268</v>
      </c>
      <c r="E1286" s="232" t="s">
        <v>19</v>
      </c>
      <c r="F1286" s="233" t="s">
        <v>1460</v>
      </c>
      <c r="G1286" s="230"/>
      <c r="H1286" s="234">
        <v>1542.549</v>
      </c>
      <c r="I1286" s="235"/>
      <c r="J1286" s="230"/>
      <c r="K1286" s="230"/>
      <c r="L1286" s="236"/>
      <c r="M1286" s="237"/>
      <c r="N1286" s="238"/>
      <c r="O1286" s="238"/>
      <c r="P1286" s="238"/>
      <c r="Q1286" s="238"/>
      <c r="R1286" s="238"/>
      <c r="S1286" s="238"/>
      <c r="T1286" s="239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0" t="s">
        <v>268</v>
      </c>
      <c r="AU1286" s="240" t="s">
        <v>93</v>
      </c>
      <c r="AV1286" s="13" t="s">
        <v>93</v>
      </c>
      <c r="AW1286" s="13" t="s">
        <v>34</v>
      </c>
      <c r="AX1286" s="13" t="s">
        <v>74</v>
      </c>
      <c r="AY1286" s="240" t="s">
        <v>224</v>
      </c>
    </row>
    <row r="1287" s="13" customFormat="1">
      <c r="A1287" s="13"/>
      <c r="B1287" s="229"/>
      <c r="C1287" s="230"/>
      <c r="D1287" s="231" t="s">
        <v>268</v>
      </c>
      <c r="E1287" s="232" t="s">
        <v>19</v>
      </c>
      <c r="F1287" s="233" t="s">
        <v>1461</v>
      </c>
      <c r="G1287" s="230"/>
      <c r="H1287" s="234">
        <v>-187.80000000000001</v>
      </c>
      <c r="I1287" s="235"/>
      <c r="J1287" s="230"/>
      <c r="K1287" s="230"/>
      <c r="L1287" s="236"/>
      <c r="M1287" s="237"/>
      <c r="N1287" s="238"/>
      <c r="O1287" s="238"/>
      <c r="P1287" s="238"/>
      <c r="Q1287" s="238"/>
      <c r="R1287" s="238"/>
      <c r="S1287" s="238"/>
      <c r="T1287" s="239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0" t="s">
        <v>268</v>
      </c>
      <c r="AU1287" s="240" t="s">
        <v>93</v>
      </c>
      <c r="AV1287" s="13" t="s">
        <v>93</v>
      </c>
      <c r="AW1287" s="13" t="s">
        <v>34</v>
      </c>
      <c r="AX1287" s="13" t="s">
        <v>74</v>
      </c>
      <c r="AY1287" s="240" t="s">
        <v>224</v>
      </c>
    </row>
    <row r="1288" s="15" customFormat="1">
      <c r="A1288" s="15"/>
      <c r="B1288" s="256"/>
      <c r="C1288" s="257"/>
      <c r="D1288" s="231" t="s">
        <v>268</v>
      </c>
      <c r="E1288" s="258" t="s">
        <v>19</v>
      </c>
      <c r="F1288" s="259" t="s">
        <v>300</v>
      </c>
      <c r="G1288" s="257"/>
      <c r="H1288" s="260">
        <v>2341.4879999999998</v>
      </c>
      <c r="I1288" s="261"/>
      <c r="J1288" s="257"/>
      <c r="K1288" s="257"/>
      <c r="L1288" s="262"/>
      <c r="M1288" s="263"/>
      <c r="N1288" s="264"/>
      <c r="O1288" s="264"/>
      <c r="P1288" s="264"/>
      <c r="Q1288" s="264"/>
      <c r="R1288" s="264"/>
      <c r="S1288" s="264"/>
      <c r="T1288" s="26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6" t="s">
        <v>268</v>
      </c>
      <c r="AU1288" s="266" t="s">
        <v>93</v>
      </c>
      <c r="AV1288" s="15" t="s">
        <v>108</v>
      </c>
      <c r="AW1288" s="15" t="s">
        <v>34</v>
      </c>
      <c r="AX1288" s="15" t="s">
        <v>74</v>
      </c>
      <c r="AY1288" s="266" t="s">
        <v>224</v>
      </c>
    </row>
    <row r="1289" s="14" customFormat="1">
      <c r="A1289" s="14"/>
      <c r="B1289" s="246"/>
      <c r="C1289" s="247"/>
      <c r="D1289" s="231" t="s">
        <v>268</v>
      </c>
      <c r="E1289" s="248" t="s">
        <v>19</v>
      </c>
      <c r="F1289" s="249" t="s">
        <v>667</v>
      </c>
      <c r="G1289" s="247"/>
      <c r="H1289" s="248" t="s">
        <v>19</v>
      </c>
      <c r="I1289" s="250"/>
      <c r="J1289" s="247"/>
      <c r="K1289" s="247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268</v>
      </c>
      <c r="AU1289" s="255" t="s">
        <v>93</v>
      </c>
      <c r="AV1289" s="14" t="s">
        <v>82</v>
      </c>
      <c r="AW1289" s="14" t="s">
        <v>34</v>
      </c>
      <c r="AX1289" s="14" t="s">
        <v>74</v>
      </c>
      <c r="AY1289" s="255" t="s">
        <v>224</v>
      </c>
    </row>
    <row r="1290" s="14" customFormat="1">
      <c r="A1290" s="14"/>
      <c r="B1290" s="246"/>
      <c r="C1290" s="247"/>
      <c r="D1290" s="231" t="s">
        <v>268</v>
      </c>
      <c r="E1290" s="248" t="s">
        <v>19</v>
      </c>
      <c r="F1290" s="249" t="s">
        <v>1462</v>
      </c>
      <c r="G1290" s="247"/>
      <c r="H1290" s="248" t="s">
        <v>19</v>
      </c>
      <c r="I1290" s="250"/>
      <c r="J1290" s="247"/>
      <c r="K1290" s="247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268</v>
      </c>
      <c r="AU1290" s="255" t="s">
        <v>93</v>
      </c>
      <c r="AV1290" s="14" t="s">
        <v>82</v>
      </c>
      <c r="AW1290" s="14" t="s">
        <v>34</v>
      </c>
      <c r="AX1290" s="14" t="s">
        <v>74</v>
      </c>
      <c r="AY1290" s="255" t="s">
        <v>224</v>
      </c>
    </row>
    <row r="1291" s="13" customFormat="1">
      <c r="A1291" s="13"/>
      <c r="B1291" s="229"/>
      <c r="C1291" s="230"/>
      <c r="D1291" s="231" t="s">
        <v>268</v>
      </c>
      <c r="E1291" s="232" t="s">
        <v>19</v>
      </c>
      <c r="F1291" s="233" t="s">
        <v>1463</v>
      </c>
      <c r="G1291" s="230"/>
      <c r="H1291" s="234">
        <v>525.22500000000002</v>
      </c>
      <c r="I1291" s="235"/>
      <c r="J1291" s="230"/>
      <c r="K1291" s="230"/>
      <c r="L1291" s="236"/>
      <c r="M1291" s="237"/>
      <c r="N1291" s="238"/>
      <c r="O1291" s="238"/>
      <c r="P1291" s="238"/>
      <c r="Q1291" s="238"/>
      <c r="R1291" s="238"/>
      <c r="S1291" s="238"/>
      <c r="T1291" s="23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0" t="s">
        <v>268</v>
      </c>
      <c r="AU1291" s="240" t="s">
        <v>93</v>
      </c>
      <c r="AV1291" s="13" t="s">
        <v>93</v>
      </c>
      <c r="AW1291" s="13" t="s">
        <v>34</v>
      </c>
      <c r="AX1291" s="13" t="s">
        <v>74</v>
      </c>
      <c r="AY1291" s="240" t="s">
        <v>224</v>
      </c>
    </row>
    <row r="1292" s="13" customFormat="1">
      <c r="A1292" s="13"/>
      <c r="B1292" s="229"/>
      <c r="C1292" s="230"/>
      <c r="D1292" s="231" t="s">
        <v>268</v>
      </c>
      <c r="E1292" s="232" t="s">
        <v>19</v>
      </c>
      <c r="F1292" s="233" t="s">
        <v>1464</v>
      </c>
      <c r="G1292" s="230"/>
      <c r="H1292" s="234">
        <v>-61.491999999999997</v>
      </c>
      <c r="I1292" s="235"/>
      <c r="J1292" s="230"/>
      <c r="K1292" s="230"/>
      <c r="L1292" s="236"/>
      <c r="M1292" s="237"/>
      <c r="N1292" s="238"/>
      <c r="O1292" s="238"/>
      <c r="P1292" s="238"/>
      <c r="Q1292" s="238"/>
      <c r="R1292" s="238"/>
      <c r="S1292" s="238"/>
      <c r="T1292" s="23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0" t="s">
        <v>268</v>
      </c>
      <c r="AU1292" s="240" t="s">
        <v>93</v>
      </c>
      <c r="AV1292" s="13" t="s">
        <v>93</v>
      </c>
      <c r="AW1292" s="13" t="s">
        <v>34</v>
      </c>
      <c r="AX1292" s="13" t="s">
        <v>74</v>
      </c>
      <c r="AY1292" s="240" t="s">
        <v>224</v>
      </c>
    </row>
    <row r="1293" s="13" customFormat="1">
      <c r="A1293" s="13"/>
      <c r="B1293" s="229"/>
      <c r="C1293" s="230"/>
      <c r="D1293" s="231" t="s">
        <v>268</v>
      </c>
      <c r="E1293" s="232" t="s">
        <v>19</v>
      </c>
      <c r="F1293" s="233" t="s">
        <v>1465</v>
      </c>
      <c r="G1293" s="230"/>
      <c r="H1293" s="234">
        <v>-55.936</v>
      </c>
      <c r="I1293" s="235"/>
      <c r="J1293" s="230"/>
      <c r="K1293" s="230"/>
      <c r="L1293" s="236"/>
      <c r="M1293" s="237"/>
      <c r="N1293" s="238"/>
      <c r="O1293" s="238"/>
      <c r="P1293" s="238"/>
      <c r="Q1293" s="238"/>
      <c r="R1293" s="238"/>
      <c r="S1293" s="238"/>
      <c r="T1293" s="23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40" t="s">
        <v>268</v>
      </c>
      <c r="AU1293" s="240" t="s">
        <v>93</v>
      </c>
      <c r="AV1293" s="13" t="s">
        <v>93</v>
      </c>
      <c r="AW1293" s="13" t="s">
        <v>34</v>
      </c>
      <c r="AX1293" s="13" t="s">
        <v>74</v>
      </c>
      <c r="AY1293" s="240" t="s">
        <v>224</v>
      </c>
    </row>
    <row r="1294" s="14" customFormat="1">
      <c r="A1294" s="14"/>
      <c r="B1294" s="246"/>
      <c r="C1294" s="247"/>
      <c r="D1294" s="231" t="s">
        <v>268</v>
      </c>
      <c r="E1294" s="248" t="s">
        <v>19</v>
      </c>
      <c r="F1294" s="249" t="s">
        <v>1448</v>
      </c>
      <c r="G1294" s="247"/>
      <c r="H1294" s="248" t="s">
        <v>19</v>
      </c>
      <c r="I1294" s="250"/>
      <c r="J1294" s="247"/>
      <c r="K1294" s="247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268</v>
      </c>
      <c r="AU1294" s="255" t="s">
        <v>93</v>
      </c>
      <c r="AV1294" s="14" t="s">
        <v>82</v>
      </c>
      <c r="AW1294" s="14" t="s">
        <v>34</v>
      </c>
      <c r="AX1294" s="14" t="s">
        <v>74</v>
      </c>
      <c r="AY1294" s="255" t="s">
        <v>224</v>
      </c>
    </row>
    <row r="1295" s="13" customFormat="1">
      <c r="A1295" s="13"/>
      <c r="B1295" s="229"/>
      <c r="C1295" s="230"/>
      <c r="D1295" s="231" t="s">
        <v>268</v>
      </c>
      <c r="E1295" s="232" t="s">
        <v>19</v>
      </c>
      <c r="F1295" s="233" t="s">
        <v>1466</v>
      </c>
      <c r="G1295" s="230"/>
      <c r="H1295" s="234">
        <v>601.94200000000001</v>
      </c>
      <c r="I1295" s="235"/>
      <c r="J1295" s="230"/>
      <c r="K1295" s="230"/>
      <c r="L1295" s="236"/>
      <c r="M1295" s="237"/>
      <c r="N1295" s="238"/>
      <c r="O1295" s="238"/>
      <c r="P1295" s="238"/>
      <c r="Q1295" s="238"/>
      <c r="R1295" s="238"/>
      <c r="S1295" s="238"/>
      <c r="T1295" s="239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0" t="s">
        <v>268</v>
      </c>
      <c r="AU1295" s="240" t="s">
        <v>93</v>
      </c>
      <c r="AV1295" s="13" t="s">
        <v>93</v>
      </c>
      <c r="AW1295" s="13" t="s">
        <v>34</v>
      </c>
      <c r="AX1295" s="13" t="s">
        <v>74</v>
      </c>
      <c r="AY1295" s="240" t="s">
        <v>224</v>
      </c>
    </row>
    <row r="1296" s="15" customFormat="1">
      <c r="A1296" s="15"/>
      <c r="B1296" s="256"/>
      <c r="C1296" s="257"/>
      <c r="D1296" s="231" t="s">
        <v>268</v>
      </c>
      <c r="E1296" s="258" t="s">
        <v>19</v>
      </c>
      <c r="F1296" s="259" t="s">
        <v>300</v>
      </c>
      <c r="G1296" s="257"/>
      <c r="H1296" s="260">
        <v>1009.739</v>
      </c>
      <c r="I1296" s="261"/>
      <c r="J1296" s="257"/>
      <c r="K1296" s="257"/>
      <c r="L1296" s="262"/>
      <c r="M1296" s="263"/>
      <c r="N1296" s="264"/>
      <c r="O1296" s="264"/>
      <c r="P1296" s="264"/>
      <c r="Q1296" s="264"/>
      <c r="R1296" s="264"/>
      <c r="S1296" s="264"/>
      <c r="T1296" s="26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T1296" s="266" t="s">
        <v>268</v>
      </c>
      <c r="AU1296" s="266" t="s">
        <v>93</v>
      </c>
      <c r="AV1296" s="15" t="s">
        <v>108</v>
      </c>
      <c r="AW1296" s="15" t="s">
        <v>34</v>
      </c>
      <c r="AX1296" s="15" t="s">
        <v>74</v>
      </c>
      <c r="AY1296" s="266" t="s">
        <v>224</v>
      </c>
    </row>
    <row r="1297" s="16" customFormat="1">
      <c r="A1297" s="16"/>
      <c r="B1297" s="272"/>
      <c r="C1297" s="273"/>
      <c r="D1297" s="231" t="s">
        <v>268</v>
      </c>
      <c r="E1297" s="274" t="s">
        <v>19</v>
      </c>
      <c r="F1297" s="275" t="s">
        <v>351</v>
      </c>
      <c r="G1297" s="273"/>
      <c r="H1297" s="276">
        <v>12285.038000000001</v>
      </c>
      <c r="I1297" s="277"/>
      <c r="J1297" s="273"/>
      <c r="K1297" s="273"/>
      <c r="L1297" s="278"/>
      <c r="M1297" s="279"/>
      <c r="N1297" s="280"/>
      <c r="O1297" s="280"/>
      <c r="P1297" s="280"/>
      <c r="Q1297" s="280"/>
      <c r="R1297" s="280"/>
      <c r="S1297" s="280"/>
      <c r="T1297" s="281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T1297" s="282" t="s">
        <v>268</v>
      </c>
      <c r="AU1297" s="282" t="s">
        <v>93</v>
      </c>
      <c r="AV1297" s="16" t="s">
        <v>231</v>
      </c>
      <c r="AW1297" s="16" t="s">
        <v>34</v>
      </c>
      <c r="AX1297" s="16" t="s">
        <v>82</v>
      </c>
      <c r="AY1297" s="282" t="s">
        <v>224</v>
      </c>
    </row>
    <row r="1298" s="2" customFormat="1" ht="37.8" customHeight="1">
      <c r="A1298" s="41"/>
      <c r="B1298" s="42"/>
      <c r="C1298" s="216" t="s">
        <v>1467</v>
      </c>
      <c r="D1298" s="216" t="s">
        <v>227</v>
      </c>
      <c r="E1298" s="217" t="s">
        <v>1468</v>
      </c>
      <c r="F1298" s="218" t="s">
        <v>1469</v>
      </c>
      <c r="G1298" s="219" t="s">
        <v>266</v>
      </c>
      <c r="H1298" s="220">
        <v>13.32</v>
      </c>
      <c r="I1298" s="221"/>
      <c r="J1298" s="222">
        <f>ROUND(I1298*H1298,2)</f>
        <v>0</v>
      </c>
      <c r="K1298" s="218" t="s">
        <v>312</v>
      </c>
      <c r="L1298" s="47"/>
      <c r="M1298" s="223" t="s">
        <v>19</v>
      </c>
      <c r="N1298" s="224" t="s">
        <v>46</v>
      </c>
      <c r="O1298" s="87"/>
      <c r="P1298" s="225">
        <f>O1298*H1298</f>
        <v>0</v>
      </c>
      <c r="Q1298" s="225">
        <v>0.0043800000000000002</v>
      </c>
      <c r="R1298" s="225">
        <f>Q1298*H1298</f>
        <v>0.058341600000000007</v>
      </c>
      <c r="S1298" s="225">
        <v>0</v>
      </c>
      <c r="T1298" s="226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7" t="s">
        <v>231</v>
      </c>
      <c r="AT1298" s="227" t="s">
        <v>227</v>
      </c>
      <c r="AU1298" s="227" t="s">
        <v>93</v>
      </c>
      <c r="AY1298" s="20" t="s">
        <v>224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20" t="s">
        <v>93</v>
      </c>
      <c r="BK1298" s="228">
        <f>ROUND(I1298*H1298,2)</f>
        <v>0</v>
      </c>
      <c r="BL1298" s="20" t="s">
        <v>231</v>
      </c>
      <c r="BM1298" s="227" t="s">
        <v>1470</v>
      </c>
    </row>
    <row r="1299" s="2" customFormat="1">
      <c r="A1299" s="41"/>
      <c r="B1299" s="42"/>
      <c r="C1299" s="43"/>
      <c r="D1299" s="267" t="s">
        <v>314</v>
      </c>
      <c r="E1299" s="43"/>
      <c r="F1299" s="268" t="s">
        <v>1471</v>
      </c>
      <c r="G1299" s="43"/>
      <c r="H1299" s="43"/>
      <c r="I1299" s="269"/>
      <c r="J1299" s="43"/>
      <c r="K1299" s="43"/>
      <c r="L1299" s="47"/>
      <c r="M1299" s="270"/>
      <c r="N1299" s="271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314</v>
      </c>
      <c r="AU1299" s="20" t="s">
        <v>93</v>
      </c>
    </row>
    <row r="1300" s="14" customFormat="1">
      <c r="A1300" s="14"/>
      <c r="B1300" s="246"/>
      <c r="C1300" s="247"/>
      <c r="D1300" s="231" t="s">
        <v>268</v>
      </c>
      <c r="E1300" s="248" t="s">
        <v>19</v>
      </c>
      <c r="F1300" s="249" t="s">
        <v>1472</v>
      </c>
      <c r="G1300" s="247"/>
      <c r="H1300" s="248" t="s">
        <v>19</v>
      </c>
      <c r="I1300" s="250"/>
      <c r="J1300" s="247"/>
      <c r="K1300" s="247"/>
      <c r="L1300" s="251"/>
      <c r="M1300" s="252"/>
      <c r="N1300" s="253"/>
      <c r="O1300" s="253"/>
      <c r="P1300" s="253"/>
      <c r="Q1300" s="253"/>
      <c r="R1300" s="253"/>
      <c r="S1300" s="253"/>
      <c r="T1300" s="25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5" t="s">
        <v>268</v>
      </c>
      <c r="AU1300" s="255" t="s">
        <v>93</v>
      </c>
      <c r="AV1300" s="14" t="s">
        <v>82</v>
      </c>
      <c r="AW1300" s="14" t="s">
        <v>34</v>
      </c>
      <c r="AX1300" s="14" t="s">
        <v>74</v>
      </c>
      <c r="AY1300" s="255" t="s">
        <v>224</v>
      </c>
    </row>
    <row r="1301" s="14" customFormat="1">
      <c r="A1301" s="14"/>
      <c r="B1301" s="246"/>
      <c r="C1301" s="247"/>
      <c r="D1301" s="231" t="s">
        <v>268</v>
      </c>
      <c r="E1301" s="248" t="s">
        <v>19</v>
      </c>
      <c r="F1301" s="249" t="s">
        <v>704</v>
      </c>
      <c r="G1301" s="247"/>
      <c r="H1301" s="248" t="s">
        <v>19</v>
      </c>
      <c r="I1301" s="250"/>
      <c r="J1301" s="247"/>
      <c r="K1301" s="247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268</v>
      </c>
      <c r="AU1301" s="255" t="s">
        <v>93</v>
      </c>
      <c r="AV1301" s="14" t="s">
        <v>82</v>
      </c>
      <c r="AW1301" s="14" t="s">
        <v>34</v>
      </c>
      <c r="AX1301" s="14" t="s">
        <v>74</v>
      </c>
      <c r="AY1301" s="255" t="s">
        <v>224</v>
      </c>
    </row>
    <row r="1302" s="13" customFormat="1">
      <c r="A1302" s="13"/>
      <c r="B1302" s="229"/>
      <c r="C1302" s="230"/>
      <c r="D1302" s="231" t="s">
        <v>268</v>
      </c>
      <c r="E1302" s="232" t="s">
        <v>19</v>
      </c>
      <c r="F1302" s="233" t="s">
        <v>1473</v>
      </c>
      <c r="G1302" s="230"/>
      <c r="H1302" s="234">
        <v>4.4400000000000004</v>
      </c>
      <c r="I1302" s="235"/>
      <c r="J1302" s="230"/>
      <c r="K1302" s="230"/>
      <c r="L1302" s="236"/>
      <c r="M1302" s="237"/>
      <c r="N1302" s="238"/>
      <c r="O1302" s="238"/>
      <c r="P1302" s="238"/>
      <c r="Q1302" s="238"/>
      <c r="R1302" s="238"/>
      <c r="S1302" s="238"/>
      <c r="T1302" s="23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0" t="s">
        <v>268</v>
      </c>
      <c r="AU1302" s="240" t="s">
        <v>93</v>
      </c>
      <c r="AV1302" s="13" t="s">
        <v>93</v>
      </c>
      <c r="AW1302" s="13" t="s">
        <v>34</v>
      </c>
      <c r="AX1302" s="13" t="s">
        <v>74</v>
      </c>
      <c r="AY1302" s="240" t="s">
        <v>224</v>
      </c>
    </row>
    <row r="1303" s="14" customFormat="1">
      <c r="A1303" s="14"/>
      <c r="B1303" s="246"/>
      <c r="C1303" s="247"/>
      <c r="D1303" s="231" t="s">
        <v>268</v>
      </c>
      <c r="E1303" s="248" t="s">
        <v>19</v>
      </c>
      <c r="F1303" s="249" t="s">
        <v>1474</v>
      </c>
      <c r="G1303" s="247"/>
      <c r="H1303" s="248" t="s">
        <v>19</v>
      </c>
      <c r="I1303" s="250"/>
      <c r="J1303" s="247"/>
      <c r="K1303" s="247"/>
      <c r="L1303" s="251"/>
      <c r="M1303" s="252"/>
      <c r="N1303" s="253"/>
      <c r="O1303" s="253"/>
      <c r="P1303" s="253"/>
      <c r="Q1303" s="253"/>
      <c r="R1303" s="253"/>
      <c r="S1303" s="253"/>
      <c r="T1303" s="25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5" t="s">
        <v>268</v>
      </c>
      <c r="AU1303" s="255" t="s">
        <v>93</v>
      </c>
      <c r="AV1303" s="14" t="s">
        <v>82</v>
      </c>
      <c r="AW1303" s="14" t="s">
        <v>34</v>
      </c>
      <c r="AX1303" s="14" t="s">
        <v>74</v>
      </c>
      <c r="AY1303" s="255" t="s">
        <v>224</v>
      </c>
    </row>
    <row r="1304" s="13" customFormat="1">
      <c r="A1304" s="13"/>
      <c r="B1304" s="229"/>
      <c r="C1304" s="230"/>
      <c r="D1304" s="231" t="s">
        <v>268</v>
      </c>
      <c r="E1304" s="232" t="s">
        <v>19</v>
      </c>
      <c r="F1304" s="233" t="s">
        <v>1473</v>
      </c>
      <c r="G1304" s="230"/>
      <c r="H1304" s="234">
        <v>4.4400000000000004</v>
      </c>
      <c r="I1304" s="235"/>
      <c r="J1304" s="230"/>
      <c r="K1304" s="230"/>
      <c r="L1304" s="236"/>
      <c r="M1304" s="237"/>
      <c r="N1304" s="238"/>
      <c r="O1304" s="238"/>
      <c r="P1304" s="238"/>
      <c r="Q1304" s="238"/>
      <c r="R1304" s="238"/>
      <c r="S1304" s="238"/>
      <c r="T1304" s="239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0" t="s">
        <v>268</v>
      </c>
      <c r="AU1304" s="240" t="s">
        <v>93</v>
      </c>
      <c r="AV1304" s="13" t="s">
        <v>93</v>
      </c>
      <c r="AW1304" s="13" t="s">
        <v>34</v>
      </c>
      <c r="AX1304" s="13" t="s">
        <v>74</v>
      </c>
      <c r="AY1304" s="240" t="s">
        <v>224</v>
      </c>
    </row>
    <row r="1305" s="14" customFormat="1">
      <c r="A1305" s="14"/>
      <c r="B1305" s="246"/>
      <c r="C1305" s="247"/>
      <c r="D1305" s="231" t="s">
        <v>268</v>
      </c>
      <c r="E1305" s="248" t="s">
        <v>19</v>
      </c>
      <c r="F1305" s="249" t="s">
        <v>1171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268</v>
      </c>
      <c r="AU1305" s="255" t="s">
        <v>93</v>
      </c>
      <c r="AV1305" s="14" t="s">
        <v>82</v>
      </c>
      <c r="AW1305" s="14" t="s">
        <v>34</v>
      </c>
      <c r="AX1305" s="14" t="s">
        <v>74</v>
      </c>
      <c r="AY1305" s="255" t="s">
        <v>224</v>
      </c>
    </row>
    <row r="1306" s="13" customFormat="1">
      <c r="A1306" s="13"/>
      <c r="B1306" s="229"/>
      <c r="C1306" s="230"/>
      <c r="D1306" s="231" t="s">
        <v>268</v>
      </c>
      <c r="E1306" s="232" t="s">
        <v>19</v>
      </c>
      <c r="F1306" s="233" t="s">
        <v>1473</v>
      </c>
      <c r="G1306" s="230"/>
      <c r="H1306" s="234">
        <v>4.4400000000000004</v>
      </c>
      <c r="I1306" s="235"/>
      <c r="J1306" s="230"/>
      <c r="K1306" s="230"/>
      <c r="L1306" s="236"/>
      <c r="M1306" s="237"/>
      <c r="N1306" s="238"/>
      <c r="O1306" s="238"/>
      <c r="P1306" s="238"/>
      <c r="Q1306" s="238"/>
      <c r="R1306" s="238"/>
      <c r="S1306" s="238"/>
      <c r="T1306" s="239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0" t="s">
        <v>268</v>
      </c>
      <c r="AU1306" s="240" t="s">
        <v>93</v>
      </c>
      <c r="AV1306" s="13" t="s">
        <v>93</v>
      </c>
      <c r="AW1306" s="13" t="s">
        <v>34</v>
      </c>
      <c r="AX1306" s="13" t="s">
        <v>74</v>
      </c>
      <c r="AY1306" s="240" t="s">
        <v>224</v>
      </c>
    </row>
    <row r="1307" s="16" customFormat="1">
      <c r="A1307" s="16"/>
      <c r="B1307" s="272"/>
      <c r="C1307" s="273"/>
      <c r="D1307" s="231" t="s">
        <v>268</v>
      </c>
      <c r="E1307" s="274" t="s">
        <v>19</v>
      </c>
      <c r="F1307" s="275" t="s">
        <v>351</v>
      </c>
      <c r="G1307" s="273"/>
      <c r="H1307" s="276">
        <v>13.32</v>
      </c>
      <c r="I1307" s="277"/>
      <c r="J1307" s="273"/>
      <c r="K1307" s="273"/>
      <c r="L1307" s="278"/>
      <c r="M1307" s="279"/>
      <c r="N1307" s="280"/>
      <c r="O1307" s="280"/>
      <c r="P1307" s="280"/>
      <c r="Q1307" s="280"/>
      <c r="R1307" s="280"/>
      <c r="S1307" s="280"/>
      <c r="T1307" s="281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T1307" s="282" t="s">
        <v>268</v>
      </c>
      <c r="AU1307" s="282" t="s">
        <v>93</v>
      </c>
      <c r="AV1307" s="16" t="s">
        <v>231</v>
      </c>
      <c r="AW1307" s="16" t="s">
        <v>34</v>
      </c>
      <c r="AX1307" s="16" t="s">
        <v>82</v>
      </c>
      <c r="AY1307" s="282" t="s">
        <v>224</v>
      </c>
    </row>
    <row r="1308" s="2" customFormat="1" ht="44.25" customHeight="1">
      <c r="A1308" s="41"/>
      <c r="B1308" s="42"/>
      <c r="C1308" s="216" t="s">
        <v>1475</v>
      </c>
      <c r="D1308" s="216" t="s">
        <v>227</v>
      </c>
      <c r="E1308" s="217" t="s">
        <v>1476</v>
      </c>
      <c r="F1308" s="218" t="s">
        <v>1477</v>
      </c>
      <c r="G1308" s="219" t="s">
        <v>266</v>
      </c>
      <c r="H1308" s="220">
        <v>12285.038000000001</v>
      </c>
      <c r="I1308" s="221"/>
      <c r="J1308" s="222">
        <f>ROUND(I1308*H1308,2)</f>
        <v>0</v>
      </c>
      <c r="K1308" s="218" t="s">
        <v>312</v>
      </c>
      <c r="L1308" s="47"/>
      <c r="M1308" s="223" t="s">
        <v>19</v>
      </c>
      <c r="N1308" s="224" t="s">
        <v>46</v>
      </c>
      <c r="O1308" s="87"/>
      <c r="P1308" s="225">
        <f>O1308*H1308</f>
        <v>0</v>
      </c>
      <c r="Q1308" s="225">
        <v>0.018380000000000001</v>
      </c>
      <c r="R1308" s="225">
        <f>Q1308*H1308</f>
        <v>225.79899844000002</v>
      </c>
      <c r="S1308" s="225">
        <v>0</v>
      </c>
      <c r="T1308" s="226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27" t="s">
        <v>231</v>
      </c>
      <c r="AT1308" s="227" t="s">
        <v>227</v>
      </c>
      <c r="AU1308" s="227" t="s">
        <v>93</v>
      </c>
      <c r="AY1308" s="20" t="s">
        <v>224</v>
      </c>
      <c r="BE1308" s="228">
        <f>IF(N1308="základní",J1308,0)</f>
        <v>0</v>
      </c>
      <c r="BF1308" s="228">
        <f>IF(N1308="snížená",J1308,0)</f>
        <v>0</v>
      </c>
      <c r="BG1308" s="228">
        <f>IF(N1308="zákl. přenesená",J1308,0)</f>
        <v>0</v>
      </c>
      <c r="BH1308" s="228">
        <f>IF(N1308="sníž. přenesená",J1308,0)</f>
        <v>0</v>
      </c>
      <c r="BI1308" s="228">
        <f>IF(N1308="nulová",J1308,0)</f>
        <v>0</v>
      </c>
      <c r="BJ1308" s="20" t="s">
        <v>93</v>
      </c>
      <c r="BK1308" s="228">
        <f>ROUND(I1308*H1308,2)</f>
        <v>0</v>
      </c>
      <c r="BL1308" s="20" t="s">
        <v>231</v>
      </c>
      <c r="BM1308" s="227" t="s">
        <v>1478</v>
      </c>
    </row>
    <row r="1309" s="2" customFormat="1">
      <c r="A1309" s="41"/>
      <c r="B1309" s="42"/>
      <c r="C1309" s="43"/>
      <c r="D1309" s="267" t="s">
        <v>314</v>
      </c>
      <c r="E1309" s="43"/>
      <c r="F1309" s="268" t="s">
        <v>1479</v>
      </c>
      <c r="G1309" s="43"/>
      <c r="H1309" s="43"/>
      <c r="I1309" s="269"/>
      <c r="J1309" s="43"/>
      <c r="K1309" s="43"/>
      <c r="L1309" s="47"/>
      <c r="M1309" s="270"/>
      <c r="N1309" s="271"/>
      <c r="O1309" s="87"/>
      <c r="P1309" s="87"/>
      <c r="Q1309" s="87"/>
      <c r="R1309" s="87"/>
      <c r="S1309" s="87"/>
      <c r="T1309" s="88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20" t="s">
        <v>314</v>
      </c>
      <c r="AU1309" s="20" t="s">
        <v>93</v>
      </c>
    </row>
    <row r="1310" s="14" customFormat="1">
      <c r="A1310" s="14"/>
      <c r="B1310" s="246"/>
      <c r="C1310" s="247"/>
      <c r="D1310" s="231" t="s">
        <v>268</v>
      </c>
      <c r="E1310" s="248" t="s">
        <v>19</v>
      </c>
      <c r="F1310" s="249" t="s">
        <v>496</v>
      </c>
      <c r="G1310" s="247"/>
      <c r="H1310" s="248" t="s">
        <v>19</v>
      </c>
      <c r="I1310" s="250"/>
      <c r="J1310" s="247"/>
      <c r="K1310" s="247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268</v>
      </c>
      <c r="AU1310" s="255" t="s">
        <v>93</v>
      </c>
      <c r="AV1310" s="14" t="s">
        <v>82</v>
      </c>
      <c r="AW1310" s="14" t="s">
        <v>34</v>
      </c>
      <c r="AX1310" s="14" t="s">
        <v>74</v>
      </c>
      <c r="AY1310" s="255" t="s">
        <v>224</v>
      </c>
    </row>
    <row r="1311" s="14" customFormat="1">
      <c r="A1311" s="14"/>
      <c r="B1311" s="246"/>
      <c r="C1311" s="247"/>
      <c r="D1311" s="231" t="s">
        <v>268</v>
      </c>
      <c r="E1311" s="248" t="s">
        <v>19</v>
      </c>
      <c r="F1311" s="249" t="s">
        <v>1440</v>
      </c>
      <c r="G1311" s="247"/>
      <c r="H1311" s="248" t="s">
        <v>19</v>
      </c>
      <c r="I1311" s="250"/>
      <c r="J1311" s="247"/>
      <c r="K1311" s="247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268</v>
      </c>
      <c r="AU1311" s="255" t="s">
        <v>93</v>
      </c>
      <c r="AV1311" s="14" t="s">
        <v>82</v>
      </c>
      <c r="AW1311" s="14" t="s">
        <v>34</v>
      </c>
      <c r="AX1311" s="14" t="s">
        <v>74</v>
      </c>
      <c r="AY1311" s="255" t="s">
        <v>224</v>
      </c>
    </row>
    <row r="1312" s="13" customFormat="1">
      <c r="A1312" s="13"/>
      <c r="B1312" s="229"/>
      <c r="C1312" s="230"/>
      <c r="D1312" s="231" t="s">
        <v>268</v>
      </c>
      <c r="E1312" s="232" t="s">
        <v>19</v>
      </c>
      <c r="F1312" s="233" t="s">
        <v>1441</v>
      </c>
      <c r="G1312" s="230"/>
      <c r="H1312" s="234">
        <v>454.82299999999998</v>
      </c>
      <c r="I1312" s="235"/>
      <c r="J1312" s="230"/>
      <c r="K1312" s="230"/>
      <c r="L1312" s="236"/>
      <c r="M1312" s="237"/>
      <c r="N1312" s="238"/>
      <c r="O1312" s="238"/>
      <c r="P1312" s="238"/>
      <c r="Q1312" s="238"/>
      <c r="R1312" s="238"/>
      <c r="S1312" s="238"/>
      <c r="T1312" s="23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0" t="s">
        <v>268</v>
      </c>
      <c r="AU1312" s="240" t="s">
        <v>93</v>
      </c>
      <c r="AV1312" s="13" t="s">
        <v>93</v>
      </c>
      <c r="AW1312" s="13" t="s">
        <v>34</v>
      </c>
      <c r="AX1312" s="13" t="s">
        <v>74</v>
      </c>
      <c r="AY1312" s="240" t="s">
        <v>224</v>
      </c>
    </row>
    <row r="1313" s="14" customFormat="1">
      <c r="A1313" s="14"/>
      <c r="B1313" s="246"/>
      <c r="C1313" s="247"/>
      <c r="D1313" s="231" t="s">
        <v>268</v>
      </c>
      <c r="E1313" s="248" t="s">
        <v>19</v>
      </c>
      <c r="F1313" s="249" t="s">
        <v>648</v>
      </c>
      <c r="G1313" s="247"/>
      <c r="H1313" s="248" t="s">
        <v>19</v>
      </c>
      <c r="I1313" s="250"/>
      <c r="J1313" s="247"/>
      <c r="K1313" s="247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268</v>
      </c>
      <c r="AU1313" s="255" t="s">
        <v>93</v>
      </c>
      <c r="AV1313" s="14" t="s">
        <v>82</v>
      </c>
      <c r="AW1313" s="14" t="s">
        <v>34</v>
      </c>
      <c r="AX1313" s="14" t="s">
        <v>74</v>
      </c>
      <c r="AY1313" s="255" t="s">
        <v>224</v>
      </c>
    </row>
    <row r="1314" s="14" customFormat="1">
      <c r="A1314" s="14"/>
      <c r="B1314" s="246"/>
      <c r="C1314" s="247"/>
      <c r="D1314" s="231" t="s">
        <v>268</v>
      </c>
      <c r="E1314" s="248" t="s">
        <v>19</v>
      </c>
      <c r="F1314" s="249" t="s">
        <v>1442</v>
      </c>
      <c r="G1314" s="247"/>
      <c r="H1314" s="248" t="s">
        <v>19</v>
      </c>
      <c r="I1314" s="250"/>
      <c r="J1314" s="247"/>
      <c r="K1314" s="247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268</v>
      </c>
      <c r="AU1314" s="255" t="s">
        <v>93</v>
      </c>
      <c r="AV1314" s="14" t="s">
        <v>82</v>
      </c>
      <c r="AW1314" s="14" t="s">
        <v>34</v>
      </c>
      <c r="AX1314" s="14" t="s">
        <v>74</v>
      </c>
      <c r="AY1314" s="255" t="s">
        <v>224</v>
      </c>
    </row>
    <row r="1315" s="13" customFormat="1">
      <c r="A1315" s="13"/>
      <c r="B1315" s="229"/>
      <c r="C1315" s="230"/>
      <c r="D1315" s="231" t="s">
        <v>268</v>
      </c>
      <c r="E1315" s="232" t="s">
        <v>19</v>
      </c>
      <c r="F1315" s="233" t="s">
        <v>1443</v>
      </c>
      <c r="G1315" s="230"/>
      <c r="H1315" s="234">
        <v>1310.643</v>
      </c>
      <c r="I1315" s="235"/>
      <c r="J1315" s="230"/>
      <c r="K1315" s="230"/>
      <c r="L1315" s="236"/>
      <c r="M1315" s="237"/>
      <c r="N1315" s="238"/>
      <c r="O1315" s="238"/>
      <c r="P1315" s="238"/>
      <c r="Q1315" s="238"/>
      <c r="R1315" s="238"/>
      <c r="S1315" s="238"/>
      <c r="T1315" s="23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0" t="s">
        <v>268</v>
      </c>
      <c r="AU1315" s="240" t="s">
        <v>93</v>
      </c>
      <c r="AV1315" s="13" t="s">
        <v>93</v>
      </c>
      <c r="AW1315" s="13" t="s">
        <v>34</v>
      </c>
      <c r="AX1315" s="13" t="s">
        <v>74</v>
      </c>
      <c r="AY1315" s="240" t="s">
        <v>224</v>
      </c>
    </row>
    <row r="1316" s="13" customFormat="1">
      <c r="A1316" s="13"/>
      <c r="B1316" s="229"/>
      <c r="C1316" s="230"/>
      <c r="D1316" s="231" t="s">
        <v>268</v>
      </c>
      <c r="E1316" s="232" t="s">
        <v>19</v>
      </c>
      <c r="F1316" s="233" t="s">
        <v>1444</v>
      </c>
      <c r="G1316" s="230"/>
      <c r="H1316" s="234">
        <v>-117.166</v>
      </c>
      <c r="I1316" s="235"/>
      <c r="J1316" s="230"/>
      <c r="K1316" s="230"/>
      <c r="L1316" s="236"/>
      <c r="M1316" s="237"/>
      <c r="N1316" s="238"/>
      <c r="O1316" s="238"/>
      <c r="P1316" s="238"/>
      <c r="Q1316" s="238"/>
      <c r="R1316" s="238"/>
      <c r="S1316" s="238"/>
      <c r="T1316" s="23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0" t="s">
        <v>268</v>
      </c>
      <c r="AU1316" s="240" t="s">
        <v>93</v>
      </c>
      <c r="AV1316" s="13" t="s">
        <v>93</v>
      </c>
      <c r="AW1316" s="13" t="s">
        <v>34</v>
      </c>
      <c r="AX1316" s="13" t="s">
        <v>74</v>
      </c>
      <c r="AY1316" s="240" t="s">
        <v>224</v>
      </c>
    </row>
    <row r="1317" s="13" customFormat="1">
      <c r="A1317" s="13"/>
      <c r="B1317" s="229"/>
      <c r="C1317" s="230"/>
      <c r="D1317" s="231" t="s">
        <v>268</v>
      </c>
      <c r="E1317" s="232" t="s">
        <v>19</v>
      </c>
      <c r="F1317" s="233" t="s">
        <v>1445</v>
      </c>
      <c r="G1317" s="230"/>
      <c r="H1317" s="234">
        <v>-19.966000000000001</v>
      </c>
      <c r="I1317" s="235"/>
      <c r="J1317" s="230"/>
      <c r="K1317" s="230"/>
      <c r="L1317" s="236"/>
      <c r="M1317" s="237"/>
      <c r="N1317" s="238"/>
      <c r="O1317" s="238"/>
      <c r="P1317" s="238"/>
      <c r="Q1317" s="238"/>
      <c r="R1317" s="238"/>
      <c r="S1317" s="238"/>
      <c r="T1317" s="23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0" t="s">
        <v>268</v>
      </c>
      <c r="AU1317" s="240" t="s">
        <v>93</v>
      </c>
      <c r="AV1317" s="13" t="s">
        <v>93</v>
      </c>
      <c r="AW1317" s="13" t="s">
        <v>34</v>
      </c>
      <c r="AX1317" s="13" t="s">
        <v>74</v>
      </c>
      <c r="AY1317" s="240" t="s">
        <v>224</v>
      </c>
    </row>
    <row r="1318" s="13" customFormat="1">
      <c r="A1318" s="13"/>
      <c r="B1318" s="229"/>
      <c r="C1318" s="230"/>
      <c r="D1318" s="231" t="s">
        <v>268</v>
      </c>
      <c r="E1318" s="232" t="s">
        <v>19</v>
      </c>
      <c r="F1318" s="233" t="s">
        <v>1446</v>
      </c>
      <c r="G1318" s="230"/>
      <c r="H1318" s="234">
        <v>-158.33500000000001</v>
      </c>
      <c r="I1318" s="235"/>
      <c r="J1318" s="230"/>
      <c r="K1318" s="230"/>
      <c r="L1318" s="236"/>
      <c r="M1318" s="237"/>
      <c r="N1318" s="238"/>
      <c r="O1318" s="238"/>
      <c r="P1318" s="238"/>
      <c r="Q1318" s="238"/>
      <c r="R1318" s="238"/>
      <c r="S1318" s="238"/>
      <c r="T1318" s="23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0" t="s">
        <v>268</v>
      </c>
      <c r="AU1318" s="240" t="s">
        <v>93</v>
      </c>
      <c r="AV1318" s="13" t="s">
        <v>93</v>
      </c>
      <c r="AW1318" s="13" t="s">
        <v>34</v>
      </c>
      <c r="AX1318" s="13" t="s">
        <v>74</v>
      </c>
      <c r="AY1318" s="240" t="s">
        <v>224</v>
      </c>
    </row>
    <row r="1319" s="13" customFormat="1">
      <c r="A1319" s="13"/>
      <c r="B1319" s="229"/>
      <c r="C1319" s="230"/>
      <c r="D1319" s="231" t="s">
        <v>268</v>
      </c>
      <c r="E1319" s="232" t="s">
        <v>19</v>
      </c>
      <c r="F1319" s="233" t="s">
        <v>1447</v>
      </c>
      <c r="G1319" s="230"/>
      <c r="H1319" s="234">
        <v>-4.3200000000000003</v>
      </c>
      <c r="I1319" s="235"/>
      <c r="J1319" s="230"/>
      <c r="K1319" s="230"/>
      <c r="L1319" s="236"/>
      <c r="M1319" s="237"/>
      <c r="N1319" s="238"/>
      <c r="O1319" s="238"/>
      <c r="P1319" s="238"/>
      <c r="Q1319" s="238"/>
      <c r="R1319" s="238"/>
      <c r="S1319" s="238"/>
      <c r="T1319" s="239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0" t="s">
        <v>268</v>
      </c>
      <c r="AU1319" s="240" t="s">
        <v>93</v>
      </c>
      <c r="AV1319" s="13" t="s">
        <v>93</v>
      </c>
      <c r="AW1319" s="13" t="s">
        <v>34</v>
      </c>
      <c r="AX1319" s="13" t="s">
        <v>74</v>
      </c>
      <c r="AY1319" s="240" t="s">
        <v>224</v>
      </c>
    </row>
    <row r="1320" s="14" customFormat="1">
      <c r="A1320" s="14"/>
      <c r="B1320" s="246"/>
      <c r="C1320" s="247"/>
      <c r="D1320" s="231" t="s">
        <v>268</v>
      </c>
      <c r="E1320" s="248" t="s">
        <v>19</v>
      </c>
      <c r="F1320" s="249" t="s">
        <v>1448</v>
      </c>
      <c r="G1320" s="247"/>
      <c r="H1320" s="248" t="s">
        <v>19</v>
      </c>
      <c r="I1320" s="250"/>
      <c r="J1320" s="247"/>
      <c r="K1320" s="247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268</v>
      </c>
      <c r="AU1320" s="255" t="s">
        <v>93</v>
      </c>
      <c r="AV1320" s="14" t="s">
        <v>82</v>
      </c>
      <c r="AW1320" s="14" t="s">
        <v>34</v>
      </c>
      <c r="AX1320" s="14" t="s">
        <v>74</v>
      </c>
      <c r="AY1320" s="255" t="s">
        <v>224</v>
      </c>
    </row>
    <row r="1321" s="13" customFormat="1">
      <c r="A1321" s="13"/>
      <c r="B1321" s="229"/>
      <c r="C1321" s="230"/>
      <c r="D1321" s="231" t="s">
        <v>268</v>
      </c>
      <c r="E1321" s="232" t="s">
        <v>19</v>
      </c>
      <c r="F1321" s="233" t="s">
        <v>1449</v>
      </c>
      <c r="G1321" s="230"/>
      <c r="H1321" s="234">
        <v>1596.944</v>
      </c>
      <c r="I1321" s="235"/>
      <c r="J1321" s="230"/>
      <c r="K1321" s="230"/>
      <c r="L1321" s="236"/>
      <c r="M1321" s="237"/>
      <c r="N1321" s="238"/>
      <c r="O1321" s="238"/>
      <c r="P1321" s="238"/>
      <c r="Q1321" s="238"/>
      <c r="R1321" s="238"/>
      <c r="S1321" s="238"/>
      <c r="T1321" s="23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0" t="s">
        <v>268</v>
      </c>
      <c r="AU1321" s="240" t="s">
        <v>93</v>
      </c>
      <c r="AV1321" s="13" t="s">
        <v>93</v>
      </c>
      <c r="AW1321" s="13" t="s">
        <v>34</v>
      </c>
      <c r="AX1321" s="13" t="s">
        <v>74</v>
      </c>
      <c r="AY1321" s="240" t="s">
        <v>224</v>
      </c>
    </row>
    <row r="1322" s="13" customFormat="1">
      <c r="A1322" s="13"/>
      <c r="B1322" s="229"/>
      <c r="C1322" s="230"/>
      <c r="D1322" s="231" t="s">
        <v>268</v>
      </c>
      <c r="E1322" s="232" t="s">
        <v>19</v>
      </c>
      <c r="F1322" s="233" t="s">
        <v>1450</v>
      </c>
      <c r="G1322" s="230"/>
      <c r="H1322" s="234">
        <v>-55.240000000000002</v>
      </c>
      <c r="I1322" s="235"/>
      <c r="J1322" s="230"/>
      <c r="K1322" s="230"/>
      <c r="L1322" s="236"/>
      <c r="M1322" s="237"/>
      <c r="N1322" s="238"/>
      <c r="O1322" s="238"/>
      <c r="P1322" s="238"/>
      <c r="Q1322" s="238"/>
      <c r="R1322" s="238"/>
      <c r="S1322" s="238"/>
      <c r="T1322" s="239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0" t="s">
        <v>268</v>
      </c>
      <c r="AU1322" s="240" t="s">
        <v>93</v>
      </c>
      <c r="AV1322" s="13" t="s">
        <v>93</v>
      </c>
      <c r="AW1322" s="13" t="s">
        <v>34</v>
      </c>
      <c r="AX1322" s="13" t="s">
        <v>74</v>
      </c>
      <c r="AY1322" s="240" t="s">
        <v>224</v>
      </c>
    </row>
    <row r="1323" s="15" customFormat="1">
      <c r="A1323" s="15"/>
      <c r="B1323" s="256"/>
      <c r="C1323" s="257"/>
      <c r="D1323" s="231" t="s">
        <v>268</v>
      </c>
      <c r="E1323" s="258" t="s">
        <v>19</v>
      </c>
      <c r="F1323" s="259" t="s">
        <v>300</v>
      </c>
      <c r="G1323" s="257"/>
      <c r="H1323" s="260">
        <v>3007.3829999999998</v>
      </c>
      <c r="I1323" s="261"/>
      <c r="J1323" s="257"/>
      <c r="K1323" s="257"/>
      <c r="L1323" s="262"/>
      <c r="M1323" s="263"/>
      <c r="N1323" s="264"/>
      <c r="O1323" s="264"/>
      <c r="P1323" s="264"/>
      <c r="Q1323" s="264"/>
      <c r="R1323" s="264"/>
      <c r="S1323" s="264"/>
      <c r="T1323" s="26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66" t="s">
        <v>268</v>
      </c>
      <c r="AU1323" s="266" t="s">
        <v>93</v>
      </c>
      <c r="AV1323" s="15" t="s">
        <v>108</v>
      </c>
      <c r="AW1323" s="15" t="s">
        <v>34</v>
      </c>
      <c r="AX1323" s="15" t="s">
        <v>74</v>
      </c>
      <c r="AY1323" s="266" t="s">
        <v>224</v>
      </c>
    </row>
    <row r="1324" s="14" customFormat="1">
      <c r="A1324" s="14"/>
      <c r="B1324" s="246"/>
      <c r="C1324" s="247"/>
      <c r="D1324" s="231" t="s">
        <v>268</v>
      </c>
      <c r="E1324" s="248" t="s">
        <v>19</v>
      </c>
      <c r="F1324" s="249" t="s">
        <v>662</v>
      </c>
      <c r="G1324" s="247"/>
      <c r="H1324" s="248" t="s">
        <v>19</v>
      </c>
      <c r="I1324" s="250"/>
      <c r="J1324" s="247"/>
      <c r="K1324" s="247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268</v>
      </c>
      <c r="AU1324" s="255" t="s">
        <v>93</v>
      </c>
      <c r="AV1324" s="14" t="s">
        <v>82</v>
      </c>
      <c r="AW1324" s="14" t="s">
        <v>34</v>
      </c>
      <c r="AX1324" s="14" t="s">
        <v>74</v>
      </c>
      <c r="AY1324" s="255" t="s">
        <v>224</v>
      </c>
    </row>
    <row r="1325" s="14" customFormat="1">
      <c r="A1325" s="14"/>
      <c r="B1325" s="246"/>
      <c r="C1325" s="247"/>
      <c r="D1325" s="231" t="s">
        <v>268</v>
      </c>
      <c r="E1325" s="248" t="s">
        <v>19</v>
      </c>
      <c r="F1325" s="249" t="s">
        <v>1451</v>
      </c>
      <c r="G1325" s="247"/>
      <c r="H1325" s="248" t="s">
        <v>19</v>
      </c>
      <c r="I1325" s="250"/>
      <c r="J1325" s="247"/>
      <c r="K1325" s="247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268</v>
      </c>
      <c r="AU1325" s="255" t="s">
        <v>93</v>
      </c>
      <c r="AV1325" s="14" t="s">
        <v>82</v>
      </c>
      <c r="AW1325" s="14" t="s">
        <v>34</v>
      </c>
      <c r="AX1325" s="14" t="s">
        <v>74</v>
      </c>
      <c r="AY1325" s="255" t="s">
        <v>224</v>
      </c>
    </row>
    <row r="1326" s="13" customFormat="1">
      <c r="A1326" s="13"/>
      <c r="B1326" s="229"/>
      <c r="C1326" s="230"/>
      <c r="D1326" s="231" t="s">
        <v>268</v>
      </c>
      <c r="E1326" s="232" t="s">
        <v>19</v>
      </c>
      <c r="F1326" s="233" t="s">
        <v>1452</v>
      </c>
      <c r="G1326" s="230"/>
      <c r="H1326" s="234">
        <v>1657.5409999999999</v>
      </c>
      <c r="I1326" s="235"/>
      <c r="J1326" s="230"/>
      <c r="K1326" s="230"/>
      <c r="L1326" s="236"/>
      <c r="M1326" s="237"/>
      <c r="N1326" s="238"/>
      <c r="O1326" s="238"/>
      <c r="P1326" s="238"/>
      <c r="Q1326" s="238"/>
      <c r="R1326" s="238"/>
      <c r="S1326" s="238"/>
      <c r="T1326" s="23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0" t="s">
        <v>268</v>
      </c>
      <c r="AU1326" s="240" t="s">
        <v>93</v>
      </c>
      <c r="AV1326" s="13" t="s">
        <v>93</v>
      </c>
      <c r="AW1326" s="13" t="s">
        <v>34</v>
      </c>
      <c r="AX1326" s="13" t="s">
        <v>74</v>
      </c>
      <c r="AY1326" s="240" t="s">
        <v>224</v>
      </c>
    </row>
    <row r="1327" s="13" customFormat="1">
      <c r="A1327" s="13"/>
      <c r="B1327" s="229"/>
      <c r="C1327" s="230"/>
      <c r="D1327" s="231" t="s">
        <v>268</v>
      </c>
      <c r="E1327" s="232" t="s">
        <v>19</v>
      </c>
      <c r="F1327" s="233" t="s">
        <v>1453</v>
      </c>
      <c r="G1327" s="230"/>
      <c r="H1327" s="234">
        <v>-188.31</v>
      </c>
      <c r="I1327" s="235"/>
      <c r="J1327" s="230"/>
      <c r="K1327" s="230"/>
      <c r="L1327" s="236"/>
      <c r="M1327" s="237"/>
      <c r="N1327" s="238"/>
      <c r="O1327" s="238"/>
      <c r="P1327" s="238"/>
      <c r="Q1327" s="238"/>
      <c r="R1327" s="238"/>
      <c r="S1327" s="238"/>
      <c r="T1327" s="23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0" t="s">
        <v>268</v>
      </c>
      <c r="AU1327" s="240" t="s">
        <v>93</v>
      </c>
      <c r="AV1327" s="13" t="s">
        <v>93</v>
      </c>
      <c r="AW1327" s="13" t="s">
        <v>34</v>
      </c>
      <c r="AX1327" s="13" t="s">
        <v>74</v>
      </c>
      <c r="AY1327" s="240" t="s">
        <v>224</v>
      </c>
    </row>
    <row r="1328" s="13" customFormat="1">
      <c r="A1328" s="13"/>
      <c r="B1328" s="229"/>
      <c r="C1328" s="230"/>
      <c r="D1328" s="231" t="s">
        <v>268</v>
      </c>
      <c r="E1328" s="232" t="s">
        <v>19</v>
      </c>
      <c r="F1328" s="233" t="s">
        <v>1454</v>
      </c>
      <c r="G1328" s="230"/>
      <c r="H1328" s="234">
        <v>-9.4350000000000005</v>
      </c>
      <c r="I1328" s="235"/>
      <c r="J1328" s="230"/>
      <c r="K1328" s="230"/>
      <c r="L1328" s="236"/>
      <c r="M1328" s="237"/>
      <c r="N1328" s="238"/>
      <c r="O1328" s="238"/>
      <c r="P1328" s="238"/>
      <c r="Q1328" s="238"/>
      <c r="R1328" s="238"/>
      <c r="S1328" s="238"/>
      <c r="T1328" s="23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0" t="s">
        <v>268</v>
      </c>
      <c r="AU1328" s="240" t="s">
        <v>93</v>
      </c>
      <c r="AV1328" s="13" t="s">
        <v>93</v>
      </c>
      <c r="AW1328" s="13" t="s">
        <v>34</v>
      </c>
      <c r="AX1328" s="13" t="s">
        <v>74</v>
      </c>
      <c r="AY1328" s="240" t="s">
        <v>224</v>
      </c>
    </row>
    <row r="1329" s="14" customFormat="1">
      <c r="A1329" s="14"/>
      <c r="B1329" s="246"/>
      <c r="C1329" s="247"/>
      <c r="D1329" s="231" t="s">
        <v>268</v>
      </c>
      <c r="E1329" s="248" t="s">
        <v>19</v>
      </c>
      <c r="F1329" s="249" t="s">
        <v>1455</v>
      </c>
      <c r="G1329" s="247"/>
      <c r="H1329" s="248" t="s">
        <v>19</v>
      </c>
      <c r="I1329" s="250"/>
      <c r="J1329" s="247"/>
      <c r="K1329" s="247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268</v>
      </c>
      <c r="AU1329" s="255" t="s">
        <v>93</v>
      </c>
      <c r="AV1329" s="14" t="s">
        <v>82</v>
      </c>
      <c r="AW1329" s="14" t="s">
        <v>34</v>
      </c>
      <c r="AX1329" s="14" t="s">
        <v>74</v>
      </c>
      <c r="AY1329" s="255" t="s">
        <v>224</v>
      </c>
    </row>
    <row r="1330" s="13" customFormat="1">
      <c r="A1330" s="13"/>
      <c r="B1330" s="229"/>
      <c r="C1330" s="230"/>
      <c r="D1330" s="231" t="s">
        <v>268</v>
      </c>
      <c r="E1330" s="232" t="s">
        <v>19</v>
      </c>
      <c r="F1330" s="233" t="s">
        <v>1456</v>
      </c>
      <c r="G1330" s="230"/>
      <c r="H1330" s="234">
        <v>1503.4179999999999</v>
      </c>
      <c r="I1330" s="235"/>
      <c r="J1330" s="230"/>
      <c r="K1330" s="230"/>
      <c r="L1330" s="236"/>
      <c r="M1330" s="237"/>
      <c r="N1330" s="238"/>
      <c r="O1330" s="238"/>
      <c r="P1330" s="238"/>
      <c r="Q1330" s="238"/>
      <c r="R1330" s="238"/>
      <c r="S1330" s="238"/>
      <c r="T1330" s="23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0" t="s">
        <v>268</v>
      </c>
      <c r="AU1330" s="240" t="s">
        <v>93</v>
      </c>
      <c r="AV1330" s="13" t="s">
        <v>93</v>
      </c>
      <c r="AW1330" s="13" t="s">
        <v>34</v>
      </c>
      <c r="AX1330" s="13" t="s">
        <v>74</v>
      </c>
      <c r="AY1330" s="240" t="s">
        <v>224</v>
      </c>
    </row>
    <row r="1331" s="15" customFormat="1">
      <c r="A1331" s="15"/>
      <c r="B1331" s="256"/>
      <c r="C1331" s="257"/>
      <c r="D1331" s="231" t="s">
        <v>268</v>
      </c>
      <c r="E1331" s="258" t="s">
        <v>19</v>
      </c>
      <c r="F1331" s="259" t="s">
        <v>300</v>
      </c>
      <c r="G1331" s="257"/>
      <c r="H1331" s="260">
        <v>2963.2139999999999</v>
      </c>
      <c r="I1331" s="261"/>
      <c r="J1331" s="257"/>
      <c r="K1331" s="257"/>
      <c r="L1331" s="262"/>
      <c r="M1331" s="263"/>
      <c r="N1331" s="264"/>
      <c r="O1331" s="264"/>
      <c r="P1331" s="264"/>
      <c r="Q1331" s="264"/>
      <c r="R1331" s="264"/>
      <c r="S1331" s="264"/>
      <c r="T1331" s="26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66" t="s">
        <v>268</v>
      </c>
      <c r="AU1331" s="266" t="s">
        <v>93</v>
      </c>
      <c r="AV1331" s="15" t="s">
        <v>108</v>
      </c>
      <c r="AW1331" s="15" t="s">
        <v>34</v>
      </c>
      <c r="AX1331" s="15" t="s">
        <v>74</v>
      </c>
      <c r="AY1331" s="266" t="s">
        <v>224</v>
      </c>
    </row>
    <row r="1332" s="14" customFormat="1">
      <c r="A1332" s="14"/>
      <c r="B1332" s="246"/>
      <c r="C1332" s="247"/>
      <c r="D1332" s="231" t="s">
        <v>268</v>
      </c>
      <c r="E1332" s="248" t="s">
        <v>19</v>
      </c>
      <c r="F1332" s="249" t="s">
        <v>664</v>
      </c>
      <c r="G1332" s="247"/>
      <c r="H1332" s="248" t="s">
        <v>19</v>
      </c>
      <c r="I1332" s="250"/>
      <c r="J1332" s="247"/>
      <c r="K1332" s="247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268</v>
      </c>
      <c r="AU1332" s="255" t="s">
        <v>93</v>
      </c>
      <c r="AV1332" s="14" t="s">
        <v>82</v>
      </c>
      <c r="AW1332" s="14" t="s">
        <v>34</v>
      </c>
      <c r="AX1332" s="14" t="s">
        <v>74</v>
      </c>
      <c r="AY1332" s="255" t="s">
        <v>224</v>
      </c>
    </row>
    <row r="1333" s="14" customFormat="1">
      <c r="A1333" s="14"/>
      <c r="B1333" s="246"/>
      <c r="C1333" s="247"/>
      <c r="D1333" s="231" t="s">
        <v>268</v>
      </c>
      <c r="E1333" s="248" t="s">
        <v>19</v>
      </c>
      <c r="F1333" s="249" t="s">
        <v>1451</v>
      </c>
      <c r="G1333" s="247"/>
      <c r="H1333" s="248" t="s">
        <v>19</v>
      </c>
      <c r="I1333" s="250"/>
      <c r="J1333" s="247"/>
      <c r="K1333" s="247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268</v>
      </c>
      <c r="AU1333" s="255" t="s">
        <v>93</v>
      </c>
      <c r="AV1333" s="14" t="s">
        <v>82</v>
      </c>
      <c r="AW1333" s="14" t="s">
        <v>34</v>
      </c>
      <c r="AX1333" s="14" t="s">
        <v>74</v>
      </c>
      <c r="AY1333" s="255" t="s">
        <v>224</v>
      </c>
    </row>
    <row r="1334" s="13" customFormat="1">
      <c r="A1334" s="13"/>
      <c r="B1334" s="229"/>
      <c r="C1334" s="230"/>
      <c r="D1334" s="231" t="s">
        <v>268</v>
      </c>
      <c r="E1334" s="232" t="s">
        <v>19</v>
      </c>
      <c r="F1334" s="233" t="s">
        <v>1452</v>
      </c>
      <c r="G1334" s="230"/>
      <c r="H1334" s="234">
        <v>1657.5409999999999</v>
      </c>
      <c r="I1334" s="235"/>
      <c r="J1334" s="230"/>
      <c r="K1334" s="230"/>
      <c r="L1334" s="236"/>
      <c r="M1334" s="237"/>
      <c r="N1334" s="238"/>
      <c r="O1334" s="238"/>
      <c r="P1334" s="238"/>
      <c r="Q1334" s="238"/>
      <c r="R1334" s="238"/>
      <c r="S1334" s="238"/>
      <c r="T1334" s="23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0" t="s">
        <v>268</v>
      </c>
      <c r="AU1334" s="240" t="s">
        <v>93</v>
      </c>
      <c r="AV1334" s="13" t="s">
        <v>93</v>
      </c>
      <c r="AW1334" s="13" t="s">
        <v>34</v>
      </c>
      <c r="AX1334" s="13" t="s">
        <v>74</v>
      </c>
      <c r="AY1334" s="240" t="s">
        <v>224</v>
      </c>
    </row>
    <row r="1335" s="13" customFormat="1">
      <c r="A1335" s="13"/>
      <c r="B1335" s="229"/>
      <c r="C1335" s="230"/>
      <c r="D1335" s="231" t="s">
        <v>268</v>
      </c>
      <c r="E1335" s="232" t="s">
        <v>19</v>
      </c>
      <c r="F1335" s="233" t="s">
        <v>1453</v>
      </c>
      <c r="G1335" s="230"/>
      <c r="H1335" s="234">
        <v>-188.31</v>
      </c>
      <c r="I1335" s="235"/>
      <c r="J1335" s="230"/>
      <c r="K1335" s="230"/>
      <c r="L1335" s="236"/>
      <c r="M1335" s="237"/>
      <c r="N1335" s="238"/>
      <c r="O1335" s="238"/>
      <c r="P1335" s="238"/>
      <c r="Q1335" s="238"/>
      <c r="R1335" s="238"/>
      <c r="S1335" s="238"/>
      <c r="T1335" s="239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0" t="s">
        <v>268</v>
      </c>
      <c r="AU1335" s="240" t="s">
        <v>93</v>
      </c>
      <c r="AV1335" s="13" t="s">
        <v>93</v>
      </c>
      <c r="AW1335" s="13" t="s">
        <v>34</v>
      </c>
      <c r="AX1335" s="13" t="s">
        <v>74</v>
      </c>
      <c r="AY1335" s="240" t="s">
        <v>224</v>
      </c>
    </row>
    <row r="1336" s="13" customFormat="1">
      <c r="A1336" s="13"/>
      <c r="B1336" s="229"/>
      <c r="C1336" s="230"/>
      <c r="D1336" s="231" t="s">
        <v>268</v>
      </c>
      <c r="E1336" s="232" t="s">
        <v>19</v>
      </c>
      <c r="F1336" s="233" t="s">
        <v>1454</v>
      </c>
      <c r="G1336" s="230"/>
      <c r="H1336" s="234">
        <v>-9.4350000000000005</v>
      </c>
      <c r="I1336" s="235"/>
      <c r="J1336" s="230"/>
      <c r="K1336" s="230"/>
      <c r="L1336" s="236"/>
      <c r="M1336" s="237"/>
      <c r="N1336" s="238"/>
      <c r="O1336" s="238"/>
      <c r="P1336" s="238"/>
      <c r="Q1336" s="238"/>
      <c r="R1336" s="238"/>
      <c r="S1336" s="238"/>
      <c r="T1336" s="239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0" t="s">
        <v>268</v>
      </c>
      <c r="AU1336" s="240" t="s">
        <v>93</v>
      </c>
      <c r="AV1336" s="13" t="s">
        <v>93</v>
      </c>
      <c r="AW1336" s="13" t="s">
        <v>34</v>
      </c>
      <c r="AX1336" s="13" t="s">
        <v>74</v>
      </c>
      <c r="AY1336" s="240" t="s">
        <v>224</v>
      </c>
    </row>
    <row r="1337" s="14" customFormat="1">
      <c r="A1337" s="14"/>
      <c r="B1337" s="246"/>
      <c r="C1337" s="247"/>
      <c r="D1337" s="231" t="s">
        <v>268</v>
      </c>
      <c r="E1337" s="248" t="s">
        <v>19</v>
      </c>
      <c r="F1337" s="249" t="s">
        <v>1455</v>
      </c>
      <c r="G1337" s="247"/>
      <c r="H1337" s="248" t="s">
        <v>19</v>
      </c>
      <c r="I1337" s="250"/>
      <c r="J1337" s="247"/>
      <c r="K1337" s="247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268</v>
      </c>
      <c r="AU1337" s="255" t="s">
        <v>93</v>
      </c>
      <c r="AV1337" s="14" t="s">
        <v>82</v>
      </c>
      <c r="AW1337" s="14" t="s">
        <v>34</v>
      </c>
      <c r="AX1337" s="14" t="s">
        <v>74</v>
      </c>
      <c r="AY1337" s="255" t="s">
        <v>224</v>
      </c>
    </row>
    <row r="1338" s="13" customFormat="1">
      <c r="A1338" s="13"/>
      <c r="B1338" s="229"/>
      <c r="C1338" s="230"/>
      <c r="D1338" s="231" t="s">
        <v>268</v>
      </c>
      <c r="E1338" s="232" t="s">
        <v>19</v>
      </c>
      <c r="F1338" s="233" t="s">
        <v>1456</v>
      </c>
      <c r="G1338" s="230"/>
      <c r="H1338" s="234">
        <v>1503.4179999999999</v>
      </c>
      <c r="I1338" s="235"/>
      <c r="J1338" s="230"/>
      <c r="K1338" s="230"/>
      <c r="L1338" s="236"/>
      <c r="M1338" s="237"/>
      <c r="N1338" s="238"/>
      <c r="O1338" s="238"/>
      <c r="P1338" s="238"/>
      <c r="Q1338" s="238"/>
      <c r="R1338" s="238"/>
      <c r="S1338" s="238"/>
      <c r="T1338" s="23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0" t="s">
        <v>268</v>
      </c>
      <c r="AU1338" s="240" t="s">
        <v>93</v>
      </c>
      <c r="AV1338" s="13" t="s">
        <v>93</v>
      </c>
      <c r="AW1338" s="13" t="s">
        <v>34</v>
      </c>
      <c r="AX1338" s="13" t="s">
        <v>74</v>
      </c>
      <c r="AY1338" s="240" t="s">
        <v>224</v>
      </c>
    </row>
    <row r="1339" s="15" customFormat="1">
      <c r="A1339" s="15"/>
      <c r="B1339" s="256"/>
      <c r="C1339" s="257"/>
      <c r="D1339" s="231" t="s">
        <v>268</v>
      </c>
      <c r="E1339" s="258" t="s">
        <v>19</v>
      </c>
      <c r="F1339" s="259" t="s">
        <v>300</v>
      </c>
      <c r="G1339" s="257"/>
      <c r="H1339" s="260">
        <v>2963.2139999999999</v>
      </c>
      <c r="I1339" s="261"/>
      <c r="J1339" s="257"/>
      <c r="K1339" s="257"/>
      <c r="L1339" s="262"/>
      <c r="M1339" s="263"/>
      <c r="N1339" s="264"/>
      <c r="O1339" s="264"/>
      <c r="P1339" s="264"/>
      <c r="Q1339" s="264"/>
      <c r="R1339" s="264"/>
      <c r="S1339" s="264"/>
      <c r="T1339" s="26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T1339" s="266" t="s">
        <v>268</v>
      </c>
      <c r="AU1339" s="266" t="s">
        <v>93</v>
      </c>
      <c r="AV1339" s="15" t="s">
        <v>108</v>
      </c>
      <c r="AW1339" s="15" t="s">
        <v>34</v>
      </c>
      <c r="AX1339" s="15" t="s">
        <v>74</v>
      </c>
      <c r="AY1339" s="266" t="s">
        <v>224</v>
      </c>
    </row>
    <row r="1340" s="14" customFormat="1">
      <c r="A1340" s="14"/>
      <c r="B1340" s="246"/>
      <c r="C1340" s="247"/>
      <c r="D1340" s="231" t="s">
        <v>268</v>
      </c>
      <c r="E1340" s="248" t="s">
        <v>19</v>
      </c>
      <c r="F1340" s="249" t="s">
        <v>665</v>
      </c>
      <c r="G1340" s="247"/>
      <c r="H1340" s="248" t="s">
        <v>19</v>
      </c>
      <c r="I1340" s="250"/>
      <c r="J1340" s="247"/>
      <c r="K1340" s="247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268</v>
      </c>
      <c r="AU1340" s="255" t="s">
        <v>93</v>
      </c>
      <c r="AV1340" s="14" t="s">
        <v>82</v>
      </c>
      <c r="AW1340" s="14" t="s">
        <v>34</v>
      </c>
      <c r="AX1340" s="14" t="s">
        <v>74</v>
      </c>
      <c r="AY1340" s="255" t="s">
        <v>224</v>
      </c>
    </row>
    <row r="1341" s="14" customFormat="1">
      <c r="A1341" s="14"/>
      <c r="B1341" s="246"/>
      <c r="C1341" s="247"/>
      <c r="D1341" s="231" t="s">
        <v>268</v>
      </c>
      <c r="E1341" s="248" t="s">
        <v>19</v>
      </c>
      <c r="F1341" s="249" t="s">
        <v>1451</v>
      </c>
      <c r="G1341" s="247"/>
      <c r="H1341" s="248" t="s">
        <v>19</v>
      </c>
      <c r="I1341" s="250"/>
      <c r="J1341" s="247"/>
      <c r="K1341" s="247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268</v>
      </c>
      <c r="AU1341" s="255" t="s">
        <v>93</v>
      </c>
      <c r="AV1341" s="14" t="s">
        <v>82</v>
      </c>
      <c r="AW1341" s="14" t="s">
        <v>34</v>
      </c>
      <c r="AX1341" s="14" t="s">
        <v>74</v>
      </c>
      <c r="AY1341" s="255" t="s">
        <v>224</v>
      </c>
    </row>
    <row r="1342" s="13" customFormat="1">
      <c r="A1342" s="13"/>
      <c r="B1342" s="229"/>
      <c r="C1342" s="230"/>
      <c r="D1342" s="231" t="s">
        <v>268</v>
      </c>
      <c r="E1342" s="232" t="s">
        <v>19</v>
      </c>
      <c r="F1342" s="233" t="s">
        <v>1457</v>
      </c>
      <c r="G1342" s="230"/>
      <c r="H1342" s="234">
        <v>1537.194</v>
      </c>
      <c r="I1342" s="235"/>
      <c r="J1342" s="230"/>
      <c r="K1342" s="230"/>
      <c r="L1342" s="236"/>
      <c r="M1342" s="237"/>
      <c r="N1342" s="238"/>
      <c r="O1342" s="238"/>
      <c r="P1342" s="238"/>
      <c r="Q1342" s="238"/>
      <c r="R1342" s="238"/>
      <c r="S1342" s="238"/>
      <c r="T1342" s="239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0" t="s">
        <v>268</v>
      </c>
      <c r="AU1342" s="240" t="s">
        <v>93</v>
      </c>
      <c r="AV1342" s="13" t="s">
        <v>93</v>
      </c>
      <c r="AW1342" s="13" t="s">
        <v>34</v>
      </c>
      <c r="AX1342" s="13" t="s">
        <v>74</v>
      </c>
      <c r="AY1342" s="240" t="s">
        <v>224</v>
      </c>
    </row>
    <row r="1343" s="13" customFormat="1">
      <c r="A1343" s="13"/>
      <c r="B1343" s="229"/>
      <c r="C1343" s="230"/>
      <c r="D1343" s="231" t="s">
        <v>268</v>
      </c>
      <c r="E1343" s="232" t="s">
        <v>19</v>
      </c>
      <c r="F1343" s="233" t="s">
        <v>1458</v>
      </c>
      <c r="G1343" s="230"/>
      <c r="H1343" s="234">
        <v>-178.00899999999999</v>
      </c>
      <c r="I1343" s="235"/>
      <c r="J1343" s="230"/>
      <c r="K1343" s="230"/>
      <c r="L1343" s="236"/>
      <c r="M1343" s="237"/>
      <c r="N1343" s="238"/>
      <c r="O1343" s="238"/>
      <c r="P1343" s="238"/>
      <c r="Q1343" s="238"/>
      <c r="R1343" s="238"/>
      <c r="S1343" s="238"/>
      <c r="T1343" s="239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0" t="s">
        <v>268</v>
      </c>
      <c r="AU1343" s="240" t="s">
        <v>93</v>
      </c>
      <c r="AV1343" s="13" t="s">
        <v>93</v>
      </c>
      <c r="AW1343" s="13" t="s">
        <v>34</v>
      </c>
      <c r="AX1343" s="13" t="s">
        <v>74</v>
      </c>
      <c r="AY1343" s="240" t="s">
        <v>224</v>
      </c>
    </row>
    <row r="1344" s="13" customFormat="1">
      <c r="A1344" s="13"/>
      <c r="B1344" s="229"/>
      <c r="C1344" s="230"/>
      <c r="D1344" s="231" t="s">
        <v>268</v>
      </c>
      <c r="E1344" s="232" t="s">
        <v>19</v>
      </c>
      <c r="F1344" s="233" t="s">
        <v>1459</v>
      </c>
      <c r="G1344" s="230"/>
      <c r="H1344" s="234">
        <v>-372.44600000000003</v>
      </c>
      <c r="I1344" s="235"/>
      <c r="J1344" s="230"/>
      <c r="K1344" s="230"/>
      <c r="L1344" s="236"/>
      <c r="M1344" s="237"/>
      <c r="N1344" s="238"/>
      <c r="O1344" s="238"/>
      <c r="P1344" s="238"/>
      <c r="Q1344" s="238"/>
      <c r="R1344" s="238"/>
      <c r="S1344" s="238"/>
      <c r="T1344" s="23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0" t="s">
        <v>268</v>
      </c>
      <c r="AU1344" s="240" t="s">
        <v>93</v>
      </c>
      <c r="AV1344" s="13" t="s">
        <v>93</v>
      </c>
      <c r="AW1344" s="13" t="s">
        <v>34</v>
      </c>
      <c r="AX1344" s="13" t="s">
        <v>74</v>
      </c>
      <c r="AY1344" s="240" t="s">
        <v>224</v>
      </c>
    </row>
    <row r="1345" s="14" customFormat="1">
      <c r="A1345" s="14"/>
      <c r="B1345" s="246"/>
      <c r="C1345" s="247"/>
      <c r="D1345" s="231" t="s">
        <v>268</v>
      </c>
      <c r="E1345" s="248" t="s">
        <v>19</v>
      </c>
      <c r="F1345" s="249" t="s">
        <v>1448</v>
      </c>
      <c r="G1345" s="247"/>
      <c r="H1345" s="248" t="s">
        <v>19</v>
      </c>
      <c r="I1345" s="250"/>
      <c r="J1345" s="247"/>
      <c r="K1345" s="247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268</v>
      </c>
      <c r="AU1345" s="255" t="s">
        <v>93</v>
      </c>
      <c r="AV1345" s="14" t="s">
        <v>82</v>
      </c>
      <c r="AW1345" s="14" t="s">
        <v>34</v>
      </c>
      <c r="AX1345" s="14" t="s">
        <v>74</v>
      </c>
      <c r="AY1345" s="255" t="s">
        <v>224</v>
      </c>
    </row>
    <row r="1346" s="13" customFormat="1">
      <c r="A1346" s="13"/>
      <c r="B1346" s="229"/>
      <c r="C1346" s="230"/>
      <c r="D1346" s="231" t="s">
        <v>268</v>
      </c>
      <c r="E1346" s="232" t="s">
        <v>19</v>
      </c>
      <c r="F1346" s="233" t="s">
        <v>1460</v>
      </c>
      <c r="G1346" s="230"/>
      <c r="H1346" s="234">
        <v>1542.549</v>
      </c>
      <c r="I1346" s="235"/>
      <c r="J1346" s="230"/>
      <c r="K1346" s="230"/>
      <c r="L1346" s="236"/>
      <c r="M1346" s="237"/>
      <c r="N1346" s="238"/>
      <c r="O1346" s="238"/>
      <c r="P1346" s="238"/>
      <c r="Q1346" s="238"/>
      <c r="R1346" s="238"/>
      <c r="S1346" s="238"/>
      <c r="T1346" s="239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0" t="s">
        <v>268</v>
      </c>
      <c r="AU1346" s="240" t="s">
        <v>93</v>
      </c>
      <c r="AV1346" s="13" t="s">
        <v>93</v>
      </c>
      <c r="AW1346" s="13" t="s">
        <v>34</v>
      </c>
      <c r="AX1346" s="13" t="s">
        <v>74</v>
      </c>
      <c r="AY1346" s="240" t="s">
        <v>224</v>
      </c>
    </row>
    <row r="1347" s="13" customFormat="1">
      <c r="A1347" s="13"/>
      <c r="B1347" s="229"/>
      <c r="C1347" s="230"/>
      <c r="D1347" s="231" t="s">
        <v>268</v>
      </c>
      <c r="E1347" s="232" t="s">
        <v>19</v>
      </c>
      <c r="F1347" s="233" t="s">
        <v>1461</v>
      </c>
      <c r="G1347" s="230"/>
      <c r="H1347" s="234">
        <v>-187.80000000000001</v>
      </c>
      <c r="I1347" s="235"/>
      <c r="J1347" s="230"/>
      <c r="K1347" s="230"/>
      <c r="L1347" s="236"/>
      <c r="M1347" s="237"/>
      <c r="N1347" s="238"/>
      <c r="O1347" s="238"/>
      <c r="P1347" s="238"/>
      <c r="Q1347" s="238"/>
      <c r="R1347" s="238"/>
      <c r="S1347" s="238"/>
      <c r="T1347" s="23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0" t="s">
        <v>268</v>
      </c>
      <c r="AU1347" s="240" t="s">
        <v>93</v>
      </c>
      <c r="AV1347" s="13" t="s">
        <v>93</v>
      </c>
      <c r="AW1347" s="13" t="s">
        <v>34</v>
      </c>
      <c r="AX1347" s="13" t="s">
        <v>74</v>
      </c>
      <c r="AY1347" s="240" t="s">
        <v>224</v>
      </c>
    </row>
    <row r="1348" s="15" customFormat="1">
      <c r="A1348" s="15"/>
      <c r="B1348" s="256"/>
      <c r="C1348" s="257"/>
      <c r="D1348" s="231" t="s">
        <v>268</v>
      </c>
      <c r="E1348" s="258" t="s">
        <v>19</v>
      </c>
      <c r="F1348" s="259" t="s">
        <v>300</v>
      </c>
      <c r="G1348" s="257"/>
      <c r="H1348" s="260">
        <v>2341.4879999999998</v>
      </c>
      <c r="I1348" s="261"/>
      <c r="J1348" s="257"/>
      <c r="K1348" s="257"/>
      <c r="L1348" s="262"/>
      <c r="M1348" s="263"/>
      <c r="N1348" s="264"/>
      <c r="O1348" s="264"/>
      <c r="P1348" s="264"/>
      <c r="Q1348" s="264"/>
      <c r="R1348" s="264"/>
      <c r="S1348" s="264"/>
      <c r="T1348" s="26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66" t="s">
        <v>268</v>
      </c>
      <c r="AU1348" s="266" t="s">
        <v>93</v>
      </c>
      <c r="AV1348" s="15" t="s">
        <v>108</v>
      </c>
      <c r="AW1348" s="15" t="s">
        <v>34</v>
      </c>
      <c r="AX1348" s="15" t="s">
        <v>74</v>
      </c>
      <c r="AY1348" s="266" t="s">
        <v>224</v>
      </c>
    </row>
    <row r="1349" s="14" customFormat="1">
      <c r="A1349" s="14"/>
      <c r="B1349" s="246"/>
      <c r="C1349" s="247"/>
      <c r="D1349" s="231" t="s">
        <v>268</v>
      </c>
      <c r="E1349" s="248" t="s">
        <v>19</v>
      </c>
      <c r="F1349" s="249" t="s">
        <v>667</v>
      </c>
      <c r="G1349" s="247"/>
      <c r="H1349" s="248" t="s">
        <v>19</v>
      </c>
      <c r="I1349" s="250"/>
      <c r="J1349" s="247"/>
      <c r="K1349" s="247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268</v>
      </c>
      <c r="AU1349" s="255" t="s">
        <v>93</v>
      </c>
      <c r="AV1349" s="14" t="s">
        <v>82</v>
      </c>
      <c r="AW1349" s="14" t="s">
        <v>34</v>
      </c>
      <c r="AX1349" s="14" t="s">
        <v>74</v>
      </c>
      <c r="AY1349" s="255" t="s">
        <v>224</v>
      </c>
    </row>
    <row r="1350" s="14" customFormat="1">
      <c r="A1350" s="14"/>
      <c r="B1350" s="246"/>
      <c r="C1350" s="247"/>
      <c r="D1350" s="231" t="s">
        <v>268</v>
      </c>
      <c r="E1350" s="248" t="s">
        <v>19</v>
      </c>
      <c r="F1350" s="249" t="s">
        <v>1462</v>
      </c>
      <c r="G1350" s="247"/>
      <c r="H1350" s="248" t="s">
        <v>19</v>
      </c>
      <c r="I1350" s="250"/>
      <c r="J1350" s="247"/>
      <c r="K1350" s="247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268</v>
      </c>
      <c r="AU1350" s="255" t="s">
        <v>93</v>
      </c>
      <c r="AV1350" s="14" t="s">
        <v>82</v>
      </c>
      <c r="AW1350" s="14" t="s">
        <v>34</v>
      </c>
      <c r="AX1350" s="14" t="s">
        <v>74</v>
      </c>
      <c r="AY1350" s="255" t="s">
        <v>224</v>
      </c>
    </row>
    <row r="1351" s="13" customFormat="1">
      <c r="A1351" s="13"/>
      <c r="B1351" s="229"/>
      <c r="C1351" s="230"/>
      <c r="D1351" s="231" t="s">
        <v>268</v>
      </c>
      <c r="E1351" s="232" t="s">
        <v>19</v>
      </c>
      <c r="F1351" s="233" t="s">
        <v>1463</v>
      </c>
      <c r="G1351" s="230"/>
      <c r="H1351" s="234">
        <v>525.22500000000002</v>
      </c>
      <c r="I1351" s="235"/>
      <c r="J1351" s="230"/>
      <c r="K1351" s="230"/>
      <c r="L1351" s="236"/>
      <c r="M1351" s="237"/>
      <c r="N1351" s="238"/>
      <c r="O1351" s="238"/>
      <c r="P1351" s="238"/>
      <c r="Q1351" s="238"/>
      <c r="R1351" s="238"/>
      <c r="S1351" s="238"/>
      <c r="T1351" s="239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0" t="s">
        <v>268</v>
      </c>
      <c r="AU1351" s="240" t="s">
        <v>93</v>
      </c>
      <c r="AV1351" s="13" t="s">
        <v>93</v>
      </c>
      <c r="AW1351" s="13" t="s">
        <v>34</v>
      </c>
      <c r="AX1351" s="13" t="s">
        <v>74</v>
      </c>
      <c r="AY1351" s="240" t="s">
        <v>224</v>
      </c>
    </row>
    <row r="1352" s="13" customFormat="1">
      <c r="A1352" s="13"/>
      <c r="B1352" s="229"/>
      <c r="C1352" s="230"/>
      <c r="D1352" s="231" t="s">
        <v>268</v>
      </c>
      <c r="E1352" s="232" t="s">
        <v>19</v>
      </c>
      <c r="F1352" s="233" t="s">
        <v>1464</v>
      </c>
      <c r="G1352" s="230"/>
      <c r="H1352" s="234">
        <v>-61.491999999999997</v>
      </c>
      <c r="I1352" s="235"/>
      <c r="J1352" s="230"/>
      <c r="K1352" s="230"/>
      <c r="L1352" s="236"/>
      <c r="M1352" s="237"/>
      <c r="N1352" s="238"/>
      <c r="O1352" s="238"/>
      <c r="P1352" s="238"/>
      <c r="Q1352" s="238"/>
      <c r="R1352" s="238"/>
      <c r="S1352" s="238"/>
      <c r="T1352" s="239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0" t="s">
        <v>268</v>
      </c>
      <c r="AU1352" s="240" t="s">
        <v>93</v>
      </c>
      <c r="AV1352" s="13" t="s">
        <v>93</v>
      </c>
      <c r="AW1352" s="13" t="s">
        <v>34</v>
      </c>
      <c r="AX1352" s="13" t="s">
        <v>74</v>
      </c>
      <c r="AY1352" s="240" t="s">
        <v>224</v>
      </c>
    </row>
    <row r="1353" s="13" customFormat="1">
      <c r="A1353" s="13"/>
      <c r="B1353" s="229"/>
      <c r="C1353" s="230"/>
      <c r="D1353" s="231" t="s">
        <v>268</v>
      </c>
      <c r="E1353" s="232" t="s">
        <v>19</v>
      </c>
      <c r="F1353" s="233" t="s">
        <v>1465</v>
      </c>
      <c r="G1353" s="230"/>
      <c r="H1353" s="234">
        <v>-55.936</v>
      </c>
      <c r="I1353" s="235"/>
      <c r="J1353" s="230"/>
      <c r="K1353" s="230"/>
      <c r="L1353" s="236"/>
      <c r="M1353" s="237"/>
      <c r="N1353" s="238"/>
      <c r="O1353" s="238"/>
      <c r="P1353" s="238"/>
      <c r="Q1353" s="238"/>
      <c r="R1353" s="238"/>
      <c r="S1353" s="238"/>
      <c r="T1353" s="23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0" t="s">
        <v>268</v>
      </c>
      <c r="AU1353" s="240" t="s">
        <v>93</v>
      </c>
      <c r="AV1353" s="13" t="s">
        <v>93</v>
      </c>
      <c r="AW1353" s="13" t="s">
        <v>34</v>
      </c>
      <c r="AX1353" s="13" t="s">
        <v>74</v>
      </c>
      <c r="AY1353" s="240" t="s">
        <v>224</v>
      </c>
    </row>
    <row r="1354" s="14" customFormat="1">
      <c r="A1354" s="14"/>
      <c r="B1354" s="246"/>
      <c r="C1354" s="247"/>
      <c r="D1354" s="231" t="s">
        <v>268</v>
      </c>
      <c r="E1354" s="248" t="s">
        <v>19</v>
      </c>
      <c r="F1354" s="249" t="s">
        <v>1448</v>
      </c>
      <c r="G1354" s="247"/>
      <c r="H1354" s="248" t="s">
        <v>19</v>
      </c>
      <c r="I1354" s="250"/>
      <c r="J1354" s="247"/>
      <c r="K1354" s="247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268</v>
      </c>
      <c r="AU1354" s="255" t="s">
        <v>93</v>
      </c>
      <c r="AV1354" s="14" t="s">
        <v>82</v>
      </c>
      <c r="AW1354" s="14" t="s">
        <v>34</v>
      </c>
      <c r="AX1354" s="14" t="s">
        <v>74</v>
      </c>
      <c r="AY1354" s="255" t="s">
        <v>224</v>
      </c>
    </row>
    <row r="1355" s="13" customFormat="1">
      <c r="A1355" s="13"/>
      <c r="B1355" s="229"/>
      <c r="C1355" s="230"/>
      <c r="D1355" s="231" t="s">
        <v>268</v>
      </c>
      <c r="E1355" s="232" t="s">
        <v>19</v>
      </c>
      <c r="F1355" s="233" t="s">
        <v>1466</v>
      </c>
      <c r="G1355" s="230"/>
      <c r="H1355" s="234">
        <v>601.94200000000001</v>
      </c>
      <c r="I1355" s="235"/>
      <c r="J1355" s="230"/>
      <c r="K1355" s="230"/>
      <c r="L1355" s="236"/>
      <c r="M1355" s="237"/>
      <c r="N1355" s="238"/>
      <c r="O1355" s="238"/>
      <c r="P1355" s="238"/>
      <c r="Q1355" s="238"/>
      <c r="R1355" s="238"/>
      <c r="S1355" s="238"/>
      <c r="T1355" s="239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0" t="s">
        <v>268</v>
      </c>
      <c r="AU1355" s="240" t="s">
        <v>93</v>
      </c>
      <c r="AV1355" s="13" t="s">
        <v>93</v>
      </c>
      <c r="AW1355" s="13" t="s">
        <v>34</v>
      </c>
      <c r="AX1355" s="13" t="s">
        <v>74</v>
      </c>
      <c r="AY1355" s="240" t="s">
        <v>224</v>
      </c>
    </row>
    <row r="1356" s="15" customFormat="1">
      <c r="A1356" s="15"/>
      <c r="B1356" s="256"/>
      <c r="C1356" s="257"/>
      <c r="D1356" s="231" t="s">
        <v>268</v>
      </c>
      <c r="E1356" s="258" t="s">
        <v>19</v>
      </c>
      <c r="F1356" s="259" t="s">
        <v>300</v>
      </c>
      <c r="G1356" s="257"/>
      <c r="H1356" s="260">
        <v>1009.739</v>
      </c>
      <c r="I1356" s="261"/>
      <c r="J1356" s="257"/>
      <c r="K1356" s="257"/>
      <c r="L1356" s="262"/>
      <c r="M1356" s="263"/>
      <c r="N1356" s="264"/>
      <c r="O1356" s="264"/>
      <c r="P1356" s="264"/>
      <c r="Q1356" s="264"/>
      <c r="R1356" s="264"/>
      <c r="S1356" s="264"/>
      <c r="T1356" s="26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66" t="s">
        <v>268</v>
      </c>
      <c r="AU1356" s="266" t="s">
        <v>93</v>
      </c>
      <c r="AV1356" s="15" t="s">
        <v>108</v>
      </c>
      <c r="AW1356" s="15" t="s">
        <v>34</v>
      </c>
      <c r="AX1356" s="15" t="s">
        <v>74</v>
      </c>
      <c r="AY1356" s="266" t="s">
        <v>224</v>
      </c>
    </row>
    <row r="1357" s="16" customFormat="1">
      <c r="A1357" s="16"/>
      <c r="B1357" s="272"/>
      <c r="C1357" s="273"/>
      <c r="D1357" s="231" t="s">
        <v>268</v>
      </c>
      <c r="E1357" s="274" t="s">
        <v>19</v>
      </c>
      <c r="F1357" s="275" t="s">
        <v>351</v>
      </c>
      <c r="G1357" s="273"/>
      <c r="H1357" s="276">
        <v>12285.038000000001</v>
      </c>
      <c r="I1357" s="277"/>
      <c r="J1357" s="273"/>
      <c r="K1357" s="273"/>
      <c r="L1357" s="278"/>
      <c r="M1357" s="279"/>
      <c r="N1357" s="280"/>
      <c r="O1357" s="280"/>
      <c r="P1357" s="280"/>
      <c r="Q1357" s="280"/>
      <c r="R1357" s="280"/>
      <c r="S1357" s="280"/>
      <c r="T1357" s="281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82" t="s">
        <v>268</v>
      </c>
      <c r="AU1357" s="282" t="s">
        <v>93</v>
      </c>
      <c r="AV1357" s="16" t="s">
        <v>231</v>
      </c>
      <c r="AW1357" s="16" t="s">
        <v>34</v>
      </c>
      <c r="AX1357" s="16" t="s">
        <v>82</v>
      </c>
      <c r="AY1357" s="282" t="s">
        <v>224</v>
      </c>
    </row>
    <row r="1358" s="2" customFormat="1" ht="33" customHeight="1">
      <c r="A1358" s="41"/>
      <c r="B1358" s="42"/>
      <c r="C1358" s="216" t="s">
        <v>1480</v>
      </c>
      <c r="D1358" s="216" t="s">
        <v>227</v>
      </c>
      <c r="E1358" s="217" t="s">
        <v>1481</v>
      </c>
      <c r="F1358" s="218" t="s">
        <v>1482</v>
      </c>
      <c r="G1358" s="219" t="s">
        <v>266</v>
      </c>
      <c r="H1358" s="220">
        <v>1258.951</v>
      </c>
      <c r="I1358" s="221"/>
      <c r="J1358" s="222">
        <f>ROUND(I1358*H1358,2)</f>
        <v>0</v>
      </c>
      <c r="K1358" s="218" t="s">
        <v>312</v>
      </c>
      <c r="L1358" s="47"/>
      <c r="M1358" s="223" t="s">
        <v>19</v>
      </c>
      <c r="N1358" s="224" t="s">
        <v>46</v>
      </c>
      <c r="O1358" s="87"/>
      <c r="P1358" s="225">
        <f>O1358*H1358</f>
        <v>0</v>
      </c>
      <c r="Q1358" s="225">
        <v>0.00011</v>
      </c>
      <c r="R1358" s="225">
        <f>Q1358*H1358</f>
        <v>0.13848461000000001</v>
      </c>
      <c r="S1358" s="225">
        <v>6.0000000000000002E-05</v>
      </c>
      <c r="T1358" s="226">
        <f>S1358*H1358</f>
        <v>0.075537060000000003</v>
      </c>
      <c r="U1358" s="41"/>
      <c r="V1358" s="41"/>
      <c r="W1358" s="41"/>
      <c r="X1358" s="41"/>
      <c r="Y1358" s="41"/>
      <c r="Z1358" s="41"/>
      <c r="AA1358" s="41"/>
      <c r="AB1358" s="41"/>
      <c r="AC1358" s="41"/>
      <c r="AD1358" s="41"/>
      <c r="AE1358" s="41"/>
      <c r="AR1358" s="227" t="s">
        <v>231</v>
      </c>
      <c r="AT1358" s="227" t="s">
        <v>227</v>
      </c>
      <c r="AU1358" s="227" t="s">
        <v>93</v>
      </c>
      <c r="AY1358" s="20" t="s">
        <v>224</v>
      </c>
      <c r="BE1358" s="228">
        <f>IF(N1358="základní",J1358,0)</f>
        <v>0</v>
      </c>
      <c r="BF1358" s="228">
        <f>IF(N1358="snížená",J1358,0)</f>
        <v>0</v>
      </c>
      <c r="BG1358" s="228">
        <f>IF(N1358="zákl. přenesená",J1358,0)</f>
        <v>0</v>
      </c>
      <c r="BH1358" s="228">
        <f>IF(N1358="sníž. přenesená",J1358,0)</f>
        <v>0</v>
      </c>
      <c r="BI1358" s="228">
        <f>IF(N1358="nulová",J1358,0)</f>
        <v>0</v>
      </c>
      <c r="BJ1358" s="20" t="s">
        <v>93</v>
      </c>
      <c r="BK1358" s="228">
        <f>ROUND(I1358*H1358,2)</f>
        <v>0</v>
      </c>
      <c r="BL1358" s="20" t="s">
        <v>231</v>
      </c>
      <c r="BM1358" s="227" t="s">
        <v>1483</v>
      </c>
    </row>
    <row r="1359" s="2" customFormat="1">
      <c r="A1359" s="41"/>
      <c r="B1359" s="42"/>
      <c r="C1359" s="43"/>
      <c r="D1359" s="267" t="s">
        <v>314</v>
      </c>
      <c r="E1359" s="43"/>
      <c r="F1359" s="268" t="s">
        <v>1484</v>
      </c>
      <c r="G1359" s="43"/>
      <c r="H1359" s="43"/>
      <c r="I1359" s="269"/>
      <c r="J1359" s="43"/>
      <c r="K1359" s="43"/>
      <c r="L1359" s="47"/>
      <c r="M1359" s="270"/>
      <c r="N1359" s="271"/>
      <c r="O1359" s="87"/>
      <c r="P1359" s="87"/>
      <c r="Q1359" s="87"/>
      <c r="R1359" s="87"/>
      <c r="S1359" s="87"/>
      <c r="T1359" s="88"/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T1359" s="20" t="s">
        <v>314</v>
      </c>
      <c r="AU1359" s="20" t="s">
        <v>93</v>
      </c>
    </row>
    <row r="1360" s="14" customFormat="1">
      <c r="A1360" s="14"/>
      <c r="B1360" s="246"/>
      <c r="C1360" s="247"/>
      <c r="D1360" s="231" t="s">
        <v>268</v>
      </c>
      <c r="E1360" s="248" t="s">
        <v>19</v>
      </c>
      <c r="F1360" s="249" t="s">
        <v>496</v>
      </c>
      <c r="G1360" s="247"/>
      <c r="H1360" s="248" t="s">
        <v>19</v>
      </c>
      <c r="I1360" s="250"/>
      <c r="J1360" s="247"/>
      <c r="K1360" s="247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268</v>
      </c>
      <c r="AU1360" s="255" t="s">
        <v>93</v>
      </c>
      <c r="AV1360" s="14" t="s">
        <v>82</v>
      </c>
      <c r="AW1360" s="14" t="s">
        <v>34</v>
      </c>
      <c r="AX1360" s="14" t="s">
        <v>74</v>
      </c>
      <c r="AY1360" s="255" t="s">
        <v>224</v>
      </c>
    </row>
    <row r="1361" s="13" customFormat="1">
      <c r="A1361" s="13"/>
      <c r="B1361" s="229"/>
      <c r="C1361" s="230"/>
      <c r="D1361" s="231" t="s">
        <v>268</v>
      </c>
      <c r="E1361" s="232" t="s">
        <v>19</v>
      </c>
      <c r="F1361" s="233" t="s">
        <v>1485</v>
      </c>
      <c r="G1361" s="230"/>
      <c r="H1361" s="234">
        <v>1.9079999999999999</v>
      </c>
      <c r="I1361" s="235"/>
      <c r="J1361" s="230"/>
      <c r="K1361" s="230"/>
      <c r="L1361" s="236"/>
      <c r="M1361" s="237"/>
      <c r="N1361" s="238"/>
      <c r="O1361" s="238"/>
      <c r="P1361" s="238"/>
      <c r="Q1361" s="238"/>
      <c r="R1361" s="238"/>
      <c r="S1361" s="238"/>
      <c r="T1361" s="239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0" t="s">
        <v>268</v>
      </c>
      <c r="AU1361" s="240" t="s">
        <v>93</v>
      </c>
      <c r="AV1361" s="13" t="s">
        <v>93</v>
      </c>
      <c r="AW1361" s="13" t="s">
        <v>34</v>
      </c>
      <c r="AX1361" s="13" t="s">
        <v>74</v>
      </c>
      <c r="AY1361" s="240" t="s">
        <v>224</v>
      </c>
    </row>
    <row r="1362" s="14" customFormat="1">
      <c r="A1362" s="14"/>
      <c r="B1362" s="246"/>
      <c r="C1362" s="247"/>
      <c r="D1362" s="231" t="s">
        <v>268</v>
      </c>
      <c r="E1362" s="248" t="s">
        <v>19</v>
      </c>
      <c r="F1362" s="249" t="s">
        <v>648</v>
      </c>
      <c r="G1362" s="247"/>
      <c r="H1362" s="248" t="s">
        <v>19</v>
      </c>
      <c r="I1362" s="250"/>
      <c r="J1362" s="247"/>
      <c r="K1362" s="247"/>
      <c r="L1362" s="251"/>
      <c r="M1362" s="252"/>
      <c r="N1362" s="253"/>
      <c r="O1362" s="253"/>
      <c r="P1362" s="253"/>
      <c r="Q1362" s="253"/>
      <c r="R1362" s="253"/>
      <c r="S1362" s="253"/>
      <c r="T1362" s="25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5" t="s">
        <v>268</v>
      </c>
      <c r="AU1362" s="255" t="s">
        <v>93</v>
      </c>
      <c r="AV1362" s="14" t="s">
        <v>82</v>
      </c>
      <c r="AW1362" s="14" t="s">
        <v>34</v>
      </c>
      <c r="AX1362" s="14" t="s">
        <v>74</v>
      </c>
      <c r="AY1362" s="255" t="s">
        <v>224</v>
      </c>
    </row>
    <row r="1363" s="13" customFormat="1">
      <c r="A1363" s="13"/>
      <c r="B1363" s="229"/>
      <c r="C1363" s="230"/>
      <c r="D1363" s="231" t="s">
        <v>268</v>
      </c>
      <c r="E1363" s="232" t="s">
        <v>19</v>
      </c>
      <c r="F1363" s="233" t="s">
        <v>1486</v>
      </c>
      <c r="G1363" s="230"/>
      <c r="H1363" s="234">
        <v>26.686</v>
      </c>
      <c r="I1363" s="235"/>
      <c r="J1363" s="230"/>
      <c r="K1363" s="230"/>
      <c r="L1363" s="236"/>
      <c r="M1363" s="237"/>
      <c r="N1363" s="238"/>
      <c r="O1363" s="238"/>
      <c r="P1363" s="238"/>
      <c r="Q1363" s="238"/>
      <c r="R1363" s="238"/>
      <c r="S1363" s="238"/>
      <c r="T1363" s="239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0" t="s">
        <v>268</v>
      </c>
      <c r="AU1363" s="240" t="s">
        <v>93</v>
      </c>
      <c r="AV1363" s="13" t="s">
        <v>93</v>
      </c>
      <c r="AW1363" s="13" t="s">
        <v>34</v>
      </c>
      <c r="AX1363" s="13" t="s">
        <v>74</v>
      </c>
      <c r="AY1363" s="240" t="s">
        <v>224</v>
      </c>
    </row>
    <row r="1364" s="13" customFormat="1">
      <c r="A1364" s="13"/>
      <c r="B1364" s="229"/>
      <c r="C1364" s="230"/>
      <c r="D1364" s="231" t="s">
        <v>268</v>
      </c>
      <c r="E1364" s="232" t="s">
        <v>19</v>
      </c>
      <c r="F1364" s="233" t="s">
        <v>1487</v>
      </c>
      <c r="G1364" s="230"/>
      <c r="H1364" s="234">
        <v>158.33500000000001</v>
      </c>
      <c r="I1364" s="235"/>
      <c r="J1364" s="230"/>
      <c r="K1364" s="230"/>
      <c r="L1364" s="236"/>
      <c r="M1364" s="237"/>
      <c r="N1364" s="238"/>
      <c r="O1364" s="238"/>
      <c r="P1364" s="238"/>
      <c r="Q1364" s="238"/>
      <c r="R1364" s="238"/>
      <c r="S1364" s="238"/>
      <c r="T1364" s="239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0" t="s">
        <v>268</v>
      </c>
      <c r="AU1364" s="240" t="s">
        <v>93</v>
      </c>
      <c r="AV1364" s="13" t="s">
        <v>93</v>
      </c>
      <c r="AW1364" s="13" t="s">
        <v>34</v>
      </c>
      <c r="AX1364" s="13" t="s">
        <v>74</v>
      </c>
      <c r="AY1364" s="240" t="s">
        <v>224</v>
      </c>
    </row>
    <row r="1365" s="13" customFormat="1">
      <c r="A1365" s="13"/>
      <c r="B1365" s="229"/>
      <c r="C1365" s="230"/>
      <c r="D1365" s="231" t="s">
        <v>268</v>
      </c>
      <c r="E1365" s="232" t="s">
        <v>19</v>
      </c>
      <c r="F1365" s="233" t="s">
        <v>1488</v>
      </c>
      <c r="G1365" s="230"/>
      <c r="H1365" s="234">
        <v>4.3200000000000003</v>
      </c>
      <c r="I1365" s="235"/>
      <c r="J1365" s="230"/>
      <c r="K1365" s="230"/>
      <c r="L1365" s="236"/>
      <c r="M1365" s="237"/>
      <c r="N1365" s="238"/>
      <c r="O1365" s="238"/>
      <c r="P1365" s="238"/>
      <c r="Q1365" s="238"/>
      <c r="R1365" s="238"/>
      <c r="S1365" s="238"/>
      <c r="T1365" s="23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0" t="s">
        <v>268</v>
      </c>
      <c r="AU1365" s="240" t="s">
        <v>93</v>
      </c>
      <c r="AV1365" s="13" t="s">
        <v>93</v>
      </c>
      <c r="AW1365" s="13" t="s">
        <v>34</v>
      </c>
      <c r="AX1365" s="13" t="s">
        <v>74</v>
      </c>
      <c r="AY1365" s="240" t="s">
        <v>224</v>
      </c>
    </row>
    <row r="1366" s="14" customFormat="1">
      <c r="A1366" s="14"/>
      <c r="B1366" s="246"/>
      <c r="C1366" s="247"/>
      <c r="D1366" s="231" t="s">
        <v>268</v>
      </c>
      <c r="E1366" s="248" t="s">
        <v>19</v>
      </c>
      <c r="F1366" s="249" t="s">
        <v>662</v>
      </c>
      <c r="G1366" s="247"/>
      <c r="H1366" s="248" t="s">
        <v>19</v>
      </c>
      <c r="I1366" s="250"/>
      <c r="J1366" s="247"/>
      <c r="K1366" s="247"/>
      <c r="L1366" s="251"/>
      <c r="M1366" s="252"/>
      <c r="N1366" s="253"/>
      <c r="O1366" s="253"/>
      <c r="P1366" s="253"/>
      <c r="Q1366" s="253"/>
      <c r="R1366" s="253"/>
      <c r="S1366" s="253"/>
      <c r="T1366" s="25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5" t="s">
        <v>268</v>
      </c>
      <c r="AU1366" s="255" t="s">
        <v>93</v>
      </c>
      <c r="AV1366" s="14" t="s">
        <v>82</v>
      </c>
      <c r="AW1366" s="14" t="s">
        <v>34</v>
      </c>
      <c r="AX1366" s="14" t="s">
        <v>74</v>
      </c>
      <c r="AY1366" s="255" t="s">
        <v>224</v>
      </c>
    </row>
    <row r="1367" s="13" customFormat="1">
      <c r="A1367" s="13"/>
      <c r="B1367" s="229"/>
      <c r="C1367" s="230"/>
      <c r="D1367" s="231" t="s">
        <v>268</v>
      </c>
      <c r="E1367" s="232" t="s">
        <v>19</v>
      </c>
      <c r="F1367" s="233" t="s">
        <v>1489</v>
      </c>
      <c r="G1367" s="230"/>
      <c r="H1367" s="234">
        <v>188.31</v>
      </c>
      <c r="I1367" s="235"/>
      <c r="J1367" s="230"/>
      <c r="K1367" s="230"/>
      <c r="L1367" s="236"/>
      <c r="M1367" s="237"/>
      <c r="N1367" s="238"/>
      <c r="O1367" s="238"/>
      <c r="P1367" s="238"/>
      <c r="Q1367" s="238"/>
      <c r="R1367" s="238"/>
      <c r="S1367" s="238"/>
      <c r="T1367" s="239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0" t="s">
        <v>268</v>
      </c>
      <c r="AU1367" s="240" t="s">
        <v>93</v>
      </c>
      <c r="AV1367" s="13" t="s">
        <v>93</v>
      </c>
      <c r="AW1367" s="13" t="s">
        <v>34</v>
      </c>
      <c r="AX1367" s="13" t="s">
        <v>74</v>
      </c>
      <c r="AY1367" s="240" t="s">
        <v>224</v>
      </c>
    </row>
    <row r="1368" s="13" customFormat="1">
      <c r="A1368" s="13"/>
      <c r="B1368" s="229"/>
      <c r="C1368" s="230"/>
      <c r="D1368" s="231" t="s">
        <v>268</v>
      </c>
      <c r="E1368" s="232" t="s">
        <v>19</v>
      </c>
      <c r="F1368" s="233" t="s">
        <v>1490</v>
      </c>
      <c r="G1368" s="230"/>
      <c r="H1368" s="234">
        <v>10.878</v>
      </c>
      <c r="I1368" s="235"/>
      <c r="J1368" s="230"/>
      <c r="K1368" s="230"/>
      <c r="L1368" s="236"/>
      <c r="M1368" s="237"/>
      <c r="N1368" s="238"/>
      <c r="O1368" s="238"/>
      <c r="P1368" s="238"/>
      <c r="Q1368" s="238"/>
      <c r="R1368" s="238"/>
      <c r="S1368" s="238"/>
      <c r="T1368" s="23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0" t="s">
        <v>268</v>
      </c>
      <c r="AU1368" s="240" t="s">
        <v>93</v>
      </c>
      <c r="AV1368" s="13" t="s">
        <v>93</v>
      </c>
      <c r="AW1368" s="13" t="s">
        <v>34</v>
      </c>
      <c r="AX1368" s="13" t="s">
        <v>74</v>
      </c>
      <c r="AY1368" s="240" t="s">
        <v>224</v>
      </c>
    </row>
    <row r="1369" s="14" customFormat="1">
      <c r="A1369" s="14"/>
      <c r="B1369" s="246"/>
      <c r="C1369" s="247"/>
      <c r="D1369" s="231" t="s">
        <v>268</v>
      </c>
      <c r="E1369" s="248" t="s">
        <v>19</v>
      </c>
      <c r="F1369" s="249" t="s">
        <v>664</v>
      </c>
      <c r="G1369" s="247"/>
      <c r="H1369" s="248" t="s">
        <v>19</v>
      </c>
      <c r="I1369" s="250"/>
      <c r="J1369" s="247"/>
      <c r="K1369" s="247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268</v>
      </c>
      <c r="AU1369" s="255" t="s">
        <v>93</v>
      </c>
      <c r="AV1369" s="14" t="s">
        <v>82</v>
      </c>
      <c r="AW1369" s="14" t="s">
        <v>34</v>
      </c>
      <c r="AX1369" s="14" t="s">
        <v>74</v>
      </c>
      <c r="AY1369" s="255" t="s">
        <v>224</v>
      </c>
    </row>
    <row r="1370" s="13" customFormat="1">
      <c r="A1370" s="13"/>
      <c r="B1370" s="229"/>
      <c r="C1370" s="230"/>
      <c r="D1370" s="231" t="s">
        <v>268</v>
      </c>
      <c r="E1370" s="232" t="s">
        <v>19</v>
      </c>
      <c r="F1370" s="233" t="s">
        <v>1489</v>
      </c>
      <c r="G1370" s="230"/>
      <c r="H1370" s="234">
        <v>188.31</v>
      </c>
      <c r="I1370" s="235"/>
      <c r="J1370" s="230"/>
      <c r="K1370" s="230"/>
      <c r="L1370" s="236"/>
      <c r="M1370" s="237"/>
      <c r="N1370" s="238"/>
      <c r="O1370" s="238"/>
      <c r="P1370" s="238"/>
      <c r="Q1370" s="238"/>
      <c r="R1370" s="238"/>
      <c r="S1370" s="238"/>
      <c r="T1370" s="23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0" t="s">
        <v>268</v>
      </c>
      <c r="AU1370" s="240" t="s">
        <v>93</v>
      </c>
      <c r="AV1370" s="13" t="s">
        <v>93</v>
      </c>
      <c r="AW1370" s="13" t="s">
        <v>34</v>
      </c>
      <c r="AX1370" s="13" t="s">
        <v>74</v>
      </c>
      <c r="AY1370" s="240" t="s">
        <v>224</v>
      </c>
    </row>
    <row r="1371" s="13" customFormat="1">
      <c r="A1371" s="13"/>
      <c r="B1371" s="229"/>
      <c r="C1371" s="230"/>
      <c r="D1371" s="231" t="s">
        <v>268</v>
      </c>
      <c r="E1371" s="232" t="s">
        <v>19</v>
      </c>
      <c r="F1371" s="233" t="s">
        <v>1490</v>
      </c>
      <c r="G1371" s="230"/>
      <c r="H1371" s="234">
        <v>10.878</v>
      </c>
      <c r="I1371" s="235"/>
      <c r="J1371" s="230"/>
      <c r="K1371" s="230"/>
      <c r="L1371" s="236"/>
      <c r="M1371" s="237"/>
      <c r="N1371" s="238"/>
      <c r="O1371" s="238"/>
      <c r="P1371" s="238"/>
      <c r="Q1371" s="238"/>
      <c r="R1371" s="238"/>
      <c r="S1371" s="238"/>
      <c r="T1371" s="23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0" t="s">
        <v>268</v>
      </c>
      <c r="AU1371" s="240" t="s">
        <v>93</v>
      </c>
      <c r="AV1371" s="13" t="s">
        <v>93</v>
      </c>
      <c r="AW1371" s="13" t="s">
        <v>34</v>
      </c>
      <c r="AX1371" s="13" t="s">
        <v>74</v>
      </c>
      <c r="AY1371" s="240" t="s">
        <v>224</v>
      </c>
    </row>
    <row r="1372" s="14" customFormat="1">
      <c r="A1372" s="14"/>
      <c r="B1372" s="246"/>
      <c r="C1372" s="247"/>
      <c r="D1372" s="231" t="s">
        <v>268</v>
      </c>
      <c r="E1372" s="248" t="s">
        <v>19</v>
      </c>
      <c r="F1372" s="249" t="s">
        <v>665</v>
      </c>
      <c r="G1372" s="247"/>
      <c r="H1372" s="248" t="s">
        <v>19</v>
      </c>
      <c r="I1372" s="250"/>
      <c r="J1372" s="247"/>
      <c r="K1372" s="247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268</v>
      </c>
      <c r="AU1372" s="255" t="s">
        <v>93</v>
      </c>
      <c r="AV1372" s="14" t="s">
        <v>82</v>
      </c>
      <c r="AW1372" s="14" t="s">
        <v>34</v>
      </c>
      <c r="AX1372" s="14" t="s">
        <v>74</v>
      </c>
      <c r="AY1372" s="255" t="s">
        <v>224</v>
      </c>
    </row>
    <row r="1373" s="13" customFormat="1">
      <c r="A1373" s="13"/>
      <c r="B1373" s="229"/>
      <c r="C1373" s="230"/>
      <c r="D1373" s="231" t="s">
        <v>268</v>
      </c>
      <c r="E1373" s="232" t="s">
        <v>19</v>
      </c>
      <c r="F1373" s="233" t="s">
        <v>1491</v>
      </c>
      <c r="G1373" s="230"/>
      <c r="H1373" s="234">
        <v>179.452</v>
      </c>
      <c r="I1373" s="235"/>
      <c r="J1373" s="230"/>
      <c r="K1373" s="230"/>
      <c r="L1373" s="236"/>
      <c r="M1373" s="237"/>
      <c r="N1373" s="238"/>
      <c r="O1373" s="238"/>
      <c r="P1373" s="238"/>
      <c r="Q1373" s="238"/>
      <c r="R1373" s="238"/>
      <c r="S1373" s="238"/>
      <c r="T1373" s="239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0" t="s">
        <v>268</v>
      </c>
      <c r="AU1373" s="240" t="s">
        <v>93</v>
      </c>
      <c r="AV1373" s="13" t="s">
        <v>93</v>
      </c>
      <c r="AW1373" s="13" t="s">
        <v>34</v>
      </c>
      <c r="AX1373" s="13" t="s">
        <v>74</v>
      </c>
      <c r="AY1373" s="240" t="s">
        <v>224</v>
      </c>
    </row>
    <row r="1374" s="13" customFormat="1">
      <c r="A1374" s="13"/>
      <c r="B1374" s="229"/>
      <c r="C1374" s="230"/>
      <c r="D1374" s="231" t="s">
        <v>268</v>
      </c>
      <c r="E1374" s="232" t="s">
        <v>19</v>
      </c>
      <c r="F1374" s="233" t="s">
        <v>1492</v>
      </c>
      <c r="G1374" s="230"/>
      <c r="H1374" s="234">
        <v>372.44600000000003</v>
      </c>
      <c r="I1374" s="235"/>
      <c r="J1374" s="230"/>
      <c r="K1374" s="230"/>
      <c r="L1374" s="236"/>
      <c r="M1374" s="237"/>
      <c r="N1374" s="238"/>
      <c r="O1374" s="238"/>
      <c r="P1374" s="238"/>
      <c r="Q1374" s="238"/>
      <c r="R1374" s="238"/>
      <c r="S1374" s="238"/>
      <c r="T1374" s="239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0" t="s">
        <v>268</v>
      </c>
      <c r="AU1374" s="240" t="s">
        <v>93</v>
      </c>
      <c r="AV1374" s="13" t="s">
        <v>93</v>
      </c>
      <c r="AW1374" s="13" t="s">
        <v>34</v>
      </c>
      <c r="AX1374" s="13" t="s">
        <v>74</v>
      </c>
      <c r="AY1374" s="240" t="s">
        <v>224</v>
      </c>
    </row>
    <row r="1375" s="14" customFormat="1">
      <c r="A1375" s="14"/>
      <c r="B1375" s="246"/>
      <c r="C1375" s="247"/>
      <c r="D1375" s="231" t="s">
        <v>268</v>
      </c>
      <c r="E1375" s="248" t="s">
        <v>19</v>
      </c>
      <c r="F1375" s="249" t="s">
        <v>667</v>
      </c>
      <c r="G1375" s="247"/>
      <c r="H1375" s="248" t="s">
        <v>19</v>
      </c>
      <c r="I1375" s="250"/>
      <c r="J1375" s="247"/>
      <c r="K1375" s="247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268</v>
      </c>
      <c r="AU1375" s="255" t="s">
        <v>93</v>
      </c>
      <c r="AV1375" s="14" t="s">
        <v>82</v>
      </c>
      <c r="AW1375" s="14" t="s">
        <v>34</v>
      </c>
      <c r="AX1375" s="14" t="s">
        <v>74</v>
      </c>
      <c r="AY1375" s="255" t="s">
        <v>224</v>
      </c>
    </row>
    <row r="1376" s="13" customFormat="1">
      <c r="A1376" s="13"/>
      <c r="B1376" s="229"/>
      <c r="C1376" s="230"/>
      <c r="D1376" s="231" t="s">
        <v>268</v>
      </c>
      <c r="E1376" s="232" t="s">
        <v>19</v>
      </c>
      <c r="F1376" s="233" t="s">
        <v>1493</v>
      </c>
      <c r="G1376" s="230"/>
      <c r="H1376" s="234">
        <v>61.491999999999997</v>
      </c>
      <c r="I1376" s="235"/>
      <c r="J1376" s="230"/>
      <c r="K1376" s="230"/>
      <c r="L1376" s="236"/>
      <c r="M1376" s="237"/>
      <c r="N1376" s="238"/>
      <c r="O1376" s="238"/>
      <c r="P1376" s="238"/>
      <c r="Q1376" s="238"/>
      <c r="R1376" s="238"/>
      <c r="S1376" s="238"/>
      <c r="T1376" s="23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0" t="s">
        <v>268</v>
      </c>
      <c r="AU1376" s="240" t="s">
        <v>93</v>
      </c>
      <c r="AV1376" s="13" t="s">
        <v>93</v>
      </c>
      <c r="AW1376" s="13" t="s">
        <v>34</v>
      </c>
      <c r="AX1376" s="13" t="s">
        <v>74</v>
      </c>
      <c r="AY1376" s="240" t="s">
        <v>224</v>
      </c>
    </row>
    <row r="1377" s="13" customFormat="1">
      <c r="A1377" s="13"/>
      <c r="B1377" s="229"/>
      <c r="C1377" s="230"/>
      <c r="D1377" s="231" t="s">
        <v>268</v>
      </c>
      <c r="E1377" s="232" t="s">
        <v>19</v>
      </c>
      <c r="F1377" s="233" t="s">
        <v>1494</v>
      </c>
      <c r="G1377" s="230"/>
      <c r="H1377" s="234">
        <v>55.936</v>
      </c>
      <c r="I1377" s="235"/>
      <c r="J1377" s="230"/>
      <c r="K1377" s="230"/>
      <c r="L1377" s="236"/>
      <c r="M1377" s="237"/>
      <c r="N1377" s="238"/>
      <c r="O1377" s="238"/>
      <c r="P1377" s="238"/>
      <c r="Q1377" s="238"/>
      <c r="R1377" s="238"/>
      <c r="S1377" s="238"/>
      <c r="T1377" s="23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40" t="s">
        <v>268</v>
      </c>
      <c r="AU1377" s="240" t="s">
        <v>93</v>
      </c>
      <c r="AV1377" s="13" t="s">
        <v>93</v>
      </c>
      <c r="AW1377" s="13" t="s">
        <v>34</v>
      </c>
      <c r="AX1377" s="13" t="s">
        <v>74</v>
      </c>
      <c r="AY1377" s="240" t="s">
        <v>224</v>
      </c>
    </row>
    <row r="1378" s="16" customFormat="1">
      <c r="A1378" s="16"/>
      <c r="B1378" s="272"/>
      <c r="C1378" s="273"/>
      <c r="D1378" s="231" t="s">
        <v>268</v>
      </c>
      <c r="E1378" s="274" t="s">
        <v>19</v>
      </c>
      <c r="F1378" s="275" t="s">
        <v>351</v>
      </c>
      <c r="G1378" s="273"/>
      <c r="H1378" s="276">
        <v>1258.951</v>
      </c>
      <c r="I1378" s="277"/>
      <c r="J1378" s="273"/>
      <c r="K1378" s="273"/>
      <c r="L1378" s="278"/>
      <c r="M1378" s="279"/>
      <c r="N1378" s="280"/>
      <c r="O1378" s="280"/>
      <c r="P1378" s="280"/>
      <c r="Q1378" s="280"/>
      <c r="R1378" s="280"/>
      <c r="S1378" s="280"/>
      <c r="T1378" s="281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82" t="s">
        <v>268</v>
      </c>
      <c r="AU1378" s="282" t="s">
        <v>93</v>
      </c>
      <c r="AV1378" s="16" t="s">
        <v>231</v>
      </c>
      <c r="AW1378" s="16" t="s">
        <v>34</v>
      </c>
      <c r="AX1378" s="16" t="s">
        <v>82</v>
      </c>
      <c r="AY1378" s="282" t="s">
        <v>224</v>
      </c>
    </row>
    <row r="1379" s="2" customFormat="1" ht="44.25" customHeight="1">
      <c r="A1379" s="41"/>
      <c r="B1379" s="42"/>
      <c r="C1379" s="216" t="s">
        <v>1495</v>
      </c>
      <c r="D1379" s="216" t="s">
        <v>227</v>
      </c>
      <c r="E1379" s="217" t="s">
        <v>1496</v>
      </c>
      <c r="F1379" s="218" t="s">
        <v>1497</v>
      </c>
      <c r="G1379" s="219" t="s">
        <v>471</v>
      </c>
      <c r="H1379" s="220">
        <v>1396.7049999999999</v>
      </c>
      <c r="I1379" s="221"/>
      <c r="J1379" s="222">
        <f>ROUND(I1379*H1379,2)</f>
        <v>0</v>
      </c>
      <c r="K1379" s="218" t="s">
        <v>312</v>
      </c>
      <c r="L1379" s="47"/>
      <c r="M1379" s="223" t="s">
        <v>19</v>
      </c>
      <c r="N1379" s="224" t="s">
        <v>46</v>
      </c>
      <c r="O1379" s="87"/>
      <c r="P1379" s="225">
        <f>O1379*H1379</f>
        <v>0</v>
      </c>
      <c r="Q1379" s="225">
        <v>0</v>
      </c>
      <c r="R1379" s="225">
        <f>Q1379*H1379</f>
        <v>0</v>
      </c>
      <c r="S1379" s="225">
        <v>0</v>
      </c>
      <c r="T1379" s="226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7" t="s">
        <v>231</v>
      </c>
      <c r="AT1379" s="227" t="s">
        <v>227</v>
      </c>
      <c r="AU1379" s="227" t="s">
        <v>93</v>
      </c>
      <c r="AY1379" s="20" t="s">
        <v>224</v>
      </c>
      <c r="BE1379" s="228">
        <f>IF(N1379="základní",J1379,0)</f>
        <v>0</v>
      </c>
      <c r="BF1379" s="228">
        <f>IF(N1379="snížená",J1379,0)</f>
        <v>0</v>
      </c>
      <c r="BG1379" s="228">
        <f>IF(N1379="zákl. přenesená",J1379,0)</f>
        <v>0</v>
      </c>
      <c r="BH1379" s="228">
        <f>IF(N1379="sníž. přenesená",J1379,0)</f>
        <v>0</v>
      </c>
      <c r="BI1379" s="228">
        <f>IF(N1379="nulová",J1379,0)</f>
        <v>0</v>
      </c>
      <c r="BJ1379" s="20" t="s">
        <v>93</v>
      </c>
      <c r="BK1379" s="228">
        <f>ROUND(I1379*H1379,2)</f>
        <v>0</v>
      </c>
      <c r="BL1379" s="20" t="s">
        <v>231</v>
      </c>
      <c r="BM1379" s="227" t="s">
        <v>1498</v>
      </c>
    </row>
    <row r="1380" s="2" customFormat="1">
      <c r="A1380" s="41"/>
      <c r="B1380" s="42"/>
      <c r="C1380" s="43"/>
      <c r="D1380" s="267" t="s">
        <v>314</v>
      </c>
      <c r="E1380" s="43"/>
      <c r="F1380" s="268" t="s">
        <v>1499</v>
      </c>
      <c r="G1380" s="43"/>
      <c r="H1380" s="43"/>
      <c r="I1380" s="269"/>
      <c r="J1380" s="43"/>
      <c r="K1380" s="43"/>
      <c r="L1380" s="47"/>
      <c r="M1380" s="270"/>
      <c r="N1380" s="271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314</v>
      </c>
      <c r="AU1380" s="20" t="s">
        <v>93</v>
      </c>
    </row>
    <row r="1381" s="14" customFormat="1">
      <c r="A1381" s="14"/>
      <c r="B1381" s="246"/>
      <c r="C1381" s="247"/>
      <c r="D1381" s="231" t="s">
        <v>268</v>
      </c>
      <c r="E1381" s="248" t="s">
        <v>19</v>
      </c>
      <c r="F1381" s="249" t="s">
        <v>496</v>
      </c>
      <c r="G1381" s="247"/>
      <c r="H1381" s="248" t="s">
        <v>19</v>
      </c>
      <c r="I1381" s="250"/>
      <c r="J1381" s="247"/>
      <c r="K1381" s="247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268</v>
      </c>
      <c r="AU1381" s="255" t="s">
        <v>93</v>
      </c>
      <c r="AV1381" s="14" t="s">
        <v>82</v>
      </c>
      <c r="AW1381" s="14" t="s">
        <v>34</v>
      </c>
      <c r="AX1381" s="14" t="s">
        <v>74</v>
      </c>
      <c r="AY1381" s="255" t="s">
        <v>224</v>
      </c>
    </row>
    <row r="1382" s="13" customFormat="1">
      <c r="A1382" s="13"/>
      <c r="B1382" s="229"/>
      <c r="C1382" s="230"/>
      <c r="D1382" s="231" t="s">
        <v>268</v>
      </c>
      <c r="E1382" s="232" t="s">
        <v>19</v>
      </c>
      <c r="F1382" s="233" t="s">
        <v>1500</v>
      </c>
      <c r="G1382" s="230"/>
      <c r="H1382" s="234">
        <v>5.1399999999999997</v>
      </c>
      <c r="I1382" s="235"/>
      <c r="J1382" s="230"/>
      <c r="K1382" s="230"/>
      <c r="L1382" s="236"/>
      <c r="M1382" s="237"/>
      <c r="N1382" s="238"/>
      <c r="O1382" s="238"/>
      <c r="P1382" s="238"/>
      <c r="Q1382" s="238"/>
      <c r="R1382" s="238"/>
      <c r="S1382" s="238"/>
      <c r="T1382" s="23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0" t="s">
        <v>268</v>
      </c>
      <c r="AU1382" s="240" t="s">
        <v>93</v>
      </c>
      <c r="AV1382" s="13" t="s">
        <v>93</v>
      </c>
      <c r="AW1382" s="13" t="s">
        <v>34</v>
      </c>
      <c r="AX1382" s="13" t="s">
        <v>74</v>
      </c>
      <c r="AY1382" s="240" t="s">
        <v>224</v>
      </c>
    </row>
    <row r="1383" s="14" customFormat="1">
      <c r="A1383" s="14"/>
      <c r="B1383" s="246"/>
      <c r="C1383" s="247"/>
      <c r="D1383" s="231" t="s">
        <v>268</v>
      </c>
      <c r="E1383" s="248" t="s">
        <v>19</v>
      </c>
      <c r="F1383" s="249" t="s">
        <v>1501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268</v>
      </c>
      <c r="AU1383" s="255" t="s">
        <v>93</v>
      </c>
      <c r="AV1383" s="14" t="s">
        <v>82</v>
      </c>
      <c r="AW1383" s="14" t="s">
        <v>34</v>
      </c>
      <c r="AX1383" s="14" t="s">
        <v>74</v>
      </c>
      <c r="AY1383" s="255" t="s">
        <v>224</v>
      </c>
    </row>
    <row r="1384" s="13" customFormat="1">
      <c r="A1384" s="13"/>
      <c r="B1384" s="229"/>
      <c r="C1384" s="230"/>
      <c r="D1384" s="231" t="s">
        <v>268</v>
      </c>
      <c r="E1384" s="232" t="s">
        <v>19</v>
      </c>
      <c r="F1384" s="233" t="s">
        <v>1502</v>
      </c>
      <c r="G1384" s="230"/>
      <c r="H1384" s="234">
        <v>40.174999999999997</v>
      </c>
      <c r="I1384" s="235"/>
      <c r="J1384" s="230"/>
      <c r="K1384" s="230"/>
      <c r="L1384" s="236"/>
      <c r="M1384" s="237"/>
      <c r="N1384" s="238"/>
      <c r="O1384" s="238"/>
      <c r="P1384" s="238"/>
      <c r="Q1384" s="238"/>
      <c r="R1384" s="238"/>
      <c r="S1384" s="238"/>
      <c r="T1384" s="239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0" t="s">
        <v>268</v>
      </c>
      <c r="AU1384" s="240" t="s">
        <v>93</v>
      </c>
      <c r="AV1384" s="13" t="s">
        <v>93</v>
      </c>
      <c r="AW1384" s="13" t="s">
        <v>34</v>
      </c>
      <c r="AX1384" s="13" t="s">
        <v>74</v>
      </c>
      <c r="AY1384" s="240" t="s">
        <v>224</v>
      </c>
    </row>
    <row r="1385" s="13" customFormat="1">
      <c r="A1385" s="13"/>
      <c r="B1385" s="229"/>
      <c r="C1385" s="230"/>
      <c r="D1385" s="231" t="s">
        <v>268</v>
      </c>
      <c r="E1385" s="232" t="s">
        <v>19</v>
      </c>
      <c r="F1385" s="233" t="s">
        <v>1503</v>
      </c>
      <c r="G1385" s="230"/>
      <c r="H1385" s="234">
        <v>39.130000000000003</v>
      </c>
      <c r="I1385" s="235"/>
      <c r="J1385" s="230"/>
      <c r="K1385" s="230"/>
      <c r="L1385" s="236"/>
      <c r="M1385" s="237"/>
      <c r="N1385" s="238"/>
      <c r="O1385" s="238"/>
      <c r="P1385" s="238"/>
      <c r="Q1385" s="238"/>
      <c r="R1385" s="238"/>
      <c r="S1385" s="238"/>
      <c r="T1385" s="23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0" t="s">
        <v>268</v>
      </c>
      <c r="AU1385" s="240" t="s">
        <v>93</v>
      </c>
      <c r="AV1385" s="13" t="s">
        <v>93</v>
      </c>
      <c r="AW1385" s="13" t="s">
        <v>34</v>
      </c>
      <c r="AX1385" s="13" t="s">
        <v>74</v>
      </c>
      <c r="AY1385" s="240" t="s">
        <v>224</v>
      </c>
    </row>
    <row r="1386" s="13" customFormat="1">
      <c r="A1386" s="13"/>
      <c r="B1386" s="229"/>
      <c r="C1386" s="230"/>
      <c r="D1386" s="231" t="s">
        <v>268</v>
      </c>
      <c r="E1386" s="232" t="s">
        <v>19</v>
      </c>
      <c r="F1386" s="233" t="s">
        <v>1504</v>
      </c>
      <c r="G1386" s="230"/>
      <c r="H1386" s="234">
        <v>146.25</v>
      </c>
      <c r="I1386" s="235"/>
      <c r="J1386" s="230"/>
      <c r="K1386" s="230"/>
      <c r="L1386" s="236"/>
      <c r="M1386" s="237"/>
      <c r="N1386" s="238"/>
      <c r="O1386" s="238"/>
      <c r="P1386" s="238"/>
      <c r="Q1386" s="238"/>
      <c r="R1386" s="238"/>
      <c r="S1386" s="238"/>
      <c r="T1386" s="239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0" t="s">
        <v>268</v>
      </c>
      <c r="AU1386" s="240" t="s">
        <v>93</v>
      </c>
      <c r="AV1386" s="13" t="s">
        <v>93</v>
      </c>
      <c r="AW1386" s="13" t="s">
        <v>34</v>
      </c>
      <c r="AX1386" s="13" t="s">
        <v>74</v>
      </c>
      <c r="AY1386" s="240" t="s">
        <v>224</v>
      </c>
    </row>
    <row r="1387" s="13" customFormat="1">
      <c r="A1387" s="13"/>
      <c r="B1387" s="229"/>
      <c r="C1387" s="230"/>
      <c r="D1387" s="231" t="s">
        <v>268</v>
      </c>
      <c r="E1387" s="232" t="s">
        <v>19</v>
      </c>
      <c r="F1387" s="233" t="s">
        <v>1505</v>
      </c>
      <c r="G1387" s="230"/>
      <c r="H1387" s="234">
        <v>145.94999999999999</v>
      </c>
      <c r="I1387" s="235"/>
      <c r="J1387" s="230"/>
      <c r="K1387" s="230"/>
      <c r="L1387" s="236"/>
      <c r="M1387" s="237"/>
      <c r="N1387" s="238"/>
      <c r="O1387" s="238"/>
      <c r="P1387" s="238"/>
      <c r="Q1387" s="238"/>
      <c r="R1387" s="238"/>
      <c r="S1387" s="238"/>
      <c r="T1387" s="239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0" t="s">
        <v>268</v>
      </c>
      <c r="AU1387" s="240" t="s">
        <v>93</v>
      </c>
      <c r="AV1387" s="13" t="s">
        <v>93</v>
      </c>
      <c r="AW1387" s="13" t="s">
        <v>34</v>
      </c>
      <c r="AX1387" s="13" t="s">
        <v>74</v>
      </c>
      <c r="AY1387" s="240" t="s">
        <v>224</v>
      </c>
    </row>
    <row r="1388" s="15" customFormat="1">
      <c r="A1388" s="15"/>
      <c r="B1388" s="256"/>
      <c r="C1388" s="257"/>
      <c r="D1388" s="231" t="s">
        <v>268</v>
      </c>
      <c r="E1388" s="258" t="s">
        <v>19</v>
      </c>
      <c r="F1388" s="259" t="s">
        <v>300</v>
      </c>
      <c r="G1388" s="257"/>
      <c r="H1388" s="260">
        <v>376.64499999999998</v>
      </c>
      <c r="I1388" s="261"/>
      <c r="J1388" s="257"/>
      <c r="K1388" s="257"/>
      <c r="L1388" s="262"/>
      <c r="M1388" s="263"/>
      <c r="N1388" s="264"/>
      <c r="O1388" s="264"/>
      <c r="P1388" s="264"/>
      <c r="Q1388" s="264"/>
      <c r="R1388" s="264"/>
      <c r="S1388" s="264"/>
      <c r="T1388" s="26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T1388" s="266" t="s">
        <v>268</v>
      </c>
      <c r="AU1388" s="266" t="s">
        <v>93</v>
      </c>
      <c r="AV1388" s="15" t="s">
        <v>108</v>
      </c>
      <c r="AW1388" s="15" t="s">
        <v>34</v>
      </c>
      <c r="AX1388" s="15" t="s">
        <v>74</v>
      </c>
      <c r="AY1388" s="266" t="s">
        <v>224</v>
      </c>
    </row>
    <row r="1389" s="14" customFormat="1">
      <c r="A1389" s="14"/>
      <c r="B1389" s="246"/>
      <c r="C1389" s="247"/>
      <c r="D1389" s="231" t="s">
        <v>268</v>
      </c>
      <c r="E1389" s="248" t="s">
        <v>19</v>
      </c>
      <c r="F1389" s="249" t="s">
        <v>1506</v>
      </c>
      <c r="G1389" s="247"/>
      <c r="H1389" s="248" t="s">
        <v>19</v>
      </c>
      <c r="I1389" s="250"/>
      <c r="J1389" s="247"/>
      <c r="K1389" s="247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268</v>
      </c>
      <c r="AU1389" s="255" t="s">
        <v>93</v>
      </c>
      <c r="AV1389" s="14" t="s">
        <v>82</v>
      </c>
      <c r="AW1389" s="14" t="s">
        <v>34</v>
      </c>
      <c r="AX1389" s="14" t="s">
        <v>74</v>
      </c>
      <c r="AY1389" s="255" t="s">
        <v>224</v>
      </c>
    </row>
    <row r="1390" s="13" customFormat="1">
      <c r="A1390" s="13"/>
      <c r="B1390" s="229"/>
      <c r="C1390" s="230"/>
      <c r="D1390" s="231" t="s">
        <v>268</v>
      </c>
      <c r="E1390" s="232" t="s">
        <v>19</v>
      </c>
      <c r="F1390" s="233" t="s">
        <v>1507</v>
      </c>
      <c r="G1390" s="230"/>
      <c r="H1390" s="234">
        <v>214.91999999999999</v>
      </c>
      <c r="I1390" s="235"/>
      <c r="J1390" s="230"/>
      <c r="K1390" s="230"/>
      <c r="L1390" s="236"/>
      <c r="M1390" s="237"/>
      <c r="N1390" s="238"/>
      <c r="O1390" s="238"/>
      <c r="P1390" s="238"/>
      <c r="Q1390" s="238"/>
      <c r="R1390" s="238"/>
      <c r="S1390" s="238"/>
      <c r="T1390" s="239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0" t="s">
        <v>268</v>
      </c>
      <c r="AU1390" s="240" t="s">
        <v>93</v>
      </c>
      <c r="AV1390" s="13" t="s">
        <v>93</v>
      </c>
      <c r="AW1390" s="13" t="s">
        <v>34</v>
      </c>
      <c r="AX1390" s="13" t="s">
        <v>74</v>
      </c>
      <c r="AY1390" s="240" t="s">
        <v>224</v>
      </c>
    </row>
    <row r="1391" s="13" customFormat="1">
      <c r="A1391" s="13"/>
      <c r="B1391" s="229"/>
      <c r="C1391" s="230"/>
      <c r="D1391" s="231" t="s">
        <v>268</v>
      </c>
      <c r="E1391" s="232" t="s">
        <v>19</v>
      </c>
      <c r="F1391" s="233" t="s">
        <v>1508</v>
      </c>
      <c r="G1391" s="230"/>
      <c r="H1391" s="234">
        <v>85.040000000000006</v>
      </c>
      <c r="I1391" s="235"/>
      <c r="J1391" s="230"/>
      <c r="K1391" s="230"/>
      <c r="L1391" s="236"/>
      <c r="M1391" s="237"/>
      <c r="N1391" s="238"/>
      <c r="O1391" s="238"/>
      <c r="P1391" s="238"/>
      <c r="Q1391" s="238"/>
      <c r="R1391" s="238"/>
      <c r="S1391" s="238"/>
      <c r="T1391" s="23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40" t="s">
        <v>268</v>
      </c>
      <c r="AU1391" s="240" t="s">
        <v>93</v>
      </c>
      <c r="AV1391" s="13" t="s">
        <v>93</v>
      </c>
      <c r="AW1391" s="13" t="s">
        <v>34</v>
      </c>
      <c r="AX1391" s="13" t="s">
        <v>74</v>
      </c>
      <c r="AY1391" s="240" t="s">
        <v>224</v>
      </c>
    </row>
    <row r="1392" s="15" customFormat="1">
      <c r="A1392" s="15"/>
      <c r="B1392" s="256"/>
      <c r="C1392" s="257"/>
      <c r="D1392" s="231" t="s">
        <v>268</v>
      </c>
      <c r="E1392" s="258" t="s">
        <v>19</v>
      </c>
      <c r="F1392" s="259" t="s">
        <v>300</v>
      </c>
      <c r="G1392" s="257"/>
      <c r="H1392" s="260">
        <v>299.95999999999998</v>
      </c>
      <c r="I1392" s="261"/>
      <c r="J1392" s="257"/>
      <c r="K1392" s="257"/>
      <c r="L1392" s="262"/>
      <c r="M1392" s="263"/>
      <c r="N1392" s="264"/>
      <c r="O1392" s="264"/>
      <c r="P1392" s="264"/>
      <c r="Q1392" s="264"/>
      <c r="R1392" s="264"/>
      <c r="S1392" s="264"/>
      <c r="T1392" s="26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6" t="s">
        <v>268</v>
      </c>
      <c r="AU1392" s="266" t="s">
        <v>93</v>
      </c>
      <c r="AV1392" s="15" t="s">
        <v>108</v>
      </c>
      <c r="AW1392" s="15" t="s">
        <v>34</v>
      </c>
      <c r="AX1392" s="15" t="s">
        <v>74</v>
      </c>
      <c r="AY1392" s="266" t="s">
        <v>224</v>
      </c>
    </row>
    <row r="1393" s="14" customFormat="1">
      <c r="A1393" s="14"/>
      <c r="B1393" s="246"/>
      <c r="C1393" s="247"/>
      <c r="D1393" s="231" t="s">
        <v>268</v>
      </c>
      <c r="E1393" s="248" t="s">
        <v>19</v>
      </c>
      <c r="F1393" s="249" t="s">
        <v>664</v>
      </c>
      <c r="G1393" s="247"/>
      <c r="H1393" s="248" t="s">
        <v>19</v>
      </c>
      <c r="I1393" s="250"/>
      <c r="J1393" s="247"/>
      <c r="K1393" s="247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268</v>
      </c>
      <c r="AU1393" s="255" t="s">
        <v>93</v>
      </c>
      <c r="AV1393" s="14" t="s">
        <v>82</v>
      </c>
      <c r="AW1393" s="14" t="s">
        <v>34</v>
      </c>
      <c r="AX1393" s="14" t="s">
        <v>74</v>
      </c>
      <c r="AY1393" s="255" t="s">
        <v>224</v>
      </c>
    </row>
    <row r="1394" s="13" customFormat="1">
      <c r="A1394" s="13"/>
      <c r="B1394" s="229"/>
      <c r="C1394" s="230"/>
      <c r="D1394" s="231" t="s">
        <v>268</v>
      </c>
      <c r="E1394" s="232" t="s">
        <v>19</v>
      </c>
      <c r="F1394" s="233" t="s">
        <v>1507</v>
      </c>
      <c r="G1394" s="230"/>
      <c r="H1394" s="234">
        <v>214.91999999999999</v>
      </c>
      <c r="I1394" s="235"/>
      <c r="J1394" s="230"/>
      <c r="K1394" s="230"/>
      <c r="L1394" s="236"/>
      <c r="M1394" s="237"/>
      <c r="N1394" s="238"/>
      <c r="O1394" s="238"/>
      <c r="P1394" s="238"/>
      <c r="Q1394" s="238"/>
      <c r="R1394" s="238"/>
      <c r="S1394" s="238"/>
      <c r="T1394" s="239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0" t="s">
        <v>268</v>
      </c>
      <c r="AU1394" s="240" t="s">
        <v>93</v>
      </c>
      <c r="AV1394" s="13" t="s">
        <v>93</v>
      </c>
      <c r="AW1394" s="13" t="s">
        <v>34</v>
      </c>
      <c r="AX1394" s="13" t="s">
        <v>74</v>
      </c>
      <c r="AY1394" s="240" t="s">
        <v>224</v>
      </c>
    </row>
    <row r="1395" s="13" customFormat="1">
      <c r="A1395" s="13"/>
      <c r="B1395" s="229"/>
      <c r="C1395" s="230"/>
      <c r="D1395" s="231" t="s">
        <v>268</v>
      </c>
      <c r="E1395" s="232" t="s">
        <v>19</v>
      </c>
      <c r="F1395" s="233" t="s">
        <v>1508</v>
      </c>
      <c r="G1395" s="230"/>
      <c r="H1395" s="234">
        <v>85.040000000000006</v>
      </c>
      <c r="I1395" s="235"/>
      <c r="J1395" s="230"/>
      <c r="K1395" s="230"/>
      <c r="L1395" s="236"/>
      <c r="M1395" s="237"/>
      <c r="N1395" s="238"/>
      <c r="O1395" s="238"/>
      <c r="P1395" s="238"/>
      <c r="Q1395" s="238"/>
      <c r="R1395" s="238"/>
      <c r="S1395" s="238"/>
      <c r="T1395" s="23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0" t="s">
        <v>268</v>
      </c>
      <c r="AU1395" s="240" t="s">
        <v>93</v>
      </c>
      <c r="AV1395" s="13" t="s">
        <v>93</v>
      </c>
      <c r="AW1395" s="13" t="s">
        <v>34</v>
      </c>
      <c r="AX1395" s="13" t="s">
        <v>74</v>
      </c>
      <c r="AY1395" s="240" t="s">
        <v>224</v>
      </c>
    </row>
    <row r="1396" s="15" customFormat="1">
      <c r="A1396" s="15"/>
      <c r="B1396" s="256"/>
      <c r="C1396" s="257"/>
      <c r="D1396" s="231" t="s">
        <v>268</v>
      </c>
      <c r="E1396" s="258" t="s">
        <v>19</v>
      </c>
      <c r="F1396" s="259" t="s">
        <v>300</v>
      </c>
      <c r="G1396" s="257"/>
      <c r="H1396" s="260">
        <v>299.95999999999998</v>
      </c>
      <c r="I1396" s="261"/>
      <c r="J1396" s="257"/>
      <c r="K1396" s="257"/>
      <c r="L1396" s="262"/>
      <c r="M1396" s="263"/>
      <c r="N1396" s="264"/>
      <c r="O1396" s="264"/>
      <c r="P1396" s="264"/>
      <c r="Q1396" s="264"/>
      <c r="R1396" s="264"/>
      <c r="S1396" s="264"/>
      <c r="T1396" s="26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6" t="s">
        <v>268</v>
      </c>
      <c r="AU1396" s="266" t="s">
        <v>93</v>
      </c>
      <c r="AV1396" s="15" t="s">
        <v>108</v>
      </c>
      <c r="AW1396" s="15" t="s">
        <v>34</v>
      </c>
      <c r="AX1396" s="15" t="s">
        <v>74</v>
      </c>
      <c r="AY1396" s="266" t="s">
        <v>224</v>
      </c>
    </row>
    <row r="1397" s="14" customFormat="1">
      <c r="A1397" s="14"/>
      <c r="B1397" s="246"/>
      <c r="C1397" s="247"/>
      <c r="D1397" s="231" t="s">
        <v>268</v>
      </c>
      <c r="E1397" s="248" t="s">
        <v>19</v>
      </c>
      <c r="F1397" s="249" t="s">
        <v>665</v>
      </c>
      <c r="G1397" s="247"/>
      <c r="H1397" s="248" t="s">
        <v>19</v>
      </c>
      <c r="I1397" s="250"/>
      <c r="J1397" s="247"/>
      <c r="K1397" s="247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268</v>
      </c>
      <c r="AU1397" s="255" t="s">
        <v>93</v>
      </c>
      <c r="AV1397" s="14" t="s">
        <v>82</v>
      </c>
      <c r="AW1397" s="14" t="s">
        <v>34</v>
      </c>
      <c r="AX1397" s="14" t="s">
        <v>74</v>
      </c>
      <c r="AY1397" s="255" t="s">
        <v>224</v>
      </c>
    </row>
    <row r="1398" s="13" customFormat="1">
      <c r="A1398" s="13"/>
      <c r="B1398" s="229"/>
      <c r="C1398" s="230"/>
      <c r="D1398" s="231" t="s">
        <v>268</v>
      </c>
      <c r="E1398" s="232" t="s">
        <v>19</v>
      </c>
      <c r="F1398" s="233" t="s">
        <v>1509</v>
      </c>
      <c r="G1398" s="230"/>
      <c r="H1398" s="234">
        <v>228.81</v>
      </c>
      <c r="I1398" s="235"/>
      <c r="J1398" s="230"/>
      <c r="K1398" s="230"/>
      <c r="L1398" s="236"/>
      <c r="M1398" s="237"/>
      <c r="N1398" s="238"/>
      <c r="O1398" s="238"/>
      <c r="P1398" s="238"/>
      <c r="Q1398" s="238"/>
      <c r="R1398" s="238"/>
      <c r="S1398" s="238"/>
      <c r="T1398" s="239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0" t="s">
        <v>268</v>
      </c>
      <c r="AU1398" s="240" t="s">
        <v>93</v>
      </c>
      <c r="AV1398" s="13" t="s">
        <v>93</v>
      </c>
      <c r="AW1398" s="13" t="s">
        <v>34</v>
      </c>
      <c r="AX1398" s="13" t="s">
        <v>74</v>
      </c>
      <c r="AY1398" s="240" t="s">
        <v>224</v>
      </c>
    </row>
    <row r="1399" s="13" customFormat="1">
      <c r="A1399" s="13"/>
      <c r="B1399" s="229"/>
      <c r="C1399" s="230"/>
      <c r="D1399" s="231" t="s">
        <v>268</v>
      </c>
      <c r="E1399" s="232" t="s">
        <v>19</v>
      </c>
      <c r="F1399" s="233" t="s">
        <v>1510</v>
      </c>
      <c r="G1399" s="230"/>
      <c r="H1399" s="234">
        <v>54.520000000000003</v>
      </c>
      <c r="I1399" s="235"/>
      <c r="J1399" s="230"/>
      <c r="K1399" s="230"/>
      <c r="L1399" s="236"/>
      <c r="M1399" s="237"/>
      <c r="N1399" s="238"/>
      <c r="O1399" s="238"/>
      <c r="P1399" s="238"/>
      <c r="Q1399" s="238"/>
      <c r="R1399" s="238"/>
      <c r="S1399" s="238"/>
      <c r="T1399" s="23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0" t="s">
        <v>268</v>
      </c>
      <c r="AU1399" s="240" t="s">
        <v>93</v>
      </c>
      <c r="AV1399" s="13" t="s">
        <v>93</v>
      </c>
      <c r="AW1399" s="13" t="s">
        <v>34</v>
      </c>
      <c r="AX1399" s="13" t="s">
        <v>74</v>
      </c>
      <c r="AY1399" s="240" t="s">
        <v>224</v>
      </c>
    </row>
    <row r="1400" s="15" customFormat="1">
      <c r="A1400" s="15"/>
      <c r="B1400" s="256"/>
      <c r="C1400" s="257"/>
      <c r="D1400" s="231" t="s">
        <v>268</v>
      </c>
      <c r="E1400" s="258" t="s">
        <v>19</v>
      </c>
      <c r="F1400" s="259" t="s">
        <v>300</v>
      </c>
      <c r="G1400" s="257"/>
      <c r="H1400" s="260">
        <v>283.32999999999998</v>
      </c>
      <c r="I1400" s="261"/>
      <c r="J1400" s="257"/>
      <c r="K1400" s="257"/>
      <c r="L1400" s="262"/>
      <c r="M1400" s="263"/>
      <c r="N1400" s="264"/>
      <c r="O1400" s="264"/>
      <c r="P1400" s="264"/>
      <c r="Q1400" s="264"/>
      <c r="R1400" s="264"/>
      <c r="S1400" s="264"/>
      <c r="T1400" s="26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T1400" s="266" t="s">
        <v>268</v>
      </c>
      <c r="AU1400" s="266" t="s">
        <v>93</v>
      </c>
      <c r="AV1400" s="15" t="s">
        <v>108</v>
      </c>
      <c r="AW1400" s="15" t="s">
        <v>34</v>
      </c>
      <c r="AX1400" s="15" t="s">
        <v>74</v>
      </c>
      <c r="AY1400" s="266" t="s">
        <v>224</v>
      </c>
    </row>
    <row r="1401" s="14" customFormat="1">
      <c r="A1401" s="14"/>
      <c r="B1401" s="246"/>
      <c r="C1401" s="247"/>
      <c r="D1401" s="231" t="s">
        <v>268</v>
      </c>
      <c r="E1401" s="248" t="s">
        <v>19</v>
      </c>
      <c r="F1401" s="249" t="s">
        <v>667</v>
      </c>
      <c r="G1401" s="247"/>
      <c r="H1401" s="248" t="s">
        <v>19</v>
      </c>
      <c r="I1401" s="250"/>
      <c r="J1401" s="247"/>
      <c r="K1401" s="247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268</v>
      </c>
      <c r="AU1401" s="255" t="s">
        <v>93</v>
      </c>
      <c r="AV1401" s="14" t="s">
        <v>82</v>
      </c>
      <c r="AW1401" s="14" t="s">
        <v>34</v>
      </c>
      <c r="AX1401" s="14" t="s">
        <v>74</v>
      </c>
      <c r="AY1401" s="255" t="s">
        <v>224</v>
      </c>
    </row>
    <row r="1402" s="13" customFormat="1">
      <c r="A1402" s="13"/>
      <c r="B1402" s="229"/>
      <c r="C1402" s="230"/>
      <c r="D1402" s="231" t="s">
        <v>268</v>
      </c>
      <c r="E1402" s="232" t="s">
        <v>19</v>
      </c>
      <c r="F1402" s="233" t="s">
        <v>1511</v>
      </c>
      <c r="G1402" s="230"/>
      <c r="H1402" s="234">
        <v>45.640000000000001</v>
      </c>
      <c r="I1402" s="235"/>
      <c r="J1402" s="230"/>
      <c r="K1402" s="230"/>
      <c r="L1402" s="236"/>
      <c r="M1402" s="237"/>
      <c r="N1402" s="238"/>
      <c r="O1402" s="238"/>
      <c r="P1402" s="238"/>
      <c r="Q1402" s="238"/>
      <c r="R1402" s="238"/>
      <c r="S1402" s="238"/>
      <c r="T1402" s="23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0" t="s">
        <v>268</v>
      </c>
      <c r="AU1402" s="240" t="s">
        <v>93</v>
      </c>
      <c r="AV1402" s="13" t="s">
        <v>93</v>
      </c>
      <c r="AW1402" s="13" t="s">
        <v>34</v>
      </c>
      <c r="AX1402" s="13" t="s">
        <v>74</v>
      </c>
      <c r="AY1402" s="240" t="s">
        <v>224</v>
      </c>
    </row>
    <row r="1403" s="13" customFormat="1">
      <c r="A1403" s="13"/>
      <c r="B1403" s="229"/>
      <c r="C1403" s="230"/>
      <c r="D1403" s="231" t="s">
        <v>268</v>
      </c>
      <c r="E1403" s="232" t="s">
        <v>19</v>
      </c>
      <c r="F1403" s="233" t="s">
        <v>1512</v>
      </c>
      <c r="G1403" s="230"/>
      <c r="H1403" s="234">
        <v>77.420000000000002</v>
      </c>
      <c r="I1403" s="235"/>
      <c r="J1403" s="230"/>
      <c r="K1403" s="230"/>
      <c r="L1403" s="236"/>
      <c r="M1403" s="237"/>
      <c r="N1403" s="238"/>
      <c r="O1403" s="238"/>
      <c r="P1403" s="238"/>
      <c r="Q1403" s="238"/>
      <c r="R1403" s="238"/>
      <c r="S1403" s="238"/>
      <c r="T1403" s="23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0" t="s">
        <v>268</v>
      </c>
      <c r="AU1403" s="240" t="s">
        <v>93</v>
      </c>
      <c r="AV1403" s="13" t="s">
        <v>93</v>
      </c>
      <c r="AW1403" s="13" t="s">
        <v>34</v>
      </c>
      <c r="AX1403" s="13" t="s">
        <v>74</v>
      </c>
      <c r="AY1403" s="240" t="s">
        <v>224</v>
      </c>
    </row>
    <row r="1404" s="13" customFormat="1">
      <c r="A1404" s="13"/>
      <c r="B1404" s="229"/>
      <c r="C1404" s="230"/>
      <c r="D1404" s="231" t="s">
        <v>268</v>
      </c>
      <c r="E1404" s="232" t="s">
        <v>19</v>
      </c>
      <c r="F1404" s="233" t="s">
        <v>1513</v>
      </c>
      <c r="G1404" s="230"/>
      <c r="H1404" s="234">
        <v>13.75</v>
      </c>
      <c r="I1404" s="235"/>
      <c r="J1404" s="230"/>
      <c r="K1404" s="230"/>
      <c r="L1404" s="236"/>
      <c r="M1404" s="237"/>
      <c r="N1404" s="238"/>
      <c r="O1404" s="238"/>
      <c r="P1404" s="238"/>
      <c r="Q1404" s="238"/>
      <c r="R1404" s="238"/>
      <c r="S1404" s="238"/>
      <c r="T1404" s="239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0" t="s">
        <v>268</v>
      </c>
      <c r="AU1404" s="240" t="s">
        <v>93</v>
      </c>
      <c r="AV1404" s="13" t="s">
        <v>93</v>
      </c>
      <c r="AW1404" s="13" t="s">
        <v>34</v>
      </c>
      <c r="AX1404" s="13" t="s">
        <v>74</v>
      </c>
      <c r="AY1404" s="240" t="s">
        <v>224</v>
      </c>
    </row>
    <row r="1405" s="15" customFormat="1">
      <c r="A1405" s="15"/>
      <c r="B1405" s="256"/>
      <c r="C1405" s="257"/>
      <c r="D1405" s="231" t="s">
        <v>268</v>
      </c>
      <c r="E1405" s="258" t="s">
        <v>19</v>
      </c>
      <c r="F1405" s="259" t="s">
        <v>300</v>
      </c>
      <c r="G1405" s="257"/>
      <c r="H1405" s="260">
        <v>136.81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268</v>
      </c>
      <c r="AU1405" s="266" t="s">
        <v>93</v>
      </c>
      <c r="AV1405" s="15" t="s">
        <v>108</v>
      </c>
      <c r="AW1405" s="15" t="s">
        <v>34</v>
      </c>
      <c r="AX1405" s="15" t="s">
        <v>74</v>
      </c>
      <c r="AY1405" s="266" t="s">
        <v>224</v>
      </c>
    </row>
    <row r="1406" s="16" customFormat="1">
      <c r="A1406" s="16"/>
      <c r="B1406" s="272"/>
      <c r="C1406" s="273"/>
      <c r="D1406" s="231" t="s">
        <v>268</v>
      </c>
      <c r="E1406" s="274" t="s">
        <v>19</v>
      </c>
      <c r="F1406" s="275" t="s">
        <v>351</v>
      </c>
      <c r="G1406" s="273"/>
      <c r="H1406" s="276">
        <v>1396.7049999999999</v>
      </c>
      <c r="I1406" s="277"/>
      <c r="J1406" s="273"/>
      <c r="K1406" s="273"/>
      <c r="L1406" s="278"/>
      <c r="M1406" s="279"/>
      <c r="N1406" s="280"/>
      <c r="O1406" s="280"/>
      <c r="P1406" s="280"/>
      <c r="Q1406" s="280"/>
      <c r="R1406" s="280"/>
      <c r="S1406" s="280"/>
      <c r="T1406" s="281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82" t="s">
        <v>268</v>
      </c>
      <c r="AU1406" s="282" t="s">
        <v>93</v>
      </c>
      <c r="AV1406" s="16" t="s">
        <v>231</v>
      </c>
      <c r="AW1406" s="16" t="s">
        <v>34</v>
      </c>
      <c r="AX1406" s="16" t="s">
        <v>82</v>
      </c>
      <c r="AY1406" s="282" t="s">
        <v>224</v>
      </c>
    </row>
    <row r="1407" s="2" customFormat="1" ht="24.15" customHeight="1">
      <c r="A1407" s="41"/>
      <c r="B1407" s="42"/>
      <c r="C1407" s="286" t="s">
        <v>1514</v>
      </c>
      <c r="D1407" s="286" t="s">
        <v>572</v>
      </c>
      <c r="E1407" s="287" t="s">
        <v>1515</v>
      </c>
      <c r="F1407" s="288" t="s">
        <v>1516</v>
      </c>
      <c r="G1407" s="289" t="s">
        <v>471</v>
      </c>
      <c r="H1407" s="290">
        <v>1613.1949999999999</v>
      </c>
      <c r="I1407" s="291"/>
      <c r="J1407" s="292">
        <f>ROUND(I1407*H1407,2)</f>
        <v>0</v>
      </c>
      <c r="K1407" s="288" t="s">
        <v>312</v>
      </c>
      <c r="L1407" s="293"/>
      <c r="M1407" s="294" t="s">
        <v>19</v>
      </c>
      <c r="N1407" s="295" t="s">
        <v>46</v>
      </c>
      <c r="O1407" s="87"/>
      <c r="P1407" s="225">
        <f>O1407*H1407</f>
        <v>0</v>
      </c>
      <c r="Q1407" s="225">
        <v>0.00010000000000000001</v>
      </c>
      <c r="R1407" s="225">
        <f>Q1407*H1407</f>
        <v>0.16131950000000001</v>
      </c>
      <c r="S1407" s="225">
        <v>0</v>
      </c>
      <c r="T1407" s="226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7" t="s">
        <v>254</v>
      </c>
      <c r="AT1407" s="227" t="s">
        <v>572</v>
      </c>
      <c r="AU1407" s="227" t="s">
        <v>93</v>
      </c>
      <c r="AY1407" s="20" t="s">
        <v>224</v>
      </c>
      <c r="BE1407" s="228">
        <f>IF(N1407="základní",J1407,0)</f>
        <v>0</v>
      </c>
      <c r="BF1407" s="228">
        <f>IF(N1407="snížená",J1407,0)</f>
        <v>0</v>
      </c>
      <c r="BG1407" s="228">
        <f>IF(N1407="zákl. přenesená",J1407,0)</f>
        <v>0</v>
      </c>
      <c r="BH1407" s="228">
        <f>IF(N1407="sníž. přenesená",J1407,0)</f>
        <v>0</v>
      </c>
      <c r="BI1407" s="228">
        <f>IF(N1407="nulová",J1407,0)</f>
        <v>0</v>
      </c>
      <c r="BJ1407" s="20" t="s">
        <v>93</v>
      </c>
      <c r="BK1407" s="228">
        <f>ROUND(I1407*H1407,2)</f>
        <v>0</v>
      </c>
      <c r="BL1407" s="20" t="s">
        <v>231</v>
      </c>
      <c r="BM1407" s="227" t="s">
        <v>1517</v>
      </c>
    </row>
    <row r="1408" s="13" customFormat="1">
      <c r="A1408" s="13"/>
      <c r="B1408" s="229"/>
      <c r="C1408" s="230"/>
      <c r="D1408" s="231" t="s">
        <v>268</v>
      </c>
      <c r="E1408" s="232" t="s">
        <v>19</v>
      </c>
      <c r="F1408" s="233" t="s">
        <v>1518</v>
      </c>
      <c r="G1408" s="230"/>
      <c r="H1408" s="234">
        <v>1536.376</v>
      </c>
      <c r="I1408" s="235"/>
      <c r="J1408" s="230"/>
      <c r="K1408" s="230"/>
      <c r="L1408" s="236"/>
      <c r="M1408" s="237"/>
      <c r="N1408" s="238"/>
      <c r="O1408" s="238"/>
      <c r="P1408" s="238"/>
      <c r="Q1408" s="238"/>
      <c r="R1408" s="238"/>
      <c r="S1408" s="238"/>
      <c r="T1408" s="239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0" t="s">
        <v>268</v>
      </c>
      <c r="AU1408" s="240" t="s">
        <v>93</v>
      </c>
      <c r="AV1408" s="13" t="s">
        <v>93</v>
      </c>
      <c r="AW1408" s="13" t="s">
        <v>34</v>
      </c>
      <c r="AX1408" s="13" t="s">
        <v>82</v>
      </c>
      <c r="AY1408" s="240" t="s">
        <v>224</v>
      </c>
    </row>
    <row r="1409" s="13" customFormat="1">
      <c r="A1409" s="13"/>
      <c r="B1409" s="229"/>
      <c r="C1409" s="230"/>
      <c r="D1409" s="231" t="s">
        <v>268</v>
      </c>
      <c r="E1409" s="230"/>
      <c r="F1409" s="233" t="s">
        <v>1519</v>
      </c>
      <c r="G1409" s="230"/>
      <c r="H1409" s="234">
        <v>1613.1949999999999</v>
      </c>
      <c r="I1409" s="235"/>
      <c r="J1409" s="230"/>
      <c r="K1409" s="230"/>
      <c r="L1409" s="236"/>
      <c r="M1409" s="237"/>
      <c r="N1409" s="238"/>
      <c r="O1409" s="238"/>
      <c r="P1409" s="238"/>
      <c r="Q1409" s="238"/>
      <c r="R1409" s="238"/>
      <c r="S1409" s="238"/>
      <c r="T1409" s="239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0" t="s">
        <v>268</v>
      </c>
      <c r="AU1409" s="240" t="s">
        <v>93</v>
      </c>
      <c r="AV1409" s="13" t="s">
        <v>93</v>
      </c>
      <c r="AW1409" s="13" t="s">
        <v>4</v>
      </c>
      <c r="AX1409" s="13" t="s">
        <v>82</v>
      </c>
      <c r="AY1409" s="240" t="s">
        <v>224</v>
      </c>
    </row>
    <row r="1410" s="2" customFormat="1" ht="78" customHeight="1">
      <c r="A1410" s="41"/>
      <c r="B1410" s="42"/>
      <c r="C1410" s="216" t="s">
        <v>1520</v>
      </c>
      <c r="D1410" s="216" t="s">
        <v>227</v>
      </c>
      <c r="E1410" s="217" t="s">
        <v>1521</v>
      </c>
      <c r="F1410" s="218" t="s">
        <v>1522</v>
      </c>
      <c r="G1410" s="219" t="s">
        <v>266</v>
      </c>
      <c r="H1410" s="220">
        <v>125.613</v>
      </c>
      <c r="I1410" s="221"/>
      <c r="J1410" s="222">
        <f>ROUND(I1410*H1410,2)</f>
        <v>0</v>
      </c>
      <c r="K1410" s="218" t="s">
        <v>312</v>
      </c>
      <c r="L1410" s="47"/>
      <c r="M1410" s="223" t="s">
        <v>19</v>
      </c>
      <c r="N1410" s="224" t="s">
        <v>46</v>
      </c>
      <c r="O1410" s="87"/>
      <c r="P1410" s="225">
        <f>O1410*H1410</f>
        <v>0</v>
      </c>
      <c r="Q1410" s="225">
        <v>0.011520000000000001</v>
      </c>
      <c r="R1410" s="225">
        <f>Q1410*H1410</f>
        <v>1.4470617600000002</v>
      </c>
      <c r="S1410" s="225">
        <v>0</v>
      </c>
      <c r="T1410" s="226">
        <f>S1410*H1410</f>
        <v>0</v>
      </c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R1410" s="227" t="s">
        <v>231</v>
      </c>
      <c r="AT1410" s="227" t="s">
        <v>227</v>
      </c>
      <c r="AU1410" s="227" t="s">
        <v>93</v>
      </c>
      <c r="AY1410" s="20" t="s">
        <v>224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20" t="s">
        <v>93</v>
      </c>
      <c r="BK1410" s="228">
        <f>ROUND(I1410*H1410,2)</f>
        <v>0</v>
      </c>
      <c r="BL1410" s="20" t="s">
        <v>231</v>
      </c>
      <c r="BM1410" s="227" t="s">
        <v>1523</v>
      </c>
    </row>
    <row r="1411" s="2" customFormat="1">
      <c r="A1411" s="41"/>
      <c r="B1411" s="42"/>
      <c r="C1411" s="43"/>
      <c r="D1411" s="267" t="s">
        <v>314</v>
      </c>
      <c r="E1411" s="43"/>
      <c r="F1411" s="268" t="s">
        <v>1524</v>
      </c>
      <c r="G1411" s="43"/>
      <c r="H1411" s="43"/>
      <c r="I1411" s="269"/>
      <c r="J1411" s="43"/>
      <c r="K1411" s="43"/>
      <c r="L1411" s="47"/>
      <c r="M1411" s="270"/>
      <c r="N1411" s="271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314</v>
      </c>
      <c r="AU1411" s="20" t="s">
        <v>93</v>
      </c>
    </row>
    <row r="1412" s="14" customFormat="1">
      <c r="A1412" s="14"/>
      <c r="B1412" s="246"/>
      <c r="C1412" s="247"/>
      <c r="D1412" s="231" t="s">
        <v>268</v>
      </c>
      <c r="E1412" s="248" t="s">
        <v>19</v>
      </c>
      <c r="F1412" s="249" t="s">
        <v>1525</v>
      </c>
      <c r="G1412" s="247"/>
      <c r="H1412" s="248" t="s">
        <v>19</v>
      </c>
      <c r="I1412" s="250"/>
      <c r="J1412" s="247"/>
      <c r="K1412" s="247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268</v>
      </c>
      <c r="AU1412" s="255" t="s">
        <v>93</v>
      </c>
      <c r="AV1412" s="14" t="s">
        <v>82</v>
      </c>
      <c r="AW1412" s="14" t="s">
        <v>34</v>
      </c>
      <c r="AX1412" s="14" t="s">
        <v>74</v>
      </c>
      <c r="AY1412" s="255" t="s">
        <v>224</v>
      </c>
    </row>
    <row r="1413" s="13" customFormat="1">
      <c r="A1413" s="13"/>
      <c r="B1413" s="229"/>
      <c r="C1413" s="230"/>
      <c r="D1413" s="231" t="s">
        <v>268</v>
      </c>
      <c r="E1413" s="232" t="s">
        <v>19</v>
      </c>
      <c r="F1413" s="233" t="s">
        <v>1526</v>
      </c>
      <c r="G1413" s="230"/>
      <c r="H1413" s="234">
        <v>27.413</v>
      </c>
      <c r="I1413" s="235"/>
      <c r="J1413" s="230"/>
      <c r="K1413" s="230"/>
      <c r="L1413" s="236"/>
      <c r="M1413" s="237"/>
      <c r="N1413" s="238"/>
      <c r="O1413" s="238"/>
      <c r="P1413" s="238"/>
      <c r="Q1413" s="238"/>
      <c r="R1413" s="238"/>
      <c r="S1413" s="238"/>
      <c r="T1413" s="23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0" t="s">
        <v>268</v>
      </c>
      <c r="AU1413" s="240" t="s">
        <v>93</v>
      </c>
      <c r="AV1413" s="13" t="s">
        <v>93</v>
      </c>
      <c r="AW1413" s="13" t="s">
        <v>34</v>
      </c>
      <c r="AX1413" s="13" t="s">
        <v>74</v>
      </c>
      <c r="AY1413" s="240" t="s">
        <v>224</v>
      </c>
    </row>
    <row r="1414" s="13" customFormat="1">
      <c r="A1414" s="13"/>
      <c r="B1414" s="229"/>
      <c r="C1414" s="230"/>
      <c r="D1414" s="231" t="s">
        <v>268</v>
      </c>
      <c r="E1414" s="232" t="s">
        <v>19</v>
      </c>
      <c r="F1414" s="233" t="s">
        <v>1527</v>
      </c>
      <c r="G1414" s="230"/>
      <c r="H1414" s="234">
        <v>98.200000000000003</v>
      </c>
      <c r="I1414" s="235"/>
      <c r="J1414" s="230"/>
      <c r="K1414" s="230"/>
      <c r="L1414" s="236"/>
      <c r="M1414" s="237"/>
      <c r="N1414" s="238"/>
      <c r="O1414" s="238"/>
      <c r="P1414" s="238"/>
      <c r="Q1414" s="238"/>
      <c r="R1414" s="238"/>
      <c r="S1414" s="238"/>
      <c r="T1414" s="23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0" t="s">
        <v>268</v>
      </c>
      <c r="AU1414" s="240" t="s">
        <v>93</v>
      </c>
      <c r="AV1414" s="13" t="s">
        <v>93</v>
      </c>
      <c r="AW1414" s="13" t="s">
        <v>34</v>
      </c>
      <c r="AX1414" s="13" t="s">
        <v>74</v>
      </c>
      <c r="AY1414" s="240" t="s">
        <v>224</v>
      </c>
    </row>
    <row r="1415" s="16" customFormat="1">
      <c r="A1415" s="16"/>
      <c r="B1415" s="272"/>
      <c r="C1415" s="273"/>
      <c r="D1415" s="231" t="s">
        <v>268</v>
      </c>
      <c r="E1415" s="274" t="s">
        <v>19</v>
      </c>
      <c r="F1415" s="275" t="s">
        <v>351</v>
      </c>
      <c r="G1415" s="273"/>
      <c r="H1415" s="276">
        <v>125.613</v>
      </c>
      <c r="I1415" s="277"/>
      <c r="J1415" s="273"/>
      <c r="K1415" s="273"/>
      <c r="L1415" s="278"/>
      <c r="M1415" s="279"/>
      <c r="N1415" s="280"/>
      <c r="O1415" s="280"/>
      <c r="P1415" s="280"/>
      <c r="Q1415" s="280"/>
      <c r="R1415" s="280"/>
      <c r="S1415" s="280"/>
      <c r="T1415" s="281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82" t="s">
        <v>268</v>
      </c>
      <c r="AU1415" s="282" t="s">
        <v>93</v>
      </c>
      <c r="AV1415" s="16" t="s">
        <v>231</v>
      </c>
      <c r="AW1415" s="16" t="s">
        <v>34</v>
      </c>
      <c r="AX1415" s="16" t="s">
        <v>82</v>
      </c>
      <c r="AY1415" s="282" t="s">
        <v>224</v>
      </c>
    </row>
    <row r="1416" s="2" customFormat="1" ht="24.15" customHeight="1">
      <c r="A1416" s="41"/>
      <c r="B1416" s="42"/>
      <c r="C1416" s="286" t="s">
        <v>1528</v>
      </c>
      <c r="D1416" s="286" t="s">
        <v>572</v>
      </c>
      <c r="E1416" s="287" t="s">
        <v>1529</v>
      </c>
      <c r="F1416" s="288" t="s">
        <v>1530</v>
      </c>
      <c r="G1416" s="289" t="s">
        <v>266</v>
      </c>
      <c r="H1416" s="290">
        <v>131.89400000000001</v>
      </c>
      <c r="I1416" s="291"/>
      <c r="J1416" s="292">
        <f>ROUND(I1416*H1416,2)</f>
        <v>0</v>
      </c>
      <c r="K1416" s="288" t="s">
        <v>312</v>
      </c>
      <c r="L1416" s="293"/>
      <c r="M1416" s="294" t="s">
        <v>19</v>
      </c>
      <c r="N1416" s="295" t="s">
        <v>46</v>
      </c>
      <c r="O1416" s="87"/>
      <c r="P1416" s="225">
        <f>O1416*H1416</f>
        <v>0</v>
      </c>
      <c r="Q1416" s="225">
        <v>0.0155</v>
      </c>
      <c r="R1416" s="225">
        <f>Q1416*H1416</f>
        <v>2.0443570000000002</v>
      </c>
      <c r="S1416" s="225">
        <v>0</v>
      </c>
      <c r="T1416" s="226">
        <f>S1416*H1416</f>
        <v>0</v>
      </c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R1416" s="227" t="s">
        <v>254</v>
      </c>
      <c r="AT1416" s="227" t="s">
        <v>572</v>
      </c>
      <c r="AU1416" s="227" t="s">
        <v>93</v>
      </c>
      <c r="AY1416" s="20" t="s">
        <v>224</v>
      </c>
      <c r="BE1416" s="228">
        <f>IF(N1416="základní",J1416,0)</f>
        <v>0</v>
      </c>
      <c r="BF1416" s="228">
        <f>IF(N1416="snížená",J1416,0)</f>
        <v>0</v>
      </c>
      <c r="BG1416" s="228">
        <f>IF(N1416="zákl. přenesená",J1416,0)</f>
        <v>0</v>
      </c>
      <c r="BH1416" s="228">
        <f>IF(N1416="sníž. přenesená",J1416,0)</f>
        <v>0</v>
      </c>
      <c r="BI1416" s="228">
        <f>IF(N1416="nulová",J1416,0)</f>
        <v>0</v>
      </c>
      <c r="BJ1416" s="20" t="s">
        <v>93</v>
      </c>
      <c r="BK1416" s="228">
        <f>ROUND(I1416*H1416,2)</f>
        <v>0</v>
      </c>
      <c r="BL1416" s="20" t="s">
        <v>231</v>
      </c>
      <c r="BM1416" s="227" t="s">
        <v>1531</v>
      </c>
    </row>
    <row r="1417" s="13" customFormat="1">
      <c r="A1417" s="13"/>
      <c r="B1417" s="229"/>
      <c r="C1417" s="230"/>
      <c r="D1417" s="231" t="s">
        <v>268</v>
      </c>
      <c r="E1417" s="232" t="s">
        <v>19</v>
      </c>
      <c r="F1417" s="233" t="s">
        <v>1532</v>
      </c>
      <c r="G1417" s="230"/>
      <c r="H1417" s="234">
        <v>131.89400000000001</v>
      </c>
      <c r="I1417" s="235"/>
      <c r="J1417" s="230"/>
      <c r="K1417" s="230"/>
      <c r="L1417" s="236"/>
      <c r="M1417" s="237"/>
      <c r="N1417" s="238"/>
      <c r="O1417" s="238"/>
      <c r="P1417" s="238"/>
      <c r="Q1417" s="238"/>
      <c r="R1417" s="238"/>
      <c r="S1417" s="238"/>
      <c r="T1417" s="23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0" t="s">
        <v>268</v>
      </c>
      <c r="AU1417" s="240" t="s">
        <v>93</v>
      </c>
      <c r="AV1417" s="13" t="s">
        <v>93</v>
      </c>
      <c r="AW1417" s="13" t="s">
        <v>34</v>
      </c>
      <c r="AX1417" s="13" t="s">
        <v>82</v>
      </c>
      <c r="AY1417" s="240" t="s">
        <v>224</v>
      </c>
    </row>
    <row r="1418" s="2" customFormat="1" ht="78" customHeight="1">
      <c r="A1418" s="41"/>
      <c r="B1418" s="42"/>
      <c r="C1418" s="216" t="s">
        <v>1533</v>
      </c>
      <c r="D1418" s="216" t="s">
        <v>227</v>
      </c>
      <c r="E1418" s="217" t="s">
        <v>1534</v>
      </c>
      <c r="F1418" s="218" t="s">
        <v>1535</v>
      </c>
      <c r="G1418" s="219" t="s">
        <v>266</v>
      </c>
      <c r="H1418" s="220">
        <v>214.38499999999999</v>
      </c>
      <c r="I1418" s="221"/>
      <c r="J1418" s="222">
        <f>ROUND(I1418*H1418,2)</f>
        <v>0</v>
      </c>
      <c r="K1418" s="218" t="s">
        <v>312</v>
      </c>
      <c r="L1418" s="47"/>
      <c r="M1418" s="223" t="s">
        <v>19</v>
      </c>
      <c r="N1418" s="224" t="s">
        <v>46</v>
      </c>
      <c r="O1418" s="87"/>
      <c r="P1418" s="225">
        <f>O1418*H1418</f>
        <v>0</v>
      </c>
      <c r="Q1418" s="225">
        <v>0.011679999999999999</v>
      </c>
      <c r="R1418" s="225">
        <f>Q1418*H1418</f>
        <v>2.5040167999999996</v>
      </c>
      <c r="S1418" s="225">
        <v>0</v>
      </c>
      <c r="T1418" s="226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7" t="s">
        <v>231</v>
      </c>
      <c r="AT1418" s="227" t="s">
        <v>227</v>
      </c>
      <c r="AU1418" s="227" t="s">
        <v>93</v>
      </c>
      <c r="AY1418" s="20" t="s">
        <v>224</v>
      </c>
      <c r="BE1418" s="228">
        <f>IF(N1418="základní",J1418,0)</f>
        <v>0</v>
      </c>
      <c r="BF1418" s="228">
        <f>IF(N1418="snížená",J1418,0)</f>
        <v>0</v>
      </c>
      <c r="BG1418" s="228">
        <f>IF(N1418="zákl. přenesená",J1418,0)</f>
        <v>0</v>
      </c>
      <c r="BH1418" s="228">
        <f>IF(N1418="sníž. přenesená",J1418,0)</f>
        <v>0</v>
      </c>
      <c r="BI1418" s="228">
        <f>IF(N1418="nulová",J1418,0)</f>
        <v>0</v>
      </c>
      <c r="BJ1418" s="20" t="s">
        <v>93</v>
      </c>
      <c r="BK1418" s="228">
        <f>ROUND(I1418*H1418,2)</f>
        <v>0</v>
      </c>
      <c r="BL1418" s="20" t="s">
        <v>231</v>
      </c>
      <c r="BM1418" s="227" t="s">
        <v>1536</v>
      </c>
    </row>
    <row r="1419" s="2" customFormat="1">
      <c r="A1419" s="41"/>
      <c r="B1419" s="42"/>
      <c r="C1419" s="43"/>
      <c r="D1419" s="267" t="s">
        <v>314</v>
      </c>
      <c r="E1419" s="43"/>
      <c r="F1419" s="268" t="s">
        <v>1537</v>
      </c>
      <c r="G1419" s="43"/>
      <c r="H1419" s="43"/>
      <c r="I1419" s="269"/>
      <c r="J1419" s="43"/>
      <c r="K1419" s="43"/>
      <c r="L1419" s="47"/>
      <c r="M1419" s="270"/>
      <c r="N1419" s="271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314</v>
      </c>
      <c r="AU1419" s="20" t="s">
        <v>93</v>
      </c>
    </row>
    <row r="1420" s="14" customFormat="1">
      <c r="A1420" s="14"/>
      <c r="B1420" s="246"/>
      <c r="C1420" s="247"/>
      <c r="D1420" s="231" t="s">
        <v>268</v>
      </c>
      <c r="E1420" s="248" t="s">
        <v>19</v>
      </c>
      <c r="F1420" s="249" t="s">
        <v>496</v>
      </c>
      <c r="G1420" s="247"/>
      <c r="H1420" s="248" t="s">
        <v>19</v>
      </c>
      <c r="I1420" s="250"/>
      <c r="J1420" s="247"/>
      <c r="K1420" s="247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268</v>
      </c>
      <c r="AU1420" s="255" t="s">
        <v>93</v>
      </c>
      <c r="AV1420" s="14" t="s">
        <v>82</v>
      </c>
      <c r="AW1420" s="14" t="s">
        <v>34</v>
      </c>
      <c r="AX1420" s="14" t="s">
        <v>74</v>
      </c>
      <c r="AY1420" s="255" t="s">
        <v>224</v>
      </c>
    </row>
    <row r="1421" s="14" customFormat="1">
      <c r="A1421" s="14"/>
      <c r="B1421" s="246"/>
      <c r="C1421" s="247"/>
      <c r="D1421" s="231" t="s">
        <v>268</v>
      </c>
      <c r="E1421" s="248" t="s">
        <v>19</v>
      </c>
      <c r="F1421" s="249" t="s">
        <v>1538</v>
      </c>
      <c r="G1421" s="247"/>
      <c r="H1421" s="248" t="s">
        <v>19</v>
      </c>
      <c r="I1421" s="250"/>
      <c r="J1421" s="247"/>
      <c r="K1421" s="247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268</v>
      </c>
      <c r="AU1421" s="255" t="s">
        <v>93</v>
      </c>
      <c r="AV1421" s="14" t="s">
        <v>82</v>
      </c>
      <c r="AW1421" s="14" t="s">
        <v>34</v>
      </c>
      <c r="AX1421" s="14" t="s">
        <v>74</v>
      </c>
      <c r="AY1421" s="255" t="s">
        <v>224</v>
      </c>
    </row>
    <row r="1422" s="13" customFormat="1">
      <c r="A1422" s="13"/>
      <c r="B1422" s="229"/>
      <c r="C1422" s="230"/>
      <c r="D1422" s="231" t="s">
        <v>268</v>
      </c>
      <c r="E1422" s="232" t="s">
        <v>19</v>
      </c>
      <c r="F1422" s="233" t="s">
        <v>1539</v>
      </c>
      <c r="G1422" s="230"/>
      <c r="H1422" s="234">
        <v>28.600000000000001</v>
      </c>
      <c r="I1422" s="235"/>
      <c r="J1422" s="230"/>
      <c r="K1422" s="230"/>
      <c r="L1422" s="236"/>
      <c r="M1422" s="237"/>
      <c r="N1422" s="238"/>
      <c r="O1422" s="238"/>
      <c r="P1422" s="238"/>
      <c r="Q1422" s="238"/>
      <c r="R1422" s="238"/>
      <c r="S1422" s="238"/>
      <c r="T1422" s="239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0" t="s">
        <v>268</v>
      </c>
      <c r="AU1422" s="240" t="s">
        <v>93</v>
      </c>
      <c r="AV1422" s="13" t="s">
        <v>93</v>
      </c>
      <c r="AW1422" s="13" t="s">
        <v>34</v>
      </c>
      <c r="AX1422" s="13" t="s">
        <v>74</v>
      </c>
      <c r="AY1422" s="240" t="s">
        <v>224</v>
      </c>
    </row>
    <row r="1423" s="14" customFormat="1">
      <c r="A1423" s="14"/>
      <c r="B1423" s="246"/>
      <c r="C1423" s="247"/>
      <c r="D1423" s="231" t="s">
        <v>268</v>
      </c>
      <c r="E1423" s="248" t="s">
        <v>19</v>
      </c>
      <c r="F1423" s="249" t="s">
        <v>1540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268</v>
      </c>
      <c r="AU1423" s="255" t="s">
        <v>93</v>
      </c>
      <c r="AV1423" s="14" t="s">
        <v>82</v>
      </c>
      <c r="AW1423" s="14" t="s">
        <v>34</v>
      </c>
      <c r="AX1423" s="14" t="s">
        <v>74</v>
      </c>
      <c r="AY1423" s="255" t="s">
        <v>224</v>
      </c>
    </row>
    <row r="1424" s="13" customFormat="1">
      <c r="A1424" s="13"/>
      <c r="B1424" s="229"/>
      <c r="C1424" s="230"/>
      <c r="D1424" s="231" t="s">
        <v>268</v>
      </c>
      <c r="E1424" s="232" t="s">
        <v>19</v>
      </c>
      <c r="F1424" s="233" t="s">
        <v>1541</v>
      </c>
      <c r="G1424" s="230"/>
      <c r="H1424" s="234">
        <v>145.375</v>
      </c>
      <c r="I1424" s="235"/>
      <c r="J1424" s="230"/>
      <c r="K1424" s="230"/>
      <c r="L1424" s="236"/>
      <c r="M1424" s="237"/>
      <c r="N1424" s="238"/>
      <c r="O1424" s="238"/>
      <c r="P1424" s="238"/>
      <c r="Q1424" s="238"/>
      <c r="R1424" s="238"/>
      <c r="S1424" s="238"/>
      <c r="T1424" s="23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0" t="s">
        <v>268</v>
      </c>
      <c r="AU1424" s="240" t="s">
        <v>93</v>
      </c>
      <c r="AV1424" s="13" t="s">
        <v>93</v>
      </c>
      <c r="AW1424" s="13" t="s">
        <v>34</v>
      </c>
      <c r="AX1424" s="13" t="s">
        <v>74</v>
      </c>
      <c r="AY1424" s="240" t="s">
        <v>224</v>
      </c>
    </row>
    <row r="1425" s="15" customFormat="1">
      <c r="A1425" s="15"/>
      <c r="B1425" s="256"/>
      <c r="C1425" s="257"/>
      <c r="D1425" s="231" t="s">
        <v>268</v>
      </c>
      <c r="E1425" s="258" t="s">
        <v>19</v>
      </c>
      <c r="F1425" s="259" t="s">
        <v>300</v>
      </c>
      <c r="G1425" s="257"/>
      <c r="H1425" s="260">
        <v>173.97499999999999</v>
      </c>
      <c r="I1425" s="261"/>
      <c r="J1425" s="257"/>
      <c r="K1425" s="257"/>
      <c r="L1425" s="262"/>
      <c r="M1425" s="263"/>
      <c r="N1425" s="264"/>
      <c r="O1425" s="264"/>
      <c r="P1425" s="264"/>
      <c r="Q1425" s="264"/>
      <c r="R1425" s="264"/>
      <c r="S1425" s="264"/>
      <c r="T1425" s="26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T1425" s="266" t="s">
        <v>268</v>
      </c>
      <c r="AU1425" s="266" t="s">
        <v>93</v>
      </c>
      <c r="AV1425" s="15" t="s">
        <v>108</v>
      </c>
      <c r="AW1425" s="15" t="s">
        <v>34</v>
      </c>
      <c r="AX1425" s="15" t="s">
        <v>74</v>
      </c>
      <c r="AY1425" s="266" t="s">
        <v>224</v>
      </c>
    </row>
    <row r="1426" s="14" customFormat="1">
      <c r="A1426" s="14"/>
      <c r="B1426" s="246"/>
      <c r="C1426" s="247"/>
      <c r="D1426" s="231" t="s">
        <v>268</v>
      </c>
      <c r="E1426" s="248" t="s">
        <v>19</v>
      </c>
      <c r="F1426" s="249" t="s">
        <v>648</v>
      </c>
      <c r="G1426" s="247"/>
      <c r="H1426" s="248" t="s">
        <v>19</v>
      </c>
      <c r="I1426" s="250"/>
      <c r="J1426" s="247"/>
      <c r="K1426" s="247"/>
      <c r="L1426" s="251"/>
      <c r="M1426" s="252"/>
      <c r="N1426" s="253"/>
      <c r="O1426" s="253"/>
      <c r="P1426" s="253"/>
      <c r="Q1426" s="253"/>
      <c r="R1426" s="253"/>
      <c r="S1426" s="253"/>
      <c r="T1426" s="25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5" t="s">
        <v>268</v>
      </c>
      <c r="AU1426" s="255" t="s">
        <v>93</v>
      </c>
      <c r="AV1426" s="14" t="s">
        <v>82</v>
      </c>
      <c r="AW1426" s="14" t="s">
        <v>34</v>
      </c>
      <c r="AX1426" s="14" t="s">
        <v>74</v>
      </c>
      <c r="AY1426" s="255" t="s">
        <v>224</v>
      </c>
    </row>
    <row r="1427" s="14" customFormat="1">
      <c r="A1427" s="14"/>
      <c r="B1427" s="246"/>
      <c r="C1427" s="247"/>
      <c r="D1427" s="231" t="s">
        <v>268</v>
      </c>
      <c r="E1427" s="248" t="s">
        <v>19</v>
      </c>
      <c r="F1427" s="249" t="s">
        <v>1542</v>
      </c>
      <c r="G1427" s="247"/>
      <c r="H1427" s="248" t="s">
        <v>19</v>
      </c>
      <c r="I1427" s="250"/>
      <c r="J1427" s="247"/>
      <c r="K1427" s="247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268</v>
      </c>
      <c r="AU1427" s="255" t="s">
        <v>93</v>
      </c>
      <c r="AV1427" s="14" t="s">
        <v>82</v>
      </c>
      <c r="AW1427" s="14" t="s">
        <v>34</v>
      </c>
      <c r="AX1427" s="14" t="s">
        <v>74</v>
      </c>
      <c r="AY1427" s="255" t="s">
        <v>224</v>
      </c>
    </row>
    <row r="1428" s="13" customFormat="1">
      <c r="A1428" s="13"/>
      <c r="B1428" s="229"/>
      <c r="C1428" s="230"/>
      <c r="D1428" s="231" t="s">
        <v>268</v>
      </c>
      <c r="E1428" s="232" t="s">
        <v>19</v>
      </c>
      <c r="F1428" s="233" t="s">
        <v>1543</v>
      </c>
      <c r="G1428" s="230"/>
      <c r="H1428" s="234">
        <v>17.550000000000001</v>
      </c>
      <c r="I1428" s="235"/>
      <c r="J1428" s="230"/>
      <c r="K1428" s="230"/>
      <c r="L1428" s="236"/>
      <c r="M1428" s="237"/>
      <c r="N1428" s="238"/>
      <c r="O1428" s="238"/>
      <c r="P1428" s="238"/>
      <c r="Q1428" s="238"/>
      <c r="R1428" s="238"/>
      <c r="S1428" s="238"/>
      <c r="T1428" s="23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0" t="s">
        <v>268</v>
      </c>
      <c r="AU1428" s="240" t="s">
        <v>93</v>
      </c>
      <c r="AV1428" s="13" t="s">
        <v>93</v>
      </c>
      <c r="AW1428" s="13" t="s">
        <v>34</v>
      </c>
      <c r="AX1428" s="13" t="s">
        <v>74</v>
      </c>
      <c r="AY1428" s="240" t="s">
        <v>224</v>
      </c>
    </row>
    <row r="1429" s="14" customFormat="1">
      <c r="A1429" s="14"/>
      <c r="B1429" s="246"/>
      <c r="C1429" s="247"/>
      <c r="D1429" s="231" t="s">
        <v>268</v>
      </c>
      <c r="E1429" s="248" t="s">
        <v>19</v>
      </c>
      <c r="F1429" s="249" t="s">
        <v>1544</v>
      </c>
      <c r="G1429" s="247"/>
      <c r="H1429" s="248" t="s">
        <v>19</v>
      </c>
      <c r="I1429" s="250"/>
      <c r="J1429" s="247"/>
      <c r="K1429" s="247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268</v>
      </c>
      <c r="AU1429" s="255" t="s">
        <v>93</v>
      </c>
      <c r="AV1429" s="14" t="s">
        <v>82</v>
      </c>
      <c r="AW1429" s="14" t="s">
        <v>34</v>
      </c>
      <c r="AX1429" s="14" t="s">
        <v>74</v>
      </c>
      <c r="AY1429" s="255" t="s">
        <v>224</v>
      </c>
    </row>
    <row r="1430" s="13" customFormat="1">
      <c r="A1430" s="13"/>
      <c r="B1430" s="229"/>
      <c r="C1430" s="230"/>
      <c r="D1430" s="231" t="s">
        <v>268</v>
      </c>
      <c r="E1430" s="232" t="s">
        <v>19</v>
      </c>
      <c r="F1430" s="233" t="s">
        <v>1545</v>
      </c>
      <c r="G1430" s="230"/>
      <c r="H1430" s="234">
        <v>5.8499999999999996</v>
      </c>
      <c r="I1430" s="235"/>
      <c r="J1430" s="230"/>
      <c r="K1430" s="230"/>
      <c r="L1430" s="236"/>
      <c r="M1430" s="237"/>
      <c r="N1430" s="238"/>
      <c r="O1430" s="238"/>
      <c r="P1430" s="238"/>
      <c r="Q1430" s="238"/>
      <c r="R1430" s="238"/>
      <c r="S1430" s="238"/>
      <c r="T1430" s="239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0" t="s">
        <v>268</v>
      </c>
      <c r="AU1430" s="240" t="s">
        <v>93</v>
      </c>
      <c r="AV1430" s="13" t="s">
        <v>93</v>
      </c>
      <c r="AW1430" s="13" t="s">
        <v>34</v>
      </c>
      <c r="AX1430" s="13" t="s">
        <v>74</v>
      </c>
      <c r="AY1430" s="240" t="s">
        <v>224</v>
      </c>
    </row>
    <row r="1431" s="14" customFormat="1">
      <c r="A1431" s="14"/>
      <c r="B1431" s="246"/>
      <c r="C1431" s="247"/>
      <c r="D1431" s="231" t="s">
        <v>268</v>
      </c>
      <c r="E1431" s="248" t="s">
        <v>19</v>
      </c>
      <c r="F1431" s="249" t="s">
        <v>1546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268</v>
      </c>
      <c r="AU1431" s="255" t="s">
        <v>93</v>
      </c>
      <c r="AV1431" s="14" t="s">
        <v>82</v>
      </c>
      <c r="AW1431" s="14" t="s">
        <v>34</v>
      </c>
      <c r="AX1431" s="14" t="s">
        <v>74</v>
      </c>
      <c r="AY1431" s="255" t="s">
        <v>224</v>
      </c>
    </row>
    <row r="1432" s="13" customFormat="1">
      <c r="A1432" s="13"/>
      <c r="B1432" s="229"/>
      <c r="C1432" s="230"/>
      <c r="D1432" s="231" t="s">
        <v>268</v>
      </c>
      <c r="E1432" s="232" t="s">
        <v>19</v>
      </c>
      <c r="F1432" s="233" t="s">
        <v>1547</v>
      </c>
      <c r="G1432" s="230"/>
      <c r="H1432" s="234">
        <v>17.010000000000002</v>
      </c>
      <c r="I1432" s="235"/>
      <c r="J1432" s="230"/>
      <c r="K1432" s="230"/>
      <c r="L1432" s="236"/>
      <c r="M1432" s="237"/>
      <c r="N1432" s="238"/>
      <c r="O1432" s="238"/>
      <c r="P1432" s="238"/>
      <c r="Q1432" s="238"/>
      <c r="R1432" s="238"/>
      <c r="S1432" s="238"/>
      <c r="T1432" s="23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0" t="s">
        <v>268</v>
      </c>
      <c r="AU1432" s="240" t="s">
        <v>93</v>
      </c>
      <c r="AV1432" s="13" t="s">
        <v>93</v>
      </c>
      <c r="AW1432" s="13" t="s">
        <v>34</v>
      </c>
      <c r="AX1432" s="13" t="s">
        <v>74</v>
      </c>
      <c r="AY1432" s="240" t="s">
        <v>224</v>
      </c>
    </row>
    <row r="1433" s="15" customFormat="1">
      <c r="A1433" s="15"/>
      <c r="B1433" s="256"/>
      <c r="C1433" s="257"/>
      <c r="D1433" s="231" t="s">
        <v>268</v>
      </c>
      <c r="E1433" s="258" t="s">
        <v>19</v>
      </c>
      <c r="F1433" s="259" t="s">
        <v>300</v>
      </c>
      <c r="G1433" s="257"/>
      <c r="H1433" s="260">
        <v>40.409999999999997</v>
      </c>
      <c r="I1433" s="261"/>
      <c r="J1433" s="257"/>
      <c r="K1433" s="257"/>
      <c r="L1433" s="262"/>
      <c r="M1433" s="263"/>
      <c r="N1433" s="264"/>
      <c r="O1433" s="264"/>
      <c r="P1433" s="264"/>
      <c r="Q1433" s="264"/>
      <c r="R1433" s="264"/>
      <c r="S1433" s="264"/>
      <c r="T1433" s="26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6" t="s">
        <v>268</v>
      </c>
      <c r="AU1433" s="266" t="s">
        <v>93</v>
      </c>
      <c r="AV1433" s="15" t="s">
        <v>108</v>
      </c>
      <c r="AW1433" s="15" t="s">
        <v>34</v>
      </c>
      <c r="AX1433" s="15" t="s">
        <v>74</v>
      </c>
      <c r="AY1433" s="266" t="s">
        <v>224</v>
      </c>
    </row>
    <row r="1434" s="16" customFormat="1">
      <c r="A1434" s="16"/>
      <c r="B1434" s="272"/>
      <c r="C1434" s="273"/>
      <c r="D1434" s="231" t="s">
        <v>268</v>
      </c>
      <c r="E1434" s="274" t="s">
        <v>19</v>
      </c>
      <c r="F1434" s="275" t="s">
        <v>351</v>
      </c>
      <c r="G1434" s="273"/>
      <c r="H1434" s="276">
        <v>214.38499999999999</v>
      </c>
      <c r="I1434" s="277"/>
      <c r="J1434" s="273"/>
      <c r="K1434" s="273"/>
      <c r="L1434" s="278"/>
      <c r="M1434" s="279"/>
      <c r="N1434" s="280"/>
      <c r="O1434" s="280"/>
      <c r="P1434" s="280"/>
      <c r="Q1434" s="280"/>
      <c r="R1434" s="280"/>
      <c r="S1434" s="280"/>
      <c r="T1434" s="281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T1434" s="282" t="s">
        <v>268</v>
      </c>
      <c r="AU1434" s="282" t="s">
        <v>93</v>
      </c>
      <c r="AV1434" s="16" t="s">
        <v>231</v>
      </c>
      <c r="AW1434" s="16" t="s">
        <v>34</v>
      </c>
      <c r="AX1434" s="16" t="s">
        <v>82</v>
      </c>
      <c r="AY1434" s="282" t="s">
        <v>224</v>
      </c>
    </row>
    <row r="1435" s="2" customFormat="1" ht="24.15" customHeight="1">
      <c r="A1435" s="41"/>
      <c r="B1435" s="42"/>
      <c r="C1435" s="286" t="s">
        <v>1548</v>
      </c>
      <c r="D1435" s="286" t="s">
        <v>572</v>
      </c>
      <c r="E1435" s="287" t="s">
        <v>1549</v>
      </c>
      <c r="F1435" s="288" t="s">
        <v>1550</v>
      </c>
      <c r="G1435" s="289" t="s">
        <v>266</v>
      </c>
      <c r="H1435" s="290">
        <v>42.430999999999997</v>
      </c>
      <c r="I1435" s="291"/>
      <c r="J1435" s="292">
        <f>ROUND(I1435*H1435,2)</f>
        <v>0</v>
      </c>
      <c r="K1435" s="288" t="s">
        <v>312</v>
      </c>
      <c r="L1435" s="293"/>
      <c r="M1435" s="294" t="s">
        <v>19</v>
      </c>
      <c r="N1435" s="295" t="s">
        <v>46</v>
      </c>
      <c r="O1435" s="87"/>
      <c r="P1435" s="225">
        <f>O1435*H1435</f>
        <v>0</v>
      </c>
      <c r="Q1435" s="225">
        <v>0.022749999999999999</v>
      </c>
      <c r="R1435" s="225">
        <f>Q1435*H1435</f>
        <v>0.96530524999999989</v>
      </c>
      <c r="S1435" s="225">
        <v>0</v>
      </c>
      <c r="T1435" s="226">
        <f>S1435*H1435</f>
        <v>0</v>
      </c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R1435" s="227" t="s">
        <v>254</v>
      </c>
      <c r="AT1435" s="227" t="s">
        <v>572</v>
      </c>
      <c r="AU1435" s="227" t="s">
        <v>93</v>
      </c>
      <c r="AY1435" s="20" t="s">
        <v>224</v>
      </c>
      <c r="BE1435" s="228">
        <f>IF(N1435="základní",J1435,0)</f>
        <v>0</v>
      </c>
      <c r="BF1435" s="228">
        <f>IF(N1435="snížená",J1435,0)</f>
        <v>0</v>
      </c>
      <c r="BG1435" s="228">
        <f>IF(N1435="zákl. přenesená",J1435,0)</f>
        <v>0</v>
      </c>
      <c r="BH1435" s="228">
        <f>IF(N1435="sníž. přenesená",J1435,0)</f>
        <v>0</v>
      </c>
      <c r="BI1435" s="228">
        <f>IF(N1435="nulová",J1435,0)</f>
        <v>0</v>
      </c>
      <c r="BJ1435" s="20" t="s">
        <v>93</v>
      </c>
      <c r="BK1435" s="228">
        <f>ROUND(I1435*H1435,2)</f>
        <v>0</v>
      </c>
      <c r="BL1435" s="20" t="s">
        <v>231</v>
      </c>
      <c r="BM1435" s="227" t="s">
        <v>1551</v>
      </c>
    </row>
    <row r="1436" s="14" customFormat="1">
      <c r="A1436" s="14"/>
      <c r="B1436" s="246"/>
      <c r="C1436" s="247"/>
      <c r="D1436" s="231" t="s">
        <v>268</v>
      </c>
      <c r="E1436" s="248" t="s">
        <v>19</v>
      </c>
      <c r="F1436" s="249" t="s">
        <v>1501</v>
      </c>
      <c r="G1436" s="247"/>
      <c r="H1436" s="248" t="s">
        <v>19</v>
      </c>
      <c r="I1436" s="250"/>
      <c r="J1436" s="247"/>
      <c r="K1436" s="247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268</v>
      </c>
      <c r="AU1436" s="255" t="s">
        <v>93</v>
      </c>
      <c r="AV1436" s="14" t="s">
        <v>82</v>
      </c>
      <c r="AW1436" s="14" t="s">
        <v>34</v>
      </c>
      <c r="AX1436" s="14" t="s">
        <v>74</v>
      </c>
      <c r="AY1436" s="255" t="s">
        <v>224</v>
      </c>
    </row>
    <row r="1437" s="13" customFormat="1">
      <c r="A1437" s="13"/>
      <c r="B1437" s="229"/>
      <c r="C1437" s="230"/>
      <c r="D1437" s="231" t="s">
        <v>268</v>
      </c>
      <c r="E1437" s="232" t="s">
        <v>19</v>
      </c>
      <c r="F1437" s="233" t="s">
        <v>1552</v>
      </c>
      <c r="G1437" s="230"/>
      <c r="H1437" s="234">
        <v>42.430999999999997</v>
      </c>
      <c r="I1437" s="235"/>
      <c r="J1437" s="230"/>
      <c r="K1437" s="230"/>
      <c r="L1437" s="236"/>
      <c r="M1437" s="237"/>
      <c r="N1437" s="238"/>
      <c r="O1437" s="238"/>
      <c r="P1437" s="238"/>
      <c r="Q1437" s="238"/>
      <c r="R1437" s="238"/>
      <c r="S1437" s="238"/>
      <c r="T1437" s="23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0" t="s">
        <v>268</v>
      </c>
      <c r="AU1437" s="240" t="s">
        <v>93</v>
      </c>
      <c r="AV1437" s="13" t="s">
        <v>93</v>
      </c>
      <c r="AW1437" s="13" t="s">
        <v>34</v>
      </c>
      <c r="AX1437" s="13" t="s">
        <v>82</v>
      </c>
      <c r="AY1437" s="240" t="s">
        <v>224</v>
      </c>
    </row>
    <row r="1438" s="2" customFormat="1" ht="24.15" customHeight="1">
      <c r="A1438" s="41"/>
      <c r="B1438" s="42"/>
      <c r="C1438" s="286" t="s">
        <v>1553</v>
      </c>
      <c r="D1438" s="286" t="s">
        <v>572</v>
      </c>
      <c r="E1438" s="287" t="s">
        <v>1426</v>
      </c>
      <c r="F1438" s="288" t="s">
        <v>1427</v>
      </c>
      <c r="G1438" s="289" t="s">
        <v>266</v>
      </c>
      <c r="H1438" s="290">
        <v>182.67400000000001</v>
      </c>
      <c r="I1438" s="291"/>
      <c r="J1438" s="292">
        <f>ROUND(I1438*H1438,2)</f>
        <v>0</v>
      </c>
      <c r="K1438" s="288" t="s">
        <v>312</v>
      </c>
      <c r="L1438" s="293"/>
      <c r="M1438" s="294" t="s">
        <v>19</v>
      </c>
      <c r="N1438" s="295" t="s">
        <v>46</v>
      </c>
      <c r="O1438" s="87"/>
      <c r="P1438" s="225">
        <f>O1438*H1438</f>
        <v>0</v>
      </c>
      <c r="Q1438" s="225">
        <v>0.031</v>
      </c>
      <c r="R1438" s="225">
        <f>Q1438*H1438</f>
        <v>5.6628940000000005</v>
      </c>
      <c r="S1438" s="225">
        <v>0</v>
      </c>
      <c r="T1438" s="226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7" t="s">
        <v>254</v>
      </c>
      <c r="AT1438" s="227" t="s">
        <v>572</v>
      </c>
      <c r="AU1438" s="227" t="s">
        <v>93</v>
      </c>
      <c r="AY1438" s="20" t="s">
        <v>224</v>
      </c>
      <c r="BE1438" s="228">
        <f>IF(N1438="základní",J1438,0)</f>
        <v>0</v>
      </c>
      <c r="BF1438" s="228">
        <f>IF(N1438="snížená",J1438,0)</f>
        <v>0</v>
      </c>
      <c r="BG1438" s="228">
        <f>IF(N1438="zákl. přenesená",J1438,0)</f>
        <v>0</v>
      </c>
      <c r="BH1438" s="228">
        <f>IF(N1438="sníž. přenesená",J1438,0)</f>
        <v>0</v>
      </c>
      <c r="BI1438" s="228">
        <f>IF(N1438="nulová",J1438,0)</f>
        <v>0</v>
      </c>
      <c r="BJ1438" s="20" t="s">
        <v>93</v>
      </c>
      <c r="BK1438" s="228">
        <f>ROUND(I1438*H1438,2)</f>
        <v>0</v>
      </c>
      <c r="BL1438" s="20" t="s">
        <v>231</v>
      </c>
      <c r="BM1438" s="227" t="s">
        <v>1554</v>
      </c>
    </row>
    <row r="1439" s="14" customFormat="1">
      <c r="A1439" s="14"/>
      <c r="B1439" s="246"/>
      <c r="C1439" s="247"/>
      <c r="D1439" s="231" t="s">
        <v>268</v>
      </c>
      <c r="E1439" s="248" t="s">
        <v>19</v>
      </c>
      <c r="F1439" s="249" t="s">
        <v>496</v>
      </c>
      <c r="G1439" s="247"/>
      <c r="H1439" s="248" t="s">
        <v>19</v>
      </c>
      <c r="I1439" s="250"/>
      <c r="J1439" s="247"/>
      <c r="K1439" s="247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268</v>
      </c>
      <c r="AU1439" s="255" t="s">
        <v>93</v>
      </c>
      <c r="AV1439" s="14" t="s">
        <v>82</v>
      </c>
      <c r="AW1439" s="14" t="s">
        <v>34</v>
      </c>
      <c r="AX1439" s="14" t="s">
        <v>74</v>
      </c>
      <c r="AY1439" s="255" t="s">
        <v>224</v>
      </c>
    </row>
    <row r="1440" s="13" customFormat="1">
      <c r="A1440" s="13"/>
      <c r="B1440" s="229"/>
      <c r="C1440" s="230"/>
      <c r="D1440" s="231" t="s">
        <v>268</v>
      </c>
      <c r="E1440" s="232" t="s">
        <v>19</v>
      </c>
      <c r="F1440" s="233" t="s">
        <v>1555</v>
      </c>
      <c r="G1440" s="230"/>
      <c r="H1440" s="234">
        <v>182.67400000000001</v>
      </c>
      <c r="I1440" s="235"/>
      <c r="J1440" s="230"/>
      <c r="K1440" s="230"/>
      <c r="L1440" s="236"/>
      <c r="M1440" s="237"/>
      <c r="N1440" s="238"/>
      <c r="O1440" s="238"/>
      <c r="P1440" s="238"/>
      <c r="Q1440" s="238"/>
      <c r="R1440" s="238"/>
      <c r="S1440" s="238"/>
      <c r="T1440" s="23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0" t="s">
        <v>268</v>
      </c>
      <c r="AU1440" s="240" t="s">
        <v>93</v>
      </c>
      <c r="AV1440" s="13" t="s">
        <v>93</v>
      </c>
      <c r="AW1440" s="13" t="s">
        <v>34</v>
      </c>
      <c r="AX1440" s="13" t="s">
        <v>82</v>
      </c>
      <c r="AY1440" s="240" t="s">
        <v>224</v>
      </c>
    </row>
    <row r="1441" s="2" customFormat="1" ht="24.15" customHeight="1">
      <c r="A1441" s="41"/>
      <c r="B1441" s="42"/>
      <c r="C1441" s="216" t="s">
        <v>1556</v>
      </c>
      <c r="D1441" s="216" t="s">
        <v>227</v>
      </c>
      <c r="E1441" s="217" t="s">
        <v>1557</v>
      </c>
      <c r="F1441" s="218" t="s">
        <v>1558</v>
      </c>
      <c r="G1441" s="219" t="s">
        <v>266</v>
      </c>
      <c r="H1441" s="220">
        <v>348.65600000000001</v>
      </c>
      <c r="I1441" s="221"/>
      <c r="J1441" s="222">
        <f>ROUND(I1441*H1441,2)</f>
        <v>0</v>
      </c>
      <c r="K1441" s="218" t="s">
        <v>312</v>
      </c>
      <c r="L1441" s="47"/>
      <c r="M1441" s="223" t="s">
        <v>19</v>
      </c>
      <c r="N1441" s="224" t="s">
        <v>46</v>
      </c>
      <c r="O1441" s="87"/>
      <c r="P1441" s="225">
        <f>O1441*H1441</f>
        <v>0</v>
      </c>
      <c r="Q1441" s="225">
        <v>0.0040000000000000001</v>
      </c>
      <c r="R1441" s="225">
        <f>Q1441*H1441</f>
        <v>1.3946240000000001</v>
      </c>
      <c r="S1441" s="225">
        <v>0</v>
      </c>
      <c r="T1441" s="226">
        <f>S1441*H1441</f>
        <v>0</v>
      </c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R1441" s="227" t="s">
        <v>231</v>
      </c>
      <c r="AT1441" s="227" t="s">
        <v>227</v>
      </c>
      <c r="AU1441" s="227" t="s">
        <v>93</v>
      </c>
      <c r="AY1441" s="20" t="s">
        <v>224</v>
      </c>
      <c r="BE1441" s="228">
        <f>IF(N1441="základní",J1441,0)</f>
        <v>0</v>
      </c>
      <c r="BF1441" s="228">
        <f>IF(N1441="snížená",J1441,0)</f>
        <v>0</v>
      </c>
      <c r="BG1441" s="228">
        <f>IF(N1441="zákl. přenesená",J1441,0)</f>
        <v>0</v>
      </c>
      <c r="BH1441" s="228">
        <f>IF(N1441="sníž. přenesená",J1441,0)</f>
        <v>0</v>
      </c>
      <c r="BI1441" s="228">
        <f>IF(N1441="nulová",J1441,0)</f>
        <v>0</v>
      </c>
      <c r="BJ1441" s="20" t="s">
        <v>93</v>
      </c>
      <c r="BK1441" s="228">
        <f>ROUND(I1441*H1441,2)</f>
        <v>0</v>
      </c>
      <c r="BL1441" s="20" t="s">
        <v>231</v>
      </c>
      <c r="BM1441" s="227" t="s">
        <v>1559</v>
      </c>
    </row>
    <row r="1442" s="2" customFormat="1">
      <c r="A1442" s="41"/>
      <c r="B1442" s="42"/>
      <c r="C1442" s="43"/>
      <c r="D1442" s="267" t="s">
        <v>314</v>
      </c>
      <c r="E1442" s="43"/>
      <c r="F1442" s="268" t="s">
        <v>1560</v>
      </c>
      <c r="G1442" s="43"/>
      <c r="H1442" s="43"/>
      <c r="I1442" s="269"/>
      <c r="J1442" s="43"/>
      <c r="K1442" s="43"/>
      <c r="L1442" s="47"/>
      <c r="M1442" s="270"/>
      <c r="N1442" s="271"/>
      <c r="O1442" s="87"/>
      <c r="P1442" s="87"/>
      <c r="Q1442" s="87"/>
      <c r="R1442" s="87"/>
      <c r="S1442" s="87"/>
      <c r="T1442" s="88"/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T1442" s="20" t="s">
        <v>314</v>
      </c>
      <c r="AU1442" s="20" t="s">
        <v>93</v>
      </c>
    </row>
    <row r="1443" s="14" customFormat="1">
      <c r="A1443" s="14"/>
      <c r="B1443" s="246"/>
      <c r="C1443" s="247"/>
      <c r="D1443" s="231" t="s">
        <v>268</v>
      </c>
      <c r="E1443" s="248" t="s">
        <v>19</v>
      </c>
      <c r="F1443" s="249" t="s">
        <v>1561</v>
      </c>
      <c r="G1443" s="247"/>
      <c r="H1443" s="248" t="s">
        <v>19</v>
      </c>
      <c r="I1443" s="250"/>
      <c r="J1443" s="247"/>
      <c r="K1443" s="247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268</v>
      </c>
      <c r="AU1443" s="255" t="s">
        <v>93</v>
      </c>
      <c r="AV1443" s="14" t="s">
        <v>82</v>
      </c>
      <c r="AW1443" s="14" t="s">
        <v>34</v>
      </c>
      <c r="AX1443" s="14" t="s">
        <v>74</v>
      </c>
      <c r="AY1443" s="255" t="s">
        <v>224</v>
      </c>
    </row>
    <row r="1444" s="13" customFormat="1">
      <c r="A1444" s="13"/>
      <c r="B1444" s="229"/>
      <c r="C1444" s="230"/>
      <c r="D1444" s="231" t="s">
        <v>268</v>
      </c>
      <c r="E1444" s="232" t="s">
        <v>19</v>
      </c>
      <c r="F1444" s="233" t="s">
        <v>1562</v>
      </c>
      <c r="G1444" s="230"/>
      <c r="H1444" s="234">
        <v>339.99799999999999</v>
      </c>
      <c r="I1444" s="235"/>
      <c r="J1444" s="230"/>
      <c r="K1444" s="230"/>
      <c r="L1444" s="236"/>
      <c r="M1444" s="237"/>
      <c r="N1444" s="238"/>
      <c r="O1444" s="238"/>
      <c r="P1444" s="238"/>
      <c r="Q1444" s="238"/>
      <c r="R1444" s="238"/>
      <c r="S1444" s="238"/>
      <c r="T1444" s="239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0" t="s">
        <v>268</v>
      </c>
      <c r="AU1444" s="240" t="s">
        <v>93</v>
      </c>
      <c r="AV1444" s="13" t="s">
        <v>93</v>
      </c>
      <c r="AW1444" s="13" t="s">
        <v>34</v>
      </c>
      <c r="AX1444" s="13" t="s">
        <v>74</v>
      </c>
      <c r="AY1444" s="240" t="s">
        <v>224</v>
      </c>
    </row>
    <row r="1445" s="14" customFormat="1">
      <c r="A1445" s="14"/>
      <c r="B1445" s="246"/>
      <c r="C1445" s="247"/>
      <c r="D1445" s="231" t="s">
        <v>268</v>
      </c>
      <c r="E1445" s="248" t="s">
        <v>19</v>
      </c>
      <c r="F1445" s="249" t="s">
        <v>1472</v>
      </c>
      <c r="G1445" s="247"/>
      <c r="H1445" s="248" t="s">
        <v>19</v>
      </c>
      <c r="I1445" s="250"/>
      <c r="J1445" s="247"/>
      <c r="K1445" s="247"/>
      <c r="L1445" s="251"/>
      <c r="M1445" s="252"/>
      <c r="N1445" s="253"/>
      <c r="O1445" s="253"/>
      <c r="P1445" s="253"/>
      <c r="Q1445" s="253"/>
      <c r="R1445" s="253"/>
      <c r="S1445" s="253"/>
      <c r="T1445" s="25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5" t="s">
        <v>268</v>
      </c>
      <c r="AU1445" s="255" t="s">
        <v>93</v>
      </c>
      <c r="AV1445" s="14" t="s">
        <v>82</v>
      </c>
      <c r="AW1445" s="14" t="s">
        <v>34</v>
      </c>
      <c r="AX1445" s="14" t="s">
        <v>74</v>
      </c>
      <c r="AY1445" s="255" t="s">
        <v>224</v>
      </c>
    </row>
    <row r="1446" s="14" customFormat="1">
      <c r="A1446" s="14"/>
      <c r="B1446" s="246"/>
      <c r="C1446" s="247"/>
      <c r="D1446" s="231" t="s">
        <v>268</v>
      </c>
      <c r="E1446" s="248" t="s">
        <v>19</v>
      </c>
      <c r="F1446" s="249" t="s">
        <v>704</v>
      </c>
      <c r="G1446" s="247"/>
      <c r="H1446" s="248" t="s">
        <v>19</v>
      </c>
      <c r="I1446" s="250"/>
      <c r="J1446" s="247"/>
      <c r="K1446" s="247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268</v>
      </c>
      <c r="AU1446" s="255" t="s">
        <v>93</v>
      </c>
      <c r="AV1446" s="14" t="s">
        <v>82</v>
      </c>
      <c r="AW1446" s="14" t="s">
        <v>34</v>
      </c>
      <c r="AX1446" s="14" t="s">
        <v>74</v>
      </c>
      <c r="AY1446" s="255" t="s">
        <v>224</v>
      </c>
    </row>
    <row r="1447" s="13" customFormat="1">
      <c r="A1447" s="13"/>
      <c r="B1447" s="229"/>
      <c r="C1447" s="230"/>
      <c r="D1447" s="231" t="s">
        <v>268</v>
      </c>
      <c r="E1447" s="232" t="s">
        <v>19</v>
      </c>
      <c r="F1447" s="233" t="s">
        <v>1563</v>
      </c>
      <c r="G1447" s="230"/>
      <c r="H1447" s="234">
        <v>2.8860000000000001</v>
      </c>
      <c r="I1447" s="235"/>
      <c r="J1447" s="230"/>
      <c r="K1447" s="230"/>
      <c r="L1447" s="236"/>
      <c r="M1447" s="237"/>
      <c r="N1447" s="238"/>
      <c r="O1447" s="238"/>
      <c r="P1447" s="238"/>
      <c r="Q1447" s="238"/>
      <c r="R1447" s="238"/>
      <c r="S1447" s="238"/>
      <c r="T1447" s="23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0" t="s">
        <v>268</v>
      </c>
      <c r="AU1447" s="240" t="s">
        <v>93</v>
      </c>
      <c r="AV1447" s="13" t="s">
        <v>93</v>
      </c>
      <c r="AW1447" s="13" t="s">
        <v>34</v>
      </c>
      <c r="AX1447" s="13" t="s">
        <v>74</v>
      </c>
      <c r="AY1447" s="240" t="s">
        <v>224</v>
      </c>
    </row>
    <row r="1448" s="14" customFormat="1">
      <c r="A1448" s="14"/>
      <c r="B1448" s="246"/>
      <c r="C1448" s="247"/>
      <c r="D1448" s="231" t="s">
        <v>268</v>
      </c>
      <c r="E1448" s="248" t="s">
        <v>19</v>
      </c>
      <c r="F1448" s="249" t="s">
        <v>1474</v>
      </c>
      <c r="G1448" s="247"/>
      <c r="H1448" s="248" t="s">
        <v>19</v>
      </c>
      <c r="I1448" s="250"/>
      <c r="J1448" s="247"/>
      <c r="K1448" s="247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268</v>
      </c>
      <c r="AU1448" s="255" t="s">
        <v>93</v>
      </c>
      <c r="AV1448" s="14" t="s">
        <v>82</v>
      </c>
      <c r="AW1448" s="14" t="s">
        <v>34</v>
      </c>
      <c r="AX1448" s="14" t="s">
        <v>74</v>
      </c>
      <c r="AY1448" s="255" t="s">
        <v>224</v>
      </c>
    </row>
    <row r="1449" s="13" customFormat="1">
      <c r="A1449" s="13"/>
      <c r="B1449" s="229"/>
      <c r="C1449" s="230"/>
      <c r="D1449" s="231" t="s">
        <v>268</v>
      </c>
      <c r="E1449" s="232" t="s">
        <v>19</v>
      </c>
      <c r="F1449" s="233" t="s">
        <v>1563</v>
      </c>
      <c r="G1449" s="230"/>
      <c r="H1449" s="234">
        <v>2.8860000000000001</v>
      </c>
      <c r="I1449" s="235"/>
      <c r="J1449" s="230"/>
      <c r="K1449" s="230"/>
      <c r="L1449" s="236"/>
      <c r="M1449" s="237"/>
      <c r="N1449" s="238"/>
      <c r="O1449" s="238"/>
      <c r="P1449" s="238"/>
      <c r="Q1449" s="238"/>
      <c r="R1449" s="238"/>
      <c r="S1449" s="238"/>
      <c r="T1449" s="239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0" t="s">
        <v>268</v>
      </c>
      <c r="AU1449" s="240" t="s">
        <v>93</v>
      </c>
      <c r="AV1449" s="13" t="s">
        <v>93</v>
      </c>
      <c r="AW1449" s="13" t="s">
        <v>34</v>
      </c>
      <c r="AX1449" s="13" t="s">
        <v>74</v>
      </c>
      <c r="AY1449" s="240" t="s">
        <v>224</v>
      </c>
    </row>
    <row r="1450" s="14" customFormat="1">
      <c r="A1450" s="14"/>
      <c r="B1450" s="246"/>
      <c r="C1450" s="247"/>
      <c r="D1450" s="231" t="s">
        <v>268</v>
      </c>
      <c r="E1450" s="248" t="s">
        <v>19</v>
      </c>
      <c r="F1450" s="249" t="s">
        <v>1171</v>
      </c>
      <c r="G1450" s="247"/>
      <c r="H1450" s="248" t="s">
        <v>19</v>
      </c>
      <c r="I1450" s="250"/>
      <c r="J1450" s="247"/>
      <c r="K1450" s="247"/>
      <c r="L1450" s="251"/>
      <c r="M1450" s="252"/>
      <c r="N1450" s="253"/>
      <c r="O1450" s="253"/>
      <c r="P1450" s="253"/>
      <c r="Q1450" s="253"/>
      <c r="R1450" s="253"/>
      <c r="S1450" s="253"/>
      <c r="T1450" s="25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5" t="s">
        <v>268</v>
      </c>
      <c r="AU1450" s="255" t="s">
        <v>93</v>
      </c>
      <c r="AV1450" s="14" t="s">
        <v>82</v>
      </c>
      <c r="AW1450" s="14" t="s">
        <v>34</v>
      </c>
      <c r="AX1450" s="14" t="s">
        <v>74</v>
      </c>
      <c r="AY1450" s="255" t="s">
        <v>224</v>
      </c>
    </row>
    <row r="1451" s="13" customFormat="1">
      <c r="A1451" s="13"/>
      <c r="B1451" s="229"/>
      <c r="C1451" s="230"/>
      <c r="D1451" s="231" t="s">
        <v>268</v>
      </c>
      <c r="E1451" s="232" t="s">
        <v>19</v>
      </c>
      <c r="F1451" s="233" t="s">
        <v>1563</v>
      </c>
      <c r="G1451" s="230"/>
      <c r="H1451" s="234">
        <v>2.8860000000000001</v>
      </c>
      <c r="I1451" s="235"/>
      <c r="J1451" s="230"/>
      <c r="K1451" s="230"/>
      <c r="L1451" s="236"/>
      <c r="M1451" s="237"/>
      <c r="N1451" s="238"/>
      <c r="O1451" s="238"/>
      <c r="P1451" s="238"/>
      <c r="Q1451" s="238"/>
      <c r="R1451" s="238"/>
      <c r="S1451" s="238"/>
      <c r="T1451" s="23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0" t="s">
        <v>268</v>
      </c>
      <c r="AU1451" s="240" t="s">
        <v>93</v>
      </c>
      <c r="AV1451" s="13" t="s">
        <v>93</v>
      </c>
      <c r="AW1451" s="13" t="s">
        <v>34</v>
      </c>
      <c r="AX1451" s="13" t="s">
        <v>74</v>
      </c>
      <c r="AY1451" s="240" t="s">
        <v>224</v>
      </c>
    </row>
    <row r="1452" s="16" customFormat="1">
      <c r="A1452" s="16"/>
      <c r="B1452" s="272"/>
      <c r="C1452" s="273"/>
      <c r="D1452" s="231" t="s">
        <v>268</v>
      </c>
      <c r="E1452" s="274" t="s">
        <v>19</v>
      </c>
      <c r="F1452" s="275" t="s">
        <v>351</v>
      </c>
      <c r="G1452" s="273"/>
      <c r="H1452" s="276">
        <v>348.65600000000001</v>
      </c>
      <c r="I1452" s="277"/>
      <c r="J1452" s="273"/>
      <c r="K1452" s="273"/>
      <c r="L1452" s="278"/>
      <c r="M1452" s="279"/>
      <c r="N1452" s="280"/>
      <c r="O1452" s="280"/>
      <c r="P1452" s="280"/>
      <c r="Q1452" s="280"/>
      <c r="R1452" s="280"/>
      <c r="S1452" s="280"/>
      <c r="T1452" s="281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T1452" s="282" t="s">
        <v>268</v>
      </c>
      <c r="AU1452" s="282" t="s">
        <v>93</v>
      </c>
      <c r="AV1452" s="16" t="s">
        <v>231</v>
      </c>
      <c r="AW1452" s="16" t="s">
        <v>34</v>
      </c>
      <c r="AX1452" s="16" t="s">
        <v>82</v>
      </c>
      <c r="AY1452" s="282" t="s">
        <v>224</v>
      </c>
    </row>
    <row r="1453" s="12" customFormat="1" ht="22.8" customHeight="1">
      <c r="A1453" s="12"/>
      <c r="B1453" s="200"/>
      <c r="C1453" s="201"/>
      <c r="D1453" s="202" t="s">
        <v>73</v>
      </c>
      <c r="E1453" s="214" t="s">
        <v>991</v>
      </c>
      <c r="F1453" s="214" t="s">
        <v>1564</v>
      </c>
      <c r="G1453" s="201"/>
      <c r="H1453" s="201"/>
      <c r="I1453" s="204"/>
      <c r="J1453" s="215">
        <f>BK1453</f>
        <v>0</v>
      </c>
      <c r="K1453" s="201"/>
      <c r="L1453" s="206"/>
      <c r="M1453" s="207"/>
      <c r="N1453" s="208"/>
      <c r="O1453" s="208"/>
      <c r="P1453" s="209">
        <f>SUM(P1454:P1796)</f>
        <v>0</v>
      </c>
      <c r="Q1453" s="208"/>
      <c r="R1453" s="209">
        <f>SUM(R1454:R1796)</f>
        <v>118.58879455</v>
      </c>
      <c r="S1453" s="208"/>
      <c r="T1453" s="210">
        <f>SUM(T1454:T1796)</f>
        <v>0.012597110000000002</v>
      </c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R1453" s="211" t="s">
        <v>82</v>
      </c>
      <c r="AT1453" s="212" t="s">
        <v>73</v>
      </c>
      <c r="AU1453" s="212" t="s">
        <v>82</v>
      </c>
      <c r="AY1453" s="211" t="s">
        <v>224</v>
      </c>
      <c r="BK1453" s="213">
        <f>SUM(BK1454:BK1796)</f>
        <v>0</v>
      </c>
    </row>
    <row r="1454" s="2" customFormat="1" ht="37.8" customHeight="1">
      <c r="A1454" s="41"/>
      <c r="B1454" s="42"/>
      <c r="C1454" s="216" t="s">
        <v>1565</v>
      </c>
      <c r="D1454" s="216" t="s">
        <v>227</v>
      </c>
      <c r="E1454" s="217" t="s">
        <v>1566</v>
      </c>
      <c r="F1454" s="218" t="s">
        <v>1567</v>
      </c>
      <c r="G1454" s="219" t="s">
        <v>266</v>
      </c>
      <c r="H1454" s="220">
        <v>27.25</v>
      </c>
      <c r="I1454" s="221"/>
      <c r="J1454" s="222">
        <f>ROUND(I1454*H1454,2)</f>
        <v>0</v>
      </c>
      <c r="K1454" s="218" t="s">
        <v>312</v>
      </c>
      <c r="L1454" s="47"/>
      <c r="M1454" s="223" t="s">
        <v>19</v>
      </c>
      <c r="N1454" s="224" t="s">
        <v>46</v>
      </c>
      <c r="O1454" s="87"/>
      <c r="P1454" s="225">
        <f>O1454*H1454</f>
        <v>0</v>
      </c>
      <c r="Q1454" s="225">
        <v>0.0014</v>
      </c>
      <c r="R1454" s="225">
        <f>Q1454*H1454</f>
        <v>0.038149999999999996</v>
      </c>
      <c r="S1454" s="225">
        <v>0</v>
      </c>
      <c r="T1454" s="226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27" t="s">
        <v>231</v>
      </c>
      <c r="AT1454" s="227" t="s">
        <v>227</v>
      </c>
      <c r="AU1454" s="227" t="s">
        <v>93</v>
      </c>
      <c r="AY1454" s="20" t="s">
        <v>224</v>
      </c>
      <c r="BE1454" s="228">
        <f>IF(N1454="základní",J1454,0)</f>
        <v>0</v>
      </c>
      <c r="BF1454" s="228">
        <f>IF(N1454="snížená",J1454,0)</f>
        <v>0</v>
      </c>
      <c r="BG1454" s="228">
        <f>IF(N1454="zákl. přenesená",J1454,0)</f>
        <v>0</v>
      </c>
      <c r="BH1454" s="228">
        <f>IF(N1454="sníž. přenesená",J1454,0)</f>
        <v>0</v>
      </c>
      <c r="BI1454" s="228">
        <f>IF(N1454="nulová",J1454,0)</f>
        <v>0</v>
      </c>
      <c r="BJ1454" s="20" t="s">
        <v>93</v>
      </c>
      <c r="BK1454" s="228">
        <f>ROUND(I1454*H1454,2)</f>
        <v>0</v>
      </c>
      <c r="BL1454" s="20" t="s">
        <v>231</v>
      </c>
      <c r="BM1454" s="227" t="s">
        <v>1568</v>
      </c>
    </row>
    <row r="1455" s="2" customFormat="1">
      <c r="A1455" s="41"/>
      <c r="B1455" s="42"/>
      <c r="C1455" s="43"/>
      <c r="D1455" s="267" t="s">
        <v>314</v>
      </c>
      <c r="E1455" s="43"/>
      <c r="F1455" s="268" t="s">
        <v>1569</v>
      </c>
      <c r="G1455" s="43"/>
      <c r="H1455" s="43"/>
      <c r="I1455" s="269"/>
      <c r="J1455" s="43"/>
      <c r="K1455" s="43"/>
      <c r="L1455" s="47"/>
      <c r="M1455" s="270"/>
      <c r="N1455" s="271"/>
      <c r="O1455" s="87"/>
      <c r="P1455" s="87"/>
      <c r="Q1455" s="87"/>
      <c r="R1455" s="87"/>
      <c r="S1455" s="87"/>
      <c r="T1455" s="88"/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T1455" s="20" t="s">
        <v>314</v>
      </c>
      <c r="AU1455" s="20" t="s">
        <v>93</v>
      </c>
    </row>
    <row r="1456" s="14" customFormat="1">
      <c r="A1456" s="14"/>
      <c r="B1456" s="246"/>
      <c r="C1456" s="247"/>
      <c r="D1456" s="231" t="s">
        <v>268</v>
      </c>
      <c r="E1456" s="248" t="s">
        <v>19</v>
      </c>
      <c r="F1456" s="249" t="s">
        <v>1570</v>
      </c>
      <c r="G1456" s="247"/>
      <c r="H1456" s="248" t="s">
        <v>19</v>
      </c>
      <c r="I1456" s="250"/>
      <c r="J1456" s="247"/>
      <c r="K1456" s="247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268</v>
      </c>
      <c r="AU1456" s="255" t="s">
        <v>93</v>
      </c>
      <c r="AV1456" s="14" t="s">
        <v>82</v>
      </c>
      <c r="AW1456" s="14" t="s">
        <v>34</v>
      </c>
      <c r="AX1456" s="14" t="s">
        <v>74</v>
      </c>
      <c r="AY1456" s="255" t="s">
        <v>224</v>
      </c>
    </row>
    <row r="1457" s="13" customFormat="1">
      <c r="A1457" s="13"/>
      <c r="B1457" s="229"/>
      <c r="C1457" s="230"/>
      <c r="D1457" s="231" t="s">
        <v>268</v>
      </c>
      <c r="E1457" s="232" t="s">
        <v>19</v>
      </c>
      <c r="F1457" s="233" t="s">
        <v>1571</v>
      </c>
      <c r="G1457" s="230"/>
      <c r="H1457" s="234">
        <v>27.25</v>
      </c>
      <c r="I1457" s="235"/>
      <c r="J1457" s="230"/>
      <c r="K1457" s="230"/>
      <c r="L1457" s="236"/>
      <c r="M1457" s="237"/>
      <c r="N1457" s="238"/>
      <c r="O1457" s="238"/>
      <c r="P1457" s="238"/>
      <c r="Q1457" s="238"/>
      <c r="R1457" s="238"/>
      <c r="S1457" s="238"/>
      <c r="T1457" s="239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0" t="s">
        <v>268</v>
      </c>
      <c r="AU1457" s="240" t="s">
        <v>93</v>
      </c>
      <c r="AV1457" s="13" t="s">
        <v>93</v>
      </c>
      <c r="AW1457" s="13" t="s">
        <v>34</v>
      </c>
      <c r="AX1457" s="13" t="s">
        <v>82</v>
      </c>
      <c r="AY1457" s="240" t="s">
        <v>224</v>
      </c>
    </row>
    <row r="1458" s="2" customFormat="1" ht="24.15" customHeight="1">
      <c r="A1458" s="41"/>
      <c r="B1458" s="42"/>
      <c r="C1458" s="216" t="s">
        <v>1572</v>
      </c>
      <c r="D1458" s="216" t="s">
        <v>227</v>
      </c>
      <c r="E1458" s="217" t="s">
        <v>1573</v>
      </c>
      <c r="F1458" s="218" t="s">
        <v>1574</v>
      </c>
      <c r="G1458" s="219" t="s">
        <v>266</v>
      </c>
      <c r="H1458" s="220">
        <v>27.25</v>
      </c>
      <c r="I1458" s="221"/>
      <c r="J1458" s="222">
        <f>ROUND(I1458*H1458,2)</f>
        <v>0</v>
      </c>
      <c r="K1458" s="218" t="s">
        <v>312</v>
      </c>
      <c r="L1458" s="47"/>
      <c r="M1458" s="223" t="s">
        <v>19</v>
      </c>
      <c r="N1458" s="224" t="s">
        <v>46</v>
      </c>
      <c r="O1458" s="87"/>
      <c r="P1458" s="225">
        <f>O1458*H1458</f>
        <v>0</v>
      </c>
      <c r="Q1458" s="225">
        <v>0.00013999999999999999</v>
      </c>
      <c r="R1458" s="225">
        <f>Q1458*H1458</f>
        <v>0.0038149999999999998</v>
      </c>
      <c r="S1458" s="225">
        <v>0</v>
      </c>
      <c r="T1458" s="226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7" t="s">
        <v>231</v>
      </c>
      <c r="AT1458" s="227" t="s">
        <v>227</v>
      </c>
      <c r="AU1458" s="227" t="s">
        <v>93</v>
      </c>
      <c r="AY1458" s="20" t="s">
        <v>224</v>
      </c>
      <c r="BE1458" s="228">
        <f>IF(N1458="základní",J1458,0)</f>
        <v>0</v>
      </c>
      <c r="BF1458" s="228">
        <f>IF(N1458="snížená",J1458,0)</f>
        <v>0</v>
      </c>
      <c r="BG1458" s="228">
        <f>IF(N1458="zákl. přenesená",J1458,0)</f>
        <v>0</v>
      </c>
      <c r="BH1458" s="228">
        <f>IF(N1458="sníž. přenesená",J1458,0)</f>
        <v>0</v>
      </c>
      <c r="BI1458" s="228">
        <f>IF(N1458="nulová",J1458,0)</f>
        <v>0</v>
      </c>
      <c r="BJ1458" s="20" t="s">
        <v>93</v>
      </c>
      <c r="BK1458" s="228">
        <f>ROUND(I1458*H1458,2)</f>
        <v>0</v>
      </c>
      <c r="BL1458" s="20" t="s">
        <v>231</v>
      </c>
      <c r="BM1458" s="227" t="s">
        <v>1575</v>
      </c>
    </row>
    <row r="1459" s="2" customFormat="1">
      <c r="A1459" s="41"/>
      <c r="B1459" s="42"/>
      <c r="C1459" s="43"/>
      <c r="D1459" s="267" t="s">
        <v>314</v>
      </c>
      <c r="E1459" s="43"/>
      <c r="F1459" s="268" t="s">
        <v>1576</v>
      </c>
      <c r="G1459" s="43"/>
      <c r="H1459" s="43"/>
      <c r="I1459" s="269"/>
      <c r="J1459" s="43"/>
      <c r="K1459" s="43"/>
      <c r="L1459" s="47"/>
      <c r="M1459" s="270"/>
      <c r="N1459" s="271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314</v>
      </c>
      <c r="AU1459" s="20" t="s">
        <v>93</v>
      </c>
    </row>
    <row r="1460" s="14" customFormat="1">
      <c r="A1460" s="14"/>
      <c r="B1460" s="246"/>
      <c r="C1460" s="247"/>
      <c r="D1460" s="231" t="s">
        <v>268</v>
      </c>
      <c r="E1460" s="248" t="s">
        <v>19</v>
      </c>
      <c r="F1460" s="249" t="s">
        <v>1570</v>
      </c>
      <c r="G1460" s="247"/>
      <c r="H1460" s="248" t="s">
        <v>19</v>
      </c>
      <c r="I1460" s="250"/>
      <c r="J1460" s="247"/>
      <c r="K1460" s="247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268</v>
      </c>
      <c r="AU1460" s="255" t="s">
        <v>93</v>
      </c>
      <c r="AV1460" s="14" t="s">
        <v>82</v>
      </c>
      <c r="AW1460" s="14" t="s">
        <v>34</v>
      </c>
      <c r="AX1460" s="14" t="s">
        <v>74</v>
      </c>
      <c r="AY1460" s="255" t="s">
        <v>224</v>
      </c>
    </row>
    <row r="1461" s="13" customFormat="1">
      <c r="A1461" s="13"/>
      <c r="B1461" s="229"/>
      <c r="C1461" s="230"/>
      <c r="D1461" s="231" t="s">
        <v>268</v>
      </c>
      <c r="E1461" s="232" t="s">
        <v>19</v>
      </c>
      <c r="F1461" s="233" t="s">
        <v>1571</v>
      </c>
      <c r="G1461" s="230"/>
      <c r="H1461" s="234">
        <v>27.25</v>
      </c>
      <c r="I1461" s="235"/>
      <c r="J1461" s="230"/>
      <c r="K1461" s="230"/>
      <c r="L1461" s="236"/>
      <c r="M1461" s="237"/>
      <c r="N1461" s="238"/>
      <c r="O1461" s="238"/>
      <c r="P1461" s="238"/>
      <c r="Q1461" s="238"/>
      <c r="R1461" s="238"/>
      <c r="S1461" s="238"/>
      <c r="T1461" s="239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0" t="s">
        <v>268</v>
      </c>
      <c r="AU1461" s="240" t="s">
        <v>93</v>
      </c>
      <c r="AV1461" s="13" t="s">
        <v>93</v>
      </c>
      <c r="AW1461" s="13" t="s">
        <v>34</v>
      </c>
      <c r="AX1461" s="13" t="s">
        <v>82</v>
      </c>
      <c r="AY1461" s="240" t="s">
        <v>224</v>
      </c>
    </row>
    <row r="1462" s="2" customFormat="1" ht="66.75" customHeight="1">
      <c r="A1462" s="41"/>
      <c r="B1462" s="42"/>
      <c r="C1462" s="216" t="s">
        <v>1577</v>
      </c>
      <c r="D1462" s="216" t="s">
        <v>227</v>
      </c>
      <c r="E1462" s="217" t="s">
        <v>1578</v>
      </c>
      <c r="F1462" s="218" t="s">
        <v>1579</v>
      </c>
      <c r="G1462" s="219" t="s">
        <v>266</v>
      </c>
      <c r="H1462" s="220">
        <v>27.25</v>
      </c>
      <c r="I1462" s="221"/>
      <c r="J1462" s="222">
        <f>ROUND(I1462*H1462,2)</f>
        <v>0</v>
      </c>
      <c r="K1462" s="218" t="s">
        <v>312</v>
      </c>
      <c r="L1462" s="47"/>
      <c r="M1462" s="223" t="s">
        <v>19</v>
      </c>
      <c r="N1462" s="224" t="s">
        <v>46</v>
      </c>
      <c r="O1462" s="87"/>
      <c r="P1462" s="225">
        <f>O1462*H1462</f>
        <v>0</v>
      </c>
      <c r="Q1462" s="225">
        <v>0.01129</v>
      </c>
      <c r="R1462" s="225">
        <f>Q1462*H1462</f>
        <v>0.3076525</v>
      </c>
      <c r="S1462" s="225">
        <v>0</v>
      </c>
      <c r="T1462" s="226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27" t="s">
        <v>231</v>
      </c>
      <c r="AT1462" s="227" t="s">
        <v>227</v>
      </c>
      <c r="AU1462" s="227" t="s">
        <v>93</v>
      </c>
      <c r="AY1462" s="20" t="s">
        <v>224</v>
      </c>
      <c r="BE1462" s="228">
        <f>IF(N1462="základní",J1462,0)</f>
        <v>0</v>
      </c>
      <c r="BF1462" s="228">
        <f>IF(N1462="snížená",J1462,0)</f>
        <v>0</v>
      </c>
      <c r="BG1462" s="228">
        <f>IF(N1462="zákl. přenesená",J1462,0)</f>
        <v>0</v>
      </c>
      <c r="BH1462" s="228">
        <f>IF(N1462="sníž. přenesená",J1462,0)</f>
        <v>0</v>
      </c>
      <c r="BI1462" s="228">
        <f>IF(N1462="nulová",J1462,0)</f>
        <v>0</v>
      </c>
      <c r="BJ1462" s="20" t="s">
        <v>93</v>
      </c>
      <c r="BK1462" s="228">
        <f>ROUND(I1462*H1462,2)</f>
        <v>0</v>
      </c>
      <c r="BL1462" s="20" t="s">
        <v>231</v>
      </c>
      <c r="BM1462" s="227" t="s">
        <v>1580</v>
      </c>
    </row>
    <row r="1463" s="2" customFormat="1">
      <c r="A1463" s="41"/>
      <c r="B1463" s="42"/>
      <c r="C1463" s="43"/>
      <c r="D1463" s="267" t="s">
        <v>314</v>
      </c>
      <c r="E1463" s="43"/>
      <c r="F1463" s="268" t="s">
        <v>1581</v>
      </c>
      <c r="G1463" s="43"/>
      <c r="H1463" s="43"/>
      <c r="I1463" s="269"/>
      <c r="J1463" s="43"/>
      <c r="K1463" s="43"/>
      <c r="L1463" s="47"/>
      <c r="M1463" s="270"/>
      <c r="N1463" s="271"/>
      <c r="O1463" s="87"/>
      <c r="P1463" s="87"/>
      <c r="Q1463" s="87"/>
      <c r="R1463" s="87"/>
      <c r="S1463" s="87"/>
      <c r="T1463" s="88"/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T1463" s="20" t="s">
        <v>314</v>
      </c>
      <c r="AU1463" s="20" t="s">
        <v>93</v>
      </c>
    </row>
    <row r="1464" s="14" customFormat="1">
      <c r="A1464" s="14"/>
      <c r="B1464" s="246"/>
      <c r="C1464" s="247"/>
      <c r="D1464" s="231" t="s">
        <v>268</v>
      </c>
      <c r="E1464" s="248" t="s">
        <v>19</v>
      </c>
      <c r="F1464" s="249" t="s">
        <v>1570</v>
      </c>
      <c r="G1464" s="247"/>
      <c r="H1464" s="248" t="s">
        <v>19</v>
      </c>
      <c r="I1464" s="250"/>
      <c r="J1464" s="247"/>
      <c r="K1464" s="247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268</v>
      </c>
      <c r="AU1464" s="255" t="s">
        <v>93</v>
      </c>
      <c r="AV1464" s="14" t="s">
        <v>82</v>
      </c>
      <c r="AW1464" s="14" t="s">
        <v>34</v>
      </c>
      <c r="AX1464" s="14" t="s">
        <v>74</v>
      </c>
      <c r="AY1464" s="255" t="s">
        <v>224</v>
      </c>
    </row>
    <row r="1465" s="13" customFormat="1">
      <c r="A1465" s="13"/>
      <c r="B1465" s="229"/>
      <c r="C1465" s="230"/>
      <c r="D1465" s="231" t="s">
        <v>268</v>
      </c>
      <c r="E1465" s="232" t="s">
        <v>19</v>
      </c>
      <c r="F1465" s="233" t="s">
        <v>1571</v>
      </c>
      <c r="G1465" s="230"/>
      <c r="H1465" s="234">
        <v>27.25</v>
      </c>
      <c r="I1465" s="235"/>
      <c r="J1465" s="230"/>
      <c r="K1465" s="230"/>
      <c r="L1465" s="236"/>
      <c r="M1465" s="237"/>
      <c r="N1465" s="238"/>
      <c r="O1465" s="238"/>
      <c r="P1465" s="238"/>
      <c r="Q1465" s="238"/>
      <c r="R1465" s="238"/>
      <c r="S1465" s="238"/>
      <c r="T1465" s="239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0" t="s">
        <v>268</v>
      </c>
      <c r="AU1465" s="240" t="s">
        <v>93</v>
      </c>
      <c r="AV1465" s="13" t="s">
        <v>93</v>
      </c>
      <c r="AW1465" s="13" t="s">
        <v>34</v>
      </c>
      <c r="AX1465" s="13" t="s">
        <v>82</v>
      </c>
      <c r="AY1465" s="240" t="s">
        <v>224</v>
      </c>
    </row>
    <row r="1466" s="2" customFormat="1" ht="24.15" customHeight="1">
      <c r="A1466" s="41"/>
      <c r="B1466" s="42"/>
      <c r="C1466" s="286" t="s">
        <v>1582</v>
      </c>
      <c r="D1466" s="286" t="s">
        <v>572</v>
      </c>
      <c r="E1466" s="287" t="s">
        <v>1583</v>
      </c>
      <c r="F1466" s="288" t="s">
        <v>1584</v>
      </c>
      <c r="G1466" s="289" t="s">
        <v>266</v>
      </c>
      <c r="H1466" s="290">
        <v>28.613</v>
      </c>
      <c r="I1466" s="291"/>
      <c r="J1466" s="292">
        <f>ROUND(I1466*H1466,2)</f>
        <v>0</v>
      </c>
      <c r="K1466" s="288" t="s">
        <v>312</v>
      </c>
      <c r="L1466" s="293"/>
      <c r="M1466" s="294" t="s">
        <v>19</v>
      </c>
      <c r="N1466" s="295" t="s">
        <v>46</v>
      </c>
      <c r="O1466" s="87"/>
      <c r="P1466" s="225">
        <f>O1466*H1466</f>
        <v>0</v>
      </c>
      <c r="Q1466" s="225">
        <v>0.0032200000000000002</v>
      </c>
      <c r="R1466" s="225">
        <f>Q1466*H1466</f>
        <v>0.092133859999999998</v>
      </c>
      <c r="S1466" s="225">
        <v>0</v>
      </c>
      <c r="T1466" s="226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27" t="s">
        <v>254</v>
      </c>
      <c r="AT1466" s="227" t="s">
        <v>572</v>
      </c>
      <c r="AU1466" s="227" t="s">
        <v>93</v>
      </c>
      <c r="AY1466" s="20" t="s">
        <v>224</v>
      </c>
      <c r="BE1466" s="228">
        <f>IF(N1466="základní",J1466,0)</f>
        <v>0</v>
      </c>
      <c r="BF1466" s="228">
        <f>IF(N1466="snížená",J1466,0)</f>
        <v>0</v>
      </c>
      <c r="BG1466" s="228">
        <f>IF(N1466="zákl. přenesená",J1466,0)</f>
        <v>0</v>
      </c>
      <c r="BH1466" s="228">
        <f>IF(N1466="sníž. přenesená",J1466,0)</f>
        <v>0</v>
      </c>
      <c r="BI1466" s="228">
        <f>IF(N1466="nulová",J1466,0)</f>
        <v>0</v>
      </c>
      <c r="BJ1466" s="20" t="s">
        <v>93</v>
      </c>
      <c r="BK1466" s="228">
        <f>ROUND(I1466*H1466,2)</f>
        <v>0</v>
      </c>
      <c r="BL1466" s="20" t="s">
        <v>231</v>
      </c>
      <c r="BM1466" s="227" t="s">
        <v>1585</v>
      </c>
    </row>
    <row r="1467" s="13" customFormat="1">
      <c r="A1467" s="13"/>
      <c r="B1467" s="229"/>
      <c r="C1467" s="230"/>
      <c r="D1467" s="231" t="s">
        <v>268</v>
      </c>
      <c r="E1467" s="232" t="s">
        <v>19</v>
      </c>
      <c r="F1467" s="233" t="s">
        <v>1586</v>
      </c>
      <c r="G1467" s="230"/>
      <c r="H1467" s="234">
        <v>28.613</v>
      </c>
      <c r="I1467" s="235"/>
      <c r="J1467" s="230"/>
      <c r="K1467" s="230"/>
      <c r="L1467" s="236"/>
      <c r="M1467" s="237"/>
      <c r="N1467" s="238"/>
      <c r="O1467" s="238"/>
      <c r="P1467" s="238"/>
      <c r="Q1467" s="238"/>
      <c r="R1467" s="238"/>
      <c r="S1467" s="238"/>
      <c r="T1467" s="23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0" t="s">
        <v>268</v>
      </c>
      <c r="AU1467" s="240" t="s">
        <v>93</v>
      </c>
      <c r="AV1467" s="13" t="s">
        <v>93</v>
      </c>
      <c r="AW1467" s="13" t="s">
        <v>34</v>
      </c>
      <c r="AX1467" s="13" t="s">
        <v>82</v>
      </c>
      <c r="AY1467" s="240" t="s">
        <v>224</v>
      </c>
    </row>
    <row r="1468" s="2" customFormat="1" ht="37.8" customHeight="1">
      <c r="A1468" s="41"/>
      <c r="B1468" s="42"/>
      <c r="C1468" s="216" t="s">
        <v>1587</v>
      </c>
      <c r="D1468" s="216" t="s">
        <v>227</v>
      </c>
      <c r="E1468" s="217" t="s">
        <v>1588</v>
      </c>
      <c r="F1468" s="218" t="s">
        <v>1589</v>
      </c>
      <c r="G1468" s="219" t="s">
        <v>266</v>
      </c>
      <c r="H1468" s="220">
        <v>27.25</v>
      </c>
      <c r="I1468" s="221"/>
      <c r="J1468" s="222">
        <f>ROUND(I1468*H1468,2)</f>
        <v>0</v>
      </c>
      <c r="K1468" s="218" t="s">
        <v>312</v>
      </c>
      <c r="L1468" s="47"/>
      <c r="M1468" s="223" t="s">
        <v>19</v>
      </c>
      <c r="N1468" s="224" t="s">
        <v>46</v>
      </c>
      <c r="O1468" s="87"/>
      <c r="P1468" s="225">
        <f>O1468*H1468</f>
        <v>0</v>
      </c>
      <c r="Q1468" s="225">
        <v>0.0045799999999999999</v>
      </c>
      <c r="R1468" s="225">
        <f>Q1468*H1468</f>
        <v>0.124805</v>
      </c>
      <c r="S1468" s="225">
        <v>0</v>
      </c>
      <c r="T1468" s="226">
        <f>S1468*H1468</f>
        <v>0</v>
      </c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R1468" s="227" t="s">
        <v>231</v>
      </c>
      <c r="AT1468" s="227" t="s">
        <v>227</v>
      </c>
      <c r="AU1468" s="227" t="s">
        <v>93</v>
      </c>
      <c r="AY1468" s="20" t="s">
        <v>224</v>
      </c>
      <c r="BE1468" s="228">
        <f>IF(N1468="základní",J1468,0)</f>
        <v>0</v>
      </c>
      <c r="BF1468" s="228">
        <f>IF(N1468="snížená",J1468,0)</f>
        <v>0</v>
      </c>
      <c r="BG1468" s="228">
        <f>IF(N1468="zákl. přenesená",J1468,0)</f>
        <v>0</v>
      </c>
      <c r="BH1468" s="228">
        <f>IF(N1468="sníž. přenesená",J1468,0)</f>
        <v>0</v>
      </c>
      <c r="BI1468" s="228">
        <f>IF(N1468="nulová",J1468,0)</f>
        <v>0</v>
      </c>
      <c r="BJ1468" s="20" t="s">
        <v>93</v>
      </c>
      <c r="BK1468" s="228">
        <f>ROUND(I1468*H1468,2)</f>
        <v>0</v>
      </c>
      <c r="BL1468" s="20" t="s">
        <v>231</v>
      </c>
      <c r="BM1468" s="227" t="s">
        <v>1590</v>
      </c>
    </row>
    <row r="1469" s="2" customFormat="1">
      <c r="A1469" s="41"/>
      <c r="B1469" s="42"/>
      <c r="C1469" s="43"/>
      <c r="D1469" s="267" t="s">
        <v>314</v>
      </c>
      <c r="E1469" s="43"/>
      <c r="F1469" s="268" t="s">
        <v>1591</v>
      </c>
      <c r="G1469" s="43"/>
      <c r="H1469" s="43"/>
      <c r="I1469" s="269"/>
      <c r="J1469" s="43"/>
      <c r="K1469" s="43"/>
      <c r="L1469" s="47"/>
      <c r="M1469" s="270"/>
      <c r="N1469" s="271"/>
      <c r="O1469" s="87"/>
      <c r="P1469" s="87"/>
      <c r="Q1469" s="87"/>
      <c r="R1469" s="87"/>
      <c r="S1469" s="87"/>
      <c r="T1469" s="88"/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T1469" s="20" t="s">
        <v>314</v>
      </c>
      <c r="AU1469" s="20" t="s">
        <v>93</v>
      </c>
    </row>
    <row r="1470" s="14" customFormat="1">
      <c r="A1470" s="14"/>
      <c r="B1470" s="246"/>
      <c r="C1470" s="247"/>
      <c r="D1470" s="231" t="s">
        <v>268</v>
      </c>
      <c r="E1470" s="248" t="s">
        <v>19</v>
      </c>
      <c r="F1470" s="249" t="s">
        <v>1570</v>
      </c>
      <c r="G1470" s="247"/>
      <c r="H1470" s="248" t="s">
        <v>19</v>
      </c>
      <c r="I1470" s="250"/>
      <c r="J1470" s="247"/>
      <c r="K1470" s="247"/>
      <c r="L1470" s="251"/>
      <c r="M1470" s="252"/>
      <c r="N1470" s="253"/>
      <c r="O1470" s="253"/>
      <c r="P1470" s="253"/>
      <c r="Q1470" s="253"/>
      <c r="R1470" s="253"/>
      <c r="S1470" s="253"/>
      <c r="T1470" s="25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5" t="s">
        <v>268</v>
      </c>
      <c r="AU1470" s="255" t="s">
        <v>93</v>
      </c>
      <c r="AV1470" s="14" t="s">
        <v>82</v>
      </c>
      <c r="AW1470" s="14" t="s">
        <v>34</v>
      </c>
      <c r="AX1470" s="14" t="s">
        <v>74</v>
      </c>
      <c r="AY1470" s="255" t="s">
        <v>224</v>
      </c>
    </row>
    <row r="1471" s="13" customFormat="1">
      <c r="A1471" s="13"/>
      <c r="B1471" s="229"/>
      <c r="C1471" s="230"/>
      <c r="D1471" s="231" t="s">
        <v>268</v>
      </c>
      <c r="E1471" s="232" t="s">
        <v>19</v>
      </c>
      <c r="F1471" s="233" t="s">
        <v>1571</v>
      </c>
      <c r="G1471" s="230"/>
      <c r="H1471" s="234">
        <v>27.25</v>
      </c>
      <c r="I1471" s="235"/>
      <c r="J1471" s="230"/>
      <c r="K1471" s="230"/>
      <c r="L1471" s="236"/>
      <c r="M1471" s="237"/>
      <c r="N1471" s="238"/>
      <c r="O1471" s="238"/>
      <c r="P1471" s="238"/>
      <c r="Q1471" s="238"/>
      <c r="R1471" s="238"/>
      <c r="S1471" s="238"/>
      <c r="T1471" s="23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0" t="s">
        <v>268</v>
      </c>
      <c r="AU1471" s="240" t="s">
        <v>93</v>
      </c>
      <c r="AV1471" s="13" t="s">
        <v>93</v>
      </c>
      <c r="AW1471" s="13" t="s">
        <v>34</v>
      </c>
      <c r="AX1471" s="13" t="s">
        <v>82</v>
      </c>
      <c r="AY1471" s="240" t="s">
        <v>224</v>
      </c>
    </row>
    <row r="1472" s="2" customFormat="1" ht="37.8" customHeight="1">
      <c r="A1472" s="41"/>
      <c r="B1472" s="42"/>
      <c r="C1472" s="216" t="s">
        <v>1592</v>
      </c>
      <c r="D1472" s="216" t="s">
        <v>227</v>
      </c>
      <c r="E1472" s="217" t="s">
        <v>1593</v>
      </c>
      <c r="F1472" s="218" t="s">
        <v>1594</v>
      </c>
      <c r="G1472" s="219" t="s">
        <v>266</v>
      </c>
      <c r="H1472" s="220">
        <v>2032.258</v>
      </c>
      <c r="I1472" s="221"/>
      <c r="J1472" s="222">
        <f>ROUND(I1472*H1472,2)</f>
        <v>0</v>
      </c>
      <c r="K1472" s="218" t="s">
        <v>312</v>
      </c>
      <c r="L1472" s="47"/>
      <c r="M1472" s="223" t="s">
        <v>19</v>
      </c>
      <c r="N1472" s="224" t="s">
        <v>46</v>
      </c>
      <c r="O1472" s="87"/>
      <c r="P1472" s="225">
        <f>O1472*H1472</f>
        <v>0</v>
      </c>
      <c r="Q1472" s="225">
        <v>0.0014</v>
      </c>
      <c r="R1472" s="225">
        <f>Q1472*H1472</f>
        <v>2.8451612000000002</v>
      </c>
      <c r="S1472" s="225">
        <v>0</v>
      </c>
      <c r="T1472" s="226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27" t="s">
        <v>231</v>
      </c>
      <c r="AT1472" s="227" t="s">
        <v>227</v>
      </c>
      <c r="AU1472" s="227" t="s">
        <v>93</v>
      </c>
      <c r="AY1472" s="20" t="s">
        <v>224</v>
      </c>
      <c r="BE1472" s="228">
        <f>IF(N1472="základní",J1472,0)</f>
        <v>0</v>
      </c>
      <c r="BF1472" s="228">
        <f>IF(N1472="snížená",J1472,0)</f>
        <v>0</v>
      </c>
      <c r="BG1472" s="228">
        <f>IF(N1472="zákl. přenesená",J1472,0)</f>
        <v>0</v>
      </c>
      <c r="BH1472" s="228">
        <f>IF(N1472="sníž. přenesená",J1472,0)</f>
        <v>0</v>
      </c>
      <c r="BI1472" s="228">
        <f>IF(N1472="nulová",J1472,0)</f>
        <v>0</v>
      </c>
      <c r="BJ1472" s="20" t="s">
        <v>93</v>
      </c>
      <c r="BK1472" s="228">
        <f>ROUND(I1472*H1472,2)</f>
        <v>0</v>
      </c>
      <c r="BL1472" s="20" t="s">
        <v>231</v>
      </c>
      <c r="BM1472" s="227" t="s">
        <v>1595</v>
      </c>
    </row>
    <row r="1473" s="2" customFormat="1">
      <c r="A1473" s="41"/>
      <c r="B1473" s="42"/>
      <c r="C1473" s="43"/>
      <c r="D1473" s="267" t="s">
        <v>314</v>
      </c>
      <c r="E1473" s="43"/>
      <c r="F1473" s="268" t="s">
        <v>1596</v>
      </c>
      <c r="G1473" s="43"/>
      <c r="H1473" s="43"/>
      <c r="I1473" s="269"/>
      <c r="J1473" s="43"/>
      <c r="K1473" s="43"/>
      <c r="L1473" s="47"/>
      <c r="M1473" s="270"/>
      <c r="N1473" s="271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T1473" s="20" t="s">
        <v>314</v>
      </c>
      <c r="AU1473" s="20" t="s">
        <v>93</v>
      </c>
    </row>
    <row r="1474" s="14" customFormat="1">
      <c r="A1474" s="14"/>
      <c r="B1474" s="246"/>
      <c r="C1474" s="247"/>
      <c r="D1474" s="231" t="s">
        <v>268</v>
      </c>
      <c r="E1474" s="248" t="s">
        <v>19</v>
      </c>
      <c r="F1474" s="249" t="s">
        <v>1597</v>
      </c>
      <c r="G1474" s="247"/>
      <c r="H1474" s="248" t="s">
        <v>19</v>
      </c>
      <c r="I1474" s="250"/>
      <c r="J1474" s="247"/>
      <c r="K1474" s="247"/>
      <c r="L1474" s="251"/>
      <c r="M1474" s="252"/>
      <c r="N1474" s="253"/>
      <c r="O1474" s="253"/>
      <c r="P1474" s="253"/>
      <c r="Q1474" s="253"/>
      <c r="R1474" s="253"/>
      <c r="S1474" s="253"/>
      <c r="T1474" s="25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5" t="s">
        <v>268</v>
      </c>
      <c r="AU1474" s="255" t="s">
        <v>93</v>
      </c>
      <c r="AV1474" s="14" t="s">
        <v>82</v>
      </c>
      <c r="AW1474" s="14" t="s">
        <v>34</v>
      </c>
      <c r="AX1474" s="14" t="s">
        <v>74</v>
      </c>
      <c r="AY1474" s="255" t="s">
        <v>224</v>
      </c>
    </row>
    <row r="1475" s="13" customFormat="1">
      <c r="A1475" s="13"/>
      <c r="B1475" s="229"/>
      <c r="C1475" s="230"/>
      <c r="D1475" s="231" t="s">
        <v>268</v>
      </c>
      <c r="E1475" s="232" t="s">
        <v>19</v>
      </c>
      <c r="F1475" s="233" t="s">
        <v>1598</v>
      </c>
      <c r="G1475" s="230"/>
      <c r="H1475" s="234">
        <v>18.696999999999999</v>
      </c>
      <c r="I1475" s="235"/>
      <c r="J1475" s="230"/>
      <c r="K1475" s="230"/>
      <c r="L1475" s="236"/>
      <c r="M1475" s="237"/>
      <c r="N1475" s="238"/>
      <c r="O1475" s="238"/>
      <c r="P1475" s="238"/>
      <c r="Q1475" s="238"/>
      <c r="R1475" s="238"/>
      <c r="S1475" s="238"/>
      <c r="T1475" s="239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40" t="s">
        <v>268</v>
      </c>
      <c r="AU1475" s="240" t="s">
        <v>93</v>
      </c>
      <c r="AV1475" s="13" t="s">
        <v>93</v>
      </c>
      <c r="AW1475" s="13" t="s">
        <v>34</v>
      </c>
      <c r="AX1475" s="13" t="s">
        <v>74</v>
      </c>
      <c r="AY1475" s="240" t="s">
        <v>224</v>
      </c>
    </row>
    <row r="1476" s="14" customFormat="1">
      <c r="A1476" s="14"/>
      <c r="B1476" s="246"/>
      <c r="C1476" s="247"/>
      <c r="D1476" s="231" t="s">
        <v>268</v>
      </c>
      <c r="E1476" s="248" t="s">
        <v>19</v>
      </c>
      <c r="F1476" s="249" t="s">
        <v>1599</v>
      </c>
      <c r="G1476" s="247"/>
      <c r="H1476" s="248" t="s">
        <v>19</v>
      </c>
      <c r="I1476" s="250"/>
      <c r="J1476" s="247"/>
      <c r="K1476" s="247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268</v>
      </c>
      <c r="AU1476" s="255" t="s">
        <v>93</v>
      </c>
      <c r="AV1476" s="14" t="s">
        <v>82</v>
      </c>
      <c r="AW1476" s="14" t="s">
        <v>34</v>
      </c>
      <c r="AX1476" s="14" t="s">
        <v>74</v>
      </c>
      <c r="AY1476" s="255" t="s">
        <v>224</v>
      </c>
    </row>
    <row r="1477" s="13" customFormat="1">
      <c r="A1477" s="13"/>
      <c r="B1477" s="229"/>
      <c r="C1477" s="230"/>
      <c r="D1477" s="231" t="s">
        <v>268</v>
      </c>
      <c r="E1477" s="232" t="s">
        <v>19</v>
      </c>
      <c r="F1477" s="233" t="s">
        <v>1600</v>
      </c>
      <c r="G1477" s="230"/>
      <c r="H1477" s="234">
        <v>2220.9009999999998</v>
      </c>
      <c r="I1477" s="235"/>
      <c r="J1477" s="230"/>
      <c r="K1477" s="230"/>
      <c r="L1477" s="236"/>
      <c r="M1477" s="237"/>
      <c r="N1477" s="238"/>
      <c r="O1477" s="238"/>
      <c r="P1477" s="238"/>
      <c r="Q1477" s="238"/>
      <c r="R1477" s="238"/>
      <c r="S1477" s="238"/>
      <c r="T1477" s="239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0" t="s">
        <v>268</v>
      </c>
      <c r="AU1477" s="240" t="s">
        <v>93</v>
      </c>
      <c r="AV1477" s="13" t="s">
        <v>93</v>
      </c>
      <c r="AW1477" s="13" t="s">
        <v>34</v>
      </c>
      <c r="AX1477" s="13" t="s">
        <v>74</v>
      </c>
      <c r="AY1477" s="240" t="s">
        <v>224</v>
      </c>
    </row>
    <row r="1478" s="14" customFormat="1">
      <c r="A1478" s="14"/>
      <c r="B1478" s="246"/>
      <c r="C1478" s="247"/>
      <c r="D1478" s="231" t="s">
        <v>268</v>
      </c>
      <c r="E1478" s="248" t="s">
        <v>19</v>
      </c>
      <c r="F1478" s="249" t="s">
        <v>1601</v>
      </c>
      <c r="G1478" s="247"/>
      <c r="H1478" s="248" t="s">
        <v>19</v>
      </c>
      <c r="I1478" s="250"/>
      <c r="J1478" s="247"/>
      <c r="K1478" s="247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268</v>
      </c>
      <c r="AU1478" s="255" t="s">
        <v>93</v>
      </c>
      <c r="AV1478" s="14" t="s">
        <v>82</v>
      </c>
      <c r="AW1478" s="14" t="s">
        <v>34</v>
      </c>
      <c r="AX1478" s="14" t="s">
        <v>74</v>
      </c>
      <c r="AY1478" s="255" t="s">
        <v>224</v>
      </c>
    </row>
    <row r="1479" s="13" customFormat="1">
      <c r="A1479" s="13"/>
      <c r="B1479" s="229"/>
      <c r="C1479" s="230"/>
      <c r="D1479" s="231" t="s">
        <v>268</v>
      </c>
      <c r="E1479" s="232" t="s">
        <v>19</v>
      </c>
      <c r="F1479" s="233" t="s">
        <v>1602</v>
      </c>
      <c r="G1479" s="230"/>
      <c r="H1479" s="234">
        <v>187.642</v>
      </c>
      <c r="I1479" s="235"/>
      <c r="J1479" s="230"/>
      <c r="K1479" s="230"/>
      <c r="L1479" s="236"/>
      <c r="M1479" s="237"/>
      <c r="N1479" s="238"/>
      <c r="O1479" s="238"/>
      <c r="P1479" s="238"/>
      <c r="Q1479" s="238"/>
      <c r="R1479" s="238"/>
      <c r="S1479" s="238"/>
      <c r="T1479" s="239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0" t="s">
        <v>268</v>
      </c>
      <c r="AU1479" s="240" t="s">
        <v>93</v>
      </c>
      <c r="AV1479" s="13" t="s">
        <v>93</v>
      </c>
      <c r="AW1479" s="13" t="s">
        <v>34</v>
      </c>
      <c r="AX1479" s="13" t="s">
        <v>74</v>
      </c>
      <c r="AY1479" s="240" t="s">
        <v>224</v>
      </c>
    </row>
    <row r="1480" s="14" customFormat="1">
      <c r="A1480" s="14"/>
      <c r="B1480" s="246"/>
      <c r="C1480" s="247"/>
      <c r="D1480" s="231" t="s">
        <v>268</v>
      </c>
      <c r="E1480" s="248" t="s">
        <v>19</v>
      </c>
      <c r="F1480" s="249" t="s">
        <v>1603</v>
      </c>
      <c r="G1480" s="247"/>
      <c r="H1480" s="248" t="s">
        <v>19</v>
      </c>
      <c r="I1480" s="250"/>
      <c r="J1480" s="247"/>
      <c r="K1480" s="247"/>
      <c r="L1480" s="251"/>
      <c r="M1480" s="252"/>
      <c r="N1480" s="253"/>
      <c r="O1480" s="253"/>
      <c r="P1480" s="253"/>
      <c r="Q1480" s="253"/>
      <c r="R1480" s="253"/>
      <c r="S1480" s="253"/>
      <c r="T1480" s="25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5" t="s">
        <v>268</v>
      </c>
      <c r="AU1480" s="255" t="s">
        <v>93</v>
      </c>
      <c r="AV1480" s="14" t="s">
        <v>82</v>
      </c>
      <c r="AW1480" s="14" t="s">
        <v>34</v>
      </c>
      <c r="AX1480" s="14" t="s">
        <v>74</v>
      </c>
      <c r="AY1480" s="255" t="s">
        <v>224</v>
      </c>
    </row>
    <row r="1481" s="13" customFormat="1">
      <c r="A1481" s="13"/>
      <c r="B1481" s="229"/>
      <c r="C1481" s="230"/>
      <c r="D1481" s="231" t="s">
        <v>268</v>
      </c>
      <c r="E1481" s="232" t="s">
        <v>19</v>
      </c>
      <c r="F1481" s="233" t="s">
        <v>1604</v>
      </c>
      <c r="G1481" s="230"/>
      <c r="H1481" s="234">
        <v>203.87000000000001</v>
      </c>
      <c r="I1481" s="235"/>
      <c r="J1481" s="230"/>
      <c r="K1481" s="230"/>
      <c r="L1481" s="236"/>
      <c r="M1481" s="237"/>
      <c r="N1481" s="238"/>
      <c r="O1481" s="238"/>
      <c r="P1481" s="238"/>
      <c r="Q1481" s="238"/>
      <c r="R1481" s="238"/>
      <c r="S1481" s="238"/>
      <c r="T1481" s="23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0" t="s">
        <v>268</v>
      </c>
      <c r="AU1481" s="240" t="s">
        <v>93</v>
      </c>
      <c r="AV1481" s="13" t="s">
        <v>93</v>
      </c>
      <c r="AW1481" s="13" t="s">
        <v>34</v>
      </c>
      <c r="AX1481" s="13" t="s">
        <v>74</v>
      </c>
      <c r="AY1481" s="240" t="s">
        <v>224</v>
      </c>
    </row>
    <row r="1482" s="14" customFormat="1">
      <c r="A1482" s="14"/>
      <c r="B1482" s="246"/>
      <c r="C1482" s="247"/>
      <c r="D1482" s="231" t="s">
        <v>268</v>
      </c>
      <c r="E1482" s="248" t="s">
        <v>19</v>
      </c>
      <c r="F1482" s="249" t="s">
        <v>667</v>
      </c>
      <c r="G1482" s="247"/>
      <c r="H1482" s="248" t="s">
        <v>19</v>
      </c>
      <c r="I1482" s="250"/>
      <c r="J1482" s="247"/>
      <c r="K1482" s="247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268</v>
      </c>
      <c r="AU1482" s="255" t="s">
        <v>93</v>
      </c>
      <c r="AV1482" s="14" t="s">
        <v>82</v>
      </c>
      <c r="AW1482" s="14" t="s">
        <v>34</v>
      </c>
      <c r="AX1482" s="14" t="s">
        <v>74</v>
      </c>
      <c r="AY1482" s="255" t="s">
        <v>224</v>
      </c>
    </row>
    <row r="1483" s="13" customFormat="1">
      <c r="A1483" s="13"/>
      <c r="B1483" s="229"/>
      <c r="C1483" s="230"/>
      <c r="D1483" s="231" t="s">
        <v>268</v>
      </c>
      <c r="E1483" s="232" t="s">
        <v>19</v>
      </c>
      <c r="F1483" s="233" t="s">
        <v>1605</v>
      </c>
      <c r="G1483" s="230"/>
      <c r="H1483" s="234">
        <v>106.414</v>
      </c>
      <c r="I1483" s="235"/>
      <c r="J1483" s="230"/>
      <c r="K1483" s="230"/>
      <c r="L1483" s="236"/>
      <c r="M1483" s="237"/>
      <c r="N1483" s="238"/>
      <c r="O1483" s="238"/>
      <c r="P1483" s="238"/>
      <c r="Q1483" s="238"/>
      <c r="R1483" s="238"/>
      <c r="S1483" s="238"/>
      <c r="T1483" s="23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0" t="s">
        <v>268</v>
      </c>
      <c r="AU1483" s="240" t="s">
        <v>93</v>
      </c>
      <c r="AV1483" s="13" t="s">
        <v>93</v>
      </c>
      <c r="AW1483" s="13" t="s">
        <v>34</v>
      </c>
      <c r="AX1483" s="13" t="s">
        <v>74</v>
      </c>
      <c r="AY1483" s="240" t="s">
        <v>224</v>
      </c>
    </row>
    <row r="1484" s="13" customFormat="1">
      <c r="A1484" s="13"/>
      <c r="B1484" s="229"/>
      <c r="C1484" s="230"/>
      <c r="D1484" s="231" t="s">
        <v>268</v>
      </c>
      <c r="E1484" s="232" t="s">
        <v>19</v>
      </c>
      <c r="F1484" s="233" t="s">
        <v>1606</v>
      </c>
      <c r="G1484" s="230"/>
      <c r="H1484" s="234">
        <v>296.97899999999998</v>
      </c>
      <c r="I1484" s="235"/>
      <c r="J1484" s="230"/>
      <c r="K1484" s="230"/>
      <c r="L1484" s="236"/>
      <c r="M1484" s="237"/>
      <c r="N1484" s="238"/>
      <c r="O1484" s="238"/>
      <c r="P1484" s="238"/>
      <c r="Q1484" s="238"/>
      <c r="R1484" s="238"/>
      <c r="S1484" s="238"/>
      <c r="T1484" s="23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40" t="s">
        <v>268</v>
      </c>
      <c r="AU1484" s="240" t="s">
        <v>93</v>
      </c>
      <c r="AV1484" s="13" t="s">
        <v>93</v>
      </c>
      <c r="AW1484" s="13" t="s">
        <v>34</v>
      </c>
      <c r="AX1484" s="13" t="s">
        <v>74</v>
      </c>
      <c r="AY1484" s="240" t="s">
        <v>224</v>
      </c>
    </row>
    <row r="1485" s="14" customFormat="1">
      <c r="A1485" s="14"/>
      <c r="B1485" s="246"/>
      <c r="C1485" s="247"/>
      <c r="D1485" s="231" t="s">
        <v>268</v>
      </c>
      <c r="E1485" s="248" t="s">
        <v>19</v>
      </c>
      <c r="F1485" s="249" t="s">
        <v>1607</v>
      </c>
      <c r="G1485" s="247"/>
      <c r="H1485" s="248" t="s">
        <v>19</v>
      </c>
      <c r="I1485" s="250"/>
      <c r="J1485" s="247"/>
      <c r="K1485" s="247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268</v>
      </c>
      <c r="AU1485" s="255" t="s">
        <v>93</v>
      </c>
      <c r="AV1485" s="14" t="s">
        <v>82</v>
      </c>
      <c r="AW1485" s="14" t="s">
        <v>34</v>
      </c>
      <c r="AX1485" s="14" t="s">
        <v>74</v>
      </c>
      <c r="AY1485" s="255" t="s">
        <v>224</v>
      </c>
    </row>
    <row r="1486" s="14" customFormat="1">
      <c r="A1486" s="14"/>
      <c r="B1486" s="246"/>
      <c r="C1486" s="247"/>
      <c r="D1486" s="231" t="s">
        <v>268</v>
      </c>
      <c r="E1486" s="248" t="s">
        <v>19</v>
      </c>
      <c r="F1486" s="249" t="s">
        <v>1608</v>
      </c>
      <c r="G1486" s="247"/>
      <c r="H1486" s="248" t="s">
        <v>19</v>
      </c>
      <c r="I1486" s="250"/>
      <c r="J1486" s="247"/>
      <c r="K1486" s="247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268</v>
      </c>
      <c r="AU1486" s="255" t="s">
        <v>93</v>
      </c>
      <c r="AV1486" s="14" t="s">
        <v>82</v>
      </c>
      <c r="AW1486" s="14" t="s">
        <v>34</v>
      </c>
      <c r="AX1486" s="14" t="s">
        <v>74</v>
      </c>
      <c r="AY1486" s="255" t="s">
        <v>224</v>
      </c>
    </row>
    <row r="1487" s="13" customFormat="1">
      <c r="A1487" s="13"/>
      <c r="B1487" s="229"/>
      <c r="C1487" s="230"/>
      <c r="D1487" s="231" t="s">
        <v>268</v>
      </c>
      <c r="E1487" s="232" t="s">
        <v>19</v>
      </c>
      <c r="F1487" s="233" t="s">
        <v>1609</v>
      </c>
      <c r="G1487" s="230"/>
      <c r="H1487" s="234">
        <v>16.096</v>
      </c>
      <c r="I1487" s="235"/>
      <c r="J1487" s="230"/>
      <c r="K1487" s="230"/>
      <c r="L1487" s="236"/>
      <c r="M1487" s="237"/>
      <c r="N1487" s="238"/>
      <c r="O1487" s="238"/>
      <c r="P1487" s="238"/>
      <c r="Q1487" s="238"/>
      <c r="R1487" s="238"/>
      <c r="S1487" s="238"/>
      <c r="T1487" s="23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0" t="s">
        <v>268</v>
      </c>
      <c r="AU1487" s="240" t="s">
        <v>93</v>
      </c>
      <c r="AV1487" s="13" t="s">
        <v>93</v>
      </c>
      <c r="AW1487" s="13" t="s">
        <v>34</v>
      </c>
      <c r="AX1487" s="13" t="s">
        <v>74</v>
      </c>
      <c r="AY1487" s="240" t="s">
        <v>224</v>
      </c>
    </row>
    <row r="1488" s="14" customFormat="1">
      <c r="A1488" s="14"/>
      <c r="B1488" s="246"/>
      <c r="C1488" s="247"/>
      <c r="D1488" s="231" t="s">
        <v>268</v>
      </c>
      <c r="E1488" s="248" t="s">
        <v>19</v>
      </c>
      <c r="F1488" s="249" t="s">
        <v>669</v>
      </c>
      <c r="G1488" s="247"/>
      <c r="H1488" s="248" t="s">
        <v>19</v>
      </c>
      <c r="I1488" s="250"/>
      <c r="J1488" s="247"/>
      <c r="K1488" s="247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268</v>
      </c>
      <c r="AU1488" s="255" t="s">
        <v>93</v>
      </c>
      <c r="AV1488" s="14" t="s">
        <v>82</v>
      </c>
      <c r="AW1488" s="14" t="s">
        <v>34</v>
      </c>
      <c r="AX1488" s="14" t="s">
        <v>74</v>
      </c>
      <c r="AY1488" s="255" t="s">
        <v>224</v>
      </c>
    </row>
    <row r="1489" s="13" customFormat="1">
      <c r="A1489" s="13"/>
      <c r="B1489" s="229"/>
      <c r="C1489" s="230"/>
      <c r="D1489" s="231" t="s">
        <v>268</v>
      </c>
      <c r="E1489" s="232" t="s">
        <v>19</v>
      </c>
      <c r="F1489" s="233" t="s">
        <v>1610</v>
      </c>
      <c r="G1489" s="230"/>
      <c r="H1489" s="234">
        <v>102.465</v>
      </c>
      <c r="I1489" s="235"/>
      <c r="J1489" s="230"/>
      <c r="K1489" s="230"/>
      <c r="L1489" s="236"/>
      <c r="M1489" s="237"/>
      <c r="N1489" s="238"/>
      <c r="O1489" s="238"/>
      <c r="P1489" s="238"/>
      <c r="Q1489" s="238"/>
      <c r="R1489" s="238"/>
      <c r="S1489" s="238"/>
      <c r="T1489" s="23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0" t="s">
        <v>268</v>
      </c>
      <c r="AU1489" s="240" t="s">
        <v>93</v>
      </c>
      <c r="AV1489" s="13" t="s">
        <v>93</v>
      </c>
      <c r="AW1489" s="13" t="s">
        <v>34</v>
      </c>
      <c r="AX1489" s="13" t="s">
        <v>74</v>
      </c>
      <c r="AY1489" s="240" t="s">
        <v>224</v>
      </c>
    </row>
    <row r="1490" s="14" customFormat="1">
      <c r="A1490" s="14"/>
      <c r="B1490" s="246"/>
      <c r="C1490" s="247"/>
      <c r="D1490" s="231" t="s">
        <v>268</v>
      </c>
      <c r="E1490" s="248" t="s">
        <v>19</v>
      </c>
      <c r="F1490" s="249" t="s">
        <v>1003</v>
      </c>
      <c r="G1490" s="247"/>
      <c r="H1490" s="248" t="s">
        <v>19</v>
      </c>
      <c r="I1490" s="250"/>
      <c r="J1490" s="247"/>
      <c r="K1490" s="247"/>
      <c r="L1490" s="251"/>
      <c r="M1490" s="252"/>
      <c r="N1490" s="253"/>
      <c r="O1490" s="253"/>
      <c r="P1490" s="253"/>
      <c r="Q1490" s="253"/>
      <c r="R1490" s="253"/>
      <c r="S1490" s="253"/>
      <c r="T1490" s="25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5" t="s">
        <v>268</v>
      </c>
      <c r="AU1490" s="255" t="s">
        <v>93</v>
      </c>
      <c r="AV1490" s="14" t="s">
        <v>82</v>
      </c>
      <c r="AW1490" s="14" t="s">
        <v>34</v>
      </c>
      <c r="AX1490" s="14" t="s">
        <v>74</v>
      </c>
      <c r="AY1490" s="255" t="s">
        <v>224</v>
      </c>
    </row>
    <row r="1491" s="13" customFormat="1">
      <c r="A1491" s="13"/>
      <c r="B1491" s="229"/>
      <c r="C1491" s="230"/>
      <c r="D1491" s="231" t="s">
        <v>268</v>
      </c>
      <c r="E1491" s="232" t="s">
        <v>19</v>
      </c>
      <c r="F1491" s="233" t="s">
        <v>1611</v>
      </c>
      <c r="G1491" s="230"/>
      <c r="H1491" s="234">
        <v>46.625</v>
      </c>
      <c r="I1491" s="235"/>
      <c r="J1491" s="230"/>
      <c r="K1491" s="230"/>
      <c r="L1491" s="236"/>
      <c r="M1491" s="237"/>
      <c r="N1491" s="238"/>
      <c r="O1491" s="238"/>
      <c r="P1491" s="238"/>
      <c r="Q1491" s="238"/>
      <c r="R1491" s="238"/>
      <c r="S1491" s="238"/>
      <c r="T1491" s="23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0" t="s">
        <v>268</v>
      </c>
      <c r="AU1491" s="240" t="s">
        <v>93</v>
      </c>
      <c r="AV1491" s="13" t="s">
        <v>93</v>
      </c>
      <c r="AW1491" s="13" t="s">
        <v>34</v>
      </c>
      <c r="AX1491" s="13" t="s">
        <v>74</v>
      </c>
      <c r="AY1491" s="240" t="s">
        <v>224</v>
      </c>
    </row>
    <row r="1492" s="13" customFormat="1">
      <c r="A1492" s="13"/>
      <c r="B1492" s="229"/>
      <c r="C1492" s="230"/>
      <c r="D1492" s="231" t="s">
        <v>268</v>
      </c>
      <c r="E1492" s="232" t="s">
        <v>19</v>
      </c>
      <c r="F1492" s="233" t="s">
        <v>1612</v>
      </c>
      <c r="G1492" s="230"/>
      <c r="H1492" s="234">
        <v>0.95999999999999996</v>
      </c>
      <c r="I1492" s="235"/>
      <c r="J1492" s="230"/>
      <c r="K1492" s="230"/>
      <c r="L1492" s="236"/>
      <c r="M1492" s="237"/>
      <c r="N1492" s="238"/>
      <c r="O1492" s="238"/>
      <c r="P1492" s="238"/>
      <c r="Q1492" s="238"/>
      <c r="R1492" s="238"/>
      <c r="S1492" s="238"/>
      <c r="T1492" s="239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0" t="s">
        <v>268</v>
      </c>
      <c r="AU1492" s="240" t="s">
        <v>93</v>
      </c>
      <c r="AV1492" s="13" t="s">
        <v>93</v>
      </c>
      <c r="AW1492" s="13" t="s">
        <v>34</v>
      </c>
      <c r="AX1492" s="13" t="s">
        <v>74</v>
      </c>
      <c r="AY1492" s="240" t="s">
        <v>224</v>
      </c>
    </row>
    <row r="1493" s="14" customFormat="1">
      <c r="A1493" s="14"/>
      <c r="B1493" s="246"/>
      <c r="C1493" s="247"/>
      <c r="D1493" s="231" t="s">
        <v>268</v>
      </c>
      <c r="E1493" s="248" t="s">
        <v>19</v>
      </c>
      <c r="F1493" s="249" t="s">
        <v>1613</v>
      </c>
      <c r="G1493" s="247"/>
      <c r="H1493" s="248" t="s">
        <v>19</v>
      </c>
      <c r="I1493" s="250"/>
      <c r="J1493" s="247"/>
      <c r="K1493" s="247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268</v>
      </c>
      <c r="AU1493" s="255" t="s">
        <v>93</v>
      </c>
      <c r="AV1493" s="14" t="s">
        <v>82</v>
      </c>
      <c r="AW1493" s="14" t="s">
        <v>34</v>
      </c>
      <c r="AX1493" s="14" t="s">
        <v>74</v>
      </c>
      <c r="AY1493" s="255" t="s">
        <v>224</v>
      </c>
    </row>
    <row r="1494" s="13" customFormat="1">
      <c r="A1494" s="13"/>
      <c r="B1494" s="229"/>
      <c r="C1494" s="230"/>
      <c r="D1494" s="231" t="s">
        <v>268</v>
      </c>
      <c r="E1494" s="232" t="s">
        <v>19</v>
      </c>
      <c r="F1494" s="233" t="s">
        <v>1614</v>
      </c>
      <c r="G1494" s="230"/>
      <c r="H1494" s="234">
        <v>18.079999999999998</v>
      </c>
      <c r="I1494" s="235"/>
      <c r="J1494" s="230"/>
      <c r="K1494" s="230"/>
      <c r="L1494" s="236"/>
      <c r="M1494" s="237"/>
      <c r="N1494" s="238"/>
      <c r="O1494" s="238"/>
      <c r="P1494" s="238"/>
      <c r="Q1494" s="238"/>
      <c r="R1494" s="238"/>
      <c r="S1494" s="238"/>
      <c r="T1494" s="23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0" t="s">
        <v>268</v>
      </c>
      <c r="AU1494" s="240" t="s">
        <v>93</v>
      </c>
      <c r="AV1494" s="13" t="s">
        <v>93</v>
      </c>
      <c r="AW1494" s="13" t="s">
        <v>34</v>
      </c>
      <c r="AX1494" s="13" t="s">
        <v>74</v>
      </c>
      <c r="AY1494" s="240" t="s">
        <v>224</v>
      </c>
    </row>
    <row r="1495" s="14" customFormat="1">
      <c r="A1495" s="14"/>
      <c r="B1495" s="246"/>
      <c r="C1495" s="247"/>
      <c r="D1495" s="231" t="s">
        <v>268</v>
      </c>
      <c r="E1495" s="248" t="s">
        <v>19</v>
      </c>
      <c r="F1495" s="249" t="s">
        <v>1615</v>
      </c>
      <c r="G1495" s="247"/>
      <c r="H1495" s="248" t="s">
        <v>19</v>
      </c>
      <c r="I1495" s="250"/>
      <c r="J1495" s="247"/>
      <c r="K1495" s="247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268</v>
      </c>
      <c r="AU1495" s="255" t="s">
        <v>93</v>
      </c>
      <c r="AV1495" s="14" t="s">
        <v>82</v>
      </c>
      <c r="AW1495" s="14" t="s">
        <v>34</v>
      </c>
      <c r="AX1495" s="14" t="s">
        <v>74</v>
      </c>
      <c r="AY1495" s="255" t="s">
        <v>224</v>
      </c>
    </row>
    <row r="1496" s="13" customFormat="1">
      <c r="A1496" s="13"/>
      <c r="B1496" s="229"/>
      <c r="C1496" s="230"/>
      <c r="D1496" s="231" t="s">
        <v>268</v>
      </c>
      <c r="E1496" s="232" t="s">
        <v>19</v>
      </c>
      <c r="F1496" s="233" t="s">
        <v>1616</v>
      </c>
      <c r="G1496" s="230"/>
      <c r="H1496" s="234">
        <v>-1259.711</v>
      </c>
      <c r="I1496" s="235"/>
      <c r="J1496" s="230"/>
      <c r="K1496" s="230"/>
      <c r="L1496" s="236"/>
      <c r="M1496" s="237"/>
      <c r="N1496" s="238"/>
      <c r="O1496" s="238"/>
      <c r="P1496" s="238"/>
      <c r="Q1496" s="238"/>
      <c r="R1496" s="238"/>
      <c r="S1496" s="238"/>
      <c r="T1496" s="23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0" t="s">
        <v>268</v>
      </c>
      <c r="AU1496" s="240" t="s">
        <v>93</v>
      </c>
      <c r="AV1496" s="13" t="s">
        <v>93</v>
      </c>
      <c r="AW1496" s="13" t="s">
        <v>34</v>
      </c>
      <c r="AX1496" s="13" t="s">
        <v>74</v>
      </c>
      <c r="AY1496" s="240" t="s">
        <v>224</v>
      </c>
    </row>
    <row r="1497" s="14" customFormat="1">
      <c r="A1497" s="14"/>
      <c r="B1497" s="246"/>
      <c r="C1497" s="247"/>
      <c r="D1497" s="231" t="s">
        <v>268</v>
      </c>
      <c r="E1497" s="248" t="s">
        <v>19</v>
      </c>
      <c r="F1497" s="249" t="s">
        <v>1617</v>
      </c>
      <c r="G1497" s="247"/>
      <c r="H1497" s="248" t="s">
        <v>19</v>
      </c>
      <c r="I1497" s="250"/>
      <c r="J1497" s="247"/>
      <c r="K1497" s="247"/>
      <c r="L1497" s="251"/>
      <c r="M1497" s="252"/>
      <c r="N1497" s="253"/>
      <c r="O1497" s="253"/>
      <c r="P1497" s="253"/>
      <c r="Q1497" s="253"/>
      <c r="R1497" s="253"/>
      <c r="S1497" s="253"/>
      <c r="T1497" s="25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5" t="s">
        <v>268</v>
      </c>
      <c r="AU1497" s="255" t="s">
        <v>93</v>
      </c>
      <c r="AV1497" s="14" t="s">
        <v>82</v>
      </c>
      <c r="AW1497" s="14" t="s">
        <v>34</v>
      </c>
      <c r="AX1497" s="14" t="s">
        <v>74</v>
      </c>
      <c r="AY1497" s="255" t="s">
        <v>224</v>
      </c>
    </row>
    <row r="1498" s="13" customFormat="1">
      <c r="A1498" s="13"/>
      <c r="B1498" s="229"/>
      <c r="C1498" s="230"/>
      <c r="D1498" s="231" t="s">
        <v>268</v>
      </c>
      <c r="E1498" s="232" t="s">
        <v>19</v>
      </c>
      <c r="F1498" s="233" t="s">
        <v>1618</v>
      </c>
      <c r="G1498" s="230"/>
      <c r="H1498" s="234">
        <v>73.239999999999995</v>
      </c>
      <c r="I1498" s="235"/>
      <c r="J1498" s="230"/>
      <c r="K1498" s="230"/>
      <c r="L1498" s="236"/>
      <c r="M1498" s="237"/>
      <c r="N1498" s="238"/>
      <c r="O1498" s="238"/>
      <c r="P1498" s="238"/>
      <c r="Q1498" s="238"/>
      <c r="R1498" s="238"/>
      <c r="S1498" s="238"/>
      <c r="T1498" s="23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40" t="s">
        <v>268</v>
      </c>
      <c r="AU1498" s="240" t="s">
        <v>93</v>
      </c>
      <c r="AV1498" s="13" t="s">
        <v>93</v>
      </c>
      <c r="AW1498" s="13" t="s">
        <v>34</v>
      </c>
      <c r="AX1498" s="13" t="s">
        <v>74</v>
      </c>
      <c r="AY1498" s="240" t="s">
        <v>224</v>
      </c>
    </row>
    <row r="1499" s="16" customFormat="1">
      <c r="A1499" s="16"/>
      <c r="B1499" s="272"/>
      <c r="C1499" s="273"/>
      <c r="D1499" s="231" t="s">
        <v>268</v>
      </c>
      <c r="E1499" s="274" t="s">
        <v>19</v>
      </c>
      <c r="F1499" s="275" t="s">
        <v>351</v>
      </c>
      <c r="G1499" s="273"/>
      <c r="H1499" s="276">
        <v>2032.258</v>
      </c>
      <c r="I1499" s="277"/>
      <c r="J1499" s="273"/>
      <c r="K1499" s="273"/>
      <c r="L1499" s="278"/>
      <c r="M1499" s="279"/>
      <c r="N1499" s="280"/>
      <c r="O1499" s="280"/>
      <c r="P1499" s="280"/>
      <c r="Q1499" s="280"/>
      <c r="R1499" s="280"/>
      <c r="S1499" s="280"/>
      <c r="T1499" s="281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T1499" s="282" t="s">
        <v>268</v>
      </c>
      <c r="AU1499" s="282" t="s">
        <v>93</v>
      </c>
      <c r="AV1499" s="16" t="s">
        <v>231</v>
      </c>
      <c r="AW1499" s="16" t="s">
        <v>34</v>
      </c>
      <c r="AX1499" s="16" t="s">
        <v>82</v>
      </c>
      <c r="AY1499" s="282" t="s">
        <v>224</v>
      </c>
    </row>
    <row r="1500" s="2" customFormat="1" ht="33" customHeight="1">
      <c r="A1500" s="41"/>
      <c r="B1500" s="42"/>
      <c r="C1500" s="216" t="s">
        <v>1619</v>
      </c>
      <c r="D1500" s="216" t="s">
        <v>227</v>
      </c>
      <c r="E1500" s="217" t="s">
        <v>1620</v>
      </c>
      <c r="F1500" s="218" t="s">
        <v>1621</v>
      </c>
      <c r="G1500" s="219" t="s">
        <v>266</v>
      </c>
      <c r="H1500" s="220">
        <v>776.798</v>
      </c>
      <c r="I1500" s="221"/>
      <c r="J1500" s="222">
        <f>ROUND(I1500*H1500,2)</f>
        <v>0</v>
      </c>
      <c r="K1500" s="218" t="s">
        <v>312</v>
      </c>
      <c r="L1500" s="47"/>
      <c r="M1500" s="223" t="s">
        <v>19</v>
      </c>
      <c r="N1500" s="224" t="s">
        <v>46</v>
      </c>
      <c r="O1500" s="87"/>
      <c r="P1500" s="225">
        <f>O1500*H1500</f>
        <v>0</v>
      </c>
      <c r="Q1500" s="225">
        <v>0.0043800000000000002</v>
      </c>
      <c r="R1500" s="225">
        <f>Q1500*H1500</f>
        <v>3.40237524</v>
      </c>
      <c r="S1500" s="225">
        <v>0</v>
      </c>
      <c r="T1500" s="226">
        <f>S1500*H1500</f>
        <v>0</v>
      </c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R1500" s="227" t="s">
        <v>231</v>
      </c>
      <c r="AT1500" s="227" t="s">
        <v>227</v>
      </c>
      <c r="AU1500" s="227" t="s">
        <v>93</v>
      </c>
      <c r="AY1500" s="20" t="s">
        <v>224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20" t="s">
        <v>93</v>
      </c>
      <c r="BK1500" s="228">
        <f>ROUND(I1500*H1500,2)</f>
        <v>0</v>
      </c>
      <c r="BL1500" s="20" t="s">
        <v>231</v>
      </c>
      <c r="BM1500" s="227" t="s">
        <v>1622</v>
      </c>
    </row>
    <row r="1501" s="2" customFormat="1">
      <c r="A1501" s="41"/>
      <c r="B1501" s="42"/>
      <c r="C1501" s="43"/>
      <c r="D1501" s="267" t="s">
        <v>314</v>
      </c>
      <c r="E1501" s="43"/>
      <c r="F1501" s="268" t="s">
        <v>1623</v>
      </c>
      <c r="G1501" s="43"/>
      <c r="H1501" s="43"/>
      <c r="I1501" s="269"/>
      <c r="J1501" s="43"/>
      <c r="K1501" s="43"/>
      <c r="L1501" s="47"/>
      <c r="M1501" s="270"/>
      <c r="N1501" s="271"/>
      <c r="O1501" s="87"/>
      <c r="P1501" s="87"/>
      <c r="Q1501" s="87"/>
      <c r="R1501" s="87"/>
      <c r="S1501" s="87"/>
      <c r="T1501" s="88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T1501" s="20" t="s">
        <v>314</v>
      </c>
      <c r="AU1501" s="20" t="s">
        <v>93</v>
      </c>
    </row>
    <row r="1502" s="14" customFormat="1">
      <c r="A1502" s="14"/>
      <c r="B1502" s="246"/>
      <c r="C1502" s="247"/>
      <c r="D1502" s="231" t="s">
        <v>268</v>
      </c>
      <c r="E1502" s="248" t="s">
        <v>19</v>
      </c>
      <c r="F1502" s="249" t="s">
        <v>1624</v>
      </c>
      <c r="G1502" s="247"/>
      <c r="H1502" s="248" t="s">
        <v>19</v>
      </c>
      <c r="I1502" s="250"/>
      <c r="J1502" s="247"/>
      <c r="K1502" s="247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268</v>
      </c>
      <c r="AU1502" s="255" t="s">
        <v>93</v>
      </c>
      <c r="AV1502" s="14" t="s">
        <v>82</v>
      </c>
      <c r="AW1502" s="14" t="s">
        <v>34</v>
      </c>
      <c r="AX1502" s="14" t="s">
        <v>74</v>
      </c>
      <c r="AY1502" s="255" t="s">
        <v>224</v>
      </c>
    </row>
    <row r="1503" s="13" customFormat="1">
      <c r="A1503" s="13"/>
      <c r="B1503" s="229"/>
      <c r="C1503" s="230"/>
      <c r="D1503" s="231" t="s">
        <v>268</v>
      </c>
      <c r="E1503" s="232" t="s">
        <v>19</v>
      </c>
      <c r="F1503" s="233" t="s">
        <v>1625</v>
      </c>
      <c r="G1503" s="230"/>
      <c r="H1503" s="234">
        <v>293.12599999999998</v>
      </c>
      <c r="I1503" s="235"/>
      <c r="J1503" s="230"/>
      <c r="K1503" s="230"/>
      <c r="L1503" s="236"/>
      <c r="M1503" s="237"/>
      <c r="N1503" s="238"/>
      <c r="O1503" s="238"/>
      <c r="P1503" s="238"/>
      <c r="Q1503" s="238"/>
      <c r="R1503" s="238"/>
      <c r="S1503" s="238"/>
      <c r="T1503" s="239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0" t="s">
        <v>268</v>
      </c>
      <c r="AU1503" s="240" t="s">
        <v>93</v>
      </c>
      <c r="AV1503" s="13" t="s">
        <v>93</v>
      </c>
      <c r="AW1503" s="13" t="s">
        <v>34</v>
      </c>
      <c r="AX1503" s="13" t="s">
        <v>74</v>
      </c>
      <c r="AY1503" s="240" t="s">
        <v>224</v>
      </c>
    </row>
    <row r="1504" s="14" customFormat="1">
      <c r="A1504" s="14"/>
      <c r="B1504" s="246"/>
      <c r="C1504" s="247"/>
      <c r="D1504" s="231" t="s">
        <v>268</v>
      </c>
      <c r="E1504" s="248" t="s">
        <v>19</v>
      </c>
      <c r="F1504" s="249" t="s">
        <v>1626</v>
      </c>
      <c r="G1504" s="247"/>
      <c r="H1504" s="248" t="s">
        <v>19</v>
      </c>
      <c r="I1504" s="250"/>
      <c r="J1504" s="247"/>
      <c r="K1504" s="247"/>
      <c r="L1504" s="251"/>
      <c r="M1504" s="252"/>
      <c r="N1504" s="253"/>
      <c r="O1504" s="253"/>
      <c r="P1504" s="253"/>
      <c r="Q1504" s="253"/>
      <c r="R1504" s="253"/>
      <c r="S1504" s="253"/>
      <c r="T1504" s="25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5" t="s">
        <v>268</v>
      </c>
      <c r="AU1504" s="255" t="s">
        <v>93</v>
      </c>
      <c r="AV1504" s="14" t="s">
        <v>82</v>
      </c>
      <c r="AW1504" s="14" t="s">
        <v>34</v>
      </c>
      <c r="AX1504" s="14" t="s">
        <v>74</v>
      </c>
      <c r="AY1504" s="255" t="s">
        <v>224</v>
      </c>
    </row>
    <row r="1505" s="13" customFormat="1">
      <c r="A1505" s="13"/>
      <c r="B1505" s="229"/>
      <c r="C1505" s="230"/>
      <c r="D1505" s="231" t="s">
        <v>268</v>
      </c>
      <c r="E1505" s="232" t="s">
        <v>19</v>
      </c>
      <c r="F1505" s="233" t="s">
        <v>1627</v>
      </c>
      <c r="G1505" s="230"/>
      <c r="H1505" s="234">
        <v>483.67200000000003</v>
      </c>
      <c r="I1505" s="235"/>
      <c r="J1505" s="230"/>
      <c r="K1505" s="230"/>
      <c r="L1505" s="236"/>
      <c r="M1505" s="237"/>
      <c r="N1505" s="238"/>
      <c r="O1505" s="238"/>
      <c r="P1505" s="238"/>
      <c r="Q1505" s="238"/>
      <c r="R1505" s="238"/>
      <c r="S1505" s="238"/>
      <c r="T1505" s="239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0" t="s">
        <v>268</v>
      </c>
      <c r="AU1505" s="240" t="s">
        <v>93</v>
      </c>
      <c r="AV1505" s="13" t="s">
        <v>93</v>
      </c>
      <c r="AW1505" s="13" t="s">
        <v>34</v>
      </c>
      <c r="AX1505" s="13" t="s">
        <v>74</v>
      </c>
      <c r="AY1505" s="240" t="s">
        <v>224</v>
      </c>
    </row>
    <row r="1506" s="16" customFormat="1">
      <c r="A1506" s="16"/>
      <c r="B1506" s="272"/>
      <c r="C1506" s="273"/>
      <c r="D1506" s="231" t="s">
        <v>268</v>
      </c>
      <c r="E1506" s="274" t="s">
        <v>19</v>
      </c>
      <c r="F1506" s="275" t="s">
        <v>351</v>
      </c>
      <c r="G1506" s="273"/>
      <c r="H1506" s="276">
        <v>776.798</v>
      </c>
      <c r="I1506" s="277"/>
      <c r="J1506" s="273"/>
      <c r="K1506" s="273"/>
      <c r="L1506" s="278"/>
      <c r="M1506" s="279"/>
      <c r="N1506" s="280"/>
      <c r="O1506" s="280"/>
      <c r="P1506" s="280"/>
      <c r="Q1506" s="280"/>
      <c r="R1506" s="280"/>
      <c r="S1506" s="280"/>
      <c r="T1506" s="281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T1506" s="282" t="s">
        <v>268</v>
      </c>
      <c r="AU1506" s="282" t="s">
        <v>93</v>
      </c>
      <c r="AV1506" s="16" t="s">
        <v>231</v>
      </c>
      <c r="AW1506" s="16" t="s">
        <v>34</v>
      </c>
      <c r="AX1506" s="16" t="s">
        <v>82</v>
      </c>
      <c r="AY1506" s="282" t="s">
        <v>224</v>
      </c>
    </row>
    <row r="1507" s="2" customFormat="1" ht="44.25" customHeight="1">
      <c r="A1507" s="41"/>
      <c r="B1507" s="42"/>
      <c r="C1507" s="216" t="s">
        <v>1628</v>
      </c>
      <c r="D1507" s="216" t="s">
        <v>227</v>
      </c>
      <c r="E1507" s="217" t="s">
        <v>1496</v>
      </c>
      <c r="F1507" s="218" t="s">
        <v>1497</v>
      </c>
      <c r="G1507" s="219" t="s">
        <v>471</v>
      </c>
      <c r="H1507" s="220">
        <v>1456.961</v>
      </c>
      <c r="I1507" s="221"/>
      <c r="J1507" s="222">
        <f>ROUND(I1507*H1507,2)</f>
        <v>0</v>
      </c>
      <c r="K1507" s="218" t="s">
        <v>312</v>
      </c>
      <c r="L1507" s="47"/>
      <c r="M1507" s="223" t="s">
        <v>19</v>
      </c>
      <c r="N1507" s="224" t="s">
        <v>46</v>
      </c>
      <c r="O1507" s="87"/>
      <c r="P1507" s="225">
        <f>O1507*H1507</f>
        <v>0</v>
      </c>
      <c r="Q1507" s="225">
        <v>0</v>
      </c>
      <c r="R1507" s="225">
        <f>Q1507*H1507</f>
        <v>0</v>
      </c>
      <c r="S1507" s="225">
        <v>0</v>
      </c>
      <c r="T1507" s="226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27" t="s">
        <v>231</v>
      </c>
      <c r="AT1507" s="227" t="s">
        <v>227</v>
      </c>
      <c r="AU1507" s="227" t="s">
        <v>93</v>
      </c>
      <c r="AY1507" s="20" t="s">
        <v>224</v>
      </c>
      <c r="BE1507" s="228">
        <f>IF(N1507="základní",J1507,0)</f>
        <v>0</v>
      </c>
      <c r="BF1507" s="228">
        <f>IF(N1507="snížená",J1507,0)</f>
        <v>0</v>
      </c>
      <c r="BG1507" s="228">
        <f>IF(N1507="zákl. přenesená",J1507,0)</f>
        <v>0</v>
      </c>
      <c r="BH1507" s="228">
        <f>IF(N1507="sníž. přenesená",J1507,0)</f>
        <v>0</v>
      </c>
      <c r="BI1507" s="228">
        <f>IF(N1507="nulová",J1507,0)</f>
        <v>0</v>
      </c>
      <c r="BJ1507" s="20" t="s">
        <v>93</v>
      </c>
      <c r="BK1507" s="228">
        <f>ROUND(I1507*H1507,2)</f>
        <v>0</v>
      </c>
      <c r="BL1507" s="20" t="s">
        <v>231</v>
      </c>
      <c r="BM1507" s="227" t="s">
        <v>1629</v>
      </c>
    </row>
    <row r="1508" s="2" customFormat="1">
      <c r="A1508" s="41"/>
      <c r="B1508" s="42"/>
      <c r="C1508" s="43"/>
      <c r="D1508" s="267" t="s">
        <v>314</v>
      </c>
      <c r="E1508" s="43"/>
      <c r="F1508" s="268" t="s">
        <v>1499</v>
      </c>
      <c r="G1508" s="43"/>
      <c r="H1508" s="43"/>
      <c r="I1508" s="269"/>
      <c r="J1508" s="43"/>
      <c r="K1508" s="43"/>
      <c r="L1508" s="47"/>
      <c r="M1508" s="270"/>
      <c r="N1508" s="271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20" t="s">
        <v>314</v>
      </c>
      <c r="AU1508" s="20" t="s">
        <v>93</v>
      </c>
    </row>
    <row r="1509" s="14" customFormat="1">
      <c r="A1509" s="14"/>
      <c r="B1509" s="246"/>
      <c r="C1509" s="247"/>
      <c r="D1509" s="231" t="s">
        <v>268</v>
      </c>
      <c r="E1509" s="248" t="s">
        <v>19</v>
      </c>
      <c r="F1509" s="249" t="s">
        <v>1630</v>
      </c>
      <c r="G1509" s="247"/>
      <c r="H1509" s="248" t="s">
        <v>19</v>
      </c>
      <c r="I1509" s="250"/>
      <c r="J1509" s="247"/>
      <c r="K1509" s="247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268</v>
      </c>
      <c r="AU1509" s="255" t="s">
        <v>93</v>
      </c>
      <c r="AV1509" s="14" t="s">
        <v>82</v>
      </c>
      <c r="AW1509" s="14" t="s">
        <v>34</v>
      </c>
      <c r="AX1509" s="14" t="s">
        <v>74</v>
      </c>
      <c r="AY1509" s="255" t="s">
        <v>224</v>
      </c>
    </row>
    <row r="1510" s="14" customFormat="1">
      <c r="A1510" s="14"/>
      <c r="B1510" s="246"/>
      <c r="C1510" s="247"/>
      <c r="D1510" s="231" t="s">
        <v>268</v>
      </c>
      <c r="E1510" s="248" t="s">
        <v>19</v>
      </c>
      <c r="F1510" s="249" t="s">
        <v>496</v>
      </c>
      <c r="G1510" s="247"/>
      <c r="H1510" s="248" t="s">
        <v>19</v>
      </c>
      <c r="I1510" s="250"/>
      <c r="J1510" s="247"/>
      <c r="K1510" s="247"/>
      <c r="L1510" s="251"/>
      <c r="M1510" s="252"/>
      <c r="N1510" s="253"/>
      <c r="O1510" s="253"/>
      <c r="P1510" s="253"/>
      <c r="Q1510" s="253"/>
      <c r="R1510" s="253"/>
      <c r="S1510" s="253"/>
      <c r="T1510" s="25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5" t="s">
        <v>268</v>
      </c>
      <c r="AU1510" s="255" t="s">
        <v>93</v>
      </c>
      <c r="AV1510" s="14" t="s">
        <v>82</v>
      </c>
      <c r="AW1510" s="14" t="s">
        <v>34</v>
      </c>
      <c r="AX1510" s="14" t="s">
        <v>74</v>
      </c>
      <c r="AY1510" s="255" t="s">
        <v>224</v>
      </c>
    </row>
    <row r="1511" s="13" customFormat="1">
      <c r="A1511" s="13"/>
      <c r="B1511" s="229"/>
      <c r="C1511" s="230"/>
      <c r="D1511" s="231" t="s">
        <v>268</v>
      </c>
      <c r="E1511" s="232" t="s">
        <v>19</v>
      </c>
      <c r="F1511" s="233" t="s">
        <v>1500</v>
      </c>
      <c r="G1511" s="230"/>
      <c r="H1511" s="234">
        <v>5.1399999999999997</v>
      </c>
      <c r="I1511" s="235"/>
      <c r="J1511" s="230"/>
      <c r="K1511" s="230"/>
      <c r="L1511" s="236"/>
      <c r="M1511" s="237"/>
      <c r="N1511" s="238"/>
      <c r="O1511" s="238"/>
      <c r="P1511" s="238"/>
      <c r="Q1511" s="238"/>
      <c r="R1511" s="238"/>
      <c r="S1511" s="238"/>
      <c r="T1511" s="23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0" t="s">
        <v>268</v>
      </c>
      <c r="AU1511" s="240" t="s">
        <v>93</v>
      </c>
      <c r="AV1511" s="13" t="s">
        <v>93</v>
      </c>
      <c r="AW1511" s="13" t="s">
        <v>34</v>
      </c>
      <c r="AX1511" s="13" t="s">
        <v>74</v>
      </c>
      <c r="AY1511" s="240" t="s">
        <v>224</v>
      </c>
    </row>
    <row r="1512" s="14" customFormat="1">
      <c r="A1512" s="14"/>
      <c r="B1512" s="246"/>
      <c r="C1512" s="247"/>
      <c r="D1512" s="231" t="s">
        <v>268</v>
      </c>
      <c r="E1512" s="248" t="s">
        <v>19</v>
      </c>
      <c r="F1512" s="249" t="s">
        <v>648</v>
      </c>
      <c r="G1512" s="247"/>
      <c r="H1512" s="248" t="s">
        <v>19</v>
      </c>
      <c r="I1512" s="250"/>
      <c r="J1512" s="247"/>
      <c r="K1512" s="247"/>
      <c r="L1512" s="251"/>
      <c r="M1512" s="252"/>
      <c r="N1512" s="253"/>
      <c r="O1512" s="253"/>
      <c r="P1512" s="253"/>
      <c r="Q1512" s="253"/>
      <c r="R1512" s="253"/>
      <c r="S1512" s="253"/>
      <c r="T1512" s="25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5" t="s">
        <v>268</v>
      </c>
      <c r="AU1512" s="255" t="s">
        <v>93</v>
      </c>
      <c r="AV1512" s="14" t="s">
        <v>82</v>
      </c>
      <c r="AW1512" s="14" t="s">
        <v>34</v>
      </c>
      <c r="AX1512" s="14" t="s">
        <v>74</v>
      </c>
      <c r="AY1512" s="255" t="s">
        <v>224</v>
      </c>
    </row>
    <row r="1513" s="13" customFormat="1">
      <c r="A1513" s="13"/>
      <c r="B1513" s="229"/>
      <c r="C1513" s="230"/>
      <c r="D1513" s="231" t="s">
        <v>268</v>
      </c>
      <c r="E1513" s="232" t="s">
        <v>19</v>
      </c>
      <c r="F1513" s="233" t="s">
        <v>1631</v>
      </c>
      <c r="G1513" s="230"/>
      <c r="H1513" s="234">
        <v>40.375</v>
      </c>
      <c r="I1513" s="235"/>
      <c r="J1513" s="230"/>
      <c r="K1513" s="230"/>
      <c r="L1513" s="236"/>
      <c r="M1513" s="237"/>
      <c r="N1513" s="238"/>
      <c r="O1513" s="238"/>
      <c r="P1513" s="238"/>
      <c r="Q1513" s="238"/>
      <c r="R1513" s="238"/>
      <c r="S1513" s="238"/>
      <c r="T1513" s="23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0" t="s">
        <v>268</v>
      </c>
      <c r="AU1513" s="240" t="s">
        <v>93</v>
      </c>
      <c r="AV1513" s="13" t="s">
        <v>93</v>
      </c>
      <c r="AW1513" s="13" t="s">
        <v>34</v>
      </c>
      <c r="AX1513" s="13" t="s">
        <v>74</v>
      </c>
      <c r="AY1513" s="240" t="s">
        <v>224</v>
      </c>
    </row>
    <row r="1514" s="13" customFormat="1">
      <c r="A1514" s="13"/>
      <c r="B1514" s="229"/>
      <c r="C1514" s="230"/>
      <c r="D1514" s="231" t="s">
        <v>268</v>
      </c>
      <c r="E1514" s="232" t="s">
        <v>19</v>
      </c>
      <c r="F1514" s="233" t="s">
        <v>1503</v>
      </c>
      <c r="G1514" s="230"/>
      <c r="H1514" s="234">
        <v>39.130000000000003</v>
      </c>
      <c r="I1514" s="235"/>
      <c r="J1514" s="230"/>
      <c r="K1514" s="230"/>
      <c r="L1514" s="236"/>
      <c r="M1514" s="237"/>
      <c r="N1514" s="238"/>
      <c r="O1514" s="238"/>
      <c r="P1514" s="238"/>
      <c r="Q1514" s="238"/>
      <c r="R1514" s="238"/>
      <c r="S1514" s="238"/>
      <c r="T1514" s="23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0" t="s">
        <v>268</v>
      </c>
      <c r="AU1514" s="240" t="s">
        <v>93</v>
      </c>
      <c r="AV1514" s="13" t="s">
        <v>93</v>
      </c>
      <c r="AW1514" s="13" t="s">
        <v>34</v>
      </c>
      <c r="AX1514" s="13" t="s">
        <v>74</v>
      </c>
      <c r="AY1514" s="240" t="s">
        <v>224</v>
      </c>
    </row>
    <row r="1515" s="13" customFormat="1">
      <c r="A1515" s="13"/>
      <c r="B1515" s="229"/>
      <c r="C1515" s="230"/>
      <c r="D1515" s="231" t="s">
        <v>268</v>
      </c>
      <c r="E1515" s="232" t="s">
        <v>19</v>
      </c>
      <c r="F1515" s="233" t="s">
        <v>1504</v>
      </c>
      <c r="G1515" s="230"/>
      <c r="H1515" s="234">
        <v>146.25</v>
      </c>
      <c r="I1515" s="235"/>
      <c r="J1515" s="230"/>
      <c r="K1515" s="230"/>
      <c r="L1515" s="236"/>
      <c r="M1515" s="237"/>
      <c r="N1515" s="238"/>
      <c r="O1515" s="238"/>
      <c r="P1515" s="238"/>
      <c r="Q1515" s="238"/>
      <c r="R1515" s="238"/>
      <c r="S1515" s="238"/>
      <c r="T1515" s="23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0" t="s">
        <v>268</v>
      </c>
      <c r="AU1515" s="240" t="s">
        <v>93</v>
      </c>
      <c r="AV1515" s="13" t="s">
        <v>93</v>
      </c>
      <c r="AW1515" s="13" t="s">
        <v>34</v>
      </c>
      <c r="AX1515" s="13" t="s">
        <v>74</v>
      </c>
      <c r="AY1515" s="240" t="s">
        <v>224</v>
      </c>
    </row>
    <row r="1516" s="13" customFormat="1">
      <c r="A1516" s="13"/>
      <c r="B1516" s="229"/>
      <c r="C1516" s="230"/>
      <c r="D1516" s="231" t="s">
        <v>268</v>
      </c>
      <c r="E1516" s="232" t="s">
        <v>19</v>
      </c>
      <c r="F1516" s="233" t="s">
        <v>1632</v>
      </c>
      <c r="G1516" s="230"/>
      <c r="H1516" s="234">
        <v>23.100000000000001</v>
      </c>
      <c r="I1516" s="235"/>
      <c r="J1516" s="230"/>
      <c r="K1516" s="230"/>
      <c r="L1516" s="236"/>
      <c r="M1516" s="237"/>
      <c r="N1516" s="238"/>
      <c r="O1516" s="238"/>
      <c r="P1516" s="238"/>
      <c r="Q1516" s="238"/>
      <c r="R1516" s="238"/>
      <c r="S1516" s="238"/>
      <c r="T1516" s="239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0" t="s">
        <v>268</v>
      </c>
      <c r="AU1516" s="240" t="s">
        <v>93</v>
      </c>
      <c r="AV1516" s="13" t="s">
        <v>93</v>
      </c>
      <c r="AW1516" s="13" t="s">
        <v>34</v>
      </c>
      <c r="AX1516" s="13" t="s">
        <v>74</v>
      </c>
      <c r="AY1516" s="240" t="s">
        <v>224</v>
      </c>
    </row>
    <row r="1517" s="14" customFormat="1">
      <c r="A1517" s="14"/>
      <c r="B1517" s="246"/>
      <c r="C1517" s="247"/>
      <c r="D1517" s="231" t="s">
        <v>268</v>
      </c>
      <c r="E1517" s="248" t="s">
        <v>19</v>
      </c>
      <c r="F1517" s="249" t="s">
        <v>662</v>
      </c>
      <c r="G1517" s="247"/>
      <c r="H1517" s="248" t="s">
        <v>19</v>
      </c>
      <c r="I1517" s="250"/>
      <c r="J1517" s="247"/>
      <c r="K1517" s="247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268</v>
      </c>
      <c r="AU1517" s="255" t="s">
        <v>93</v>
      </c>
      <c r="AV1517" s="14" t="s">
        <v>82</v>
      </c>
      <c r="AW1517" s="14" t="s">
        <v>34</v>
      </c>
      <c r="AX1517" s="14" t="s">
        <v>74</v>
      </c>
      <c r="AY1517" s="255" t="s">
        <v>224</v>
      </c>
    </row>
    <row r="1518" s="13" customFormat="1">
      <c r="A1518" s="13"/>
      <c r="B1518" s="229"/>
      <c r="C1518" s="230"/>
      <c r="D1518" s="231" t="s">
        <v>268</v>
      </c>
      <c r="E1518" s="232" t="s">
        <v>19</v>
      </c>
      <c r="F1518" s="233" t="s">
        <v>1507</v>
      </c>
      <c r="G1518" s="230"/>
      <c r="H1518" s="234">
        <v>214.91999999999999</v>
      </c>
      <c r="I1518" s="235"/>
      <c r="J1518" s="230"/>
      <c r="K1518" s="230"/>
      <c r="L1518" s="236"/>
      <c r="M1518" s="237"/>
      <c r="N1518" s="238"/>
      <c r="O1518" s="238"/>
      <c r="P1518" s="238"/>
      <c r="Q1518" s="238"/>
      <c r="R1518" s="238"/>
      <c r="S1518" s="238"/>
      <c r="T1518" s="239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0" t="s">
        <v>268</v>
      </c>
      <c r="AU1518" s="240" t="s">
        <v>93</v>
      </c>
      <c r="AV1518" s="13" t="s">
        <v>93</v>
      </c>
      <c r="AW1518" s="13" t="s">
        <v>34</v>
      </c>
      <c r="AX1518" s="13" t="s">
        <v>74</v>
      </c>
      <c r="AY1518" s="240" t="s">
        <v>224</v>
      </c>
    </row>
    <row r="1519" s="13" customFormat="1">
      <c r="A1519" s="13"/>
      <c r="B1519" s="229"/>
      <c r="C1519" s="230"/>
      <c r="D1519" s="231" t="s">
        <v>268</v>
      </c>
      <c r="E1519" s="232" t="s">
        <v>19</v>
      </c>
      <c r="F1519" s="233" t="s">
        <v>1633</v>
      </c>
      <c r="G1519" s="230"/>
      <c r="H1519" s="234">
        <v>46.539999999999999</v>
      </c>
      <c r="I1519" s="235"/>
      <c r="J1519" s="230"/>
      <c r="K1519" s="230"/>
      <c r="L1519" s="236"/>
      <c r="M1519" s="237"/>
      <c r="N1519" s="238"/>
      <c r="O1519" s="238"/>
      <c r="P1519" s="238"/>
      <c r="Q1519" s="238"/>
      <c r="R1519" s="238"/>
      <c r="S1519" s="238"/>
      <c r="T1519" s="23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0" t="s">
        <v>268</v>
      </c>
      <c r="AU1519" s="240" t="s">
        <v>93</v>
      </c>
      <c r="AV1519" s="13" t="s">
        <v>93</v>
      </c>
      <c r="AW1519" s="13" t="s">
        <v>34</v>
      </c>
      <c r="AX1519" s="13" t="s">
        <v>74</v>
      </c>
      <c r="AY1519" s="240" t="s">
        <v>224</v>
      </c>
    </row>
    <row r="1520" s="14" customFormat="1">
      <c r="A1520" s="14"/>
      <c r="B1520" s="246"/>
      <c r="C1520" s="247"/>
      <c r="D1520" s="231" t="s">
        <v>268</v>
      </c>
      <c r="E1520" s="248" t="s">
        <v>19</v>
      </c>
      <c r="F1520" s="249" t="s">
        <v>664</v>
      </c>
      <c r="G1520" s="247"/>
      <c r="H1520" s="248" t="s">
        <v>19</v>
      </c>
      <c r="I1520" s="250"/>
      <c r="J1520" s="247"/>
      <c r="K1520" s="247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268</v>
      </c>
      <c r="AU1520" s="255" t="s">
        <v>93</v>
      </c>
      <c r="AV1520" s="14" t="s">
        <v>82</v>
      </c>
      <c r="AW1520" s="14" t="s">
        <v>34</v>
      </c>
      <c r="AX1520" s="14" t="s">
        <v>74</v>
      </c>
      <c r="AY1520" s="255" t="s">
        <v>224</v>
      </c>
    </row>
    <row r="1521" s="13" customFormat="1">
      <c r="A1521" s="13"/>
      <c r="B1521" s="229"/>
      <c r="C1521" s="230"/>
      <c r="D1521" s="231" t="s">
        <v>268</v>
      </c>
      <c r="E1521" s="232" t="s">
        <v>19</v>
      </c>
      <c r="F1521" s="233" t="s">
        <v>1507</v>
      </c>
      <c r="G1521" s="230"/>
      <c r="H1521" s="234">
        <v>214.91999999999999</v>
      </c>
      <c r="I1521" s="235"/>
      <c r="J1521" s="230"/>
      <c r="K1521" s="230"/>
      <c r="L1521" s="236"/>
      <c r="M1521" s="237"/>
      <c r="N1521" s="238"/>
      <c r="O1521" s="238"/>
      <c r="P1521" s="238"/>
      <c r="Q1521" s="238"/>
      <c r="R1521" s="238"/>
      <c r="S1521" s="238"/>
      <c r="T1521" s="239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0" t="s">
        <v>268</v>
      </c>
      <c r="AU1521" s="240" t="s">
        <v>93</v>
      </c>
      <c r="AV1521" s="13" t="s">
        <v>93</v>
      </c>
      <c r="AW1521" s="13" t="s">
        <v>34</v>
      </c>
      <c r="AX1521" s="13" t="s">
        <v>74</v>
      </c>
      <c r="AY1521" s="240" t="s">
        <v>224</v>
      </c>
    </row>
    <row r="1522" s="13" customFormat="1">
      <c r="A1522" s="13"/>
      <c r="B1522" s="229"/>
      <c r="C1522" s="230"/>
      <c r="D1522" s="231" t="s">
        <v>268</v>
      </c>
      <c r="E1522" s="232" t="s">
        <v>19</v>
      </c>
      <c r="F1522" s="233" t="s">
        <v>1633</v>
      </c>
      <c r="G1522" s="230"/>
      <c r="H1522" s="234">
        <v>46.539999999999999</v>
      </c>
      <c r="I1522" s="235"/>
      <c r="J1522" s="230"/>
      <c r="K1522" s="230"/>
      <c r="L1522" s="236"/>
      <c r="M1522" s="237"/>
      <c r="N1522" s="238"/>
      <c r="O1522" s="238"/>
      <c r="P1522" s="238"/>
      <c r="Q1522" s="238"/>
      <c r="R1522" s="238"/>
      <c r="S1522" s="238"/>
      <c r="T1522" s="23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0" t="s">
        <v>268</v>
      </c>
      <c r="AU1522" s="240" t="s">
        <v>93</v>
      </c>
      <c r="AV1522" s="13" t="s">
        <v>93</v>
      </c>
      <c r="AW1522" s="13" t="s">
        <v>34</v>
      </c>
      <c r="AX1522" s="13" t="s">
        <v>74</v>
      </c>
      <c r="AY1522" s="240" t="s">
        <v>224</v>
      </c>
    </row>
    <row r="1523" s="14" customFormat="1">
      <c r="A1523" s="14"/>
      <c r="B1523" s="246"/>
      <c r="C1523" s="247"/>
      <c r="D1523" s="231" t="s">
        <v>268</v>
      </c>
      <c r="E1523" s="248" t="s">
        <v>19</v>
      </c>
      <c r="F1523" s="249" t="s">
        <v>665</v>
      </c>
      <c r="G1523" s="247"/>
      <c r="H1523" s="248" t="s">
        <v>19</v>
      </c>
      <c r="I1523" s="250"/>
      <c r="J1523" s="247"/>
      <c r="K1523" s="247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268</v>
      </c>
      <c r="AU1523" s="255" t="s">
        <v>93</v>
      </c>
      <c r="AV1523" s="14" t="s">
        <v>82</v>
      </c>
      <c r="AW1523" s="14" t="s">
        <v>34</v>
      </c>
      <c r="AX1523" s="14" t="s">
        <v>74</v>
      </c>
      <c r="AY1523" s="255" t="s">
        <v>224</v>
      </c>
    </row>
    <row r="1524" s="13" customFormat="1">
      <c r="A1524" s="13"/>
      <c r="B1524" s="229"/>
      <c r="C1524" s="230"/>
      <c r="D1524" s="231" t="s">
        <v>268</v>
      </c>
      <c r="E1524" s="232" t="s">
        <v>19</v>
      </c>
      <c r="F1524" s="233" t="s">
        <v>1634</v>
      </c>
      <c r="G1524" s="230"/>
      <c r="H1524" s="234">
        <v>195.81</v>
      </c>
      <c r="I1524" s="235"/>
      <c r="J1524" s="230"/>
      <c r="K1524" s="230"/>
      <c r="L1524" s="236"/>
      <c r="M1524" s="237"/>
      <c r="N1524" s="238"/>
      <c r="O1524" s="238"/>
      <c r="P1524" s="238"/>
      <c r="Q1524" s="238"/>
      <c r="R1524" s="238"/>
      <c r="S1524" s="238"/>
      <c r="T1524" s="23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0" t="s">
        <v>268</v>
      </c>
      <c r="AU1524" s="240" t="s">
        <v>93</v>
      </c>
      <c r="AV1524" s="13" t="s">
        <v>93</v>
      </c>
      <c r="AW1524" s="13" t="s">
        <v>34</v>
      </c>
      <c r="AX1524" s="13" t="s">
        <v>74</v>
      </c>
      <c r="AY1524" s="240" t="s">
        <v>224</v>
      </c>
    </row>
    <row r="1525" s="13" customFormat="1">
      <c r="A1525" s="13"/>
      <c r="B1525" s="229"/>
      <c r="C1525" s="230"/>
      <c r="D1525" s="231" t="s">
        <v>268</v>
      </c>
      <c r="E1525" s="232" t="s">
        <v>19</v>
      </c>
      <c r="F1525" s="233" t="s">
        <v>1510</v>
      </c>
      <c r="G1525" s="230"/>
      <c r="H1525" s="234">
        <v>54.520000000000003</v>
      </c>
      <c r="I1525" s="235"/>
      <c r="J1525" s="230"/>
      <c r="K1525" s="230"/>
      <c r="L1525" s="236"/>
      <c r="M1525" s="237"/>
      <c r="N1525" s="238"/>
      <c r="O1525" s="238"/>
      <c r="P1525" s="238"/>
      <c r="Q1525" s="238"/>
      <c r="R1525" s="238"/>
      <c r="S1525" s="238"/>
      <c r="T1525" s="23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0" t="s">
        <v>268</v>
      </c>
      <c r="AU1525" s="240" t="s">
        <v>93</v>
      </c>
      <c r="AV1525" s="13" t="s">
        <v>93</v>
      </c>
      <c r="AW1525" s="13" t="s">
        <v>34</v>
      </c>
      <c r="AX1525" s="13" t="s">
        <v>74</v>
      </c>
      <c r="AY1525" s="240" t="s">
        <v>224</v>
      </c>
    </row>
    <row r="1526" s="14" customFormat="1">
      <c r="A1526" s="14"/>
      <c r="B1526" s="246"/>
      <c r="C1526" s="247"/>
      <c r="D1526" s="231" t="s">
        <v>268</v>
      </c>
      <c r="E1526" s="248" t="s">
        <v>19</v>
      </c>
      <c r="F1526" s="249" t="s">
        <v>667</v>
      </c>
      <c r="G1526" s="247"/>
      <c r="H1526" s="248" t="s">
        <v>19</v>
      </c>
      <c r="I1526" s="250"/>
      <c r="J1526" s="247"/>
      <c r="K1526" s="247"/>
      <c r="L1526" s="251"/>
      <c r="M1526" s="252"/>
      <c r="N1526" s="253"/>
      <c r="O1526" s="253"/>
      <c r="P1526" s="253"/>
      <c r="Q1526" s="253"/>
      <c r="R1526" s="253"/>
      <c r="S1526" s="253"/>
      <c r="T1526" s="25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5" t="s">
        <v>268</v>
      </c>
      <c r="AU1526" s="255" t="s">
        <v>93</v>
      </c>
      <c r="AV1526" s="14" t="s">
        <v>82</v>
      </c>
      <c r="AW1526" s="14" t="s">
        <v>34</v>
      </c>
      <c r="AX1526" s="14" t="s">
        <v>74</v>
      </c>
      <c r="AY1526" s="255" t="s">
        <v>224</v>
      </c>
    </row>
    <row r="1527" s="13" customFormat="1">
      <c r="A1527" s="13"/>
      <c r="B1527" s="229"/>
      <c r="C1527" s="230"/>
      <c r="D1527" s="231" t="s">
        <v>268</v>
      </c>
      <c r="E1527" s="232" t="s">
        <v>19</v>
      </c>
      <c r="F1527" s="233" t="s">
        <v>1635</v>
      </c>
      <c r="G1527" s="230"/>
      <c r="H1527" s="234">
        <v>45.840000000000003</v>
      </c>
      <c r="I1527" s="235"/>
      <c r="J1527" s="230"/>
      <c r="K1527" s="230"/>
      <c r="L1527" s="236"/>
      <c r="M1527" s="237"/>
      <c r="N1527" s="238"/>
      <c r="O1527" s="238"/>
      <c r="P1527" s="238"/>
      <c r="Q1527" s="238"/>
      <c r="R1527" s="238"/>
      <c r="S1527" s="238"/>
      <c r="T1527" s="23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0" t="s">
        <v>268</v>
      </c>
      <c r="AU1527" s="240" t="s">
        <v>93</v>
      </c>
      <c r="AV1527" s="13" t="s">
        <v>93</v>
      </c>
      <c r="AW1527" s="13" t="s">
        <v>34</v>
      </c>
      <c r="AX1527" s="13" t="s">
        <v>74</v>
      </c>
      <c r="AY1527" s="240" t="s">
        <v>224</v>
      </c>
    </row>
    <row r="1528" s="13" customFormat="1">
      <c r="A1528" s="13"/>
      <c r="B1528" s="229"/>
      <c r="C1528" s="230"/>
      <c r="D1528" s="231" t="s">
        <v>268</v>
      </c>
      <c r="E1528" s="232" t="s">
        <v>19</v>
      </c>
      <c r="F1528" s="233" t="s">
        <v>1512</v>
      </c>
      <c r="G1528" s="230"/>
      <c r="H1528" s="234">
        <v>77.420000000000002</v>
      </c>
      <c r="I1528" s="235"/>
      <c r="J1528" s="230"/>
      <c r="K1528" s="230"/>
      <c r="L1528" s="236"/>
      <c r="M1528" s="237"/>
      <c r="N1528" s="238"/>
      <c r="O1528" s="238"/>
      <c r="P1528" s="238"/>
      <c r="Q1528" s="238"/>
      <c r="R1528" s="238"/>
      <c r="S1528" s="238"/>
      <c r="T1528" s="239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0" t="s">
        <v>268</v>
      </c>
      <c r="AU1528" s="240" t="s">
        <v>93</v>
      </c>
      <c r="AV1528" s="13" t="s">
        <v>93</v>
      </c>
      <c r="AW1528" s="13" t="s">
        <v>34</v>
      </c>
      <c r="AX1528" s="13" t="s">
        <v>74</v>
      </c>
      <c r="AY1528" s="240" t="s">
        <v>224</v>
      </c>
    </row>
    <row r="1529" s="15" customFormat="1">
      <c r="A1529" s="15"/>
      <c r="B1529" s="256"/>
      <c r="C1529" s="257"/>
      <c r="D1529" s="231" t="s">
        <v>268</v>
      </c>
      <c r="E1529" s="258" t="s">
        <v>19</v>
      </c>
      <c r="F1529" s="259" t="s">
        <v>300</v>
      </c>
      <c r="G1529" s="257"/>
      <c r="H1529" s="260">
        <v>1150.5050000000001</v>
      </c>
      <c r="I1529" s="261"/>
      <c r="J1529" s="257"/>
      <c r="K1529" s="257"/>
      <c r="L1529" s="262"/>
      <c r="M1529" s="263"/>
      <c r="N1529" s="264"/>
      <c r="O1529" s="264"/>
      <c r="P1529" s="264"/>
      <c r="Q1529" s="264"/>
      <c r="R1529" s="264"/>
      <c r="S1529" s="264"/>
      <c r="T1529" s="26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T1529" s="266" t="s">
        <v>268</v>
      </c>
      <c r="AU1529" s="266" t="s">
        <v>93</v>
      </c>
      <c r="AV1529" s="15" t="s">
        <v>108</v>
      </c>
      <c r="AW1529" s="15" t="s">
        <v>34</v>
      </c>
      <c r="AX1529" s="15" t="s">
        <v>74</v>
      </c>
      <c r="AY1529" s="266" t="s">
        <v>224</v>
      </c>
    </row>
    <row r="1530" s="14" customFormat="1">
      <c r="A1530" s="14"/>
      <c r="B1530" s="246"/>
      <c r="C1530" s="247"/>
      <c r="D1530" s="231" t="s">
        <v>268</v>
      </c>
      <c r="E1530" s="248" t="s">
        <v>19</v>
      </c>
      <c r="F1530" s="249" t="s">
        <v>1636</v>
      </c>
      <c r="G1530" s="247"/>
      <c r="H1530" s="248" t="s">
        <v>19</v>
      </c>
      <c r="I1530" s="250"/>
      <c r="J1530" s="247"/>
      <c r="K1530" s="247"/>
      <c r="L1530" s="251"/>
      <c r="M1530" s="252"/>
      <c r="N1530" s="253"/>
      <c r="O1530" s="253"/>
      <c r="P1530" s="253"/>
      <c r="Q1530" s="253"/>
      <c r="R1530" s="253"/>
      <c r="S1530" s="253"/>
      <c r="T1530" s="25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5" t="s">
        <v>268</v>
      </c>
      <c r="AU1530" s="255" t="s">
        <v>93</v>
      </c>
      <c r="AV1530" s="14" t="s">
        <v>82</v>
      </c>
      <c r="AW1530" s="14" t="s">
        <v>34</v>
      </c>
      <c r="AX1530" s="14" t="s">
        <v>74</v>
      </c>
      <c r="AY1530" s="255" t="s">
        <v>224</v>
      </c>
    </row>
    <row r="1531" s="13" customFormat="1">
      <c r="A1531" s="13"/>
      <c r="B1531" s="229"/>
      <c r="C1531" s="230"/>
      <c r="D1531" s="231" t="s">
        <v>268</v>
      </c>
      <c r="E1531" s="232" t="s">
        <v>19</v>
      </c>
      <c r="F1531" s="233" t="s">
        <v>1637</v>
      </c>
      <c r="G1531" s="230"/>
      <c r="H1531" s="234">
        <v>22</v>
      </c>
      <c r="I1531" s="235"/>
      <c r="J1531" s="230"/>
      <c r="K1531" s="230"/>
      <c r="L1531" s="236"/>
      <c r="M1531" s="237"/>
      <c r="N1531" s="238"/>
      <c r="O1531" s="238"/>
      <c r="P1531" s="238"/>
      <c r="Q1531" s="238"/>
      <c r="R1531" s="238"/>
      <c r="S1531" s="238"/>
      <c r="T1531" s="23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0" t="s">
        <v>268</v>
      </c>
      <c r="AU1531" s="240" t="s">
        <v>93</v>
      </c>
      <c r="AV1531" s="13" t="s">
        <v>93</v>
      </c>
      <c r="AW1531" s="13" t="s">
        <v>34</v>
      </c>
      <c r="AX1531" s="13" t="s">
        <v>74</v>
      </c>
      <c r="AY1531" s="240" t="s">
        <v>224</v>
      </c>
    </row>
    <row r="1532" s="14" customFormat="1">
      <c r="A1532" s="14"/>
      <c r="B1532" s="246"/>
      <c r="C1532" s="247"/>
      <c r="D1532" s="231" t="s">
        <v>268</v>
      </c>
      <c r="E1532" s="248" t="s">
        <v>19</v>
      </c>
      <c r="F1532" s="249" t="s">
        <v>1638</v>
      </c>
      <c r="G1532" s="247"/>
      <c r="H1532" s="248" t="s">
        <v>19</v>
      </c>
      <c r="I1532" s="250"/>
      <c r="J1532" s="247"/>
      <c r="K1532" s="247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268</v>
      </c>
      <c r="AU1532" s="255" t="s">
        <v>93</v>
      </c>
      <c r="AV1532" s="14" t="s">
        <v>82</v>
      </c>
      <c r="AW1532" s="14" t="s">
        <v>34</v>
      </c>
      <c r="AX1532" s="14" t="s">
        <v>74</v>
      </c>
      <c r="AY1532" s="255" t="s">
        <v>224</v>
      </c>
    </row>
    <row r="1533" s="13" customFormat="1">
      <c r="A1533" s="13"/>
      <c r="B1533" s="229"/>
      <c r="C1533" s="230"/>
      <c r="D1533" s="231" t="s">
        <v>268</v>
      </c>
      <c r="E1533" s="232" t="s">
        <v>19</v>
      </c>
      <c r="F1533" s="233" t="s">
        <v>1639</v>
      </c>
      <c r="G1533" s="230"/>
      <c r="H1533" s="234">
        <v>120.8</v>
      </c>
      <c r="I1533" s="235"/>
      <c r="J1533" s="230"/>
      <c r="K1533" s="230"/>
      <c r="L1533" s="236"/>
      <c r="M1533" s="237"/>
      <c r="N1533" s="238"/>
      <c r="O1533" s="238"/>
      <c r="P1533" s="238"/>
      <c r="Q1533" s="238"/>
      <c r="R1533" s="238"/>
      <c r="S1533" s="238"/>
      <c r="T1533" s="23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40" t="s">
        <v>268</v>
      </c>
      <c r="AU1533" s="240" t="s">
        <v>93</v>
      </c>
      <c r="AV1533" s="13" t="s">
        <v>93</v>
      </c>
      <c r="AW1533" s="13" t="s">
        <v>34</v>
      </c>
      <c r="AX1533" s="13" t="s">
        <v>74</v>
      </c>
      <c r="AY1533" s="240" t="s">
        <v>224</v>
      </c>
    </row>
    <row r="1534" s="14" customFormat="1">
      <c r="A1534" s="14"/>
      <c r="B1534" s="246"/>
      <c r="C1534" s="247"/>
      <c r="D1534" s="231" t="s">
        <v>268</v>
      </c>
      <c r="E1534" s="248" t="s">
        <v>19</v>
      </c>
      <c r="F1534" s="249" t="s">
        <v>1640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268</v>
      </c>
      <c r="AU1534" s="255" t="s">
        <v>93</v>
      </c>
      <c r="AV1534" s="14" t="s">
        <v>82</v>
      </c>
      <c r="AW1534" s="14" t="s">
        <v>34</v>
      </c>
      <c r="AX1534" s="14" t="s">
        <v>74</v>
      </c>
      <c r="AY1534" s="255" t="s">
        <v>224</v>
      </c>
    </row>
    <row r="1535" s="13" customFormat="1">
      <c r="A1535" s="13"/>
      <c r="B1535" s="229"/>
      <c r="C1535" s="230"/>
      <c r="D1535" s="231" t="s">
        <v>268</v>
      </c>
      <c r="E1535" s="232" t="s">
        <v>19</v>
      </c>
      <c r="F1535" s="233" t="s">
        <v>1641</v>
      </c>
      <c r="G1535" s="230"/>
      <c r="H1535" s="234">
        <v>100.08</v>
      </c>
      <c r="I1535" s="235"/>
      <c r="J1535" s="230"/>
      <c r="K1535" s="230"/>
      <c r="L1535" s="236"/>
      <c r="M1535" s="237"/>
      <c r="N1535" s="238"/>
      <c r="O1535" s="238"/>
      <c r="P1535" s="238"/>
      <c r="Q1535" s="238"/>
      <c r="R1535" s="238"/>
      <c r="S1535" s="238"/>
      <c r="T1535" s="239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0" t="s">
        <v>268</v>
      </c>
      <c r="AU1535" s="240" t="s">
        <v>93</v>
      </c>
      <c r="AV1535" s="13" t="s">
        <v>93</v>
      </c>
      <c r="AW1535" s="13" t="s">
        <v>34</v>
      </c>
      <c r="AX1535" s="13" t="s">
        <v>74</v>
      </c>
      <c r="AY1535" s="240" t="s">
        <v>224</v>
      </c>
    </row>
    <row r="1536" s="14" customFormat="1">
      <c r="A1536" s="14"/>
      <c r="B1536" s="246"/>
      <c r="C1536" s="247"/>
      <c r="D1536" s="231" t="s">
        <v>268</v>
      </c>
      <c r="E1536" s="248" t="s">
        <v>19</v>
      </c>
      <c r="F1536" s="249" t="s">
        <v>1617</v>
      </c>
      <c r="G1536" s="247"/>
      <c r="H1536" s="248" t="s">
        <v>19</v>
      </c>
      <c r="I1536" s="250"/>
      <c r="J1536" s="247"/>
      <c r="K1536" s="247"/>
      <c r="L1536" s="251"/>
      <c r="M1536" s="252"/>
      <c r="N1536" s="253"/>
      <c r="O1536" s="253"/>
      <c r="P1536" s="253"/>
      <c r="Q1536" s="253"/>
      <c r="R1536" s="253"/>
      <c r="S1536" s="253"/>
      <c r="T1536" s="25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5" t="s">
        <v>268</v>
      </c>
      <c r="AU1536" s="255" t="s">
        <v>93</v>
      </c>
      <c r="AV1536" s="14" t="s">
        <v>82</v>
      </c>
      <c r="AW1536" s="14" t="s">
        <v>34</v>
      </c>
      <c r="AX1536" s="14" t="s">
        <v>74</v>
      </c>
      <c r="AY1536" s="255" t="s">
        <v>224</v>
      </c>
    </row>
    <row r="1537" s="13" customFormat="1">
      <c r="A1537" s="13"/>
      <c r="B1537" s="229"/>
      <c r="C1537" s="230"/>
      <c r="D1537" s="231" t="s">
        <v>268</v>
      </c>
      <c r="E1537" s="232" t="s">
        <v>19</v>
      </c>
      <c r="F1537" s="233" t="s">
        <v>1642</v>
      </c>
      <c r="G1537" s="230"/>
      <c r="H1537" s="234">
        <v>63.576000000000001</v>
      </c>
      <c r="I1537" s="235"/>
      <c r="J1537" s="230"/>
      <c r="K1537" s="230"/>
      <c r="L1537" s="236"/>
      <c r="M1537" s="237"/>
      <c r="N1537" s="238"/>
      <c r="O1537" s="238"/>
      <c r="P1537" s="238"/>
      <c r="Q1537" s="238"/>
      <c r="R1537" s="238"/>
      <c r="S1537" s="238"/>
      <c r="T1537" s="23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0" t="s">
        <v>268</v>
      </c>
      <c r="AU1537" s="240" t="s">
        <v>93</v>
      </c>
      <c r="AV1537" s="13" t="s">
        <v>93</v>
      </c>
      <c r="AW1537" s="13" t="s">
        <v>34</v>
      </c>
      <c r="AX1537" s="13" t="s">
        <v>74</v>
      </c>
      <c r="AY1537" s="240" t="s">
        <v>224</v>
      </c>
    </row>
    <row r="1538" s="16" customFormat="1">
      <c r="A1538" s="16"/>
      <c r="B1538" s="272"/>
      <c r="C1538" s="273"/>
      <c r="D1538" s="231" t="s">
        <v>268</v>
      </c>
      <c r="E1538" s="274" t="s">
        <v>19</v>
      </c>
      <c r="F1538" s="275" t="s">
        <v>351</v>
      </c>
      <c r="G1538" s="273"/>
      <c r="H1538" s="276">
        <v>1456.961</v>
      </c>
      <c r="I1538" s="277"/>
      <c r="J1538" s="273"/>
      <c r="K1538" s="273"/>
      <c r="L1538" s="278"/>
      <c r="M1538" s="279"/>
      <c r="N1538" s="280"/>
      <c r="O1538" s="280"/>
      <c r="P1538" s="280"/>
      <c r="Q1538" s="280"/>
      <c r="R1538" s="280"/>
      <c r="S1538" s="280"/>
      <c r="T1538" s="281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T1538" s="282" t="s">
        <v>268</v>
      </c>
      <c r="AU1538" s="282" t="s">
        <v>93</v>
      </c>
      <c r="AV1538" s="16" t="s">
        <v>231</v>
      </c>
      <c r="AW1538" s="16" t="s">
        <v>34</v>
      </c>
      <c r="AX1538" s="16" t="s">
        <v>82</v>
      </c>
      <c r="AY1538" s="282" t="s">
        <v>224</v>
      </c>
    </row>
    <row r="1539" s="2" customFormat="1" ht="16.5" customHeight="1">
      <c r="A1539" s="41"/>
      <c r="B1539" s="42"/>
      <c r="C1539" s="286" t="s">
        <v>1643</v>
      </c>
      <c r="D1539" s="286" t="s">
        <v>572</v>
      </c>
      <c r="E1539" s="287" t="s">
        <v>1644</v>
      </c>
      <c r="F1539" s="288" t="s">
        <v>1645</v>
      </c>
      <c r="G1539" s="289" t="s">
        <v>471</v>
      </c>
      <c r="H1539" s="290">
        <v>1682.79</v>
      </c>
      <c r="I1539" s="291"/>
      <c r="J1539" s="292">
        <f>ROUND(I1539*H1539,2)</f>
        <v>0</v>
      </c>
      <c r="K1539" s="288" t="s">
        <v>312</v>
      </c>
      <c r="L1539" s="293"/>
      <c r="M1539" s="294" t="s">
        <v>19</v>
      </c>
      <c r="N1539" s="295" t="s">
        <v>46</v>
      </c>
      <c r="O1539" s="87"/>
      <c r="P1539" s="225">
        <f>O1539*H1539</f>
        <v>0</v>
      </c>
      <c r="Q1539" s="225">
        <v>0.00010000000000000001</v>
      </c>
      <c r="R1539" s="225">
        <f>Q1539*H1539</f>
        <v>0.16827900000000001</v>
      </c>
      <c r="S1539" s="225">
        <v>0</v>
      </c>
      <c r="T1539" s="226">
        <f>S1539*H1539</f>
        <v>0</v>
      </c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R1539" s="227" t="s">
        <v>254</v>
      </c>
      <c r="AT1539" s="227" t="s">
        <v>572</v>
      </c>
      <c r="AU1539" s="227" t="s">
        <v>93</v>
      </c>
      <c r="AY1539" s="20" t="s">
        <v>224</v>
      </c>
      <c r="BE1539" s="228">
        <f>IF(N1539="základní",J1539,0)</f>
        <v>0</v>
      </c>
      <c r="BF1539" s="228">
        <f>IF(N1539="snížená",J1539,0)</f>
        <v>0</v>
      </c>
      <c r="BG1539" s="228">
        <f>IF(N1539="zákl. přenesená",J1539,0)</f>
        <v>0</v>
      </c>
      <c r="BH1539" s="228">
        <f>IF(N1539="sníž. přenesená",J1539,0)</f>
        <v>0</v>
      </c>
      <c r="BI1539" s="228">
        <f>IF(N1539="nulová",J1539,0)</f>
        <v>0</v>
      </c>
      <c r="BJ1539" s="20" t="s">
        <v>93</v>
      </c>
      <c r="BK1539" s="228">
        <f>ROUND(I1539*H1539,2)</f>
        <v>0</v>
      </c>
      <c r="BL1539" s="20" t="s">
        <v>231</v>
      </c>
      <c r="BM1539" s="227" t="s">
        <v>1646</v>
      </c>
    </row>
    <row r="1540" s="13" customFormat="1">
      <c r="A1540" s="13"/>
      <c r="B1540" s="229"/>
      <c r="C1540" s="230"/>
      <c r="D1540" s="231" t="s">
        <v>268</v>
      </c>
      <c r="E1540" s="232" t="s">
        <v>19</v>
      </c>
      <c r="F1540" s="233" t="s">
        <v>1647</v>
      </c>
      <c r="G1540" s="230"/>
      <c r="H1540" s="234">
        <v>1602.6569999999999</v>
      </c>
      <c r="I1540" s="235"/>
      <c r="J1540" s="230"/>
      <c r="K1540" s="230"/>
      <c r="L1540" s="236"/>
      <c r="M1540" s="237"/>
      <c r="N1540" s="238"/>
      <c r="O1540" s="238"/>
      <c r="P1540" s="238"/>
      <c r="Q1540" s="238"/>
      <c r="R1540" s="238"/>
      <c r="S1540" s="238"/>
      <c r="T1540" s="23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0" t="s">
        <v>268</v>
      </c>
      <c r="AU1540" s="240" t="s">
        <v>93</v>
      </c>
      <c r="AV1540" s="13" t="s">
        <v>93</v>
      </c>
      <c r="AW1540" s="13" t="s">
        <v>34</v>
      </c>
      <c r="AX1540" s="13" t="s">
        <v>82</v>
      </c>
      <c r="AY1540" s="240" t="s">
        <v>224</v>
      </c>
    </row>
    <row r="1541" s="13" customFormat="1">
      <c r="A1541" s="13"/>
      <c r="B1541" s="229"/>
      <c r="C1541" s="230"/>
      <c r="D1541" s="231" t="s">
        <v>268</v>
      </c>
      <c r="E1541" s="230"/>
      <c r="F1541" s="233" t="s">
        <v>1648</v>
      </c>
      <c r="G1541" s="230"/>
      <c r="H1541" s="234">
        <v>1682.79</v>
      </c>
      <c r="I1541" s="235"/>
      <c r="J1541" s="230"/>
      <c r="K1541" s="230"/>
      <c r="L1541" s="236"/>
      <c r="M1541" s="237"/>
      <c r="N1541" s="238"/>
      <c r="O1541" s="238"/>
      <c r="P1541" s="238"/>
      <c r="Q1541" s="238"/>
      <c r="R1541" s="238"/>
      <c r="S1541" s="238"/>
      <c r="T1541" s="239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0" t="s">
        <v>268</v>
      </c>
      <c r="AU1541" s="240" t="s">
        <v>93</v>
      </c>
      <c r="AV1541" s="13" t="s">
        <v>93</v>
      </c>
      <c r="AW1541" s="13" t="s">
        <v>4</v>
      </c>
      <c r="AX1541" s="13" t="s">
        <v>82</v>
      </c>
      <c r="AY1541" s="240" t="s">
        <v>224</v>
      </c>
    </row>
    <row r="1542" s="2" customFormat="1" ht="55.5" customHeight="1">
      <c r="A1542" s="41"/>
      <c r="B1542" s="42"/>
      <c r="C1542" s="216" t="s">
        <v>1649</v>
      </c>
      <c r="D1542" s="216" t="s">
        <v>227</v>
      </c>
      <c r="E1542" s="217" t="s">
        <v>1650</v>
      </c>
      <c r="F1542" s="218" t="s">
        <v>1651</v>
      </c>
      <c r="G1542" s="219" t="s">
        <v>471</v>
      </c>
      <c r="H1542" s="220">
        <v>1172.5050000000001</v>
      </c>
      <c r="I1542" s="221"/>
      <c r="J1542" s="222">
        <f>ROUND(I1542*H1542,2)</f>
        <v>0</v>
      </c>
      <c r="K1542" s="218" t="s">
        <v>312</v>
      </c>
      <c r="L1542" s="47"/>
      <c r="M1542" s="223" t="s">
        <v>19</v>
      </c>
      <c r="N1542" s="224" t="s">
        <v>46</v>
      </c>
      <c r="O1542" s="87"/>
      <c r="P1542" s="225">
        <f>O1542*H1542</f>
        <v>0</v>
      </c>
      <c r="Q1542" s="225">
        <v>0</v>
      </c>
      <c r="R1542" s="225">
        <f>Q1542*H1542</f>
        <v>0</v>
      </c>
      <c r="S1542" s="225">
        <v>0</v>
      </c>
      <c r="T1542" s="226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27" t="s">
        <v>231</v>
      </c>
      <c r="AT1542" s="227" t="s">
        <v>227</v>
      </c>
      <c r="AU1542" s="227" t="s">
        <v>93</v>
      </c>
      <c r="AY1542" s="20" t="s">
        <v>224</v>
      </c>
      <c r="BE1542" s="228">
        <f>IF(N1542="základní",J1542,0)</f>
        <v>0</v>
      </c>
      <c r="BF1542" s="228">
        <f>IF(N1542="snížená",J1542,0)</f>
        <v>0</v>
      </c>
      <c r="BG1542" s="228">
        <f>IF(N1542="zákl. přenesená",J1542,0)</f>
        <v>0</v>
      </c>
      <c r="BH1542" s="228">
        <f>IF(N1542="sníž. přenesená",J1542,0)</f>
        <v>0</v>
      </c>
      <c r="BI1542" s="228">
        <f>IF(N1542="nulová",J1542,0)</f>
        <v>0</v>
      </c>
      <c r="BJ1542" s="20" t="s">
        <v>93</v>
      </c>
      <c r="BK1542" s="228">
        <f>ROUND(I1542*H1542,2)</f>
        <v>0</v>
      </c>
      <c r="BL1542" s="20" t="s">
        <v>231</v>
      </c>
      <c r="BM1542" s="227" t="s">
        <v>1652</v>
      </c>
    </row>
    <row r="1543" s="2" customFormat="1">
      <c r="A1543" s="41"/>
      <c r="B1543" s="42"/>
      <c r="C1543" s="43"/>
      <c r="D1543" s="267" t="s">
        <v>314</v>
      </c>
      <c r="E1543" s="43"/>
      <c r="F1543" s="268" t="s">
        <v>1653</v>
      </c>
      <c r="G1543" s="43"/>
      <c r="H1543" s="43"/>
      <c r="I1543" s="269"/>
      <c r="J1543" s="43"/>
      <c r="K1543" s="43"/>
      <c r="L1543" s="47"/>
      <c r="M1543" s="270"/>
      <c r="N1543" s="271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T1543" s="20" t="s">
        <v>314</v>
      </c>
      <c r="AU1543" s="20" t="s">
        <v>93</v>
      </c>
    </row>
    <row r="1544" s="14" customFormat="1">
      <c r="A1544" s="14"/>
      <c r="B1544" s="246"/>
      <c r="C1544" s="247"/>
      <c r="D1544" s="231" t="s">
        <v>268</v>
      </c>
      <c r="E1544" s="248" t="s">
        <v>19</v>
      </c>
      <c r="F1544" s="249" t="s">
        <v>496</v>
      </c>
      <c r="G1544" s="247"/>
      <c r="H1544" s="248" t="s">
        <v>19</v>
      </c>
      <c r="I1544" s="250"/>
      <c r="J1544" s="247"/>
      <c r="K1544" s="247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268</v>
      </c>
      <c r="AU1544" s="255" t="s">
        <v>93</v>
      </c>
      <c r="AV1544" s="14" t="s">
        <v>82</v>
      </c>
      <c r="AW1544" s="14" t="s">
        <v>34</v>
      </c>
      <c r="AX1544" s="14" t="s">
        <v>74</v>
      </c>
      <c r="AY1544" s="255" t="s">
        <v>224</v>
      </c>
    </row>
    <row r="1545" s="13" customFormat="1">
      <c r="A1545" s="13"/>
      <c r="B1545" s="229"/>
      <c r="C1545" s="230"/>
      <c r="D1545" s="231" t="s">
        <v>268</v>
      </c>
      <c r="E1545" s="232" t="s">
        <v>19</v>
      </c>
      <c r="F1545" s="233" t="s">
        <v>1500</v>
      </c>
      <c r="G1545" s="230"/>
      <c r="H1545" s="234">
        <v>5.1399999999999997</v>
      </c>
      <c r="I1545" s="235"/>
      <c r="J1545" s="230"/>
      <c r="K1545" s="230"/>
      <c r="L1545" s="236"/>
      <c r="M1545" s="237"/>
      <c r="N1545" s="238"/>
      <c r="O1545" s="238"/>
      <c r="P1545" s="238"/>
      <c r="Q1545" s="238"/>
      <c r="R1545" s="238"/>
      <c r="S1545" s="238"/>
      <c r="T1545" s="239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0" t="s">
        <v>268</v>
      </c>
      <c r="AU1545" s="240" t="s">
        <v>93</v>
      </c>
      <c r="AV1545" s="13" t="s">
        <v>93</v>
      </c>
      <c r="AW1545" s="13" t="s">
        <v>34</v>
      </c>
      <c r="AX1545" s="13" t="s">
        <v>74</v>
      </c>
      <c r="AY1545" s="240" t="s">
        <v>224</v>
      </c>
    </row>
    <row r="1546" s="14" customFormat="1">
      <c r="A1546" s="14"/>
      <c r="B1546" s="246"/>
      <c r="C1546" s="247"/>
      <c r="D1546" s="231" t="s">
        <v>268</v>
      </c>
      <c r="E1546" s="248" t="s">
        <v>19</v>
      </c>
      <c r="F1546" s="249" t="s">
        <v>648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268</v>
      </c>
      <c r="AU1546" s="255" t="s">
        <v>93</v>
      </c>
      <c r="AV1546" s="14" t="s">
        <v>82</v>
      </c>
      <c r="AW1546" s="14" t="s">
        <v>34</v>
      </c>
      <c r="AX1546" s="14" t="s">
        <v>74</v>
      </c>
      <c r="AY1546" s="255" t="s">
        <v>224</v>
      </c>
    </row>
    <row r="1547" s="13" customFormat="1">
      <c r="A1547" s="13"/>
      <c r="B1547" s="229"/>
      <c r="C1547" s="230"/>
      <c r="D1547" s="231" t="s">
        <v>268</v>
      </c>
      <c r="E1547" s="232" t="s">
        <v>19</v>
      </c>
      <c r="F1547" s="233" t="s">
        <v>1631</v>
      </c>
      <c r="G1547" s="230"/>
      <c r="H1547" s="234">
        <v>40.375</v>
      </c>
      <c r="I1547" s="235"/>
      <c r="J1547" s="230"/>
      <c r="K1547" s="230"/>
      <c r="L1547" s="236"/>
      <c r="M1547" s="237"/>
      <c r="N1547" s="238"/>
      <c r="O1547" s="238"/>
      <c r="P1547" s="238"/>
      <c r="Q1547" s="238"/>
      <c r="R1547" s="238"/>
      <c r="S1547" s="238"/>
      <c r="T1547" s="23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0" t="s">
        <v>268</v>
      </c>
      <c r="AU1547" s="240" t="s">
        <v>93</v>
      </c>
      <c r="AV1547" s="13" t="s">
        <v>93</v>
      </c>
      <c r="AW1547" s="13" t="s">
        <v>34</v>
      </c>
      <c r="AX1547" s="13" t="s">
        <v>74</v>
      </c>
      <c r="AY1547" s="240" t="s">
        <v>224</v>
      </c>
    </row>
    <row r="1548" s="13" customFormat="1">
      <c r="A1548" s="13"/>
      <c r="B1548" s="229"/>
      <c r="C1548" s="230"/>
      <c r="D1548" s="231" t="s">
        <v>268</v>
      </c>
      <c r="E1548" s="232" t="s">
        <v>19</v>
      </c>
      <c r="F1548" s="233" t="s">
        <v>1503</v>
      </c>
      <c r="G1548" s="230"/>
      <c r="H1548" s="234">
        <v>39.130000000000003</v>
      </c>
      <c r="I1548" s="235"/>
      <c r="J1548" s="230"/>
      <c r="K1548" s="230"/>
      <c r="L1548" s="236"/>
      <c r="M1548" s="237"/>
      <c r="N1548" s="238"/>
      <c r="O1548" s="238"/>
      <c r="P1548" s="238"/>
      <c r="Q1548" s="238"/>
      <c r="R1548" s="238"/>
      <c r="S1548" s="238"/>
      <c r="T1548" s="23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0" t="s">
        <v>268</v>
      </c>
      <c r="AU1548" s="240" t="s">
        <v>93</v>
      </c>
      <c r="AV1548" s="13" t="s">
        <v>93</v>
      </c>
      <c r="AW1548" s="13" t="s">
        <v>34</v>
      </c>
      <c r="AX1548" s="13" t="s">
        <v>74</v>
      </c>
      <c r="AY1548" s="240" t="s">
        <v>224</v>
      </c>
    </row>
    <row r="1549" s="13" customFormat="1">
      <c r="A1549" s="13"/>
      <c r="B1549" s="229"/>
      <c r="C1549" s="230"/>
      <c r="D1549" s="231" t="s">
        <v>268</v>
      </c>
      <c r="E1549" s="232" t="s">
        <v>19</v>
      </c>
      <c r="F1549" s="233" t="s">
        <v>1504</v>
      </c>
      <c r="G1549" s="230"/>
      <c r="H1549" s="234">
        <v>146.25</v>
      </c>
      <c r="I1549" s="235"/>
      <c r="J1549" s="230"/>
      <c r="K1549" s="230"/>
      <c r="L1549" s="236"/>
      <c r="M1549" s="237"/>
      <c r="N1549" s="238"/>
      <c r="O1549" s="238"/>
      <c r="P1549" s="238"/>
      <c r="Q1549" s="238"/>
      <c r="R1549" s="238"/>
      <c r="S1549" s="238"/>
      <c r="T1549" s="23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0" t="s">
        <v>268</v>
      </c>
      <c r="AU1549" s="240" t="s">
        <v>93</v>
      </c>
      <c r="AV1549" s="13" t="s">
        <v>93</v>
      </c>
      <c r="AW1549" s="13" t="s">
        <v>34</v>
      </c>
      <c r="AX1549" s="13" t="s">
        <v>74</v>
      </c>
      <c r="AY1549" s="240" t="s">
        <v>224</v>
      </c>
    </row>
    <row r="1550" s="13" customFormat="1">
      <c r="A1550" s="13"/>
      <c r="B1550" s="229"/>
      <c r="C1550" s="230"/>
      <c r="D1550" s="231" t="s">
        <v>268</v>
      </c>
      <c r="E1550" s="232" t="s">
        <v>19</v>
      </c>
      <c r="F1550" s="233" t="s">
        <v>1632</v>
      </c>
      <c r="G1550" s="230"/>
      <c r="H1550" s="234">
        <v>23.100000000000001</v>
      </c>
      <c r="I1550" s="235"/>
      <c r="J1550" s="230"/>
      <c r="K1550" s="230"/>
      <c r="L1550" s="236"/>
      <c r="M1550" s="237"/>
      <c r="N1550" s="238"/>
      <c r="O1550" s="238"/>
      <c r="P1550" s="238"/>
      <c r="Q1550" s="238"/>
      <c r="R1550" s="238"/>
      <c r="S1550" s="238"/>
      <c r="T1550" s="23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0" t="s">
        <v>268</v>
      </c>
      <c r="AU1550" s="240" t="s">
        <v>93</v>
      </c>
      <c r="AV1550" s="13" t="s">
        <v>93</v>
      </c>
      <c r="AW1550" s="13" t="s">
        <v>34</v>
      </c>
      <c r="AX1550" s="13" t="s">
        <v>74</v>
      </c>
      <c r="AY1550" s="240" t="s">
        <v>224</v>
      </c>
    </row>
    <row r="1551" s="14" customFormat="1">
      <c r="A1551" s="14"/>
      <c r="B1551" s="246"/>
      <c r="C1551" s="247"/>
      <c r="D1551" s="231" t="s">
        <v>268</v>
      </c>
      <c r="E1551" s="248" t="s">
        <v>19</v>
      </c>
      <c r="F1551" s="249" t="s">
        <v>662</v>
      </c>
      <c r="G1551" s="247"/>
      <c r="H1551" s="248" t="s">
        <v>19</v>
      </c>
      <c r="I1551" s="250"/>
      <c r="J1551" s="247"/>
      <c r="K1551" s="247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268</v>
      </c>
      <c r="AU1551" s="255" t="s">
        <v>93</v>
      </c>
      <c r="AV1551" s="14" t="s">
        <v>82</v>
      </c>
      <c r="AW1551" s="14" t="s">
        <v>34</v>
      </c>
      <c r="AX1551" s="14" t="s">
        <v>74</v>
      </c>
      <c r="AY1551" s="255" t="s">
        <v>224</v>
      </c>
    </row>
    <row r="1552" s="13" customFormat="1">
      <c r="A1552" s="13"/>
      <c r="B1552" s="229"/>
      <c r="C1552" s="230"/>
      <c r="D1552" s="231" t="s">
        <v>268</v>
      </c>
      <c r="E1552" s="232" t="s">
        <v>19</v>
      </c>
      <c r="F1552" s="233" t="s">
        <v>1507</v>
      </c>
      <c r="G1552" s="230"/>
      <c r="H1552" s="234">
        <v>214.91999999999999</v>
      </c>
      <c r="I1552" s="235"/>
      <c r="J1552" s="230"/>
      <c r="K1552" s="230"/>
      <c r="L1552" s="236"/>
      <c r="M1552" s="237"/>
      <c r="N1552" s="238"/>
      <c r="O1552" s="238"/>
      <c r="P1552" s="238"/>
      <c r="Q1552" s="238"/>
      <c r="R1552" s="238"/>
      <c r="S1552" s="238"/>
      <c r="T1552" s="23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0" t="s">
        <v>268</v>
      </c>
      <c r="AU1552" s="240" t="s">
        <v>93</v>
      </c>
      <c r="AV1552" s="13" t="s">
        <v>93</v>
      </c>
      <c r="AW1552" s="13" t="s">
        <v>34</v>
      </c>
      <c r="AX1552" s="13" t="s">
        <v>74</v>
      </c>
      <c r="AY1552" s="240" t="s">
        <v>224</v>
      </c>
    </row>
    <row r="1553" s="13" customFormat="1">
      <c r="A1553" s="13"/>
      <c r="B1553" s="229"/>
      <c r="C1553" s="230"/>
      <c r="D1553" s="231" t="s">
        <v>268</v>
      </c>
      <c r="E1553" s="232" t="s">
        <v>19</v>
      </c>
      <c r="F1553" s="233" t="s">
        <v>1633</v>
      </c>
      <c r="G1553" s="230"/>
      <c r="H1553" s="234">
        <v>46.539999999999999</v>
      </c>
      <c r="I1553" s="235"/>
      <c r="J1553" s="230"/>
      <c r="K1553" s="230"/>
      <c r="L1553" s="236"/>
      <c r="M1553" s="237"/>
      <c r="N1553" s="238"/>
      <c r="O1553" s="238"/>
      <c r="P1553" s="238"/>
      <c r="Q1553" s="238"/>
      <c r="R1553" s="238"/>
      <c r="S1553" s="238"/>
      <c r="T1553" s="23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0" t="s">
        <v>268</v>
      </c>
      <c r="AU1553" s="240" t="s">
        <v>93</v>
      </c>
      <c r="AV1553" s="13" t="s">
        <v>93</v>
      </c>
      <c r="AW1553" s="13" t="s">
        <v>34</v>
      </c>
      <c r="AX1553" s="13" t="s">
        <v>74</v>
      </c>
      <c r="AY1553" s="240" t="s">
        <v>224</v>
      </c>
    </row>
    <row r="1554" s="14" customFormat="1">
      <c r="A1554" s="14"/>
      <c r="B1554" s="246"/>
      <c r="C1554" s="247"/>
      <c r="D1554" s="231" t="s">
        <v>268</v>
      </c>
      <c r="E1554" s="248" t="s">
        <v>19</v>
      </c>
      <c r="F1554" s="249" t="s">
        <v>664</v>
      </c>
      <c r="G1554" s="247"/>
      <c r="H1554" s="248" t="s">
        <v>19</v>
      </c>
      <c r="I1554" s="250"/>
      <c r="J1554" s="247"/>
      <c r="K1554" s="247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268</v>
      </c>
      <c r="AU1554" s="255" t="s">
        <v>93</v>
      </c>
      <c r="AV1554" s="14" t="s">
        <v>82</v>
      </c>
      <c r="AW1554" s="14" t="s">
        <v>34</v>
      </c>
      <c r="AX1554" s="14" t="s">
        <v>74</v>
      </c>
      <c r="AY1554" s="255" t="s">
        <v>224</v>
      </c>
    </row>
    <row r="1555" s="13" customFormat="1">
      <c r="A1555" s="13"/>
      <c r="B1555" s="229"/>
      <c r="C1555" s="230"/>
      <c r="D1555" s="231" t="s">
        <v>268</v>
      </c>
      <c r="E1555" s="232" t="s">
        <v>19</v>
      </c>
      <c r="F1555" s="233" t="s">
        <v>1507</v>
      </c>
      <c r="G1555" s="230"/>
      <c r="H1555" s="234">
        <v>214.91999999999999</v>
      </c>
      <c r="I1555" s="235"/>
      <c r="J1555" s="230"/>
      <c r="K1555" s="230"/>
      <c r="L1555" s="236"/>
      <c r="M1555" s="237"/>
      <c r="N1555" s="238"/>
      <c r="O1555" s="238"/>
      <c r="P1555" s="238"/>
      <c r="Q1555" s="238"/>
      <c r="R1555" s="238"/>
      <c r="S1555" s="238"/>
      <c r="T1555" s="239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0" t="s">
        <v>268</v>
      </c>
      <c r="AU1555" s="240" t="s">
        <v>93</v>
      </c>
      <c r="AV1555" s="13" t="s">
        <v>93</v>
      </c>
      <c r="AW1555" s="13" t="s">
        <v>34</v>
      </c>
      <c r="AX1555" s="13" t="s">
        <v>74</v>
      </c>
      <c r="AY1555" s="240" t="s">
        <v>224</v>
      </c>
    </row>
    <row r="1556" s="13" customFormat="1">
      <c r="A1556" s="13"/>
      <c r="B1556" s="229"/>
      <c r="C1556" s="230"/>
      <c r="D1556" s="231" t="s">
        <v>268</v>
      </c>
      <c r="E1556" s="232" t="s">
        <v>19</v>
      </c>
      <c r="F1556" s="233" t="s">
        <v>1633</v>
      </c>
      <c r="G1556" s="230"/>
      <c r="H1556" s="234">
        <v>46.539999999999999</v>
      </c>
      <c r="I1556" s="235"/>
      <c r="J1556" s="230"/>
      <c r="K1556" s="230"/>
      <c r="L1556" s="236"/>
      <c r="M1556" s="237"/>
      <c r="N1556" s="238"/>
      <c r="O1556" s="238"/>
      <c r="P1556" s="238"/>
      <c r="Q1556" s="238"/>
      <c r="R1556" s="238"/>
      <c r="S1556" s="238"/>
      <c r="T1556" s="23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0" t="s">
        <v>268</v>
      </c>
      <c r="AU1556" s="240" t="s">
        <v>93</v>
      </c>
      <c r="AV1556" s="13" t="s">
        <v>93</v>
      </c>
      <c r="AW1556" s="13" t="s">
        <v>34</v>
      </c>
      <c r="AX1556" s="13" t="s">
        <v>74</v>
      </c>
      <c r="AY1556" s="240" t="s">
        <v>224</v>
      </c>
    </row>
    <row r="1557" s="14" customFormat="1">
      <c r="A1557" s="14"/>
      <c r="B1557" s="246"/>
      <c r="C1557" s="247"/>
      <c r="D1557" s="231" t="s">
        <v>268</v>
      </c>
      <c r="E1557" s="248" t="s">
        <v>19</v>
      </c>
      <c r="F1557" s="249" t="s">
        <v>665</v>
      </c>
      <c r="G1557" s="247"/>
      <c r="H1557" s="248" t="s">
        <v>19</v>
      </c>
      <c r="I1557" s="250"/>
      <c r="J1557" s="247"/>
      <c r="K1557" s="247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268</v>
      </c>
      <c r="AU1557" s="255" t="s">
        <v>93</v>
      </c>
      <c r="AV1557" s="14" t="s">
        <v>82</v>
      </c>
      <c r="AW1557" s="14" t="s">
        <v>34</v>
      </c>
      <c r="AX1557" s="14" t="s">
        <v>74</v>
      </c>
      <c r="AY1557" s="255" t="s">
        <v>224</v>
      </c>
    </row>
    <row r="1558" s="13" customFormat="1">
      <c r="A1558" s="13"/>
      <c r="B1558" s="229"/>
      <c r="C1558" s="230"/>
      <c r="D1558" s="231" t="s">
        <v>268</v>
      </c>
      <c r="E1558" s="232" t="s">
        <v>19</v>
      </c>
      <c r="F1558" s="233" t="s">
        <v>1634</v>
      </c>
      <c r="G1558" s="230"/>
      <c r="H1558" s="234">
        <v>195.81</v>
      </c>
      <c r="I1558" s="235"/>
      <c r="J1558" s="230"/>
      <c r="K1558" s="230"/>
      <c r="L1558" s="236"/>
      <c r="M1558" s="237"/>
      <c r="N1558" s="238"/>
      <c r="O1558" s="238"/>
      <c r="P1558" s="238"/>
      <c r="Q1558" s="238"/>
      <c r="R1558" s="238"/>
      <c r="S1558" s="238"/>
      <c r="T1558" s="23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0" t="s">
        <v>268</v>
      </c>
      <c r="AU1558" s="240" t="s">
        <v>93</v>
      </c>
      <c r="AV1558" s="13" t="s">
        <v>93</v>
      </c>
      <c r="AW1558" s="13" t="s">
        <v>34</v>
      </c>
      <c r="AX1558" s="13" t="s">
        <v>74</v>
      </c>
      <c r="AY1558" s="240" t="s">
        <v>224</v>
      </c>
    </row>
    <row r="1559" s="13" customFormat="1">
      <c r="A1559" s="13"/>
      <c r="B1559" s="229"/>
      <c r="C1559" s="230"/>
      <c r="D1559" s="231" t="s">
        <v>268</v>
      </c>
      <c r="E1559" s="232" t="s">
        <v>19</v>
      </c>
      <c r="F1559" s="233" t="s">
        <v>1510</v>
      </c>
      <c r="G1559" s="230"/>
      <c r="H1559" s="234">
        <v>54.520000000000003</v>
      </c>
      <c r="I1559" s="235"/>
      <c r="J1559" s="230"/>
      <c r="K1559" s="230"/>
      <c r="L1559" s="236"/>
      <c r="M1559" s="237"/>
      <c r="N1559" s="238"/>
      <c r="O1559" s="238"/>
      <c r="P1559" s="238"/>
      <c r="Q1559" s="238"/>
      <c r="R1559" s="238"/>
      <c r="S1559" s="238"/>
      <c r="T1559" s="23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0" t="s">
        <v>268</v>
      </c>
      <c r="AU1559" s="240" t="s">
        <v>93</v>
      </c>
      <c r="AV1559" s="13" t="s">
        <v>93</v>
      </c>
      <c r="AW1559" s="13" t="s">
        <v>34</v>
      </c>
      <c r="AX1559" s="13" t="s">
        <v>74</v>
      </c>
      <c r="AY1559" s="240" t="s">
        <v>224</v>
      </c>
    </row>
    <row r="1560" s="14" customFormat="1">
      <c r="A1560" s="14"/>
      <c r="B1560" s="246"/>
      <c r="C1560" s="247"/>
      <c r="D1560" s="231" t="s">
        <v>268</v>
      </c>
      <c r="E1560" s="248" t="s">
        <v>19</v>
      </c>
      <c r="F1560" s="249" t="s">
        <v>667</v>
      </c>
      <c r="G1560" s="247"/>
      <c r="H1560" s="248" t="s">
        <v>19</v>
      </c>
      <c r="I1560" s="250"/>
      <c r="J1560" s="247"/>
      <c r="K1560" s="247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268</v>
      </c>
      <c r="AU1560" s="255" t="s">
        <v>93</v>
      </c>
      <c r="AV1560" s="14" t="s">
        <v>82</v>
      </c>
      <c r="AW1560" s="14" t="s">
        <v>34</v>
      </c>
      <c r="AX1560" s="14" t="s">
        <v>74</v>
      </c>
      <c r="AY1560" s="255" t="s">
        <v>224</v>
      </c>
    </row>
    <row r="1561" s="13" customFormat="1">
      <c r="A1561" s="13"/>
      <c r="B1561" s="229"/>
      <c r="C1561" s="230"/>
      <c r="D1561" s="231" t="s">
        <v>268</v>
      </c>
      <c r="E1561" s="232" t="s">
        <v>19</v>
      </c>
      <c r="F1561" s="233" t="s">
        <v>1635</v>
      </c>
      <c r="G1561" s="230"/>
      <c r="H1561" s="234">
        <v>45.840000000000003</v>
      </c>
      <c r="I1561" s="235"/>
      <c r="J1561" s="230"/>
      <c r="K1561" s="230"/>
      <c r="L1561" s="236"/>
      <c r="M1561" s="237"/>
      <c r="N1561" s="238"/>
      <c r="O1561" s="238"/>
      <c r="P1561" s="238"/>
      <c r="Q1561" s="238"/>
      <c r="R1561" s="238"/>
      <c r="S1561" s="238"/>
      <c r="T1561" s="23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0" t="s">
        <v>268</v>
      </c>
      <c r="AU1561" s="240" t="s">
        <v>93</v>
      </c>
      <c r="AV1561" s="13" t="s">
        <v>93</v>
      </c>
      <c r="AW1561" s="13" t="s">
        <v>34</v>
      </c>
      <c r="AX1561" s="13" t="s">
        <v>74</v>
      </c>
      <c r="AY1561" s="240" t="s">
        <v>224</v>
      </c>
    </row>
    <row r="1562" s="13" customFormat="1">
      <c r="A1562" s="13"/>
      <c r="B1562" s="229"/>
      <c r="C1562" s="230"/>
      <c r="D1562" s="231" t="s">
        <v>268</v>
      </c>
      <c r="E1562" s="232" t="s">
        <v>19</v>
      </c>
      <c r="F1562" s="233" t="s">
        <v>1512</v>
      </c>
      <c r="G1562" s="230"/>
      <c r="H1562" s="234">
        <v>77.420000000000002</v>
      </c>
      <c r="I1562" s="235"/>
      <c r="J1562" s="230"/>
      <c r="K1562" s="230"/>
      <c r="L1562" s="236"/>
      <c r="M1562" s="237"/>
      <c r="N1562" s="238"/>
      <c r="O1562" s="238"/>
      <c r="P1562" s="238"/>
      <c r="Q1562" s="238"/>
      <c r="R1562" s="238"/>
      <c r="S1562" s="238"/>
      <c r="T1562" s="239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0" t="s">
        <v>268</v>
      </c>
      <c r="AU1562" s="240" t="s">
        <v>93</v>
      </c>
      <c r="AV1562" s="13" t="s">
        <v>93</v>
      </c>
      <c r="AW1562" s="13" t="s">
        <v>34</v>
      </c>
      <c r="AX1562" s="13" t="s">
        <v>74</v>
      </c>
      <c r="AY1562" s="240" t="s">
        <v>224</v>
      </c>
    </row>
    <row r="1563" s="14" customFormat="1">
      <c r="A1563" s="14"/>
      <c r="B1563" s="246"/>
      <c r="C1563" s="247"/>
      <c r="D1563" s="231" t="s">
        <v>268</v>
      </c>
      <c r="E1563" s="248" t="s">
        <v>19</v>
      </c>
      <c r="F1563" s="249" t="s">
        <v>1654</v>
      </c>
      <c r="G1563" s="247"/>
      <c r="H1563" s="248" t="s">
        <v>19</v>
      </c>
      <c r="I1563" s="250"/>
      <c r="J1563" s="247"/>
      <c r="K1563" s="247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268</v>
      </c>
      <c r="AU1563" s="255" t="s">
        <v>93</v>
      </c>
      <c r="AV1563" s="14" t="s">
        <v>82</v>
      </c>
      <c r="AW1563" s="14" t="s">
        <v>34</v>
      </c>
      <c r="AX1563" s="14" t="s">
        <v>74</v>
      </c>
      <c r="AY1563" s="255" t="s">
        <v>224</v>
      </c>
    </row>
    <row r="1564" s="13" customFormat="1">
      <c r="A1564" s="13"/>
      <c r="B1564" s="229"/>
      <c r="C1564" s="230"/>
      <c r="D1564" s="231" t="s">
        <v>268</v>
      </c>
      <c r="E1564" s="232" t="s">
        <v>19</v>
      </c>
      <c r="F1564" s="233" t="s">
        <v>1637</v>
      </c>
      <c r="G1564" s="230"/>
      <c r="H1564" s="234">
        <v>22</v>
      </c>
      <c r="I1564" s="235"/>
      <c r="J1564" s="230"/>
      <c r="K1564" s="230"/>
      <c r="L1564" s="236"/>
      <c r="M1564" s="237"/>
      <c r="N1564" s="238"/>
      <c r="O1564" s="238"/>
      <c r="P1564" s="238"/>
      <c r="Q1564" s="238"/>
      <c r="R1564" s="238"/>
      <c r="S1564" s="238"/>
      <c r="T1564" s="23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0" t="s">
        <v>268</v>
      </c>
      <c r="AU1564" s="240" t="s">
        <v>93</v>
      </c>
      <c r="AV1564" s="13" t="s">
        <v>93</v>
      </c>
      <c r="AW1564" s="13" t="s">
        <v>34</v>
      </c>
      <c r="AX1564" s="13" t="s">
        <v>74</v>
      </c>
      <c r="AY1564" s="240" t="s">
        <v>224</v>
      </c>
    </row>
    <row r="1565" s="16" customFormat="1">
      <c r="A1565" s="16"/>
      <c r="B1565" s="272"/>
      <c r="C1565" s="273"/>
      <c r="D1565" s="231" t="s">
        <v>268</v>
      </c>
      <c r="E1565" s="274" t="s">
        <v>19</v>
      </c>
      <c r="F1565" s="275" t="s">
        <v>351</v>
      </c>
      <c r="G1565" s="273"/>
      <c r="H1565" s="276">
        <v>1172.5050000000001</v>
      </c>
      <c r="I1565" s="277"/>
      <c r="J1565" s="273"/>
      <c r="K1565" s="273"/>
      <c r="L1565" s="278"/>
      <c r="M1565" s="279"/>
      <c r="N1565" s="280"/>
      <c r="O1565" s="280"/>
      <c r="P1565" s="280"/>
      <c r="Q1565" s="280"/>
      <c r="R1565" s="280"/>
      <c r="S1565" s="280"/>
      <c r="T1565" s="281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T1565" s="282" t="s">
        <v>268</v>
      </c>
      <c r="AU1565" s="282" t="s">
        <v>93</v>
      </c>
      <c r="AV1565" s="16" t="s">
        <v>231</v>
      </c>
      <c r="AW1565" s="16" t="s">
        <v>34</v>
      </c>
      <c r="AX1565" s="16" t="s">
        <v>82</v>
      </c>
      <c r="AY1565" s="282" t="s">
        <v>224</v>
      </c>
    </row>
    <row r="1566" s="2" customFormat="1" ht="24.15" customHeight="1">
      <c r="A1566" s="41"/>
      <c r="B1566" s="42"/>
      <c r="C1566" s="286" t="s">
        <v>1655</v>
      </c>
      <c r="D1566" s="286" t="s">
        <v>572</v>
      </c>
      <c r="E1566" s="287" t="s">
        <v>1656</v>
      </c>
      <c r="F1566" s="288" t="s">
        <v>1657</v>
      </c>
      <c r="G1566" s="289" t="s">
        <v>471</v>
      </c>
      <c r="H1566" s="290">
        <v>1289.7560000000001</v>
      </c>
      <c r="I1566" s="291"/>
      <c r="J1566" s="292">
        <f>ROUND(I1566*H1566,2)</f>
        <v>0</v>
      </c>
      <c r="K1566" s="288" t="s">
        <v>312</v>
      </c>
      <c r="L1566" s="293"/>
      <c r="M1566" s="294" t="s">
        <v>19</v>
      </c>
      <c r="N1566" s="295" t="s">
        <v>46</v>
      </c>
      <c r="O1566" s="87"/>
      <c r="P1566" s="225">
        <f>O1566*H1566</f>
        <v>0</v>
      </c>
      <c r="Q1566" s="225">
        <v>4.0000000000000003E-05</v>
      </c>
      <c r="R1566" s="225">
        <f>Q1566*H1566</f>
        <v>0.051590240000000009</v>
      </c>
      <c r="S1566" s="225">
        <v>0</v>
      </c>
      <c r="T1566" s="226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7" t="s">
        <v>254</v>
      </c>
      <c r="AT1566" s="227" t="s">
        <v>572</v>
      </c>
      <c r="AU1566" s="227" t="s">
        <v>93</v>
      </c>
      <c r="AY1566" s="20" t="s">
        <v>224</v>
      </c>
      <c r="BE1566" s="228">
        <f>IF(N1566="základní",J1566,0)</f>
        <v>0</v>
      </c>
      <c r="BF1566" s="228">
        <f>IF(N1566="snížená",J1566,0)</f>
        <v>0</v>
      </c>
      <c r="BG1566" s="228">
        <f>IF(N1566="zákl. přenesená",J1566,0)</f>
        <v>0</v>
      </c>
      <c r="BH1566" s="228">
        <f>IF(N1566="sníž. přenesená",J1566,0)</f>
        <v>0</v>
      </c>
      <c r="BI1566" s="228">
        <f>IF(N1566="nulová",J1566,0)</f>
        <v>0</v>
      </c>
      <c r="BJ1566" s="20" t="s">
        <v>93</v>
      </c>
      <c r="BK1566" s="228">
        <f>ROUND(I1566*H1566,2)</f>
        <v>0</v>
      </c>
      <c r="BL1566" s="20" t="s">
        <v>231</v>
      </c>
      <c r="BM1566" s="227" t="s">
        <v>1658</v>
      </c>
    </row>
    <row r="1567" s="13" customFormat="1">
      <c r="A1567" s="13"/>
      <c r="B1567" s="229"/>
      <c r="C1567" s="230"/>
      <c r="D1567" s="231" t="s">
        <v>268</v>
      </c>
      <c r="E1567" s="232" t="s">
        <v>19</v>
      </c>
      <c r="F1567" s="233" t="s">
        <v>1659</v>
      </c>
      <c r="G1567" s="230"/>
      <c r="H1567" s="234">
        <v>1289.7560000000001</v>
      </c>
      <c r="I1567" s="235"/>
      <c r="J1567" s="230"/>
      <c r="K1567" s="230"/>
      <c r="L1567" s="236"/>
      <c r="M1567" s="237"/>
      <c r="N1567" s="238"/>
      <c r="O1567" s="238"/>
      <c r="P1567" s="238"/>
      <c r="Q1567" s="238"/>
      <c r="R1567" s="238"/>
      <c r="S1567" s="238"/>
      <c r="T1567" s="23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0" t="s">
        <v>268</v>
      </c>
      <c r="AU1567" s="240" t="s">
        <v>93</v>
      </c>
      <c r="AV1567" s="13" t="s">
        <v>93</v>
      </c>
      <c r="AW1567" s="13" t="s">
        <v>34</v>
      </c>
      <c r="AX1567" s="13" t="s">
        <v>82</v>
      </c>
      <c r="AY1567" s="240" t="s">
        <v>224</v>
      </c>
    </row>
    <row r="1568" s="2" customFormat="1" ht="24.15" customHeight="1">
      <c r="A1568" s="41"/>
      <c r="B1568" s="42"/>
      <c r="C1568" s="216" t="s">
        <v>1660</v>
      </c>
      <c r="D1568" s="216" t="s">
        <v>227</v>
      </c>
      <c r="E1568" s="217" t="s">
        <v>1661</v>
      </c>
      <c r="F1568" s="218" t="s">
        <v>1662</v>
      </c>
      <c r="G1568" s="219" t="s">
        <v>266</v>
      </c>
      <c r="H1568" s="220">
        <v>2325.384</v>
      </c>
      <c r="I1568" s="221"/>
      <c r="J1568" s="222">
        <f>ROUND(I1568*H1568,2)</f>
        <v>0</v>
      </c>
      <c r="K1568" s="218" t="s">
        <v>312</v>
      </c>
      <c r="L1568" s="47"/>
      <c r="M1568" s="223" t="s">
        <v>19</v>
      </c>
      <c r="N1568" s="224" t="s">
        <v>46</v>
      </c>
      <c r="O1568" s="87"/>
      <c r="P1568" s="225">
        <f>O1568*H1568</f>
        <v>0</v>
      </c>
      <c r="Q1568" s="225">
        <v>0.00013999999999999999</v>
      </c>
      <c r="R1568" s="225">
        <f>Q1568*H1568</f>
        <v>0.32555375999999997</v>
      </c>
      <c r="S1568" s="225">
        <v>0</v>
      </c>
      <c r="T1568" s="226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7" t="s">
        <v>231</v>
      </c>
      <c r="AT1568" s="227" t="s">
        <v>227</v>
      </c>
      <c r="AU1568" s="227" t="s">
        <v>93</v>
      </c>
      <c r="AY1568" s="20" t="s">
        <v>224</v>
      </c>
      <c r="BE1568" s="228">
        <f>IF(N1568="základní",J1568,0)</f>
        <v>0</v>
      </c>
      <c r="BF1568" s="228">
        <f>IF(N1568="snížená",J1568,0)</f>
        <v>0</v>
      </c>
      <c r="BG1568" s="228">
        <f>IF(N1568="zákl. přenesená",J1568,0)</f>
        <v>0</v>
      </c>
      <c r="BH1568" s="228">
        <f>IF(N1568="sníž. přenesená",J1568,0)</f>
        <v>0</v>
      </c>
      <c r="BI1568" s="228">
        <f>IF(N1568="nulová",J1568,0)</f>
        <v>0</v>
      </c>
      <c r="BJ1568" s="20" t="s">
        <v>93</v>
      </c>
      <c r="BK1568" s="228">
        <f>ROUND(I1568*H1568,2)</f>
        <v>0</v>
      </c>
      <c r="BL1568" s="20" t="s">
        <v>231</v>
      </c>
      <c r="BM1568" s="227" t="s">
        <v>1663</v>
      </c>
    </row>
    <row r="1569" s="2" customFormat="1">
      <c r="A1569" s="41"/>
      <c r="B1569" s="42"/>
      <c r="C1569" s="43"/>
      <c r="D1569" s="267" t="s">
        <v>314</v>
      </c>
      <c r="E1569" s="43"/>
      <c r="F1569" s="268" t="s">
        <v>1664</v>
      </c>
      <c r="G1569" s="43"/>
      <c r="H1569" s="43"/>
      <c r="I1569" s="269"/>
      <c r="J1569" s="43"/>
      <c r="K1569" s="43"/>
      <c r="L1569" s="47"/>
      <c r="M1569" s="270"/>
      <c r="N1569" s="271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314</v>
      </c>
      <c r="AU1569" s="20" t="s">
        <v>93</v>
      </c>
    </row>
    <row r="1570" s="14" customFormat="1">
      <c r="A1570" s="14"/>
      <c r="B1570" s="246"/>
      <c r="C1570" s="247"/>
      <c r="D1570" s="231" t="s">
        <v>268</v>
      </c>
      <c r="E1570" s="248" t="s">
        <v>19</v>
      </c>
      <c r="F1570" s="249" t="s">
        <v>1597</v>
      </c>
      <c r="G1570" s="247"/>
      <c r="H1570" s="248" t="s">
        <v>19</v>
      </c>
      <c r="I1570" s="250"/>
      <c r="J1570" s="247"/>
      <c r="K1570" s="247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268</v>
      </c>
      <c r="AU1570" s="255" t="s">
        <v>93</v>
      </c>
      <c r="AV1570" s="14" t="s">
        <v>82</v>
      </c>
      <c r="AW1570" s="14" t="s">
        <v>34</v>
      </c>
      <c r="AX1570" s="14" t="s">
        <v>74</v>
      </c>
      <c r="AY1570" s="255" t="s">
        <v>224</v>
      </c>
    </row>
    <row r="1571" s="13" customFormat="1">
      <c r="A1571" s="13"/>
      <c r="B1571" s="229"/>
      <c r="C1571" s="230"/>
      <c r="D1571" s="231" t="s">
        <v>268</v>
      </c>
      <c r="E1571" s="232" t="s">
        <v>19</v>
      </c>
      <c r="F1571" s="233" t="s">
        <v>1598</v>
      </c>
      <c r="G1571" s="230"/>
      <c r="H1571" s="234">
        <v>18.696999999999999</v>
      </c>
      <c r="I1571" s="235"/>
      <c r="J1571" s="230"/>
      <c r="K1571" s="230"/>
      <c r="L1571" s="236"/>
      <c r="M1571" s="237"/>
      <c r="N1571" s="238"/>
      <c r="O1571" s="238"/>
      <c r="P1571" s="238"/>
      <c r="Q1571" s="238"/>
      <c r="R1571" s="238"/>
      <c r="S1571" s="238"/>
      <c r="T1571" s="23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0" t="s">
        <v>268</v>
      </c>
      <c r="AU1571" s="240" t="s">
        <v>93</v>
      </c>
      <c r="AV1571" s="13" t="s">
        <v>93</v>
      </c>
      <c r="AW1571" s="13" t="s">
        <v>34</v>
      </c>
      <c r="AX1571" s="13" t="s">
        <v>74</v>
      </c>
      <c r="AY1571" s="240" t="s">
        <v>224</v>
      </c>
    </row>
    <row r="1572" s="14" customFormat="1">
      <c r="A1572" s="14"/>
      <c r="B1572" s="246"/>
      <c r="C1572" s="247"/>
      <c r="D1572" s="231" t="s">
        <v>268</v>
      </c>
      <c r="E1572" s="248" t="s">
        <v>19</v>
      </c>
      <c r="F1572" s="249" t="s">
        <v>1599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268</v>
      </c>
      <c r="AU1572" s="255" t="s">
        <v>93</v>
      </c>
      <c r="AV1572" s="14" t="s">
        <v>82</v>
      </c>
      <c r="AW1572" s="14" t="s">
        <v>34</v>
      </c>
      <c r="AX1572" s="14" t="s">
        <v>74</v>
      </c>
      <c r="AY1572" s="255" t="s">
        <v>224</v>
      </c>
    </row>
    <row r="1573" s="13" customFormat="1">
      <c r="A1573" s="13"/>
      <c r="B1573" s="229"/>
      <c r="C1573" s="230"/>
      <c r="D1573" s="231" t="s">
        <v>268</v>
      </c>
      <c r="E1573" s="232" t="s">
        <v>19</v>
      </c>
      <c r="F1573" s="233" t="s">
        <v>1600</v>
      </c>
      <c r="G1573" s="230"/>
      <c r="H1573" s="234">
        <v>2220.9009999999998</v>
      </c>
      <c r="I1573" s="235"/>
      <c r="J1573" s="230"/>
      <c r="K1573" s="230"/>
      <c r="L1573" s="236"/>
      <c r="M1573" s="237"/>
      <c r="N1573" s="238"/>
      <c r="O1573" s="238"/>
      <c r="P1573" s="238"/>
      <c r="Q1573" s="238"/>
      <c r="R1573" s="238"/>
      <c r="S1573" s="238"/>
      <c r="T1573" s="23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0" t="s">
        <v>268</v>
      </c>
      <c r="AU1573" s="240" t="s">
        <v>93</v>
      </c>
      <c r="AV1573" s="13" t="s">
        <v>93</v>
      </c>
      <c r="AW1573" s="13" t="s">
        <v>34</v>
      </c>
      <c r="AX1573" s="13" t="s">
        <v>74</v>
      </c>
      <c r="AY1573" s="240" t="s">
        <v>224</v>
      </c>
    </row>
    <row r="1574" s="14" customFormat="1">
      <c r="A1574" s="14"/>
      <c r="B1574" s="246"/>
      <c r="C1574" s="247"/>
      <c r="D1574" s="231" t="s">
        <v>268</v>
      </c>
      <c r="E1574" s="248" t="s">
        <v>19</v>
      </c>
      <c r="F1574" s="249" t="s">
        <v>1601</v>
      </c>
      <c r="G1574" s="247"/>
      <c r="H1574" s="248" t="s">
        <v>19</v>
      </c>
      <c r="I1574" s="250"/>
      <c r="J1574" s="247"/>
      <c r="K1574" s="247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268</v>
      </c>
      <c r="AU1574" s="255" t="s">
        <v>93</v>
      </c>
      <c r="AV1574" s="14" t="s">
        <v>82</v>
      </c>
      <c r="AW1574" s="14" t="s">
        <v>34</v>
      </c>
      <c r="AX1574" s="14" t="s">
        <v>74</v>
      </c>
      <c r="AY1574" s="255" t="s">
        <v>224</v>
      </c>
    </row>
    <row r="1575" s="13" customFormat="1">
      <c r="A1575" s="13"/>
      <c r="B1575" s="229"/>
      <c r="C1575" s="230"/>
      <c r="D1575" s="231" t="s">
        <v>268</v>
      </c>
      <c r="E1575" s="232" t="s">
        <v>19</v>
      </c>
      <c r="F1575" s="233" t="s">
        <v>1602</v>
      </c>
      <c r="G1575" s="230"/>
      <c r="H1575" s="234">
        <v>187.642</v>
      </c>
      <c r="I1575" s="235"/>
      <c r="J1575" s="230"/>
      <c r="K1575" s="230"/>
      <c r="L1575" s="236"/>
      <c r="M1575" s="237"/>
      <c r="N1575" s="238"/>
      <c r="O1575" s="238"/>
      <c r="P1575" s="238"/>
      <c r="Q1575" s="238"/>
      <c r="R1575" s="238"/>
      <c r="S1575" s="238"/>
      <c r="T1575" s="23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0" t="s">
        <v>268</v>
      </c>
      <c r="AU1575" s="240" t="s">
        <v>93</v>
      </c>
      <c r="AV1575" s="13" t="s">
        <v>93</v>
      </c>
      <c r="AW1575" s="13" t="s">
        <v>34</v>
      </c>
      <c r="AX1575" s="13" t="s">
        <v>74</v>
      </c>
      <c r="AY1575" s="240" t="s">
        <v>224</v>
      </c>
    </row>
    <row r="1576" s="14" customFormat="1">
      <c r="A1576" s="14"/>
      <c r="B1576" s="246"/>
      <c r="C1576" s="247"/>
      <c r="D1576" s="231" t="s">
        <v>268</v>
      </c>
      <c r="E1576" s="248" t="s">
        <v>19</v>
      </c>
      <c r="F1576" s="249" t="s">
        <v>1603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268</v>
      </c>
      <c r="AU1576" s="255" t="s">
        <v>93</v>
      </c>
      <c r="AV1576" s="14" t="s">
        <v>82</v>
      </c>
      <c r="AW1576" s="14" t="s">
        <v>34</v>
      </c>
      <c r="AX1576" s="14" t="s">
        <v>74</v>
      </c>
      <c r="AY1576" s="255" t="s">
        <v>224</v>
      </c>
    </row>
    <row r="1577" s="13" customFormat="1">
      <c r="A1577" s="13"/>
      <c r="B1577" s="229"/>
      <c r="C1577" s="230"/>
      <c r="D1577" s="231" t="s">
        <v>268</v>
      </c>
      <c r="E1577" s="232" t="s">
        <v>19</v>
      </c>
      <c r="F1577" s="233" t="s">
        <v>1604</v>
      </c>
      <c r="G1577" s="230"/>
      <c r="H1577" s="234">
        <v>203.87000000000001</v>
      </c>
      <c r="I1577" s="235"/>
      <c r="J1577" s="230"/>
      <c r="K1577" s="230"/>
      <c r="L1577" s="236"/>
      <c r="M1577" s="237"/>
      <c r="N1577" s="238"/>
      <c r="O1577" s="238"/>
      <c r="P1577" s="238"/>
      <c r="Q1577" s="238"/>
      <c r="R1577" s="238"/>
      <c r="S1577" s="238"/>
      <c r="T1577" s="23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0" t="s">
        <v>268</v>
      </c>
      <c r="AU1577" s="240" t="s">
        <v>93</v>
      </c>
      <c r="AV1577" s="13" t="s">
        <v>93</v>
      </c>
      <c r="AW1577" s="13" t="s">
        <v>34</v>
      </c>
      <c r="AX1577" s="13" t="s">
        <v>74</v>
      </c>
      <c r="AY1577" s="240" t="s">
        <v>224</v>
      </c>
    </row>
    <row r="1578" s="14" customFormat="1">
      <c r="A1578" s="14"/>
      <c r="B1578" s="246"/>
      <c r="C1578" s="247"/>
      <c r="D1578" s="231" t="s">
        <v>268</v>
      </c>
      <c r="E1578" s="248" t="s">
        <v>19</v>
      </c>
      <c r="F1578" s="249" t="s">
        <v>667</v>
      </c>
      <c r="G1578" s="247"/>
      <c r="H1578" s="248" t="s">
        <v>19</v>
      </c>
      <c r="I1578" s="250"/>
      <c r="J1578" s="247"/>
      <c r="K1578" s="247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268</v>
      </c>
      <c r="AU1578" s="255" t="s">
        <v>93</v>
      </c>
      <c r="AV1578" s="14" t="s">
        <v>82</v>
      </c>
      <c r="AW1578" s="14" t="s">
        <v>34</v>
      </c>
      <c r="AX1578" s="14" t="s">
        <v>74</v>
      </c>
      <c r="AY1578" s="255" t="s">
        <v>224</v>
      </c>
    </row>
    <row r="1579" s="13" customFormat="1">
      <c r="A1579" s="13"/>
      <c r="B1579" s="229"/>
      <c r="C1579" s="230"/>
      <c r="D1579" s="231" t="s">
        <v>268</v>
      </c>
      <c r="E1579" s="232" t="s">
        <v>19</v>
      </c>
      <c r="F1579" s="233" t="s">
        <v>1605</v>
      </c>
      <c r="G1579" s="230"/>
      <c r="H1579" s="234">
        <v>106.414</v>
      </c>
      <c r="I1579" s="235"/>
      <c r="J1579" s="230"/>
      <c r="K1579" s="230"/>
      <c r="L1579" s="236"/>
      <c r="M1579" s="237"/>
      <c r="N1579" s="238"/>
      <c r="O1579" s="238"/>
      <c r="P1579" s="238"/>
      <c r="Q1579" s="238"/>
      <c r="R1579" s="238"/>
      <c r="S1579" s="238"/>
      <c r="T1579" s="23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0" t="s">
        <v>268</v>
      </c>
      <c r="AU1579" s="240" t="s">
        <v>93</v>
      </c>
      <c r="AV1579" s="13" t="s">
        <v>93</v>
      </c>
      <c r="AW1579" s="13" t="s">
        <v>34</v>
      </c>
      <c r="AX1579" s="13" t="s">
        <v>74</v>
      </c>
      <c r="AY1579" s="240" t="s">
        <v>224</v>
      </c>
    </row>
    <row r="1580" s="13" customFormat="1">
      <c r="A1580" s="13"/>
      <c r="B1580" s="229"/>
      <c r="C1580" s="230"/>
      <c r="D1580" s="231" t="s">
        <v>268</v>
      </c>
      <c r="E1580" s="232" t="s">
        <v>19</v>
      </c>
      <c r="F1580" s="233" t="s">
        <v>1606</v>
      </c>
      <c r="G1580" s="230"/>
      <c r="H1580" s="234">
        <v>296.97899999999998</v>
      </c>
      <c r="I1580" s="235"/>
      <c r="J1580" s="230"/>
      <c r="K1580" s="230"/>
      <c r="L1580" s="236"/>
      <c r="M1580" s="237"/>
      <c r="N1580" s="238"/>
      <c r="O1580" s="238"/>
      <c r="P1580" s="238"/>
      <c r="Q1580" s="238"/>
      <c r="R1580" s="238"/>
      <c r="S1580" s="238"/>
      <c r="T1580" s="23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0" t="s">
        <v>268</v>
      </c>
      <c r="AU1580" s="240" t="s">
        <v>93</v>
      </c>
      <c r="AV1580" s="13" t="s">
        <v>93</v>
      </c>
      <c r="AW1580" s="13" t="s">
        <v>34</v>
      </c>
      <c r="AX1580" s="13" t="s">
        <v>74</v>
      </c>
      <c r="AY1580" s="240" t="s">
        <v>224</v>
      </c>
    </row>
    <row r="1581" s="14" customFormat="1">
      <c r="A1581" s="14"/>
      <c r="B1581" s="246"/>
      <c r="C1581" s="247"/>
      <c r="D1581" s="231" t="s">
        <v>268</v>
      </c>
      <c r="E1581" s="248" t="s">
        <v>19</v>
      </c>
      <c r="F1581" s="249" t="s">
        <v>1607</v>
      </c>
      <c r="G1581" s="247"/>
      <c r="H1581" s="248" t="s">
        <v>19</v>
      </c>
      <c r="I1581" s="250"/>
      <c r="J1581" s="247"/>
      <c r="K1581" s="247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268</v>
      </c>
      <c r="AU1581" s="255" t="s">
        <v>93</v>
      </c>
      <c r="AV1581" s="14" t="s">
        <v>82</v>
      </c>
      <c r="AW1581" s="14" t="s">
        <v>34</v>
      </c>
      <c r="AX1581" s="14" t="s">
        <v>74</v>
      </c>
      <c r="AY1581" s="255" t="s">
        <v>224</v>
      </c>
    </row>
    <row r="1582" s="14" customFormat="1">
      <c r="A1582" s="14"/>
      <c r="B1582" s="246"/>
      <c r="C1582" s="247"/>
      <c r="D1582" s="231" t="s">
        <v>268</v>
      </c>
      <c r="E1582" s="248" t="s">
        <v>19</v>
      </c>
      <c r="F1582" s="249" t="s">
        <v>1608</v>
      </c>
      <c r="G1582" s="247"/>
      <c r="H1582" s="248" t="s">
        <v>19</v>
      </c>
      <c r="I1582" s="250"/>
      <c r="J1582" s="247"/>
      <c r="K1582" s="247"/>
      <c r="L1582" s="251"/>
      <c r="M1582" s="252"/>
      <c r="N1582" s="253"/>
      <c r="O1582" s="253"/>
      <c r="P1582" s="253"/>
      <c r="Q1582" s="253"/>
      <c r="R1582" s="253"/>
      <c r="S1582" s="253"/>
      <c r="T1582" s="25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5" t="s">
        <v>268</v>
      </c>
      <c r="AU1582" s="255" t="s">
        <v>93</v>
      </c>
      <c r="AV1582" s="14" t="s">
        <v>82</v>
      </c>
      <c r="AW1582" s="14" t="s">
        <v>34</v>
      </c>
      <c r="AX1582" s="14" t="s">
        <v>74</v>
      </c>
      <c r="AY1582" s="255" t="s">
        <v>224</v>
      </c>
    </row>
    <row r="1583" s="13" customFormat="1">
      <c r="A1583" s="13"/>
      <c r="B1583" s="229"/>
      <c r="C1583" s="230"/>
      <c r="D1583" s="231" t="s">
        <v>268</v>
      </c>
      <c r="E1583" s="232" t="s">
        <v>19</v>
      </c>
      <c r="F1583" s="233" t="s">
        <v>1609</v>
      </c>
      <c r="G1583" s="230"/>
      <c r="H1583" s="234">
        <v>16.096</v>
      </c>
      <c r="I1583" s="235"/>
      <c r="J1583" s="230"/>
      <c r="K1583" s="230"/>
      <c r="L1583" s="236"/>
      <c r="M1583" s="237"/>
      <c r="N1583" s="238"/>
      <c r="O1583" s="238"/>
      <c r="P1583" s="238"/>
      <c r="Q1583" s="238"/>
      <c r="R1583" s="238"/>
      <c r="S1583" s="238"/>
      <c r="T1583" s="239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0" t="s">
        <v>268</v>
      </c>
      <c r="AU1583" s="240" t="s">
        <v>93</v>
      </c>
      <c r="AV1583" s="13" t="s">
        <v>93</v>
      </c>
      <c r="AW1583" s="13" t="s">
        <v>34</v>
      </c>
      <c r="AX1583" s="13" t="s">
        <v>74</v>
      </c>
      <c r="AY1583" s="240" t="s">
        <v>224</v>
      </c>
    </row>
    <row r="1584" s="14" customFormat="1">
      <c r="A1584" s="14"/>
      <c r="B1584" s="246"/>
      <c r="C1584" s="247"/>
      <c r="D1584" s="231" t="s">
        <v>268</v>
      </c>
      <c r="E1584" s="248" t="s">
        <v>19</v>
      </c>
      <c r="F1584" s="249" t="s">
        <v>669</v>
      </c>
      <c r="G1584" s="247"/>
      <c r="H1584" s="248" t="s">
        <v>19</v>
      </c>
      <c r="I1584" s="250"/>
      <c r="J1584" s="247"/>
      <c r="K1584" s="247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268</v>
      </c>
      <c r="AU1584" s="255" t="s">
        <v>93</v>
      </c>
      <c r="AV1584" s="14" t="s">
        <v>82</v>
      </c>
      <c r="AW1584" s="14" t="s">
        <v>34</v>
      </c>
      <c r="AX1584" s="14" t="s">
        <v>74</v>
      </c>
      <c r="AY1584" s="255" t="s">
        <v>224</v>
      </c>
    </row>
    <row r="1585" s="13" customFormat="1">
      <c r="A1585" s="13"/>
      <c r="B1585" s="229"/>
      <c r="C1585" s="230"/>
      <c r="D1585" s="231" t="s">
        <v>268</v>
      </c>
      <c r="E1585" s="232" t="s">
        <v>19</v>
      </c>
      <c r="F1585" s="233" t="s">
        <v>1610</v>
      </c>
      <c r="G1585" s="230"/>
      <c r="H1585" s="234">
        <v>102.465</v>
      </c>
      <c r="I1585" s="235"/>
      <c r="J1585" s="230"/>
      <c r="K1585" s="230"/>
      <c r="L1585" s="236"/>
      <c r="M1585" s="237"/>
      <c r="N1585" s="238"/>
      <c r="O1585" s="238"/>
      <c r="P1585" s="238"/>
      <c r="Q1585" s="238"/>
      <c r="R1585" s="238"/>
      <c r="S1585" s="238"/>
      <c r="T1585" s="239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0" t="s">
        <v>268</v>
      </c>
      <c r="AU1585" s="240" t="s">
        <v>93</v>
      </c>
      <c r="AV1585" s="13" t="s">
        <v>93</v>
      </c>
      <c r="AW1585" s="13" t="s">
        <v>34</v>
      </c>
      <c r="AX1585" s="13" t="s">
        <v>74</v>
      </c>
      <c r="AY1585" s="240" t="s">
        <v>224</v>
      </c>
    </row>
    <row r="1586" s="14" customFormat="1">
      <c r="A1586" s="14"/>
      <c r="B1586" s="246"/>
      <c r="C1586" s="247"/>
      <c r="D1586" s="231" t="s">
        <v>268</v>
      </c>
      <c r="E1586" s="248" t="s">
        <v>19</v>
      </c>
      <c r="F1586" s="249" t="s">
        <v>1003</v>
      </c>
      <c r="G1586" s="247"/>
      <c r="H1586" s="248" t="s">
        <v>19</v>
      </c>
      <c r="I1586" s="250"/>
      <c r="J1586" s="247"/>
      <c r="K1586" s="247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268</v>
      </c>
      <c r="AU1586" s="255" t="s">
        <v>93</v>
      </c>
      <c r="AV1586" s="14" t="s">
        <v>82</v>
      </c>
      <c r="AW1586" s="14" t="s">
        <v>34</v>
      </c>
      <c r="AX1586" s="14" t="s">
        <v>74</v>
      </c>
      <c r="AY1586" s="255" t="s">
        <v>224</v>
      </c>
    </row>
    <row r="1587" s="13" customFormat="1">
      <c r="A1587" s="13"/>
      <c r="B1587" s="229"/>
      <c r="C1587" s="230"/>
      <c r="D1587" s="231" t="s">
        <v>268</v>
      </c>
      <c r="E1587" s="232" t="s">
        <v>19</v>
      </c>
      <c r="F1587" s="233" t="s">
        <v>1611</v>
      </c>
      <c r="G1587" s="230"/>
      <c r="H1587" s="234">
        <v>46.625</v>
      </c>
      <c r="I1587" s="235"/>
      <c r="J1587" s="230"/>
      <c r="K1587" s="230"/>
      <c r="L1587" s="236"/>
      <c r="M1587" s="237"/>
      <c r="N1587" s="238"/>
      <c r="O1587" s="238"/>
      <c r="P1587" s="238"/>
      <c r="Q1587" s="238"/>
      <c r="R1587" s="238"/>
      <c r="S1587" s="238"/>
      <c r="T1587" s="239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0" t="s">
        <v>268</v>
      </c>
      <c r="AU1587" s="240" t="s">
        <v>93</v>
      </c>
      <c r="AV1587" s="13" t="s">
        <v>93</v>
      </c>
      <c r="AW1587" s="13" t="s">
        <v>34</v>
      </c>
      <c r="AX1587" s="13" t="s">
        <v>74</v>
      </c>
      <c r="AY1587" s="240" t="s">
        <v>224</v>
      </c>
    </row>
    <row r="1588" s="13" customFormat="1">
      <c r="A1588" s="13"/>
      <c r="B1588" s="229"/>
      <c r="C1588" s="230"/>
      <c r="D1588" s="231" t="s">
        <v>268</v>
      </c>
      <c r="E1588" s="232" t="s">
        <v>19</v>
      </c>
      <c r="F1588" s="233" t="s">
        <v>1612</v>
      </c>
      <c r="G1588" s="230"/>
      <c r="H1588" s="234">
        <v>0.95999999999999996</v>
      </c>
      <c r="I1588" s="235"/>
      <c r="J1588" s="230"/>
      <c r="K1588" s="230"/>
      <c r="L1588" s="236"/>
      <c r="M1588" s="237"/>
      <c r="N1588" s="238"/>
      <c r="O1588" s="238"/>
      <c r="P1588" s="238"/>
      <c r="Q1588" s="238"/>
      <c r="R1588" s="238"/>
      <c r="S1588" s="238"/>
      <c r="T1588" s="239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0" t="s">
        <v>268</v>
      </c>
      <c r="AU1588" s="240" t="s">
        <v>93</v>
      </c>
      <c r="AV1588" s="13" t="s">
        <v>93</v>
      </c>
      <c r="AW1588" s="13" t="s">
        <v>34</v>
      </c>
      <c r="AX1588" s="13" t="s">
        <v>74</v>
      </c>
      <c r="AY1588" s="240" t="s">
        <v>224</v>
      </c>
    </row>
    <row r="1589" s="14" customFormat="1">
      <c r="A1589" s="14"/>
      <c r="B1589" s="246"/>
      <c r="C1589" s="247"/>
      <c r="D1589" s="231" t="s">
        <v>268</v>
      </c>
      <c r="E1589" s="248" t="s">
        <v>19</v>
      </c>
      <c r="F1589" s="249" t="s">
        <v>1613</v>
      </c>
      <c r="G1589" s="247"/>
      <c r="H1589" s="248" t="s">
        <v>19</v>
      </c>
      <c r="I1589" s="250"/>
      <c r="J1589" s="247"/>
      <c r="K1589" s="247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268</v>
      </c>
      <c r="AU1589" s="255" t="s">
        <v>93</v>
      </c>
      <c r="AV1589" s="14" t="s">
        <v>82</v>
      </c>
      <c r="AW1589" s="14" t="s">
        <v>34</v>
      </c>
      <c r="AX1589" s="14" t="s">
        <v>74</v>
      </c>
      <c r="AY1589" s="255" t="s">
        <v>224</v>
      </c>
    </row>
    <row r="1590" s="13" customFormat="1">
      <c r="A1590" s="13"/>
      <c r="B1590" s="229"/>
      <c r="C1590" s="230"/>
      <c r="D1590" s="231" t="s">
        <v>268</v>
      </c>
      <c r="E1590" s="232" t="s">
        <v>19</v>
      </c>
      <c r="F1590" s="233" t="s">
        <v>1614</v>
      </c>
      <c r="G1590" s="230"/>
      <c r="H1590" s="234">
        <v>18.079999999999998</v>
      </c>
      <c r="I1590" s="235"/>
      <c r="J1590" s="230"/>
      <c r="K1590" s="230"/>
      <c r="L1590" s="236"/>
      <c r="M1590" s="237"/>
      <c r="N1590" s="238"/>
      <c r="O1590" s="238"/>
      <c r="P1590" s="238"/>
      <c r="Q1590" s="238"/>
      <c r="R1590" s="238"/>
      <c r="S1590" s="238"/>
      <c r="T1590" s="239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0" t="s">
        <v>268</v>
      </c>
      <c r="AU1590" s="240" t="s">
        <v>93</v>
      </c>
      <c r="AV1590" s="13" t="s">
        <v>93</v>
      </c>
      <c r="AW1590" s="13" t="s">
        <v>34</v>
      </c>
      <c r="AX1590" s="13" t="s">
        <v>74</v>
      </c>
      <c r="AY1590" s="240" t="s">
        <v>224</v>
      </c>
    </row>
    <row r="1591" s="14" customFormat="1">
      <c r="A1591" s="14"/>
      <c r="B1591" s="246"/>
      <c r="C1591" s="247"/>
      <c r="D1591" s="231" t="s">
        <v>268</v>
      </c>
      <c r="E1591" s="248" t="s">
        <v>19</v>
      </c>
      <c r="F1591" s="249" t="s">
        <v>1615</v>
      </c>
      <c r="G1591" s="247"/>
      <c r="H1591" s="248" t="s">
        <v>19</v>
      </c>
      <c r="I1591" s="250"/>
      <c r="J1591" s="247"/>
      <c r="K1591" s="247"/>
      <c r="L1591" s="251"/>
      <c r="M1591" s="252"/>
      <c r="N1591" s="253"/>
      <c r="O1591" s="253"/>
      <c r="P1591" s="253"/>
      <c r="Q1591" s="253"/>
      <c r="R1591" s="253"/>
      <c r="S1591" s="253"/>
      <c r="T1591" s="25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5" t="s">
        <v>268</v>
      </c>
      <c r="AU1591" s="255" t="s">
        <v>93</v>
      </c>
      <c r="AV1591" s="14" t="s">
        <v>82</v>
      </c>
      <c r="AW1591" s="14" t="s">
        <v>34</v>
      </c>
      <c r="AX1591" s="14" t="s">
        <v>74</v>
      </c>
      <c r="AY1591" s="255" t="s">
        <v>224</v>
      </c>
    </row>
    <row r="1592" s="13" customFormat="1">
      <c r="A1592" s="13"/>
      <c r="B1592" s="229"/>
      <c r="C1592" s="230"/>
      <c r="D1592" s="231" t="s">
        <v>268</v>
      </c>
      <c r="E1592" s="232" t="s">
        <v>19</v>
      </c>
      <c r="F1592" s="233" t="s">
        <v>1616</v>
      </c>
      <c r="G1592" s="230"/>
      <c r="H1592" s="234">
        <v>-1259.711</v>
      </c>
      <c r="I1592" s="235"/>
      <c r="J1592" s="230"/>
      <c r="K1592" s="230"/>
      <c r="L1592" s="236"/>
      <c r="M1592" s="237"/>
      <c r="N1592" s="238"/>
      <c r="O1592" s="238"/>
      <c r="P1592" s="238"/>
      <c r="Q1592" s="238"/>
      <c r="R1592" s="238"/>
      <c r="S1592" s="238"/>
      <c r="T1592" s="239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0" t="s">
        <v>268</v>
      </c>
      <c r="AU1592" s="240" t="s">
        <v>93</v>
      </c>
      <c r="AV1592" s="13" t="s">
        <v>93</v>
      </c>
      <c r="AW1592" s="13" t="s">
        <v>34</v>
      </c>
      <c r="AX1592" s="13" t="s">
        <v>74</v>
      </c>
      <c r="AY1592" s="240" t="s">
        <v>224</v>
      </c>
    </row>
    <row r="1593" s="14" customFormat="1">
      <c r="A1593" s="14"/>
      <c r="B1593" s="246"/>
      <c r="C1593" s="247"/>
      <c r="D1593" s="231" t="s">
        <v>268</v>
      </c>
      <c r="E1593" s="248" t="s">
        <v>19</v>
      </c>
      <c r="F1593" s="249" t="s">
        <v>1624</v>
      </c>
      <c r="G1593" s="247"/>
      <c r="H1593" s="248" t="s">
        <v>19</v>
      </c>
      <c r="I1593" s="250"/>
      <c r="J1593" s="247"/>
      <c r="K1593" s="247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268</v>
      </c>
      <c r="AU1593" s="255" t="s">
        <v>93</v>
      </c>
      <c r="AV1593" s="14" t="s">
        <v>82</v>
      </c>
      <c r="AW1593" s="14" t="s">
        <v>34</v>
      </c>
      <c r="AX1593" s="14" t="s">
        <v>74</v>
      </c>
      <c r="AY1593" s="255" t="s">
        <v>224</v>
      </c>
    </row>
    <row r="1594" s="13" customFormat="1">
      <c r="A1594" s="13"/>
      <c r="B1594" s="229"/>
      <c r="C1594" s="230"/>
      <c r="D1594" s="231" t="s">
        <v>268</v>
      </c>
      <c r="E1594" s="232" t="s">
        <v>19</v>
      </c>
      <c r="F1594" s="233" t="s">
        <v>1625</v>
      </c>
      <c r="G1594" s="230"/>
      <c r="H1594" s="234">
        <v>293.12599999999998</v>
      </c>
      <c r="I1594" s="235"/>
      <c r="J1594" s="230"/>
      <c r="K1594" s="230"/>
      <c r="L1594" s="236"/>
      <c r="M1594" s="237"/>
      <c r="N1594" s="238"/>
      <c r="O1594" s="238"/>
      <c r="P1594" s="238"/>
      <c r="Q1594" s="238"/>
      <c r="R1594" s="238"/>
      <c r="S1594" s="238"/>
      <c r="T1594" s="23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0" t="s">
        <v>268</v>
      </c>
      <c r="AU1594" s="240" t="s">
        <v>93</v>
      </c>
      <c r="AV1594" s="13" t="s">
        <v>93</v>
      </c>
      <c r="AW1594" s="13" t="s">
        <v>34</v>
      </c>
      <c r="AX1594" s="13" t="s">
        <v>74</v>
      </c>
      <c r="AY1594" s="240" t="s">
        <v>224</v>
      </c>
    </row>
    <row r="1595" s="14" customFormat="1">
      <c r="A1595" s="14"/>
      <c r="B1595" s="246"/>
      <c r="C1595" s="247"/>
      <c r="D1595" s="231" t="s">
        <v>268</v>
      </c>
      <c r="E1595" s="248" t="s">
        <v>19</v>
      </c>
      <c r="F1595" s="249" t="s">
        <v>1617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268</v>
      </c>
      <c r="AU1595" s="255" t="s">
        <v>93</v>
      </c>
      <c r="AV1595" s="14" t="s">
        <v>82</v>
      </c>
      <c r="AW1595" s="14" t="s">
        <v>34</v>
      </c>
      <c r="AX1595" s="14" t="s">
        <v>74</v>
      </c>
      <c r="AY1595" s="255" t="s">
        <v>224</v>
      </c>
    </row>
    <row r="1596" s="13" customFormat="1">
      <c r="A1596" s="13"/>
      <c r="B1596" s="229"/>
      <c r="C1596" s="230"/>
      <c r="D1596" s="231" t="s">
        <v>268</v>
      </c>
      <c r="E1596" s="232" t="s">
        <v>19</v>
      </c>
      <c r="F1596" s="233" t="s">
        <v>1618</v>
      </c>
      <c r="G1596" s="230"/>
      <c r="H1596" s="234">
        <v>73.239999999999995</v>
      </c>
      <c r="I1596" s="235"/>
      <c r="J1596" s="230"/>
      <c r="K1596" s="230"/>
      <c r="L1596" s="236"/>
      <c r="M1596" s="237"/>
      <c r="N1596" s="238"/>
      <c r="O1596" s="238"/>
      <c r="P1596" s="238"/>
      <c r="Q1596" s="238"/>
      <c r="R1596" s="238"/>
      <c r="S1596" s="238"/>
      <c r="T1596" s="239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0" t="s">
        <v>268</v>
      </c>
      <c r="AU1596" s="240" t="s">
        <v>93</v>
      </c>
      <c r="AV1596" s="13" t="s">
        <v>93</v>
      </c>
      <c r="AW1596" s="13" t="s">
        <v>34</v>
      </c>
      <c r="AX1596" s="13" t="s">
        <v>74</v>
      </c>
      <c r="AY1596" s="240" t="s">
        <v>224</v>
      </c>
    </row>
    <row r="1597" s="16" customFormat="1">
      <c r="A1597" s="16"/>
      <c r="B1597" s="272"/>
      <c r="C1597" s="273"/>
      <c r="D1597" s="231" t="s">
        <v>268</v>
      </c>
      <c r="E1597" s="274" t="s">
        <v>19</v>
      </c>
      <c r="F1597" s="275" t="s">
        <v>351</v>
      </c>
      <c r="G1597" s="273"/>
      <c r="H1597" s="276">
        <v>2325.384</v>
      </c>
      <c r="I1597" s="277"/>
      <c r="J1597" s="273"/>
      <c r="K1597" s="273"/>
      <c r="L1597" s="278"/>
      <c r="M1597" s="279"/>
      <c r="N1597" s="280"/>
      <c r="O1597" s="280"/>
      <c r="P1597" s="280"/>
      <c r="Q1597" s="280"/>
      <c r="R1597" s="280"/>
      <c r="S1597" s="280"/>
      <c r="T1597" s="281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T1597" s="282" t="s">
        <v>268</v>
      </c>
      <c r="AU1597" s="282" t="s">
        <v>93</v>
      </c>
      <c r="AV1597" s="16" t="s">
        <v>231</v>
      </c>
      <c r="AW1597" s="16" t="s">
        <v>34</v>
      </c>
      <c r="AX1597" s="16" t="s">
        <v>82</v>
      </c>
      <c r="AY1597" s="282" t="s">
        <v>224</v>
      </c>
    </row>
    <row r="1598" s="2" customFormat="1" ht="66.75" customHeight="1">
      <c r="A1598" s="41"/>
      <c r="B1598" s="42"/>
      <c r="C1598" s="216" t="s">
        <v>1665</v>
      </c>
      <c r="D1598" s="216" t="s">
        <v>227</v>
      </c>
      <c r="E1598" s="217" t="s">
        <v>1666</v>
      </c>
      <c r="F1598" s="218" t="s">
        <v>1667</v>
      </c>
      <c r="G1598" s="219" t="s">
        <v>266</v>
      </c>
      <c r="H1598" s="220">
        <v>262.86099999999999</v>
      </c>
      <c r="I1598" s="221"/>
      <c r="J1598" s="222">
        <f>ROUND(I1598*H1598,2)</f>
        <v>0</v>
      </c>
      <c r="K1598" s="218" t="s">
        <v>312</v>
      </c>
      <c r="L1598" s="47"/>
      <c r="M1598" s="223" t="s">
        <v>19</v>
      </c>
      <c r="N1598" s="224" t="s">
        <v>46</v>
      </c>
      <c r="O1598" s="87"/>
      <c r="P1598" s="225">
        <f>O1598*H1598</f>
        <v>0</v>
      </c>
      <c r="Q1598" s="225">
        <v>0.0086</v>
      </c>
      <c r="R1598" s="225">
        <f>Q1598*H1598</f>
        <v>2.2606045999999997</v>
      </c>
      <c r="S1598" s="225">
        <v>0</v>
      </c>
      <c r="T1598" s="226">
        <f>S1598*H1598</f>
        <v>0</v>
      </c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R1598" s="227" t="s">
        <v>231</v>
      </c>
      <c r="AT1598" s="227" t="s">
        <v>227</v>
      </c>
      <c r="AU1598" s="227" t="s">
        <v>93</v>
      </c>
      <c r="AY1598" s="20" t="s">
        <v>224</v>
      </c>
      <c r="BE1598" s="228">
        <f>IF(N1598="základní",J1598,0)</f>
        <v>0</v>
      </c>
      <c r="BF1598" s="228">
        <f>IF(N1598="snížená",J1598,0)</f>
        <v>0</v>
      </c>
      <c r="BG1598" s="228">
        <f>IF(N1598="zákl. přenesená",J1598,0)</f>
        <v>0</v>
      </c>
      <c r="BH1598" s="228">
        <f>IF(N1598="sníž. přenesená",J1598,0)</f>
        <v>0</v>
      </c>
      <c r="BI1598" s="228">
        <f>IF(N1598="nulová",J1598,0)</f>
        <v>0</v>
      </c>
      <c r="BJ1598" s="20" t="s">
        <v>93</v>
      </c>
      <c r="BK1598" s="228">
        <f>ROUND(I1598*H1598,2)</f>
        <v>0</v>
      </c>
      <c r="BL1598" s="20" t="s">
        <v>231</v>
      </c>
      <c r="BM1598" s="227" t="s">
        <v>1668</v>
      </c>
    </row>
    <row r="1599" s="2" customFormat="1">
      <c r="A1599" s="41"/>
      <c r="B1599" s="42"/>
      <c r="C1599" s="43"/>
      <c r="D1599" s="267" t="s">
        <v>314</v>
      </c>
      <c r="E1599" s="43"/>
      <c r="F1599" s="268" t="s">
        <v>1669</v>
      </c>
      <c r="G1599" s="43"/>
      <c r="H1599" s="43"/>
      <c r="I1599" s="269"/>
      <c r="J1599" s="43"/>
      <c r="K1599" s="43"/>
      <c r="L1599" s="47"/>
      <c r="M1599" s="270"/>
      <c r="N1599" s="271"/>
      <c r="O1599" s="87"/>
      <c r="P1599" s="87"/>
      <c r="Q1599" s="87"/>
      <c r="R1599" s="87"/>
      <c r="S1599" s="87"/>
      <c r="T1599" s="88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T1599" s="20" t="s">
        <v>314</v>
      </c>
      <c r="AU1599" s="20" t="s">
        <v>93</v>
      </c>
    </row>
    <row r="1600" s="14" customFormat="1">
      <c r="A1600" s="14"/>
      <c r="B1600" s="246"/>
      <c r="C1600" s="247"/>
      <c r="D1600" s="231" t="s">
        <v>268</v>
      </c>
      <c r="E1600" s="248" t="s">
        <v>19</v>
      </c>
      <c r="F1600" s="249" t="s">
        <v>1670</v>
      </c>
      <c r="G1600" s="247"/>
      <c r="H1600" s="248" t="s">
        <v>19</v>
      </c>
      <c r="I1600" s="250"/>
      <c r="J1600" s="247"/>
      <c r="K1600" s="247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268</v>
      </c>
      <c r="AU1600" s="255" t="s">
        <v>93</v>
      </c>
      <c r="AV1600" s="14" t="s">
        <v>82</v>
      </c>
      <c r="AW1600" s="14" t="s">
        <v>34</v>
      </c>
      <c r="AX1600" s="14" t="s">
        <v>74</v>
      </c>
      <c r="AY1600" s="255" t="s">
        <v>224</v>
      </c>
    </row>
    <row r="1601" s="13" customFormat="1">
      <c r="A1601" s="13"/>
      <c r="B1601" s="229"/>
      <c r="C1601" s="230"/>
      <c r="D1601" s="231" t="s">
        <v>268</v>
      </c>
      <c r="E1601" s="232" t="s">
        <v>19</v>
      </c>
      <c r="F1601" s="233" t="s">
        <v>1671</v>
      </c>
      <c r="G1601" s="230"/>
      <c r="H1601" s="234">
        <v>122.493</v>
      </c>
      <c r="I1601" s="235"/>
      <c r="J1601" s="230"/>
      <c r="K1601" s="230"/>
      <c r="L1601" s="236"/>
      <c r="M1601" s="237"/>
      <c r="N1601" s="238"/>
      <c r="O1601" s="238"/>
      <c r="P1601" s="238"/>
      <c r="Q1601" s="238"/>
      <c r="R1601" s="238"/>
      <c r="S1601" s="238"/>
      <c r="T1601" s="239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0" t="s">
        <v>268</v>
      </c>
      <c r="AU1601" s="240" t="s">
        <v>93</v>
      </c>
      <c r="AV1601" s="13" t="s">
        <v>93</v>
      </c>
      <c r="AW1601" s="13" t="s">
        <v>34</v>
      </c>
      <c r="AX1601" s="13" t="s">
        <v>74</v>
      </c>
      <c r="AY1601" s="240" t="s">
        <v>224</v>
      </c>
    </row>
    <row r="1602" s="14" customFormat="1">
      <c r="A1602" s="14"/>
      <c r="B1602" s="246"/>
      <c r="C1602" s="247"/>
      <c r="D1602" s="231" t="s">
        <v>268</v>
      </c>
      <c r="E1602" s="248" t="s">
        <v>19</v>
      </c>
      <c r="F1602" s="249" t="s">
        <v>1672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268</v>
      </c>
      <c r="AU1602" s="255" t="s">
        <v>93</v>
      </c>
      <c r="AV1602" s="14" t="s">
        <v>82</v>
      </c>
      <c r="AW1602" s="14" t="s">
        <v>34</v>
      </c>
      <c r="AX1602" s="14" t="s">
        <v>74</v>
      </c>
      <c r="AY1602" s="255" t="s">
        <v>224</v>
      </c>
    </row>
    <row r="1603" s="13" customFormat="1">
      <c r="A1603" s="13"/>
      <c r="B1603" s="229"/>
      <c r="C1603" s="230"/>
      <c r="D1603" s="231" t="s">
        <v>268</v>
      </c>
      <c r="E1603" s="232" t="s">
        <v>19</v>
      </c>
      <c r="F1603" s="233" t="s">
        <v>1673</v>
      </c>
      <c r="G1603" s="230"/>
      <c r="H1603" s="234">
        <v>8.4700000000000006</v>
      </c>
      <c r="I1603" s="235"/>
      <c r="J1603" s="230"/>
      <c r="K1603" s="230"/>
      <c r="L1603" s="236"/>
      <c r="M1603" s="237"/>
      <c r="N1603" s="238"/>
      <c r="O1603" s="238"/>
      <c r="P1603" s="238"/>
      <c r="Q1603" s="238"/>
      <c r="R1603" s="238"/>
      <c r="S1603" s="238"/>
      <c r="T1603" s="239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0" t="s">
        <v>268</v>
      </c>
      <c r="AU1603" s="240" t="s">
        <v>93</v>
      </c>
      <c r="AV1603" s="13" t="s">
        <v>93</v>
      </c>
      <c r="AW1603" s="13" t="s">
        <v>34</v>
      </c>
      <c r="AX1603" s="13" t="s">
        <v>74</v>
      </c>
      <c r="AY1603" s="240" t="s">
        <v>224</v>
      </c>
    </row>
    <row r="1604" s="14" customFormat="1">
      <c r="A1604" s="14"/>
      <c r="B1604" s="246"/>
      <c r="C1604" s="247"/>
      <c r="D1604" s="231" t="s">
        <v>268</v>
      </c>
      <c r="E1604" s="248" t="s">
        <v>19</v>
      </c>
      <c r="F1604" s="249" t="s">
        <v>1674</v>
      </c>
      <c r="G1604" s="247"/>
      <c r="H1604" s="248" t="s">
        <v>19</v>
      </c>
      <c r="I1604" s="250"/>
      <c r="J1604" s="247"/>
      <c r="K1604" s="247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268</v>
      </c>
      <c r="AU1604" s="255" t="s">
        <v>93</v>
      </c>
      <c r="AV1604" s="14" t="s">
        <v>82</v>
      </c>
      <c r="AW1604" s="14" t="s">
        <v>34</v>
      </c>
      <c r="AX1604" s="14" t="s">
        <v>74</v>
      </c>
      <c r="AY1604" s="255" t="s">
        <v>224</v>
      </c>
    </row>
    <row r="1605" s="13" customFormat="1">
      <c r="A1605" s="13"/>
      <c r="B1605" s="229"/>
      <c r="C1605" s="230"/>
      <c r="D1605" s="231" t="s">
        <v>268</v>
      </c>
      <c r="E1605" s="232" t="s">
        <v>19</v>
      </c>
      <c r="F1605" s="233" t="s">
        <v>1675</v>
      </c>
      <c r="G1605" s="230"/>
      <c r="H1605" s="234">
        <v>11.448</v>
      </c>
      <c r="I1605" s="235"/>
      <c r="J1605" s="230"/>
      <c r="K1605" s="230"/>
      <c r="L1605" s="236"/>
      <c r="M1605" s="237"/>
      <c r="N1605" s="238"/>
      <c r="O1605" s="238"/>
      <c r="P1605" s="238"/>
      <c r="Q1605" s="238"/>
      <c r="R1605" s="238"/>
      <c r="S1605" s="238"/>
      <c r="T1605" s="23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0" t="s">
        <v>268</v>
      </c>
      <c r="AU1605" s="240" t="s">
        <v>93</v>
      </c>
      <c r="AV1605" s="13" t="s">
        <v>93</v>
      </c>
      <c r="AW1605" s="13" t="s">
        <v>34</v>
      </c>
      <c r="AX1605" s="13" t="s">
        <v>74</v>
      </c>
      <c r="AY1605" s="240" t="s">
        <v>224</v>
      </c>
    </row>
    <row r="1606" s="14" customFormat="1">
      <c r="A1606" s="14"/>
      <c r="B1606" s="246"/>
      <c r="C1606" s="247"/>
      <c r="D1606" s="231" t="s">
        <v>268</v>
      </c>
      <c r="E1606" s="248" t="s">
        <v>19</v>
      </c>
      <c r="F1606" s="249" t="s">
        <v>1676</v>
      </c>
      <c r="G1606" s="247"/>
      <c r="H1606" s="248" t="s">
        <v>19</v>
      </c>
      <c r="I1606" s="250"/>
      <c r="J1606" s="247"/>
      <c r="K1606" s="247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268</v>
      </c>
      <c r="AU1606" s="255" t="s">
        <v>93</v>
      </c>
      <c r="AV1606" s="14" t="s">
        <v>82</v>
      </c>
      <c r="AW1606" s="14" t="s">
        <v>34</v>
      </c>
      <c r="AX1606" s="14" t="s">
        <v>74</v>
      </c>
      <c r="AY1606" s="255" t="s">
        <v>224</v>
      </c>
    </row>
    <row r="1607" s="13" customFormat="1">
      <c r="A1607" s="13"/>
      <c r="B1607" s="229"/>
      <c r="C1607" s="230"/>
      <c r="D1607" s="231" t="s">
        <v>268</v>
      </c>
      <c r="E1607" s="232" t="s">
        <v>19</v>
      </c>
      <c r="F1607" s="233" t="s">
        <v>1677</v>
      </c>
      <c r="G1607" s="230"/>
      <c r="H1607" s="234">
        <v>120.45</v>
      </c>
      <c r="I1607" s="235"/>
      <c r="J1607" s="230"/>
      <c r="K1607" s="230"/>
      <c r="L1607" s="236"/>
      <c r="M1607" s="237"/>
      <c r="N1607" s="238"/>
      <c r="O1607" s="238"/>
      <c r="P1607" s="238"/>
      <c r="Q1607" s="238"/>
      <c r="R1607" s="238"/>
      <c r="S1607" s="238"/>
      <c r="T1607" s="239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0" t="s">
        <v>268</v>
      </c>
      <c r="AU1607" s="240" t="s">
        <v>93</v>
      </c>
      <c r="AV1607" s="13" t="s">
        <v>93</v>
      </c>
      <c r="AW1607" s="13" t="s">
        <v>34</v>
      </c>
      <c r="AX1607" s="13" t="s">
        <v>74</v>
      </c>
      <c r="AY1607" s="240" t="s">
        <v>224</v>
      </c>
    </row>
    <row r="1608" s="16" customFormat="1">
      <c r="A1608" s="16"/>
      <c r="B1608" s="272"/>
      <c r="C1608" s="273"/>
      <c r="D1608" s="231" t="s">
        <v>268</v>
      </c>
      <c r="E1608" s="274" t="s">
        <v>19</v>
      </c>
      <c r="F1608" s="275" t="s">
        <v>351</v>
      </c>
      <c r="G1608" s="273"/>
      <c r="H1608" s="276">
        <v>262.86099999999999</v>
      </c>
      <c r="I1608" s="277"/>
      <c r="J1608" s="273"/>
      <c r="K1608" s="273"/>
      <c r="L1608" s="278"/>
      <c r="M1608" s="279"/>
      <c r="N1608" s="280"/>
      <c r="O1608" s="280"/>
      <c r="P1608" s="280"/>
      <c r="Q1608" s="280"/>
      <c r="R1608" s="280"/>
      <c r="S1608" s="280"/>
      <c r="T1608" s="281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T1608" s="282" t="s">
        <v>268</v>
      </c>
      <c r="AU1608" s="282" t="s">
        <v>93</v>
      </c>
      <c r="AV1608" s="16" t="s">
        <v>231</v>
      </c>
      <c r="AW1608" s="16" t="s">
        <v>34</v>
      </c>
      <c r="AX1608" s="16" t="s">
        <v>82</v>
      </c>
      <c r="AY1608" s="282" t="s">
        <v>224</v>
      </c>
    </row>
    <row r="1609" s="2" customFormat="1" ht="24.15" customHeight="1">
      <c r="A1609" s="41"/>
      <c r="B1609" s="42"/>
      <c r="C1609" s="286" t="s">
        <v>1678</v>
      </c>
      <c r="D1609" s="286" t="s">
        <v>572</v>
      </c>
      <c r="E1609" s="287" t="s">
        <v>1679</v>
      </c>
      <c r="F1609" s="288" t="s">
        <v>1680</v>
      </c>
      <c r="G1609" s="289" t="s">
        <v>266</v>
      </c>
      <c r="H1609" s="290">
        <v>276.00400000000002</v>
      </c>
      <c r="I1609" s="291"/>
      <c r="J1609" s="292">
        <f>ROUND(I1609*H1609,2)</f>
        <v>0</v>
      </c>
      <c r="K1609" s="288" t="s">
        <v>312</v>
      </c>
      <c r="L1609" s="293"/>
      <c r="M1609" s="294" t="s">
        <v>19</v>
      </c>
      <c r="N1609" s="295" t="s">
        <v>46</v>
      </c>
      <c r="O1609" s="87"/>
      <c r="P1609" s="225">
        <f>O1609*H1609</f>
        <v>0</v>
      </c>
      <c r="Q1609" s="225">
        <v>0.0052500000000000003</v>
      </c>
      <c r="R1609" s="225">
        <f>Q1609*H1609</f>
        <v>1.4490210000000001</v>
      </c>
      <c r="S1609" s="225">
        <v>0</v>
      </c>
      <c r="T1609" s="226">
        <f>S1609*H1609</f>
        <v>0</v>
      </c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R1609" s="227" t="s">
        <v>254</v>
      </c>
      <c r="AT1609" s="227" t="s">
        <v>572</v>
      </c>
      <c r="AU1609" s="227" t="s">
        <v>93</v>
      </c>
      <c r="AY1609" s="20" t="s">
        <v>224</v>
      </c>
      <c r="BE1609" s="228">
        <f>IF(N1609="základní",J1609,0)</f>
        <v>0</v>
      </c>
      <c r="BF1609" s="228">
        <f>IF(N1609="snížená",J1609,0)</f>
        <v>0</v>
      </c>
      <c r="BG1609" s="228">
        <f>IF(N1609="zákl. přenesená",J1609,0)</f>
        <v>0</v>
      </c>
      <c r="BH1609" s="228">
        <f>IF(N1609="sníž. přenesená",J1609,0)</f>
        <v>0</v>
      </c>
      <c r="BI1609" s="228">
        <f>IF(N1609="nulová",J1609,0)</f>
        <v>0</v>
      </c>
      <c r="BJ1609" s="20" t="s">
        <v>93</v>
      </c>
      <c r="BK1609" s="228">
        <f>ROUND(I1609*H1609,2)</f>
        <v>0</v>
      </c>
      <c r="BL1609" s="20" t="s">
        <v>231</v>
      </c>
      <c r="BM1609" s="227" t="s">
        <v>1681</v>
      </c>
    </row>
    <row r="1610" s="14" customFormat="1">
      <c r="A1610" s="14"/>
      <c r="B1610" s="246"/>
      <c r="C1610" s="247"/>
      <c r="D1610" s="231" t="s">
        <v>268</v>
      </c>
      <c r="E1610" s="248" t="s">
        <v>19</v>
      </c>
      <c r="F1610" s="249" t="s">
        <v>1670</v>
      </c>
      <c r="G1610" s="247"/>
      <c r="H1610" s="248" t="s">
        <v>19</v>
      </c>
      <c r="I1610" s="250"/>
      <c r="J1610" s="247"/>
      <c r="K1610" s="247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268</v>
      </c>
      <c r="AU1610" s="255" t="s">
        <v>93</v>
      </c>
      <c r="AV1610" s="14" t="s">
        <v>82</v>
      </c>
      <c r="AW1610" s="14" t="s">
        <v>34</v>
      </c>
      <c r="AX1610" s="14" t="s">
        <v>74</v>
      </c>
      <c r="AY1610" s="255" t="s">
        <v>224</v>
      </c>
    </row>
    <row r="1611" s="13" customFormat="1">
      <c r="A1611" s="13"/>
      <c r="B1611" s="229"/>
      <c r="C1611" s="230"/>
      <c r="D1611" s="231" t="s">
        <v>268</v>
      </c>
      <c r="E1611" s="232" t="s">
        <v>19</v>
      </c>
      <c r="F1611" s="233" t="s">
        <v>1671</v>
      </c>
      <c r="G1611" s="230"/>
      <c r="H1611" s="234">
        <v>122.493</v>
      </c>
      <c r="I1611" s="235"/>
      <c r="J1611" s="230"/>
      <c r="K1611" s="230"/>
      <c r="L1611" s="236"/>
      <c r="M1611" s="237"/>
      <c r="N1611" s="238"/>
      <c r="O1611" s="238"/>
      <c r="P1611" s="238"/>
      <c r="Q1611" s="238"/>
      <c r="R1611" s="238"/>
      <c r="S1611" s="238"/>
      <c r="T1611" s="23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0" t="s">
        <v>268</v>
      </c>
      <c r="AU1611" s="240" t="s">
        <v>93</v>
      </c>
      <c r="AV1611" s="13" t="s">
        <v>93</v>
      </c>
      <c r="AW1611" s="13" t="s">
        <v>34</v>
      </c>
      <c r="AX1611" s="13" t="s">
        <v>74</v>
      </c>
      <c r="AY1611" s="240" t="s">
        <v>224</v>
      </c>
    </row>
    <row r="1612" s="14" customFormat="1">
      <c r="A1612" s="14"/>
      <c r="B1612" s="246"/>
      <c r="C1612" s="247"/>
      <c r="D1612" s="231" t="s">
        <v>268</v>
      </c>
      <c r="E1612" s="248" t="s">
        <v>19</v>
      </c>
      <c r="F1612" s="249" t="s">
        <v>1672</v>
      </c>
      <c r="G1612" s="247"/>
      <c r="H1612" s="248" t="s">
        <v>19</v>
      </c>
      <c r="I1612" s="250"/>
      <c r="J1612" s="247"/>
      <c r="K1612" s="247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268</v>
      </c>
      <c r="AU1612" s="255" t="s">
        <v>93</v>
      </c>
      <c r="AV1612" s="14" t="s">
        <v>82</v>
      </c>
      <c r="AW1612" s="14" t="s">
        <v>34</v>
      </c>
      <c r="AX1612" s="14" t="s">
        <v>74</v>
      </c>
      <c r="AY1612" s="255" t="s">
        <v>224</v>
      </c>
    </row>
    <row r="1613" s="13" customFormat="1">
      <c r="A1613" s="13"/>
      <c r="B1613" s="229"/>
      <c r="C1613" s="230"/>
      <c r="D1613" s="231" t="s">
        <v>268</v>
      </c>
      <c r="E1613" s="232" t="s">
        <v>19</v>
      </c>
      <c r="F1613" s="233" t="s">
        <v>1673</v>
      </c>
      <c r="G1613" s="230"/>
      <c r="H1613" s="234">
        <v>8.4700000000000006</v>
      </c>
      <c r="I1613" s="235"/>
      <c r="J1613" s="230"/>
      <c r="K1613" s="230"/>
      <c r="L1613" s="236"/>
      <c r="M1613" s="237"/>
      <c r="N1613" s="238"/>
      <c r="O1613" s="238"/>
      <c r="P1613" s="238"/>
      <c r="Q1613" s="238"/>
      <c r="R1613" s="238"/>
      <c r="S1613" s="238"/>
      <c r="T1613" s="239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0" t="s">
        <v>268</v>
      </c>
      <c r="AU1613" s="240" t="s">
        <v>93</v>
      </c>
      <c r="AV1613" s="13" t="s">
        <v>93</v>
      </c>
      <c r="AW1613" s="13" t="s">
        <v>34</v>
      </c>
      <c r="AX1613" s="13" t="s">
        <v>74</v>
      </c>
      <c r="AY1613" s="240" t="s">
        <v>224</v>
      </c>
    </row>
    <row r="1614" s="14" customFormat="1">
      <c r="A1614" s="14"/>
      <c r="B1614" s="246"/>
      <c r="C1614" s="247"/>
      <c r="D1614" s="231" t="s">
        <v>268</v>
      </c>
      <c r="E1614" s="248" t="s">
        <v>19</v>
      </c>
      <c r="F1614" s="249" t="s">
        <v>1674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268</v>
      </c>
      <c r="AU1614" s="255" t="s">
        <v>93</v>
      </c>
      <c r="AV1614" s="14" t="s">
        <v>82</v>
      </c>
      <c r="AW1614" s="14" t="s">
        <v>34</v>
      </c>
      <c r="AX1614" s="14" t="s">
        <v>74</v>
      </c>
      <c r="AY1614" s="255" t="s">
        <v>224</v>
      </c>
    </row>
    <row r="1615" s="13" customFormat="1">
      <c r="A1615" s="13"/>
      <c r="B1615" s="229"/>
      <c r="C1615" s="230"/>
      <c r="D1615" s="231" t="s">
        <v>268</v>
      </c>
      <c r="E1615" s="232" t="s">
        <v>19</v>
      </c>
      <c r="F1615" s="233" t="s">
        <v>1675</v>
      </c>
      <c r="G1615" s="230"/>
      <c r="H1615" s="234">
        <v>11.448</v>
      </c>
      <c r="I1615" s="235"/>
      <c r="J1615" s="230"/>
      <c r="K1615" s="230"/>
      <c r="L1615" s="236"/>
      <c r="M1615" s="237"/>
      <c r="N1615" s="238"/>
      <c r="O1615" s="238"/>
      <c r="P1615" s="238"/>
      <c r="Q1615" s="238"/>
      <c r="R1615" s="238"/>
      <c r="S1615" s="238"/>
      <c r="T1615" s="239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0" t="s">
        <v>268</v>
      </c>
      <c r="AU1615" s="240" t="s">
        <v>93</v>
      </c>
      <c r="AV1615" s="13" t="s">
        <v>93</v>
      </c>
      <c r="AW1615" s="13" t="s">
        <v>34</v>
      </c>
      <c r="AX1615" s="13" t="s">
        <v>74</v>
      </c>
      <c r="AY1615" s="240" t="s">
        <v>224</v>
      </c>
    </row>
    <row r="1616" s="14" customFormat="1">
      <c r="A1616" s="14"/>
      <c r="B1616" s="246"/>
      <c r="C1616" s="247"/>
      <c r="D1616" s="231" t="s">
        <v>268</v>
      </c>
      <c r="E1616" s="248" t="s">
        <v>19</v>
      </c>
      <c r="F1616" s="249" t="s">
        <v>1676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268</v>
      </c>
      <c r="AU1616" s="255" t="s">
        <v>93</v>
      </c>
      <c r="AV1616" s="14" t="s">
        <v>82</v>
      </c>
      <c r="AW1616" s="14" t="s">
        <v>34</v>
      </c>
      <c r="AX1616" s="14" t="s">
        <v>74</v>
      </c>
      <c r="AY1616" s="255" t="s">
        <v>224</v>
      </c>
    </row>
    <row r="1617" s="13" customFormat="1">
      <c r="A1617" s="13"/>
      <c r="B1617" s="229"/>
      <c r="C1617" s="230"/>
      <c r="D1617" s="231" t="s">
        <v>268</v>
      </c>
      <c r="E1617" s="232" t="s">
        <v>19</v>
      </c>
      <c r="F1617" s="233" t="s">
        <v>1677</v>
      </c>
      <c r="G1617" s="230"/>
      <c r="H1617" s="234">
        <v>120.45</v>
      </c>
      <c r="I1617" s="235"/>
      <c r="J1617" s="230"/>
      <c r="K1617" s="230"/>
      <c r="L1617" s="236"/>
      <c r="M1617" s="237"/>
      <c r="N1617" s="238"/>
      <c r="O1617" s="238"/>
      <c r="P1617" s="238"/>
      <c r="Q1617" s="238"/>
      <c r="R1617" s="238"/>
      <c r="S1617" s="238"/>
      <c r="T1617" s="239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0" t="s">
        <v>268</v>
      </c>
      <c r="AU1617" s="240" t="s">
        <v>93</v>
      </c>
      <c r="AV1617" s="13" t="s">
        <v>93</v>
      </c>
      <c r="AW1617" s="13" t="s">
        <v>34</v>
      </c>
      <c r="AX1617" s="13" t="s">
        <v>74</v>
      </c>
      <c r="AY1617" s="240" t="s">
        <v>224</v>
      </c>
    </row>
    <row r="1618" s="15" customFormat="1">
      <c r="A1618" s="15"/>
      <c r="B1618" s="256"/>
      <c r="C1618" s="257"/>
      <c r="D1618" s="231" t="s">
        <v>268</v>
      </c>
      <c r="E1618" s="258" t="s">
        <v>19</v>
      </c>
      <c r="F1618" s="259" t="s">
        <v>300</v>
      </c>
      <c r="G1618" s="257"/>
      <c r="H1618" s="260">
        <v>262.86099999999999</v>
      </c>
      <c r="I1618" s="261"/>
      <c r="J1618" s="257"/>
      <c r="K1618" s="257"/>
      <c r="L1618" s="262"/>
      <c r="M1618" s="263"/>
      <c r="N1618" s="264"/>
      <c r="O1618" s="264"/>
      <c r="P1618" s="264"/>
      <c r="Q1618" s="264"/>
      <c r="R1618" s="264"/>
      <c r="S1618" s="264"/>
      <c r="T1618" s="26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6" t="s">
        <v>268</v>
      </c>
      <c r="AU1618" s="266" t="s">
        <v>93</v>
      </c>
      <c r="AV1618" s="15" t="s">
        <v>108</v>
      </c>
      <c r="AW1618" s="15" t="s">
        <v>34</v>
      </c>
      <c r="AX1618" s="15" t="s">
        <v>74</v>
      </c>
      <c r="AY1618" s="266" t="s">
        <v>224</v>
      </c>
    </row>
    <row r="1619" s="14" customFormat="1">
      <c r="A1619" s="14"/>
      <c r="B1619" s="246"/>
      <c r="C1619" s="247"/>
      <c r="D1619" s="231" t="s">
        <v>268</v>
      </c>
      <c r="E1619" s="248" t="s">
        <v>19</v>
      </c>
      <c r="F1619" s="249" t="s">
        <v>1682</v>
      </c>
      <c r="G1619" s="247"/>
      <c r="H1619" s="248" t="s">
        <v>19</v>
      </c>
      <c r="I1619" s="250"/>
      <c r="J1619" s="247"/>
      <c r="K1619" s="247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268</v>
      </c>
      <c r="AU1619" s="255" t="s">
        <v>93</v>
      </c>
      <c r="AV1619" s="14" t="s">
        <v>82</v>
      </c>
      <c r="AW1619" s="14" t="s">
        <v>34</v>
      </c>
      <c r="AX1619" s="14" t="s">
        <v>74</v>
      </c>
      <c r="AY1619" s="255" t="s">
        <v>224</v>
      </c>
    </row>
    <row r="1620" s="13" customFormat="1">
      <c r="A1620" s="13"/>
      <c r="B1620" s="229"/>
      <c r="C1620" s="230"/>
      <c r="D1620" s="231" t="s">
        <v>268</v>
      </c>
      <c r="E1620" s="232" t="s">
        <v>19</v>
      </c>
      <c r="F1620" s="233" t="s">
        <v>1683</v>
      </c>
      <c r="G1620" s="230"/>
      <c r="H1620" s="234">
        <v>13.143000000000001</v>
      </c>
      <c r="I1620" s="235"/>
      <c r="J1620" s="230"/>
      <c r="K1620" s="230"/>
      <c r="L1620" s="236"/>
      <c r="M1620" s="237"/>
      <c r="N1620" s="238"/>
      <c r="O1620" s="238"/>
      <c r="P1620" s="238"/>
      <c r="Q1620" s="238"/>
      <c r="R1620" s="238"/>
      <c r="S1620" s="238"/>
      <c r="T1620" s="23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0" t="s">
        <v>268</v>
      </c>
      <c r="AU1620" s="240" t="s">
        <v>93</v>
      </c>
      <c r="AV1620" s="13" t="s">
        <v>93</v>
      </c>
      <c r="AW1620" s="13" t="s">
        <v>34</v>
      </c>
      <c r="AX1620" s="13" t="s">
        <v>74</v>
      </c>
      <c r="AY1620" s="240" t="s">
        <v>224</v>
      </c>
    </row>
    <row r="1621" s="16" customFormat="1">
      <c r="A1621" s="16"/>
      <c r="B1621" s="272"/>
      <c r="C1621" s="273"/>
      <c r="D1621" s="231" t="s">
        <v>268</v>
      </c>
      <c r="E1621" s="274" t="s">
        <v>19</v>
      </c>
      <c r="F1621" s="275" t="s">
        <v>351</v>
      </c>
      <c r="G1621" s="273"/>
      <c r="H1621" s="276">
        <v>276.00400000000002</v>
      </c>
      <c r="I1621" s="277"/>
      <c r="J1621" s="273"/>
      <c r="K1621" s="273"/>
      <c r="L1621" s="278"/>
      <c r="M1621" s="279"/>
      <c r="N1621" s="280"/>
      <c r="O1621" s="280"/>
      <c r="P1621" s="280"/>
      <c r="Q1621" s="280"/>
      <c r="R1621" s="280"/>
      <c r="S1621" s="280"/>
      <c r="T1621" s="281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T1621" s="282" t="s">
        <v>268</v>
      </c>
      <c r="AU1621" s="282" t="s">
        <v>93</v>
      </c>
      <c r="AV1621" s="16" t="s">
        <v>231</v>
      </c>
      <c r="AW1621" s="16" t="s">
        <v>34</v>
      </c>
      <c r="AX1621" s="16" t="s">
        <v>82</v>
      </c>
      <c r="AY1621" s="282" t="s">
        <v>224</v>
      </c>
    </row>
    <row r="1622" s="2" customFormat="1" ht="78" customHeight="1">
      <c r="A1622" s="41"/>
      <c r="B1622" s="42"/>
      <c r="C1622" s="216" t="s">
        <v>1684</v>
      </c>
      <c r="D1622" s="216" t="s">
        <v>227</v>
      </c>
      <c r="E1622" s="217" t="s">
        <v>1685</v>
      </c>
      <c r="F1622" s="218" t="s">
        <v>1686</v>
      </c>
      <c r="G1622" s="219" t="s">
        <v>266</v>
      </c>
      <c r="H1622" s="220">
        <v>73.239999999999995</v>
      </c>
      <c r="I1622" s="221"/>
      <c r="J1622" s="222">
        <f>ROUND(I1622*H1622,2)</f>
        <v>0</v>
      </c>
      <c r="K1622" s="218" t="s">
        <v>312</v>
      </c>
      <c r="L1622" s="47"/>
      <c r="M1622" s="223" t="s">
        <v>19</v>
      </c>
      <c r="N1622" s="224" t="s">
        <v>46</v>
      </c>
      <c r="O1622" s="87"/>
      <c r="P1622" s="225">
        <f>O1622*H1622</f>
        <v>0</v>
      </c>
      <c r="Q1622" s="225">
        <v>0.011350000000000001</v>
      </c>
      <c r="R1622" s="225">
        <f>Q1622*H1622</f>
        <v>0.83127399999999996</v>
      </c>
      <c r="S1622" s="225">
        <v>0</v>
      </c>
      <c r="T1622" s="226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7" t="s">
        <v>231</v>
      </c>
      <c r="AT1622" s="227" t="s">
        <v>227</v>
      </c>
      <c r="AU1622" s="227" t="s">
        <v>93</v>
      </c>
      <c r="AY1622" s="20" t="s">
        <v>224</v>
      </c>
      <c r="BE1622" s="228">
        <f>IF(N1622="základní",J1622,0)</f>
        <v>0</v>
      </c>
      <c r="BF1622" s="228">
        <f>IF(N1622="snížená",J1622,0)</f>
        <v>0</v>
      </c>
      <c r="BG1622" s="228">
        <f>IF(N1622="zákl. přenesená",J1622,0)</f>
        <v>0</v>
      </c>
      <c r="BH1622" s="228">
        <f>IF(N1622="sníž. přenesená",J1622,0)</f>
        <v>0</v>
      </c>
      <c r="BI1622" s="228">
        <f>IF(N1622="nulová",J1622,0)</f>
        <v>0</v>
      </c>
      <c r="BJ1622" s="20" t="s">
        <v>93</v>
      </c>
      <c r="BK1622" s="228">
        <f>ROUND(I1622*H1622,2)</f>
        <v>0</v>
      </c>
      <c r="BL1622" s="20" t="s">
        <v>231</v>
      </c>
      <c r="BM1622" s="227" t="s">
        <v>1687</v>
      </c>
    </row>
    <row r="1623" s="2" customFormat="1">
      <c r="A1623" s="41"/>
      <c r="B1623" s="42"/>
      <c r="C1623" s="43"/>
      <c r="D1623" s="267" t="s">
        <v>314</v>
      </c>
      <c r="E1623" s="43"/>
      <c r="F1623" s="268" t="s">
        <v>1688</v>
      </c>
      <c r="G1623" s="43"/>
      <c r="H1623" s="43"/>
      <c r="I1623" s="269"/>
      <c r="J1623" s="43"/>
      <c r="K1623" s="43"/>
      <c r="L1623" s="47"/>
      <c r="M1623" s="270"/>
      <c r="N1623" s="271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314</v>
      </c>
      <c r="AU1623" s="20" t="s">
        <v>93</v>
      </c>
    </row>
    <row r="1624" s="14" customFormat="1">
      <c r="A1624" s="14"/>
      <c r="B1624" s="246"/>
      <c r="C1624" s="247"/>
      <c r="D1624" s="231" t="s">
        <v>268</v>
      </c>
      <c r="E1624" s="248" t="s">
        <v>19</v>
      </c>
      <c r="F1624" s="249" t="s">
        <v>1617</v>
      </c>
      <c r="G1624" s="247"/>
      <c r="H1624" s="248" t="s">
        <v>19</v>
      </c>
      <c r="I1624" s="250"/>
      <c r="J1624" s="247"/>
      <c r="K1624" s="247"/>
      <c r="L1624" s="251"/>
      <c r="M1624" s="252"/>
      <c r="N1624" s="253"/>
      <c r="O1624" s="253"/>
      <c r="P1624" s="253"/>
      <c r="Q1624" s="253"/>
      <c r="R1624" s="253"/>
      <c r="S1624" s="253"/>
      <c r="T1624" s="25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5" t="s">
        <v>268</v>
      </c>
      <c r="AU1624" s="255" t="s">
        <v>93</v>
      </c>
      <c r="AV1624" s="14" t="s">
        <v>82</v>
      </c>
      <c r="AW1624" s="14" t="s">
        <v>34</v>
      </c>
      <c r="AX1624" s="14" t="s">
        <v>74</v>
      </c>
      <c r="AY1624" s="255" t="s">
        <v>224</v>
      </c>
    </row>
    <row r="1625" s="13" customFormat="1">
      <c r="A1625" s="13"/>
      <c r="B1625" s="229"/>
      <c r="C1625" s="230"/>
      <c r="D1625" s="231" t="s">
        <v>268</v>
      </c>
      <c r="E1625" s="232" t="s">
        <v>19</v>
      </c>
      <c r="F1625" s="233" t="s">
        <v>1618</v>
      </c>
      <c r="G1625" s="230"/>
      <c r="H1625" s="234">
        <v>73.239999999999995</v>
      </c>
      <c r="I1625" s="235"/>
      <c r="J1625" s="230"/>
      <c r="K1625" s="230"/>
      <c r="L1625" s="236"/>
      <c r="M1625" s="237"/>
      <c r="N1625" s="238"/>
      <c r="O1625" s="238"/>
      <c r="P1625" s="238"/>
      <c r="Q1625" s="238"/>
      <c r="R1625" s="238"/>
      <c r="S1625" s="238"/>
      <c r="T1625" s="239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0" t="s">
        <v>268</v>
      </c>
      <c r="AU1625" s="240" t="s">
        <v>93</v>
      </c>
      <c r="AV1625" s="13" t="s">
        <v>93</v>
      </c>
      <c r="AW1625" s="13" t="s">
        <v>34</v>
      </c>
      <c r="AX1625" s="13" t="s">
        <v>82</v>
      </c>
      <c r="AY1625" s="240" t="s">
        <v>224</v>
      </c>
    </row>
    <row r="1626" s="2" customFormat="1" ht="24.15" customHeight="1">
      <c r="A1626" s="41"/>
      <c r="B1626" s="42"/>
      <c r="C1626" s="286" t="s">
        <v>1689</v>
      </c>
      <c r="D1626" s="286" t="s">
        <v>572</v>
      </c>
      <c r="E1626" s="287" t="s">
        <v>1583</v>
      </c>
      <c r="F1626" s="288" t="s">
        <v>1584</v>
      </c>
      <c r="G1626" s="289" t="s">
        <v>266</v>
      </c>
      <c r="H1626" s="290">
        <v>80.563999999999993</v>
      </c>
      <c r="I1626" s="291"/>
      <c r="J1626" s="292">
        <f>ROUND(I1626*H1626,2)</f>
        <v>0</v>
      </c>
      <c r="K1626" s="288" t="s">
        <v>312</v>
      </c>
      <c r="L1626" s="293"/>
      <c r="M1626" s="294" t="s">
        <v>19</v>
      </c>
      <c r="N1626" s="295" t="s">
        <v>46</v>
      </c>
      <c r="O1626" s="87"/>
      <c r="P1626" s="225">
        <f>O1626*H1626</f>
        <v>0</v>
      </c>
      <c r="Q1626" s="225">
        <v>0.0032200000000000002</v>
      </c>
      <c r="R1626" s="225">
        <f>Q1626*H1626</f>
        <v>0.25941607999999999</v>
      </c>
      <c r="S1626" s="225">
        <v>0</v>
      </c>
      <c r="T1626" s="226">
        <f>S1626*H1626</f>
        <v>0</v>
      </c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R1626" s="227" t="s">
        <v>254</v>
      </c>
      <c r="AT1626" s="227" t="s">
        <v>572</v>
      </c>
      <c r="AU1626" s="227" t="s">
        <v>93</v>
      </c>
      <c r="AY1626" s="20" t="s">
        <v>224</v>
      </c>
      <c r="BE1626" s="228">
        <f>IF(N1626="základní",J1626,0)</f>
        <v>0</v>
      </c>
      <c r="BF1626" s="228">
        <f>IF(N1626="snížená",J1626,0)</f>
        <v>0</v>
      </c>
      <c r="BG1626" s="228">
        <f>IF(N1626="zákl. přenesená",J1626,0)</f>
        <v>0</v>
      </c>
      <c r="BH1626" s="228">
        <f>IF(N1626="sníž. přenesená",J1626,0)</f>
        <v>0</v>
      </c>
      <c r="BI1626" s="228">
        <f>IF(N1626="nulová",J1626,0)</f>
        <v>0</v>
      </c>
      <c r="BJ1626" s="20" t="s">
        <v>93</v>
      </c>
      <c r="BK1626" s="228">
        <f>ROUND(I1626*H1626,2)</f>
        <v>0</v>
      </c>
      <c r="BL1626" s="20" t="s">
        <v>231</v>
      </c>
      <c r="BM1626" s="227" t="s">
        <v>1690</v>
      </c>
    </row>
    <row r="1627" s="13" customFormat="1">
      <c r="A1627" s="13"/>
      <c r="B1627" s="229"/>
      <c r="C1627" s="230"/>
      <c r="D1627" s="231" t="s">
        <v>268</v>
      </c>
      <c r="E1627" s="232" t="s">
        <v>19</v>
      </c>
      <c r="F1627" s="233" t="s">
        <v>1691</v>
      </c>
      <c r="G1627" s="230"/>
      <c r="H1627" s="234">
        <v>80.563999999999993</v>
      </c>
      <c r="I1627" s="235"/>
      <c r="J1627" s="230"/>
      <c r="K1627" s="230"/>
      <c r="L1627" s="236"/>
      <c r="M1627" s="237"/>
      <c r="N1627" s="238"/>
      <c r="O1627" s="238"/>
      <c r="P1627" s="238"/>
      <c r="Q1627" s="238"/>
      <c r="R1627" s="238"/>
      <c r="S1627" s="238"/>
      <c r="T1627" s="239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0" t="s">
        <v>268</v>
      </c>
      <c r="AU1627" s="240" t="s">
        <v>93</v>
      </c>
      <c r="AV1627" s="13" t="s">
        <v>93</v>
      </c>
      <c r="AW1627" s="13" t="s">
        <v>34</v>
      </c>
      <c r="AX1627" s="13" t="s">
        <v>82</v>
      </c>
      <c r="AY1627" s="240" t="s">
        <v>224</v>
      </c>
    </row>
    <row r="1628" s="2" customFormat="1" ht="66.75" customHeight="1">
      <c r="A1628" s="41"/>
      <c r="B1628" s="42"/>
      <c r="C1628" s="216" t="s">
        <v>1692</v>
      </c>
      <c r="D1628" s="216" t="s">
        <v>227</v>
      </c>
      <c r="E1628" s="217" t="s">
        <v>1693</v>
      </c>
      <c r="F1628" s="218" t="s">
        <v>1694</v>
      </c>
      <c r="G1628" s="219" t="s">
        <v>266</v>
      </c>
      <c r="H1628" s="220">
        <v>51.555</v>
      </c>
      <c r="I1628" s="221"/>
      <c r="J1628" s="222">
        <f>ROUND(I1628*H1628,2)</f>
        <v>0</v>
      </c>
      <c r="K1628" s="218" t="s">
        <v>312</v>
      </c>
      <c r="L1628" s="47"/>
      <c r="M1628" s="223" t="s">
        <v>19</v>
      </c>
      <c r="N1628" s="224" t="s">
        <v>46</v>
      </c>
      <c r="O1628" s="87"/>
      <c r="P1628" s="225">
        <f>O1628*H1628</f>
        <v>0</v>
      </c>
      <c r="Q1628" s="225">
        <v>0.0088400000000000006</v>
      </c>
      <c r="R1628" s="225">
        <f>Q1628*H1628</f>
        <v>0.45574620000000005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231</v>
      </c>
      <c r="AT1628" s="227" t="s">
        <v>227</v>
      </c>
      <c r="AU1628" s="227" t="s">
        <v>93</v>
      </c>
      <c r="AY1628" s="20" t="s">
        <v>224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93</v>
      </c>
      <c r="BK1628" s="228">
        <f>ROUND(I1628*H1628,2)</f>
        <v>0</v>
      </c>
      <c r="BL1628" s="20" t="s">
        <v>231</v>
      </c>
      <c r="BM1628" s="227" t="s">
        <v>1695</v>
      </c>
    </row>
    <row r="1629" s="2" customFormat="1">
      <c r="A1629" s="41"/>
      <c r="B1629" s="42"/>
      <c r="C1629" s="43"/>
      <c r="D1629" s="267" t="s">
        <v>314</v>
      </c>
      <c r="E1629" s="43"/>
      <c r="F1629" s="268" t="s">
        <v>1696</v>
      </c>
      <c r="G1629" s="43"/>
      <c r="H1629" s="43"/>
      <c r="I1629" s="269"/>
      <c r="J1629" s="43"/>
      <c r="K1629" s="43"/>
      <c r="L1629" s="47"/>
      <c r="M1629" s="270"/>
      <c r="N1629" s="271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314</v>
      </c>
      <c r="AU1629" s="20" t="s">
        <v>93</v>
      </c>
    </row>
    <row r="1630" s="14" customFormat="1">
      <c r="A1630" s="14"/>
      <c r="B1630" s="246"/>
      <c r="C1630" s="247"/>
      <c r="D1630" s="231" t="s">
        <v>268</v>
      </c>
      <c r="E1630" s="248" t="s">
        <v>19</v>
      </c>
      <c r="F1630" s="249" t="s">
        <v>1697</v>
      </c>
      <c r="G1630" s="247"/>
      <c r="H1630" s="248" t="s">
        <v>19</v>
      </c>
      <c r="I1630" s="250"/>
      <c r="J1630" s="247"/>
      <c r="K1630" s="247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268</v>
      </c>
      <c r="AU1630" s="255" t="s">
        <v>93</v>
      </c>
      <c r="AV1630" s="14" t="s">
        <v>82</v>
      </c>
      <c r="AW1630" s="14" t="s">
        <v>34</v>
      </c>
      <c r="AX1630" s="14" t="s">
        <v>74</v>
      </c>
      <c r="AY1630" s="255" t="s">
        <v>224</v>
      </c>
    </row>
    <row r="1631" s="13" customFormat="1">
      <c r="A1631" s="13"/>
      <c r="B1631" s="229"/>
      <c r="C1631" s="230"/>
      <c r="D1631" s="231" t="s">
        <v>268</v>
      </c>
      <c r="E1631" s="232" t="s">
        <v>19</v>
      </c>
      <c r="F1631" s="233" t="s">
        <v>1698</v>
      </c>
      <c r="G1631" s="230"/>
      <c r="H1631" s="234">
        <v>28.170000000000002</v>
      </c>
      <c r="I1631" s="235"/>
      <c r="J1631" s="230"/>
      <c r="K1631" s="230"/>
      <c r="L1631" s="236"/>
      <c r="M1631" s="237"/>
      <c r="N1631" s="238"/>
      <c r="O1631" s="238"/>
      <c r="P1631" s="238"/>
      <c r="Q1631" s="238"/>
      <c r="R1631" s="238"/>
      <c r="S1631" s="238"/>
      <c r="T1631" s="239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0" t="s">
        <v>268</v>
      </c>
      <c r="AU1631" s="240" t="s">
        <v>93</v>
      </c>
      <c r="AV1631" s="13" t="s">
        <v>93</v>
      </c>
      <c r="AW1631" s="13" t="s">
        <v>34</v>
      </c>
      <c r="AX1631" s="13" t="s">
        <v>74</v>
      </c>
      <c r="AY1631" s="240" t="s">
        <v>224</v>
      </c>
    </row>
    <row r="1632" s="14" customFormat="1">
      <c r="A1632" s="14"/>
      <c r="B1632" s="246"/>
      <c r="C1632" s="247"/>
      <c r="D1632" s="231" t="s">
        <v>268</v>
      </c>
      <c r="E1632" s="248" t="s">
        <v>19</v>
      </c>
      <c r="F1632" s="249" t="s">
        <v>1699</v>
      </c>
      <c r="G1632" s="247"/>
      <c r="H1632" s="248" t="s">
        <v>19</v>
      </c>
      <c r="I1632" s="250"/>
      <c r="J1632" s="247"/>
      <c r="K1632" s="247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268</v>
      </c>
      <c r="AU1632" s="255" t="s">
        <v>93</v>
      </c>
      <c r="AV1632" s="14" t="s">
        <v>82</v>
      </c>
      <c r="AW1632" s="14" t="s">
        <v>34</v>
      </c>
      <c r="AX1632" s="14" t="s">
        <v>74</v>
      </c>
      <c r="AY1632" s="255" t="s">
        <v>224</v>
      </c>
    </row>
    <row r="1633" s="13" customFormat="1">
      <c r="A1633" s="13"/>
      <c r="B1633" s="229"/>
      <c r="C1633" s="230"/>
      <c r="D1633" s="231" t="s">
        <v>268</v>
      </c>
      <c r="E1633" s="232" t="s">
        <v>19</v>
      </c>
      <c r="F1633" s="233" t="s">
        <v>1700</v>
      </c>
      <c r="G1633" s="230"/>
      <c r="H1633" s="234">
        <v>3.4500000000000002</v>
      </c>
      <c r="I1633" s="235"/>
      <c r="J1633" s="230"/>
      <c r="K1633" s="230"/>
      <c r="L1633" s="236"/>
      <c r="M1633" s="237"/>
      <c r="N1633" s="238"/>
      <c r="O1633" s="238"/>
      <c r="P1633" s="238"/>
      <c r="Q1633" s="238"/>
      <c r="R1633" s="238"/>
      <c r="S1633" s="238"/>
      <c r="T1633" s="239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0" t="s">
        <v>268</v>
      </c>
      <c r="AU1633" s="240" t="s">
        <v>93</v>
      </c>
      <c r="AV1633" s="13" t="s">
        <v>93</v>
      </c>
      <c r="AW1633" s="13" t="s">
        <v>34</v>
      </c>
      <c r="AX1633" s="13" t="s">
        <v>74</v>
      </c>
      <c r="AY1633" s="240" t="s">
        <v>224</v>
      </c>
    </row>
    <row r="1634" s="14" customFormat="1">
      <c r="A1634" s="14"/>
      <c r="B1634" s="246"/>
      <c r="C1634" s="247"/>
      <c r="D1634" s="231" t="s">
        <v>268</v>
      </c>
      <c r="E1634" s="248" t="s">
        <v>19</v>
      </c>
      <c r="F1634" s="249" t="s">
        <v>1701</v>
      </c>
      <c r="G1634" s="247"/>
      <c r="H1634" s="248" t="s">
        <v>19</v>
      </c>
      <c r="I1634" s="250"/>
      <c r="J1634" s="247"/>
      <c r="K1634" s="247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268</v>
      </c>
      <c r="AU1634" s="255" t="s">
        <v>93</v>
      </c>
      <c r="AV1634" s="14" t="s">
        <v>82</v>
      </c>
      <c r="AW1634" s="14" t="s">
        <v>34</v>
      </c>
      <c r="AX1634" s="14" t="s">
        <v>74</v>
      </c>
      <c r="AY1634" s="255" t="s">
        <v>224</v>
      </c>
    </row>
    <row r="1635" s="13" customFormat="1">
      <c r="A1635" s="13"/>
      <c r="B1635" s="229"/>
      <c r="C1635" s="230"/>
      <c r="D1635" s="231" t="s">
        <v>268</v>
      </c>
      <c r="E1635" s="232" t="s">
        <v>19</v>
      </c>
      <c r="F1635" s="233" t="s">
        <v>1702</v>
      </c>
      <c r="G1635" s="230"/>
      <c r="H1635" s="234">
        <v>3.3900000000000001</v>
      </c>
      <c r="I1635" s="235"/>
      <c r="J1635" s="230"/>
      <c r="K1635" s="230"/>
      <c r="L1635" s="236"/>
      <c r="M1635" s="237"/>
      <c r="N1635" s="238"/>
      <c r="O1635" s="238"/>
      <c r="P1635" s="238"/>
      <c r="Q1635" s="238"/>
      <c r="R1635" s="238"/>
      <c r="S1635" s="238"/>
      <c r="T1635" s="23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0" t="s">
        <v>268</v>
      </c>
      <c r="AU1635" s="240" t="s">
        <v>93</v>
      </c>
      <c r="AV1635" s="13" t="s">
        <v>93</v>
      </c>
      <c r="AW1635" s="13" t="s">
        <v>34</v>
      </c>
      <c r="AX1635" s="13" t="s">
        <v>74</v>
      </c>
      <c r="AY1635" s="240" t="s">
        <v>224</v>
      </c>
    </row>
    <row r="1636" s="14" customFormat="1">
      <c r="A1636" s="14"/>
      <c r="B1636" s="246"/>
      <c r="C1636" s="247"/>
      <c r="D1636" s="231" t="s">
        <v>268</v>
      </c>
      <c r="E1636" s="248" t="s">
        <v>19</v>
      </c>
      <c r="F1636" s="249" t="s">
        <v>1703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268</v>
      </c>
      <c r="AU1636" s="255" t="s">
        <v>93</v>
      </c>
      <c r="AV1636" s="14" t="s">
        <v>82</v>
      </c>
      <c r="AW1636" s="14" t="s">
        <v>34</v>
      </c>
      <c r="AX1636" s="14" t="s">
        <v>74</v>
      </c>
      <c r="AY1636" s="255" t="s">
        <v>224</v>
      </c>
    </row>
    <row r="1637" s="13" customFormat="1">
      <c r="A1637" s="13"/>
      <c r="B1637" s="229"/>
      <c r="C1637" s="230"/>
      <c r="D1637" s="231" t="s">
        <v>268</v>
      </c>
      <c r="E1637" s="232" t="s">
        <v>19</v>
      </c>
      <c r="F1637" s="233" t="s">
        <v>1704</v>
      </c>
      <c r="G1637" s="230"/>
      <c r="H1637" s="234">
        <v>3.3900000000000001</v>
      </c>
      <c r="I1637" s="235"/>
      <c r="J1637" s="230"/>
      <c r="K1637" s="230"/>
      <c r="L1637" s="236"/>
      <c r="M1637" s="237"/>
      <c r="N1637" s="238"/>
      <c r="O1637" s="238"/>
      <c r="P1637" s="238"/>
      <c r="Q1637" s="238"/>
      <c r="R1637" s="238"/>
      <c r="S1637" s="238"/>
      <c r="T1637" s="239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0" t="s">
        <v>268</v>
      </c>
      <c r="AU1637" s="240" t="s">
        <v>93</v>
      </c>
      <c r="AV1637" s="13" t="s">
        <v>93</v>
      </c>
      <c r="AW1637" s="13" t="s">
        <v>34</v>
      </c>
      <c r="AX1637" s="13" t="s">
        <v>74</v>
      </c>
      <c r="AY1637" s="240" t="s">
        <v>224</v>
      </c>
    </row>
    <row r="1638" s="14" customFormat="1">
      <c r="A1638" s="14"/>
      <c r="B1638" s="246"/>
      <c r="C1638" s="247"/>
      <c r="D1638" s="231" t="s">
        <v>268</v>
      </c>
      <c r="E1638" s="248" t="s">
        <v>19</v>
      </c>
      <c r="F1638" s="249" t="s">
        <v>1705</v>
      </c>
      <c r="G1638" s="247"/>
      <c r="H1638" s="248" t="s">
        <v>19</v>
      </c>
      <c r="I1638" s="250"/>
      <c r="J1638" s="247"/>
      <c r="K1638" s="247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268</v>
      </c>
      <c r="AU1638" s="255" t="s">
        <v>93</v>
      </c>
      <c r="AV1638" s="14" t="s">
        <v>82</v>
      </c>
      <c r="AW1638" s="14" t="s">
        <v>34</v>
      </c>
      <c r="AX1638" s="14" t="s">
        <v>74</v>
      </c>
      <c r="AY1638" s="255" t="s">
        <v>224</v>
      </c>
    </row>
    <row r="1639" s="13" customFormat="1">
      <c r="A1639" s="13"/>
      <c r="B1639" s="229"/>
      <c r="C1639" s="230"/>
      <c r="D1639" s="231" t="s">
        <v>268</v>
      </c>
      <c r="E1639" s="232" t="s">
        <v>19</v>
      </c>
      <c r="F1639" s="233" t="s">
        <v>1706</v>
      </c>
      <c r="G1639" s="230"/>
      <c r="H1639" s="234">
        <v>0.93000000000000005</v>
      </c>
      <c r="I1639" s="235"/>
      <c r="J1639" s="230"/>
      <c r="K1639" s="230"/>
      <c r="L1639" s="236"/>
      <c r="M1639" s="237"/>
      <c r="N1639" s="238"/>
      <c r="O1639" s="238"/>
      <c r="P1639" s="238"/>
      <c r="Q1639" s="238"/>
      <c r="R1639" s="238"/>
      <c r="S1639" s="238"/>
      <c r="T1639" s="239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0" t="s">
        <v>268</v>
      </c>
      <c r="AU1639" s="240" t="s">
        <v>93</v>
      </c>
      <c r="AV1639" s="13" t="s">
        <v>93</v>
      </c>
      <c r="AW1639" s="13" t="s">
        <v>34</v>
      </c>
      <c r="AX1639" s="13" t="s">
        <v>74</v>
      </c>
      <c r="AY1639" s="240" t="s">
        <v>224</v>
      </c>
    </row>
    <row r="1640" s="14" customFormat="1">
      <c r="A1640" s="14"/>
      <c r="B1640" s="246"/>
      <c r="C1640" s="247"/>
      <c r="D1640" s="231" t="s">
        <v>268</v>
      </c>
      <c r="E1640" s="248" t="s">
        <v>19</v>
      </c>
      <c r="F1640" s="249" t="s">
        <v>1707</v>
      </c>
      <c r="G1640" s="247"/>
      <c r="H1640" s="248" t="s">
        <v>19</v>
      </c>
      <c r="I1640" s="250"/>
      <c r="J1640" s="247"/>
      <c r="K1640" s="247"/>
      <c r="L1640" s="251"/>
      <c r="M1640" s="252"/>
      <c r="N1640" s="253"/>
      <c r="O1640" s="253"/>
      <c r="P1640" s="253"/>
      <c r="Q1640" s="253"/>
      <c r="R1640" s="253"/>
      <c r="S1640" s="253"/>
      <c r="T1640" s="25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5" t="s">
        <v>268</v>
      </c>
      <c r="AU1640" s="255" t="s">
        <v>93</v>
      </c>
      <c r="AV1640" s="14" t="s">
        <v>82</v>
      </c>
      <c r="AW1640" s="14" t="s">
        <v>34</v>
      </c>
      <c r="AX1640" s="14" t="s">
        <v>74</v>
      </c>
      <c r="AY1640" s="255" t="s">
        <v>224</v>
      </c>
    </row>
    <row r="1641" s="13" customFormat="1">
      <c r="A1641" s="13"/>
      <c r="B1641" s="229"/>
      <c r="C1641" s="230"/>
      <c r="D1641" s="231" t="s">
        <v>268</v>
      </c>
      <c r="E1641" s="232" t="s">
        <v>19</v>
      </c>
      <c r="F1641" s="233" t="s">
        <v>1708</v>
      </c>
      <c r="G1641" s="230"/>
      <c r="H1641" s="234">
        <v>5.6159999999999997</v>
      </c>
      <c r="I1641" s="235"/>
      <c r="J1641" s="230"/>
      <c r="K1641" s="230"/>
      <c r="L1641" s="236"/>
      <c r="M1641" s="237"/>
      <c r="N1641" s="238"/>
      <c r="O1641" s="238"/>
      <c r="P1641" s="238"/>
      <c r="Q1641" s="238"/>
      <c r="R1641" s="238"/>
      <c r="S1641" s="238"/>
      <c r="T1641" s="23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0" t="s">
        <v>268</v>
      </c>
      <c r="AU1641" s="240" t="s">
        <v>93</v>
      </c>
      <c r="AV1641" s="13" t="s">
        <v>93</v>
      </c>
      <c r="AW1641" s="13" t="s">
        <v>34</v>
      </c>
      <c r="AX1641" s="13" t="s">
        <v>74</v>
      </c>
      <c r="AY1641" s="240" t="s">
        <v>224</v>
      </c>
    </row>
    <row r="1642" s="14" customFormat="1">
      <c r="A1642" s="14"/>
      <c r="B1642" s="246"/>
      <c r="C1642" s="247"/>
      <c r="D1642" s="231" t="s">
        <v>268</v>
      </c>
      <c r="E1642" s="248" t="s">
        <v>19</v>
      </c>
      <c r="F1642" s="249" t="s">
        <v>1709</v>
      </c>
      <c r="G1642" s="247"/>
      <c r="H1642" s="248" t="s">
        <v>19</v>
      </c>
      <c r="I1642" s="250"/>
      <c r="J1642" s="247"/>
      <c r="K1642" s="247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268</v>
      </c>
      <c r="AU1642" s="255" t="s">
        <v>93</v>
      </c>
      <c r="AV1642" s="14" t="s">
        <v>82</v>
      </c>
      <c r="AW1642" s="14" t="s">
        <v>34</v>
      </c>
      <c r="AX1642" s="14" t="s">
        <v>74</v>
      </c>
      <c r="AY1642" s="255" t="s">
        <v>224</v>
      </c>
    </row>
    <row r="1643" s="13" customFormat="1">
      <c r="A1643" s="13"/>
      <c r="B1643" s="229"/>
      <c r="C1643" s="230"/>
      <c r="D1643" s="231" t="s">
        <v>268</v>
      </c>
      <c r="E1643" s="232" t="s">
        <v>19</v>
      </c>
      <c r="F1643" s="233" t="s">
        <v>1710</v>
      </c>
      <c r="G1643" s="230"/>
      <c r="H1643" s="234">
        <v>6.609</v>
      </c>
      <c r="I1643" s="235"/>
      <c r="J1643" s="230"/>
      <c r="K1643" s="230"/>
      <c r="L1643" s="236"/>
      <c r="M1643" s="237"/>
      <c r="N1643" s="238"/>
      <c r="O1643" s="238"/>
      <c r="P1643" s="238"/>
      <c r="Q1643" s="238"/>
      <c r="R1643" s="238"/>
      <c r="S1643" s="238"/>
      <c r="T1643" s="23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0" t="s">
        <v>268</v>
      </c>
      <c r="AU1643" s="240" t="s">
        <v>93</v>
      </c>
      <c r="AV1643" s="13" t="s">
        <v>93</v>
      </c>
      <c r="AW1643" s="13" t="s">
        <v>34</v>
      </c>
      <c r="AX1643" s="13" t="s">
        <v>74</v>
      </c>
      <c r="AY1643" s="240" t="s">
        <v>224</v>
      </c>
    </row>
    <row r="1644" s="16" customFormat="1">
      <c r="A1644" s="16"/>
      <c r="B1644" s="272"/>
      <c r="C1644" s="273"/>
      <c r="D1644" s="231" t="s">
        <v>268</v>
      </c>
      <c r="E1644" s="274" t="s">
        <v>19</v>
      </c>
      <c r="F1644" s="275" t="s">
        <v>351</v>
      </c>
      <c r="G1644" s="273"/>
      <c r="H1644" s="276">
        <v>51.555</v>
      </c>
      <c r="I1644" s="277"/>
      <c r="J1644" s="273"/>
      <c r="K1644" s="273"/>
      <c r="L1644" s="278"/>
      <c r="M1644" s="279"/>
      <c r="N1644" s="280"/>
      <c r="O1644" s="280"/>
      <c r="P1644" s="280"/>
      <c r="Q1644" s="280"/>
      <c r="R1644" s="280"/>
      <c r="S1644" s="280"/>
      <c r="T1644" s="281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82" t="s">
        <v>268</v>
      </c>
      <c r="AU1644" s="282" t="s">
        <v>93</v>
      </c>
      <c r="AV1644" s="16" t="s">
        <v>231</v>
      </c>
      <c r="AW1644" s="16" t="s">
        <v>34</v>
      </c>
      <c r="AX1644" s="16" t="s">
        <v>82</v>
      </c>
      <c r="AY1644" s="282" t="s">
        <v>224</v>
      </c>
    </row>
    <row r="1645" s="2" customFormat="1" ht="21.75" customHeight="1">
      <c r="A1645" s="41"/>
      <c r="B1645" s="42"/>
      <c r="C1645" s="286" t="s">
        <v>1711</v>
      </c>
      <c r="D1645" s="286" t="s">
        <v>572</v>
      </c>
      <c r="E1645" s="287" t="s">
        <v>1712</v>
      </c>
      <c r="F1645" s="288" t="s">
        <v>1713</v>
      </c>
      <c r="G1645" s="289" t="s">
        <v>324</v>
      </c>
      <c r="H1645" s="290">
        <v>13.533</v>
      </c>
      <c r="I1645" s="291"/>
      <c r="J1645" s="292">
        <f>ROUND(I1645*H1645,2)</f>
        <v>0</v>
      </c>
      <c r="K1645" s="288" t="s">
        <v>312</v>
      </c>
      <c r="L1645" s="293"/>
      <c r="M1645" s="294" t="s">
        <v>19</v>
      </c>
      <c r="N1645" s="295" t="s">
        <v>46</v>
      </c>
      <c r="O1645" s="87"/>
      <c r="P1645" s="225">
        <f>O1645*H1645</f>
        <v>0</v>
      </c>
      <c r="Q1645" s="225">
        <v>0.035000000000000003</v>
      </c>
      <c r="R1645" s="225">
        <f>Q1645*H1645</f>
        <v>0.47365500000000005</v>
      </c>
      <c r="S1645" s="225">
        <v>0</v>
      </c>
      <c r="T1645" s="226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7" t="s">
        <v>254</v>
      </c>
      <c r="AT1645" s="227" t="s">
        <v>572</v>
      </c>
      <c r="AU1645" s="227" t="s">
        <v>93</v>
      </c>
      <c r="AY1645" s="20" t="s">
        <v>224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20" t="s">
        <v>93</v>
      </c>
      <c r="BK1645" s="228">
        <f>ROUND(I1645*H1645,2)</f>
        <v>0</v>
      </c>
      <c r="BL1645" s="20" t="s">
        <v>231</v>
      </c>
      <c r="BM1645" s="227" t="s">
        <v>1714</v>
      </c>
    </row>
    <row r="1646" s="13" customFormat="1">
      <c r="A1646" s="13"/>
      <c r="B1646" s="229"/>
      <c r="C1646" s="230"/>
      <c r="D1646" s="231" t="s">
        <v>268</v>
      </c>
      <c r="E1646" s="232" t="s">
        <v>19</v>
      </c>
      <c r="F1646" s="233" t="s">
        <v>1715</v>
      </c>
      <c r="G1646" s="230"/>
      <c r="H1646" s="234">
        <v>13.533</v>
      </c>
      <c r="I1646" s="235"/>
      <c r="J1646" s="230"/>
      <c r="K1646" s="230"/>
      <c r="L1646" s="236"/>
      <c r="M1646" s="237"/>
      <c r="N1646" s="238"/>
      <c r="O1646" s="238"/>
      <c r="P1646" s="238"/>
      <c r="Q1646" s="238"/>
      <c r="R1646" s="238"/>
      <c r="S1646" s="238"/>
      <c r="T1646" s="239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0" t="s">
        <v>268</v>
      </c>
      <c r="AU1646" s="240" t="s">
        <v>93</v>
      </c>
      <c r="AV1646" s="13" t="s">
        <v>93</v>
      </c>
      <c r="AW1646" s="13" t="s">
        <v>34</v>
      </c>
      <c r="AX1646" s="13" t="s">
        <v>82</v>
      </c>
      <c r="AY1646" s="240" t="s">
        <v>224</v>
      </c>
    </row>
    <row r="1647" s="2" customFormat="1" ht="78" customHeight="1">
      <c r="A1647" s="41"/>
      <c r="B1647" s="42"/>
      <c r="C1647" s="216" t="s">
        <v>1716</v>
      </c>
      <c r="D1647" s="216" t="s">
        <v>227</v>
      </c>
      <c r="E1647" s="217" t="s">
        <v>1717</v>
      </c>
      <c r="F1647" s="218" t="s">
        <v>1718</v>
      </c>
      <c r="G1647" s="219" t="s">
        <v>266</v>
      </c>
      <c r="H1647" s="220">
        <v>201.03299999999999</v>
      </c>
      <c r="I1647" s="221"/>
      <c r="J1647" s="222">
        <f>ROUND(I1647*H1647,2)</f>
        <v>0</v>
      </c>
      <c r="K1647" s="218" t="s">
        <v>312</v>
      </c>
      <c r="L1647" s="47"/>
      <c r="M1647" s="223" t="s">
        <v>19</v>
      </c>
      <c r="N1647" s="224" t="s">
        <v>46</v>
      </c>
      <c r="O1647" s="87"/>
      <c r="P1647" s="225">
        <f>O1647*H1647</f>
        <v>0</v>
      </c>
      <c r="Q1647" s="225">
        <v>0.011599999999999999</v>
      </c>
      <c r="R1647" s="225">
        <f>Q1647*H1647</f>
        <v>2.3319827999999996</v>
      </c>
      <c r="S1647" s="225">
        <v>0</v>
      </c>
      <c r="T1647" s="226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27" t="s">
        <v>231</v>
      </c>
      <c r="AT1647" s="227" t="s">
        <v>227</v>
      </c>
      <c r="AU1647" s="227" t="s">
        <v>93</v>
      </c>
      <c r="AY1647" s="20" t="s">
        <v>224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20" t="s">
        <v>93</v>
      </c>
      <c r="BK1647" s="228">
        <f>ROUND(I1647*H1647,2)</f>
        <v>0</v>
      </c>
      <c r="BL1647" s="20" t="s">
        <v>231</v>
      </c>
      <c r="BM1647" s="227" t="s">
        <v>1719</v>
      </c>
    </row>
    <row r="1648" s="2" customFormat="1">
      <c r="A1648" s="41"/>
      <c r="B1648" s="42"/>
      <c r="C1648" s="43"/>
      <c r="D1648" s="267" t="s">
        <v>314</v>
      </c>
      <c r="E1648" s="43"/>
      <c r="F1648" s="268" t="s">
        <v>1720</v>
      </c>
      <c r="G1648" s="43"/>
      <c r="H1648" s="43"/>
      <c r="I1648" s="269"/>
      <c r="J1648" s="43"/>
      <c r="K1648" s="43"/>
      <c r="L1648" s="47"/>
      <c r="M1648" s="270"/>
      <c r="N1648" s="271"/>
      <c r="O1648" s="87"/>
      <c r="P1648" s="87"/>
      <c r="Q1648" s="87"/>
      <c r="R1648" s="87"/>
      <c r="S1648" s="87"/>
      <c r="T1648" s="88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T1648" s="20" t="s">
        <v>314</v>
      </c>
      <c r="AU1648" s="20" t="s">
        <v>93</v>
      </c>
    </row>
    <row r="1649" s="14" customFormat="1">
      <c r="A1649" s="14"/>
      <c r="B1649" s="246"/>
      <c r="C1649" s="247"/>
      <c r="D1649" s="231" t="s">
        <v>268</v>
      </c>
      <c r="E1649" s="248" t="s">
        <v>19</v>
      </c>
      <c r="F1649" s="249" t="s">
        <v>1607</v>
      </c>
      <c r="G1649" s="247"/>
      <c r="H1649" s="248" t="s">
        <v>19</v>
      </c>
      <c r="I1649" s="250"/>
      <c r="J1649" s="247"/>
      <c r="K1649" s="247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268</v>
      </c>
      <c r="AU1649" s="255" t="s">
        <v>93</v>
      </c>
      <c r="AV1649" s="14" t="s">
        <v>82</v>
      </c>
      <c r="AW1649" s="14" t="s">
        <v>34</v>
      </c>
      <c r="AX1649" s="14" t="s">
        <v>74</v>
      </c>
      <c r="AY1649" s="255" t="s">
        <v>224</v>
      </c>
    </row>
    <row r="1650" s="14" customFormat="1">
      <c r="A1650" s="14"/>
      <c r="B1650" s="246"/>
      <c r="C1650" s="247"/>
      <c r="D1650" s="231" t="s">
        <v>268</v>
      </c>
      <c r="E1650" s="248" t="s">
        <v>19</v>
      </c>
      <c r="F1650" s="249" t="s">
        <v>1608</v>
      </c>
      <c r="G1650" s="247"/>
      <c r="H1650" s="248" t="s">
        <v>19</v>
      </c>
      <c r="I1650" s="250"/>
      <c r="J1650" s="247"/>
      <c r="K1650" s="247"/>
      <c r="L1650" s="251"/>
      <c r="M1650" s="252"/>
      <c r="N1650" s="253"/>
      <c r="O1650" s="253"/>
      <c r="P1650" s="253"/>
      <c r="Q1650" s="253"/>
      <c r="R1650" s="253"/>
      <c r="S1650" s="253"/>
      <c r="T1650" s="25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5" t="s">
        <v>268</v>
      </c>
      <c r="AU1650" s="255" t="s">
        <v>93</v>
      </c>
      <c r="AV1650" s="14" t="s">
        <v>82</v>
      </c>
      <c r="AW1650" s="14" t="s">
        <v>34</v>
      </c>
      <c r="AX1650" s="14" t="s">
        <v>74</v>
      </c>
      <c r="AY1650" s="255" t="s">
        <v>224</v>
      </c>
    </row>
    <row r="1651" s="13" customFormat="1">
      <c r="A1651" s="13"/>
      <c r="B1651" s="229"/>
      <c r="C1651" s="230"/>
      <c r="D1651" s="231" t="s">
        <v>268</v>
      </c>
      <c r="E1651" s="232" t="s">
        <v>19</v>
      </c>
      <c r="F1651" s="233" t="s">
        <v>1609</v>
      </c>
      <c r="G1651" s="230"/>
      <c r="H1651" s="234">
        <v>16.096</v>
      </c>
      <c r="I1651" s="235"/>
      <c r="J1651" s="230"/>
      <c r="K1651" s="230"/>
      <c r="L1651" s="236"/>
      <c r="M1651" s="237"/>
      <c r="N1651" s="238"/>
      <c r="O1651" s="238"/>
      <c r="P1651" s="238"/>
      <c r="Q1651" s="238"/>
      <c r="R1651" s="238"/>
      <c r="S1651" s="238"/>
      <c r="T1651" s="239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0" t="s">
        <v>268</v>
      </c>
      <c r="AU1651" s="240" t="s">
        <v>93</v>
      </c>
      <c r="AV1651" s="13" t="s">
        <v>93</v>
      </c>
      <c r="AW1651" s="13" t="s">
        <v>34</v>
      </c>
      <c r="AX1651" s="13" t="s">
        <v>74</v>
      </c>
      <c r="AY1651" s="240" t="s">
        <v>224</v>
      </c>
    </row>
    <row r="1652" s="14" customFormat="1">
      <c r="A1652" s="14"/>
      <c r="B1652" s="246"/>
      <c r="C1652" s="247"/>
      <c r="D1652" s="231" t="s">
        <v>268</v>
      </c>
      <c r="E1652" s="248" t="s">
        <v>19</v>
      </c>
      <c r="F1652" s="249" t="s">
        <v>669</v>
      </c>
      <c r="G1652" s="247"/>
      <c r="H1652" s="248" t="s">
        <v>19</v>
      </c>
      <c r="I1652" s="250"/>
      <c r="J1652" s="247"/>
      <c r="K1652" s="247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268</v>
      </c>
      <c r="AU1652" s="255" t="s">
        <v>93</v>
      </c>
      <c r="AV1652" s="14" t="s">
        <v>82</v>
      </c>
      <c r="AW1652" s="14" t="s">
        <v>34</v>
      </c>
      <c r="AX1652" s="14" t="s">
        <v>74</v>
      </c>
      <c r="AY1652" s="255" t="s">
        <v>224</v>
      </c>
    </row>
    <row r="1653" s="13" customFormat="1">
      <c r="A1653" s="13"/>
      <c r="B1653" s="229"/>
      <c r="C1653" s="230"/>
      <c r="D1653" s="231" t="s">
        <v>268</v>
      </c>
      <c r="E1653" s="232" t="s">
        <v>19</v>
      </c>
      <c r="F1653" s="233" t="s">
        <v>1610</v>
      </c>
      <c r="G1653" s="230"/>
      <c r="H1653" s="234">
        <v>102.465</v>
      </c>
      <c r="I1653" s="235"/>
      <c r="J1653" s="230"/>
      <c r="K1653" s="230"/>
      <c r="L1653" s="236"/>
      <c r="M1653" s="237"/>
      <c r="N1653" s="238"/>
      <c r="O1653" s="238"/>
      <c r="P1653" s="238"/>
      <c r="Q1653" s="238"/>
      <c r="R1653" s="238"/>
      <c r="S1653" s="238"/>
      <c r="T1653" s="239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0" t="s">
        <v>268</v>
      </c>
      <c r="AU1653" s="240" t="s">
        <v>93</v>
      </c>
      <c r="AV1653" s="13" t="s">
        <v>93</v>
      </c>
      <c r="AW1653" s="13" t="s">
        <v>34</v>
      </c>
      <c r="AX1653" s="13" t="s">
        <v>74</v>
      </c>
      <c r="AY1653" s="240" t="s">
        <v>224</v>
      </c>
    </row>
    <row r="1654" s="14" customFormat="1">
      <c r="A1654" s="14"/>
      <c r="B1654" s="246"/>
      <c r="C1654" s="247"/>
      <c r="D1654" s="231" t="s">
        <v>268</v>
      </c>
      <c r="E1654" s="248" t="s">
        <v>19</v>
      </c>
      <c r="F1654" s="249" t="s">
        <v>1003</v>
      </c>
      <c r="G1654" s="247"/>
      <c r="H1654" s="248" t="s">
        <v>19</v>
      </c>
      <c r="I1654" s="250"/>
      <c r="J1654" s="247"/>
      <c r="K1654" s="247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268</v>
      </c>
      <c r="AU1654" s="255" t="s">
        <v>93</v>
      </c>
      <c r="AV1654" s="14" t="s">
        <v>82</v>
      </c>
      <c r="AW1654" s="14" t="s">
        <v>34</v>
      </c>
      <c r="AX1654" s="14" t="s">
        <v>74</v>
      </c>
      <c r="AY1654" s="255" t="s">
        <v>224</v>
      </c>
    </row>
    <row r="1655" s="13" customFormat="1">
      <c r="A1655" s="13"/>
      <c r="B1655" s="229"/>
      <c r="C1655" s="230"/>
      <c r="D1655" s="231" t="s">
        <v>268</v>
      </c>
      <c r="E1655" s="232" t="s">
        <v>19</v>
      </c>
      <c r="F1655" s="233" t="s">
        <v>1611</v>
      </c>
      <c r="G1655" s="230"/>
      <c r="H1655" s="234">
        <v>46.625</v>
      </c>
      <c r="I1655" s="235"/>
      <c r="J1655" s="230"/>
      <c r="K1655" s="230"/>
      <c r="L1655" s="236"/>
      <c r="M1655" s="237"/>
      <c r="N1655" s="238"/>
      <c r="O1655" s="238"/>
      <c r="P1655" s="238"/>
      <c r="Q1655" s="238"/>
      <c r="R1655" s="238"/>
      <c r="S1655" s="238"/>
      <c r="T1655" s="239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0" t="s">
        <v>268</v>
      </c>
      <c r="AU1655" s="240" t="s">
        <v>93</v>
      </c>
      <c r="AV1655" s="13" t="s">
        <v>93</v>
      </c>
      <c r="AW1655" s="13" t="s">
        <v>34</v>
      </c>
      <c r="AX1655" s="13" t="s">
        <v>74</v>
      </c>
      <c r="AY1655" s="240" t="s">
        <v>224</v>
      </c>
    </row>
    <row r="1656" s="13" customFormat="1">
      <c r="A1656" s="13"/>
      <c r="B1656" s="229"/>
      <c r="C1656" s="230"/>
      <c r="D1656" s="231" t="s">
        <v>268</v>
      </c>
      <c r="E1656" s="232" t="s">
        <v>19</v>
      </c>
      <c r="F1656" s="233" t="s">
        <v>1612</v>
      </c>
      <c r="G1656" s="230"/>
      <c r="H1656" s="234">
        <v>0.95999999999999996</v>
      </c>
      <c r="I1656" s="235"/>
      <c r="J1656" s="230"/>
      <c r="K1656" s="230"/>
      <c r="L1656" s="236"/>
      <c r="M1656" s="237"/>
      <c r="N1656" s="238"/>
      <c r="O1656" s="238"/>
      <c r="P1656" s="238"/>
      <c r="Q1656" s="238"/>
      <c r="R1656" s="238"/>
      <c r="S1656" s="238"/>
      <c r="T1656" s="239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0" t="s">
        <v>268</v>
      </c>
      <c r="AU1656" s="240" t="s">
        <v>93</v>
      </c>
      <c r="AV1656" s="13" t="s">
        <v>93</v>
      </c>
      <c r="AW1656" s="13" t="s">
        <v>34</v>
      </c>
      <c r="AX1656" s="13" t="s">
        <v>74</v>
      </c>
      <c r="AY1656" s="240" t="s">
        <v>224</v>
      </c>
    </row>
    <row r="1657" s="14" customFormat="1">
      <c r="A1657" s="14"/>
      <c r="B1657" s="246"/>
      <c r="C1657" s="247"/>
      <c r="D1657" s="231" t="s">
        <v>268</v>
      </c>
      <c r="E1657" s="248" t="s">
        <v>19</v>
      </c>
      <c r="F1657" s="249" t="s">
        <v>1613</v>
      </c>
      <c r="G1657" s="247"/>
      <c r="H1657" s="248" t="s">
        <v>19</v>
      </c>
      <c r="I1657" s="250"/>
      <c r="J1657" s="247"/>
      <c r="K1657" s="247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268</v>
      </c>
      <c r="AU1657" s="255" t="s">
        <v>93</v>
      </c>
      <c r="AV1657" s="14" t="s">
        <v>82</v>
      </c>
      <c r="AW1657" s="14" t="s">
        <v>34</v>
      </c>
      <c r="AX1657" s="14" t="s">
        <v>74</v>
      </c>
      <c r="AY1657" s="255" t="s">
        <v>224</v>
      </c>
    </row>
    <row r="1658" s="13" customFormat="1">
      <c r="A1658" s="13"/>
      <c r="B1658" s="229"/>
      <c r="C1658" s="230"/>
      <c r="D1658" s="231" t="s">
        <v>268</v>
      </c>
      <c r="E1658" s="232" t="s">
        <v>19</v>
      </c>
      <c r="F1658" s="233" t="s">
        <v>1614</v>
      </c>
      <c r="G1658" s="230"/>
      <c r="H1658" s="234">
        <v>18.079999999999998</v>
      </c>
      <c r="I1658" s="235"/>
      <c r="J1658" s="230"/>
      <c r="K1658" s="230"/>
      <c r="L1658" s="236"/>
      <c r="M1658" s="237"/>
      <c r="N1658" s="238"/>
      <c r="O1658" s="238"/>
      <c r="P1658" s="238"/>
      <c r="Q1658" s="238"/>
      <c r="R1658" s="238"/>
      <c r="S1658" s="238"/>
      <c r="T1658" s="23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0" t="s">
        <v>268</v>
      </c>
      <c r="AU1658" s="240" t="s">
        <v>93</v>
      </c>
      <c r="AV1658" s="13" t="s">
        <v>93</v>
      </c>
      <c r="AW1658" s="13" t="s">
        <v>34</v>
      </c>
      <c r="AX1658" s="13" t="s">
        <v>74</v>
      </c>
      <c r="AY1658" s="240" t="s">
        <v>224</v>
      </c>
    </row>
    <row r="1659" s="14" customFormat="1">
      <c r="A1659" s="14"/>
      <c r="B1659" s="246"/>
      <c r="C1659" s="247"/>
      <c r="D1659" s="231" t="s">
        <v>268</v>
      </c>
      <c r="E1659" s="248" t="s">
        <v>19</v>
      </c>
      <c r="F1659" s="249" t="s">
        <v>1597</v>
      </c>
      <c r="G1659" s="247"/>
      <c r="H1659" s="248" t="s">
        <v>19</v>
      </c>
      <c r="I1659" s="250"/>
      <c r="J1659" s="247"/>
      <c r="K1659" s="247"/>
      <c r="L1659" s="251"/>
      <c r="M1659" s="252"/>
      <c r="N1659" s="253"/>
      <c r="O1659" s="253"/>
      <c r="P1659" s="253"/>
      <c r="Q1659" s="253"/>
      <c r="R1659" s="253"/>
      <c r="S1659" s="253"/>
      <c r="T1659" s="25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5" t="s">
        <v>268</v>
      </c>
      <c r="AU1659" s="255" t="s">
        <v>93</v>
      </c>
      <c r="AV1659" s="14" t="s">
        <v>82</v>
      </c>
      <c r="AW1659" s="14" t="s">
        <v>34</v>
      </c>
      <c r="AX1659" s="14" t="s">
        <v>74</v>
      </c>
      <c r="AY1659" s="255" t="s">
        <v>224</v>
      </c>
    </row>
    <row r="1660" s="13" customFormat="1">
      <c r="A1660" s="13"/>
      <c r="B1660" s="229"/>
      <c r="C1660" s="230"/>
      <c r="D1660" s="231" t="s">
        <v>268</v>
      </c>
      <c r="E1660" s="232" t="s">
        <v>19</v>
      </c>
      <c r="F1660" s="233" t="s">
        <v>1721</v>
      </c>
      <c r="G1660" s="230"/>
      <c r="H1660" s="234">
        <v>16.806999999999999</v>
      </c>
      <c r="I1660" s="235"/>
      <c r="J1660" s="230"/>
      <c r="K1660" s="230"/>
      <c r="L1660" s="236"/>
      <c r="M1660" s="237"/>
      <c r="N1660" s="238"/>
      <c r="O1660" s="238"/>
      <c r="P1660" s="238"/>
      <c r="Q1660" s="238"/>
      <c r="R1660" s="238"/>
      <c r="S1660" s="238"/>
      <c r="T1660" s="239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0" t="s">
        <v>268</v>
      </c>
      <c r="AU1660" s="240" t="s">
        <v>93</v>
      </c>
      <c r="AV1660" s="13" t="s">
        <v>93</v>
      </c>
      <c r="AW1660" s="13" t="s">
        <v>34</v>
      </c>
      <c r="AX1660" s="13" t="s">
        <v>74</v>
      </c>
      <c r="AY1660" s="240" t="s">
        <v>224</v>
      </c>
    </row>
    <row r="1661" s="16" customFormat="1">
      <c r="A1661" s="16"/>
      <c r="B1661" s="272"/>
      <c r="C1661" s="273"/>
      <c r="D1661" s="231" t="s">
        <v>268</v>
      </c>
      <c r="E1661" s="274" t="s">
        <v>19</v>
      </c>
      <c r="F1661" s="275" t="s">
        <v>351</v>
      </c>
      <c r="G1661" s="273"/>
      <c r="H1661" s="276">
        <v>201.03299999999999</v>
      </c>
      <c r="I1661" s="277"/>
      <c r="J1661" s="273"/>
      <c r="K1661" s="273"/>
      <c r="L1661" s="278"/>
      <c r="M1661" s="279"/>
      <c r="N1661" s="280"/>
      <c r="O1661" s="280"/>
      <c r="P1661" s="280"/>
      <c r="Q1661" s="280"/>
      <c r="R1661" s="280"/>
      <c r="S1661" s="280"/>
      <c r="T1661" s="281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82" t="s">
        <v>268</v>
      </c>
      <c r="AU1661" s="282" t="s">
        <v>93</v>
      </c>
      <c r="AV1661" s="16" t="s">
        <v>231</v>
      </c>
      <c r="AW1661" s="16" t="s">
        <v>34</v>
      </c>
      <c r="AX1661" s="16" t="s">
        <v>82</v>
      </c>
      <c r="AY1661" s="282" t="s">
        <v>224</v>
      </c>
    </row>
    <row r="1662" s="2" customFormat="1" ht="24.15" customHeight="1">
      <c r="A1662" s="41"/>
      <c r="B1662" s="42"/>
      <c r="C1662" s="286" t="s">
        <v>1722</v>
      </c>
      <c r="D1662" s="286" t="s">
        <v>572</v>
      </c>
      <c r="E1662" s="287" t="s">
        <v>1723</v>
      </c>
      <c r="F1662" s="288" t="s">
        <v>1724</v>
      </c>
      <c r="G1662" s="289" t="s">
        <v>266</v>
      </c>
      <c r="H1662" s="290">
        <v>211.08500000000001</v>
      </c>
      <c r="I1662" s="291"/>
      <c r="J1662" s="292">
        <f>ROUND(I1662*H1662,2)</f>
        <v>0</v>
      </c>
      <c r="K1662" s="288" t="s">
        <v>312</v>
      </c>
      <c r="L1662" s="293"/>
      <c r="M1662" s="294" t="s">
        <v>19</v>
      </c>
      <c r="N1662" s="295" t="s">
        <v>46</v>
      </c>
      <c r="O1662" s="87"/>
      <c r="P1662" s="225">
        <f>O1662*H1662</f>
        <v>0</v>
      </c>
      <c r="Q1662" s="225">
        <v>0.025000000000000001</v>
      </c>
      <c r="R1662" s="225">
        <f>Q1662*H1662</f>
        <v>5.2771250000000007</v>
      </c>
      <c r="S1662" s="225">
        <v>0</v>
      </c>
      <c r="T1662" s="226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7" t="s">
        <v>254</v>
      </c>
      <c r="AT1662" s="227" t="s">
        <v>572</v>
      </c>
      <c r="AU1662" s="227" t="s">
        <v>93</v>
      </c>
      <c r="AY1662" s="20" t="s">
        <v>224</v>
      </c>
      <c r="BE1662" s="228">
        <f>IF(N1662="základní",J1662,0)</f>
        <v>0</v>
      </c>
      <c r="BF1662" s="228">
        <f>IF(N1662="snížená",J1662,0)</f>
        <v>0</v>
      </c>
      <c r="BG1662" s="228">
        <f>IF(N1662="zákl. přenesená",J1662,0)</f>
        <v>0</v>
      </c>
      <c r="BH1662" s="228">
        <f>IF(N1662="sníž. přenesená",J1662,0)</f>
        <v>0</v>
      </c>
      <c r="BI1662" s="228">
        <f>IF(N1662="nulová",J1662,0)</f>
        <v>0</v>
      </c>
      <c r="BJ1662" s="20" t="s">
        <v>93</v>
      </c>
      <c r="BK1662" s="228">
        <f>ROUND(I1662*H1662,2)</f>
        <v>0</v>
      </c>
      <c r="BL1662" s="20" t="s">
        <v>231</v>
      </c>
      <c r="BM1662" s="227" t="s">
        <v>1725</v>
      </c>
    </row>
    <row r="1663" s="13" customFormat="1">
      <c r="A1663" s="13"/>
      <c r="B1663" s="229"/>
      <c r="C1663" s="230"/>
      <c r="D1663" s="231" t="s">
        <v>268</v>
      </c>
      <c r="E1663" s="232" t="s">
        <v>19</v>
      </c>
      <c r="F1663" s="233" t="s">
        <v>1726</v>
      </c>
      <c r="G1663" s="230"/>
      <c r="H1663" s="234">
        <v>211.08500000000001</v>
      </c>
      <c r="I1663" s="235"/>
      <c r="J1663" s="230"/>
      <c r="K1663" s="230"/>
      <c r="L1663" s="236"/>
      <c r="M1663" s="237"/>
      <c r="N1663" s="238"/>
      <c r="O1663" s="238"/>
      <c r="P1663" s="238"/>
      <c r="Q1663" s="238"/>
      <c r="R1663" s="238"/>
      <c r="S1663" s="238"/>
      <c r="T1663" s="239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0" t="s">
        <v>268</v>
      </c>
      <c r="AU1663" s="240" t="s">
        <v>93</v>
      </c>
      <c r="AV1663" s="13" t="s">
        <v>93</v>
      </c>
      <c r="AW1663" s="13" t="s">
        <v>34</v>
      </c>
      <c r="AX1663" s="13" t="s">
        <v>82</v>
      </c>
      <c r="AY1663" s="240" t="s">
        <v>224</v>
      </c>
    </row>
    <row r="1664" s="2" customFormat="1" ht="78" customHeight="1">
      <c r="A1664" s="41"/>
      <c r="B1664" s="42"/>
      <c r="C1664" s="216" t="s">
        <v>467</v>
      </c>
      <c r="D1664" s="216" t="s">
        <v>227</v>
      </c>
      <c r="E1664" s="217" t="s">
        <v>1727</v>
      </c>
      <c r="F1664" s="218" t="s">
        <v>1728</v>
      </c>
      <c r="G1664" s="219" t="s">
        <v>266</v>
      </c>
      <c r="H1664" s="220">
        <v>1706.4300000000001</v>
      </c>
      <c r="I1664" s="221"/>
      <c r="J1664" s="222">
        <f>ROUND(I1664*H1664,2)</f>
        <v>0</v>
      </c>
      <c r="K1664" s="218" t="s">
        <v>312</v>
      </c>
      <c r="L1664" s="47"/>
      <c r="M1664" s="223" t="s">
        <v>19</v>
      </c>
      <c r="N1664" s="224" t="s">
        <v>46</v>
      </c>
      <c r="O1664" s="87"/>
      <c r="P1664" s="225">
        <f>O1664*H1664</f>
        <v>0</v>
      </c>
      <c r="Q1664" s="225">
        <v>0.01184</v>
      </c>
      <c r="R1664" s="225">
        <f>Q1664*H1664</f>
        <v>20.204131199999999</v>
      </c>
      <c r="S1664" s="225">
        <v>0</v>
      </c>
      <c r="T1664" s="226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7" t="s">
        <v>231</v>
      </c>
      <c r="AT1664" s="227" t="s">
        <v>227</v>
      </c>
      <c r="AU1664" s="227" t="s">
        <v>93</v>
      </c>
      <c r="AY1664" s="20" t="s">
        <v>224</v>
      </c>
      <c r="BE1664" s="228">
        <f>IF(N1664="základní",J1664,0)</f>
        <v>0</v>
      </c>
      <c r="BF1664" s="228">
        <f>IF(N1664="snížená",J1664,0)</f>
        <v>0</v>
      </c>
      <c r="BG1664" s="228">
        <f>IF(N1664="zákl. přenesená",J1664,0)</f>
        <v>0</v>
      </c>
      <c r="BH1664" s="228">
        <f>IF(N1664="sníž. přenesená",J1664,0)</f>
        <v>0</v>
      </c>
      <c r="BI1664" s="228">
        <f>IF(N1664="nulová",J1664,0)</f>
        <v>0</v>
      </c>
      <c r="BJ1664" s="20" t="s">
        <v>93</v>
      </c>
      <c r="BK1664" s="228">
        <f>ROUND(I1664*H1664,2)</f>
        <v>0</v>
      </c>
      <c r="BL1664" s="20" t="s">
        <v>231</v>
      </c>
      <c r="BM1664" s="227" t="s">
        <v>1729</v>
      </c>
    </row>
    <row r="1665" s="2" customFormat="1">
      <c r="A1665" s="41"/>
      <c r="B1665" s="42"/>
      <c r="C1665" s="43"/>
      <c r="D1665" s="267" t="s">
        <v>314</v>
      </c>
      <c r="E1665" s="43"/>
      <c r="F1665" s="268" t="s">
        <v>1730</v>
      </c>
      <c r="G1665" s="43"/>
      <c r="H1665" s="43"/>
      <c r="I1665" s="269"/>
      <c r="J1665" s="43"/>
      <c r="K1665" s="43"/>
      <c r="L1665" s="47"/>
      <c r="M1665" s="270"/>
      <c r="N1665" s="271"/>
      <c r="O1665" s="87"/>
      <c r="P1665" s="87"/>
      <c r="Q1665" s="87"/>
      <c r="R1665" s="87"/>
      <c r="S1665" s="87"/>
      <c r="T1665" s="88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T1665" s="20" t="s">
        <v>314</v>
      </c>
      <c r="AU1665" s="20" t="s">
        <v>93</v>
      </c>
    </row>
    <row r="1666" s="14" customFormat="1">
      <c r="A1666" s="14"/>
      <c r="B1666" s="246"/>
      <c r="C1666" s="247"/>
      <c r="D1666" s="231" t="s">
        <v>268</v>
      </c>
      <c r="E1666" s="248" t="s">
        <v>19</v>
      </c>
      <c r="F1666" s="249" t="s">
        <v>1599</v>
      </c>
      <c r="G1666" s="247"/>
      <c r="H1666" s="248" t="s">
        <v>19</v>
      </c>
      <c r="I1666" s="250"/>
      <c r="J1666" s="247"/>
      <c r="K1666" s="247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5" t="s">
        <v>268</v>
      </c>
      <c r="AU1666" s="255" t="s">
        <v>93</v>
      </c>
      <c r="AV1666" s="14" t="s">
        <v>82</v>
      </c>
      <c r="AW1666" s="14" t="s">
        <v>34</v>
      </c>
      <c r="AX1666" s="14" t="s">
        <v>74</v>
      </c>
      <c r="AY1666" s="255" t="s">
        <v>224</v>
      </c>
    </row>
    <row r="1667" s="13" customFormat="1">
      <c r="A1667" s="13"/>
      <c r="B1667" s="229"/>
      <c r="C1667" s="230"/>
      <c r="D1667" s="231" t="s">
        <v>268</v>
      </c>
      <c r="E1667" s="232" t="s">
        <v>19</v>
      </c>
      <c r="F1667" s="233" t="s">
        <v>1600</v>
      </c>
      <c r="G1667" s="230"/>
      <c r="H1667" s="234">
        <v>2220.9009999999998</v>
      </c>
      <c r="I1667" s="235"/>
      <c r="J1667" s="230"/>
      <c r="K1667" s="230"/>
      <c r="L1667" s="236"/>
      <c r="M1667" s="237"/>
      <c r="N1667" s="238"/>
      <c r="O1667" s="238"/>
      <c r="P1667" s="238"/>
      <c r="Q1667" s="238"/>
      <c r="R1667" s="238"/>
      <c r="S1667" s="238"/>
      <c r="T1667" s="23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0" t="s">
        <v>268</v>
      </c>
      <c r="AU1667" s="240" t="s">
        <v>93</v>
      </c>
      <c r="AV1667" s="13" t="s">
        <v>93</v>
      </c>
      <c r="AW1667" s="13" t="s">
        <v>34</v>
      </c>
      <c r="AX1667" s="13" t="s">
        <v>74</v>
      </c>
      <c r="AY1667" s="240" t="s">
        <v>224</v>
      </c>
    </row>
    <row r="1668" s="14" customFormat="1">
      <c r="A1668" s="14"/>
      <c r="B1668" s="246"/>
      <c r="C1668" s="247"/>
      <c r="D1668" s="231" t="s">
        <v>268</v>
      </c>
      <c r="E1668" s="248" t="s">
        <v>19</v>
      </c>
      <c r="F1668" s="249" t="s">
        <v>1601</v>
      </c>
      <c r="G1668" s="247"/>
      <c r="H1668" s="248" t="s">
        <v>19</v>
      </c>
      <c r="I1668" s="250"/>
      <c r="J1668" s="247"/>
      <c r="K1668" s="247"/>
      <c r="L1668" s="251"/>
      <c r="M1668" s="252"/>
      <c r="N1668" s="253"/>
      <c r="O1668" s="253"/>
      <c r="P1668" s="253"/>
      <c r="Q1668" s="253"/>
      <c r="R1668" s="253"/>
      <c r="S1668" s="253"/>
      <c r="T1668" s="25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5" t="s">
        <v>268</v>
      </c>
      <c r="AU1668" s="255" t="s">
        <v>93</v>
      </c>
      <c r="AV1668" s="14" t="s">
        <v>82</v>
      </c>
      <c r="AW1668" s="14" t="s">
        <v>34</v>
      </c>
      <c r="AX1668" s="14" t="s">
        <v>74</v>
      </c>
      <c r="AY1668" s="255" t="s">
        <v>224</v>
      </c>
    </row>
    <row r="1669" s="13" customFormat="1">
      <c r="A1669" s="13"/>
      <c r="B1669" s="229"/>
      <c r="C1669" s="230"/>
      <c r="D1669" s="231" t="s">
        <v>268</v>
      </c>
      <c r="E1669" s="232" t="s">
        <v>19</v>
      </c>
      <c r="F1669" s="233" t="s">
        <v>1602</v>
      </c>
      <c r="G1669" s="230"/>
      <c r="H1669" s="234">
        <v>187.642</v>
      </c>
      <c r="I1669" s="235"/>
      <c r="J1669" s="230"/>
      <c r="K1669" s="230"/>
      <c r="L1669" s="236"/>
      <c r="M1669" s="237"/>
      <c r="N1669" s="238"/>
      <c r="O1669" s="238"/>
      <c r="P1669" s="238"/>
      <c r="Q1669" s="238"/>
      <c r="R1669" s="238"/>
      <c r="S1669" s="238"/>
      <c r="T1669" s="239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0" t="s">
        <v>268</v>
      </c>
      <c r="AU1669" s="240" t="s">
        <v>93</v>
      </c>
      <c r="AV1669" s="13" t="s">
        <v>93</v>
      </c>
      <c r="AW1669" s="13" t="s">
        <v>34</v>
      </c>
      <c r="AX1669" s="13" t="s">
        <v>74</v>
      </c>
      <c r="AY1669" s="240" t="s">
        <v>224</v>
      </c>
    </row>
    <row r="1670" s="14" customFormat="1">
      <c r="A1670" s="14"/>
      <c r="B1670" s="246"/>
      <c r="C1670" s="247"/>
      <c r="D1670" s="231" t="s">
        <v>268</v>
      </c>
      <c r="E1670" s="248" t="s">
        <v>19</v>
      </c>
      <c r="F1670" s="249" t="s">
        <v>1603</v>
      </c>
      <c r="G1670" s="247"/>
      <c r="H1670" s="248" t="s">
        <v>19</v>
      </c>
      <c r="I1670" s="250"/>
      <c r="J1670" s="247"/>
      <c r="K1670" s="247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268</v>
      </c>
      <c r="AU1670" s="255" t="s">
        <v>93</v>
      </c>
      <c r="AV1670" s="14" t="s">
        <v>82</v>
      </c>
      <c r="AW1670" s="14" t="s">
        <v>34</v>
      </c>
      <c r="AX1670" s="14" t="s">
        <v>74</v>
      </c>
      <c r="AY1670" s="255" t="s">
        <v>224</v>
      </c>
    </row>
    <row r="1671" s="13" customFormat="1">
      <c r="A1671" s="13"/>
      <c r="B1671" s="229"/>
      <c r="C1671" s="230"/>
      <c r="D1671" s="231" t="s">
        <v>268</v>
      </c>
      <c r="E1671" s="232" t="s">
        <v>19</v>
      </c>
      <c r="F1671" s="233" t="s">
        <v>1604</v>
      </c>
      <c r="G1671" s="230"/>
      <c r="H1671" s="234">
        <v>203.87000000000001</v>
      </c>
      <c r="I1671" s="235"/>
      <c r="J1671" s="230"/>
      <c r="K1671" s="230"/>
      <c r="L1671" s="236"/>
      <c r="M1671" s="237"/>
      <c r="N1671" s="238"/>
      <c r="O1671" s="238"/>
      <c r="P1671" s="238"/>
      <c r="Q1671" s="238"/>
      <c r="R1671" s="238"/>
      <c r="S1671" s="238"/>
      <c r="T1671" s="239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0" t="s">
        <v>268</v>
      </c>
      <c r="AU1671" s="240" t="s">
        <v>93</v>
      </c>
      <c r="AV1671" s="13" t="s">
        <v>93</v>
      </c>
      <c r="AW1671" s="13" t="s">
        <v>34</v>
      </c>
      <c r="AX1671" s="13" t="s">
        <v>74</v>
      </c>
      <c r="AY1671" s="240" t="s">
        <v>224</v>
      </c>
    </row>
    <row r="1672" s="14" customFormat="1">
      <c r="A1672" s="14"/>
      <c r="B1672" s="246"/>
      <c r="C1672" s="247"/>
      <c r="D1672" s="231" t="s">
        <v>268</v>
      </c>
      <c r="E1672" s="248" t="s">
        <v>19</v>
      </c>
      <c r="F1672" s="249" t="s">
        <v>667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268</v>
      </c>
      <c r="AU1672" s="255" t="s">
        <v>93</v>
      </c>
      <c r="AV1672" s="14" t="s">
        <v>82</v>
      </c>
      <c r="AW1672" s="14" t="s">
        <v>34</v>
      </c>
      <c r="AX1672" s="14" t="s">
        <v>74</v>
      </c>
      <c r="AY1672" s="255" t="s">
        <v>224</v>
      </c>
    </row>
    <row r="1673" s="13" customFormat="1">
      <c r="A1673" s="13"/>
      <c r="B1673" s="229"/>
      <c r="C1673" s="230"/>
      <c r="D1673" s="231" t="s">
        <v>268</v>
      </c>
      <c r="E1673" s="232" t="s">
        <v>19</v>
      </c>
      <c r="F1673" s="233" t="s">
        <v>1605</v>
      </c>
      <c r="G1673" s="230"/>
      <c r="H1673" s="234">
        <v>106.414</v>
      </c>
      <c r="I1673" s="235"/>
      <c r="J1673" s="230"/>
      <c r="K1673" s="230"/>
      <c r="L1673" s="236"/>
      <c r="M1673" s="237"/>
      <c r="N1673" s="238"/>
      <c r="O1673" s="238"/>
      <c r="P1673" s="238"/>
      <c r="Q1673" s="238"/>
      <c r="R1673" s="238"/>
      <c r="S1673" s="238"/>
      <c r="T1673" s="23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0" t="s">
        <v>268</v>
      </c>
      <c r="AU1673" s="240" t="s">
        <v>93</v>
      </c>
      <c r="AV1673" s="13" t="s">
        <v>93</v>
      </c>
      <c r="AW1673" s="13" t="s">
        <v>34</v>
      </c>
      <c r="AX1673" s="13" t="s">
        <v>74</v>
      </c>
      <c r="AY1673" s="240" t="s">
        <v>224</v>
      </c>
    </row>
    <row r="1674" s="13" customFormat="1">
      <c r="A1674" s="13"/>
      <c r="B1674" s="229"/>
      <c r="C1674" s="230"/>
      <c r="D1674" s="231" t="s">
        <v>268</v>
      </c>
      <c r="E1674" s="232" t="s">
        <v>19</v>
      </c>
      <c r="F1674" s="233" t="s">
        <v>1606</v>
      </c>
      <c r="G1674" s="230"/>
      <c r="H1674" s="234">
        <v>296.97899999999998</v>
      </c>
      <c r="I1674" s="235"/>
      <c r="J1674" s="230"/>
      <c r="K1674" s="230"/>
      <c r="L1674" s="236"/>
      <c r="M1674" s="237"/>
      <c r="N1674" s="238"/>
      <c r="O1674" s="238"/>
      <c r="P1674" s="238"/>
      <c r="Q1674" s="238"/>
      <c r="R1674" s="238"/>
      <c r="S1674" s="238"/>
      <c r="T1674" s="23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0" t="s">
        <v>268</v>
      </c>
      <c r="AU1674" s="240" t="s">
        <v>93</v>
      </c>
      <c r="AV1674" s="13" t="s">
        <v>93</v>
      </c>
      <c r="AW1674" s="13" t="s">
        <v>34</v>
      </c>
      <c r="AX1674" s="13" t="s">
        <v>74</v>
      </c>
      <c r="AY1674" s="240" t="s">
        <v>224</v>
      </c>
    </row>
    <row r="1675" s="14" customFormat="1">
      <c r="A1675" s="14"/>
      <c r="B1675" s="246"/>
      <c r="C1675" s="247"/>
      <c r="D1675" s="231" t="s">
        <v>268</v>
      </c>
      <c r="E1675" s="248" t="s">
        <v>19</v>
      </c>
      <c r="F1675" s="249" t="s">
        <v>1615</v>
      </c>
      <c r="G1675" s="247"/>
      <c r="H1675" s="248" t="s">
        <v>19</v>
      </c>
      <c r="I1675" s="250"/>
      <c r="J1675" s="247"/>
      <c r="K1675" s="247"/>
      <c r="L1675" s="251"/>
      <c r="M1675" s="252"/>
      <c r="N1675" s="253"/>
      <c r="O1675" s="253"/>
      <c r="P1675" s="253"/>
      <c r="Q1675" s="253"/>
      <c r="R1675" s="253"/>
      <c r="S1675" s="253"/>
      <c r="T1675" s="25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5" t="s">
        <v>268</v>
      </c>
      <c r="AU1675" s="255" t="s">
        <v>93</v>
      </c>
      <c r="AV1675" s="14" t="s">
        <v>82</v>
      </c>
      <c r="AW1675" s="14" t="s">
        <v>34</v>
      </c>
      <c r="AX1675" s="14" t="s">
        <v>74</v>
      </c>
      <c r="AY1675" s="255" t="s">
        <v>224</v>
      </c>
    </row>
    <row r="1676" s="13" customFormat="1">
      <c r="A1676" s="13"/>
      <c r="B1676" s="229"/>
      <c r="C1676" s="230"/>
      <c r="D1676" s="231" t="s">
        <v>268</v>
      </c>
      <c r="E1676" s="232" t="s">
        <v>19</v>
      </c>
      <c r="F1676" s="233" t="s">
        <v>1731</v>
      </c>
      <c r="G1676" s="230"/>
      <c r="H1676" s="234">
        <v>-1257.8209999999999</v>
      </c>
      <c r="I1676" s="235"/>
      <c r="J1676" s="230"/>
      <c r="K1676" s="230"/>
      <c r="L1676" s="236"/>
      <c r="M1676" s="237"/>
      <c r="N1676" s="238"/>
      <c r="O1676" s="238"/>
      <c r="P1676" s="238"/>
      <c r="Q1676" s="238"/>
      <c r="R1676" s="238"/>
      <c r="S1676" s="238"/>
      <c r="T1676" s="23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0" t="s">
        <v>268</v>
      </c>
      <c r="AU1676" s="240" t="s">
        <v>93</v>
      </c>
      <c r="AV1676" s="13" t="s">
        <v>93</v>
      </c>
      <c r="AW1676" s="13" t="s">
        <v>34</v>
      </c>
      <c r="AX1676" s="13" t="s">
        <v>74</v>
      </c>
      <c r="AY1676" s="240" t="s">
        <v>224</v>
      </c>
    </row>
    <row r="1677" s="14" customFormat="1">
      <c r="A1677" s="14"/>
      <c r="B1677" s="246"/>
      <c r="C1677" s="247"/>
      <c r="D1677" s="231" t="s">
        <v>268</v>
      </c>
      <c r="E1677" s="248" t="s">
        <v>19</v>
      </c>
      <c r="F1677" s="249" t="s">
        <v>1732</v>
      </c>
      <c r="G1677" s="247"/>
      <c r="H1677" s="248" t="s">
        <v>19</v>
      </c>
      <c r="I1677" s="250"/>
      <c r="J1677" s="247"/>
      <c r="K1677" s="247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268</v>
      </c>
      <c r="AU1677" s="255" t="s">
        <v>93</v>
      </c>
      <c r="AV1677" s="14" t="s">
        <v>82</v>
      </c>
      <c r="AW1677" s="14" t="s">
        <v>34</v>
      </c>
      <c r="AX1677" s="14" t="s">
        <v>74</v>
      </c>
      <c r="AY1677" s="255" t="s">
        <v>224</v>
      </c>
    </row>
    <row r="1678" s="13" customFormat="1">
      <c r="A1678" s="13"/>
      <c r="B1678" s="229"/>
      <c r="C1678" s="230"/>
      <c r="D1678" s="231" t="s">
        <v>268</v>
      </c>
      <c r="E1678" s="232" t="s">
        <v>19</v>
      </c>
      <c r="F1678" s="233" t="s">
        <v>1733</v>
      </c>
      <c r="G1678" s="230"/>
      <c r="H1678" s="234">
        <v>-51.555</v>
      </c>
      <c r="I1678" s="235"/>
      <c r="J1678" s="230"/>
      <c r="K1678" s="230"/>
      <c r="L1678" s="236"/>
      <c r="M1678" s="237"/>
      <c r="N1678" s="238"/>
      <c r="O1678" s="238"/>
      <c r="P1678" s="238"/>
      <c r="Q1678" s="238"/>
      <c r="R1678" s="238"/>
      <c r="S1678" s="238"/>
      <c r="T1678" s="239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0" t="s">
        <v>268</v>
      </c>
      <c r="AU1678" s="240" t="s">
        <v>93</v>
      </c>
      <c r="AV1678" s="13" t="s">
        <v>93</v>
      </c>
      <c r="AW1678" s="13" t="s">
        <v>34</v>
      </c>
      <c r="AX1678" s="13" t="s">
        <v>74</v>
      </c>
      <c r="AY1678" s="240" t="s">
        <v>224</v>
      </c>
    </row>
    <row r="1679" s="16" customFormat="1">
      <c r="A1679" s="16"/>
      <c r="B1679" s="272"/>
      <c r="C1679" s="273"/>
      <c r="D1679" s="231" t="s">
        <v>268</v>
      </c>
      <c r="E1679" s="274" t="s">
        <v>19</v>
      </c>
      <c r="F1679" s="275" t="s">
        <v>351</v>
      </c>
      <c r="G1679" s="273"/>
      <c r="H1679" s="276">
        <v>1706.4300000000001</v>
      </c>
      <c r="I1679" s="277"/>
      <c r="J1679" s="273"/>
      <c r="K1679" s="273"/>
      <c r="L1679" s="278"/>
      <c r="M1679" s="279"/>
      <c r="N1679" s="280"/>
      <c r="O1679" s="280"/>
      <c r="P1679" s="280"/>
      <c r="Q1679" s="280"/>
      <c r="R1679" s="280"/>
      <c r="S1679" s="280"/>
      <c r="T1679" s="281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T1679" s="282" t="s">
        <v>268</v>
      </c>
      <c r="AU1679" s="282" t="s">
        <v>93</v>
      </c>
      <c r="AV1679" s="16" t="s">
        <v>231</v>
      </c>
      <c r="AW1679" s="16" t="s">
        <v>34</v>
      </c>
      <c r="AX1679" s="16" t="s">
        <v>82</v>
      </c>
      <c r="AY1679" s="282" t="s">
        <v>224</v>
      </c>
    </row>
    <row r="1680" s="2" customFormat="1" ht="24.15" customHeight="1">
      <c r="A1680" s="41"/>
      <c r="B1680" s="42"/>
      <c r="C1680" s="286" t="s">
        <v>1734</v>
      </c>
      <c r="D1680" s="286" t="s">
        <v>572</v>
      </c>
      <c r="E1680" s="287" t="s">
        <v>1426</v>
      </c>
      <c r="F1680" s="288" t="s">
        <v>1427</v>
      </c>
      <c r="G1680" s="289" t="s">
        <v>266</v>
      </c>
      <c r="H1680" s="290">
        <v>1791.752</v>
      </c>
      <c r="I1680" s="291"/>
      <c r="J1680" s="292">
        <f>ROUND(I1680*H1680,2)</f>
        <v>0</v>
      </c>
      <c r="K1680" s="288" t="s">
        <v>312</v>
      </c>
      <c r="L1680" s="293"/>
      <c r="M1680" s="294" t="s">
        <v>19</v>
      </c>
      <c r="N1680" s="295" t="s">
        <v>46</v>
      </c>
      <c r="O1680" s="87"/>
      <c r="P1680" s="225">
        <f>O1680*H1680</f>
        <v>0</v>
      </c>
      <c r="Q1680" s="225">
        <v>0.031</v>
      </c>
      <c r="R1680" s="225">
        <f>Q1680*H1680</f>
        <v>55.544311999999998</v>
      </c>
      <c r="S1680" s="225">
        <v>0</v>
      </c>
      <c r="T1680" s="226">
        <f>S1680*H1680</f>
        <v>0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27" t="s">
        <v>254</v>
      </c>
      <c r="AT1680" s="227" t="s">
        <v>572</v>
      </c>
      <c r="AU1680" s="227" t="s">
        <v>93</v>
      </c>
      <c r="AY1680" s="20" t="s">
        <v>224</v>
      </c>
      <c r="BE1680" s="228">
        <f>IF(N1680="základní",J1680,0)</f>
        <v>0</v>
      </c>
      <c r="BF1680" s="228">
        <f>IF(N1680="snížená",J1680,0)</f>
        <v>0</v>
      </c>
      <c r="BG1680" s="228">
        <f>IF(N1680="zákl. přenesená",J1680,0)</f>
        <v>0</v>
      </c>
      <c r="BH1680" s="228">
        <f>IF(N1680="sníž. přenesená",J1680,0)</f>
        <v>0</v>
      </c>
      <c r="BI1680" s="228">
        <f>IF(N1680="nulová",J1680,0)</f>
        <v>0</v>
      </c>
      <c r="BJ1680" s="20" t="s">
        <v>93</v>
      </c>
      <c r="BK1680" s="228">
        <f>ROUND(I1680*H1680,2)</f>
        <v>0</v>
      </c>
      <c r="BL1680" s="20" t="s">
        <v>231</v>
      </c>
      <c r="BM1680" s="227" t="s">
        <v>1735</v>
      </c>
    </row>
    <row r="1681" s="14" customFormat="1">
      <c r="A1681" s="14"/>
      <c r="B1681" s="246"/>
      <c r="C1681" s="247"/>
      <c r="D1681" s="231" t="s">
        <v>268</v>
      </c>
      <c r="E1681" s="248" t="s">
        <v>19</v>
      </c>
      <c r="F1681" s="249" t="s">
        <v>1736</v>
      </c>
      <c r="G1681" s="247"/>
      <c r="H1681" s="248" t="s">
        <v>19</v>
      </c>
      <c r="I1681" s="250"/>
      <c r="J1681" s="247"/>
      <c r="K1681" s="247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268</v>
      </c>
      <c r="AU1681" s="255" t="s">
        <v>93</v>
      </c>
      <c r="AV1681" s="14" t="s">
        <v>82</v>
      </c>
      <c r="AW1681" s="14" t="s">
        <v>34</v>
      </c>
      <c r="AX1681" s="14" t="s">
        <v>74</v>
      </c>
      <c r="AY1681" s="255" t="s">
        <v>224</v>
      </c>
    </row>
    <row r="1682" s="13" customFormat="1">
      <c r="A1682" s="13"/>
      <c r="B1682" s="229"/>
      <c r="C1682" s="230"/>
      <c r="D1682" s="231" t="s">
        <v>268</v>
      </c>
      <c r="E1682" s="232" t="s">
        <v>19</v>
      </c>
      <c r="F1682" s="233" t="s">
        <v>1737</v>
      </c>
      <c r="G1682" s="230"/>
      <c r="H1682" s="234">
        <v>1791.752</v>
      </c>
      <c r="I1682" s="235"/>
      <c r="J1682" s="230"/>
      <c r="K1682" s="230"/>
      <c r="L1682" s="236"/>
      <c r="M1682" s="237"/>
      <c r="N1682" s="238"/>
      <c r="O1682" s="238"/>
      <c r="P1682" s="238"/>
      <c r="Q1682" s="238"/>
      <c r="R1682" s="238"/>
      <c r="S1682" s="238"/>
      <c r="T1682" s="23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0" t="s">
        <v>268</v>
      </c>
      <c r="AU1682" s="240" t="s">
        <v>93</v>
      </c>
      <c r="AV1682" s="13" t="s">
        <v>93</v>
      </c>
      <c r="AW1682" s="13" t="s">
        <v>34</v>
      </c>
      <c r="AX1682" s="13" t="s">
        <v>82</v>
      </c>
      <c r="AY1682" s="240" t="s">
        <v>224</v>
      </c>
    </row>
    <row r="1683" s="2" customFormat="1" ht="24.15" customHeight="1">
      <c r="A1683" s="41"/>
      <c r="B1683" s="42"/>
      <c r="C1683" s="286" t="s">
        <v>1738</v>
      </c>
      <c r="D1683" s="286" t="s">
        <v>572</v>
      </c>
      <c r="E1683" s="287" t="s">
        <v>1739</v>
      </c>
      <c r="F1683" s="288" t="s">
        <v>1740</v>
      </c>
      <c r="G1683" s="289" t="s">
        <v>266</v>
      </c>
      <c r="H1683" s="290">
        <v>1791.752</v>
      </c>
      <c r="I1683" s="291"/>
      <c r="J1683" s="292">
        <f>ROUND(I1683*H1683,2)</f>
        <v>0</v>
      </c>
      <c r="K1683" s="288" t="s">
        <v>312</v>
      </c>
      <c r="L1683" s="293"/>
      <c r="M1683" s="294" t="s">
        <v>19</v>
      </c>
      <c r="N1683" s="295" t="s">
        <v>46</v>
      </c>
      <c r="O1683" s="87"/>
      <c r="P1683" s="225">
        <f>O1683*H1683</f>
        <v>0</v>
      </c>
      <c r="Q1683" s="225">
        <v>0.0060000000000000001</v>
      </c>
      <c r="R1683" s="225">
        <f>Q1683*H1683</f>
        <v>10.750512000000001</v>
      </c>
      <c r="S1683" s="225">
        <v>0</v>
      </c>
      <c r="T1683" s="226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27" t="s">
        <v>254</v>
      </c>
      <c r="AT1683" s="227" t="s">
        <v>572</v>
      </c>
      <c r="AU1683" s="227" t="s">
        <v>93</v>
      </c>
      <c r="AY1683" s="20" t="s">
        <v>224</v>
      </c>
      <c r="BE1683" s="228">
        <f>IF(N1683="základní",J1683,0)</f>
        <v>0</v>
      </c>
      <c r="BF1683" s="228">
        <f>IF(N1683="snížená",J1683,0)</f>
        <v>0</v>
      </c>
      <c r="BG1683" s="228">
        <f>IF(N1683="zákl. přenesená",J1683,0)</f>
        <v>0</v>
      </c>
      <c r="BH1683" s="228">
        <f>IF(N1683="sníž. přenesená",J1683,0)</f>
        <v>0</v>
      </c>
      <c r="BI1683" s="228">
        <f>IF(N1683="nulová",J1683,0)</f>
        <v>0</v>
      </c>
      <c r="BJ1683" s="20" t="s">
        <v>93</v>
      </c>
      <c r="BK1683" s="228">
        <f>ROUND(I1683*H1683,2)</f>
        <v>0</v>
      </c>
      <c r="BL1683" s="20" t="s">
        <v>231</v>
      </c>
      <c r="BM1683" s="227" t="s">
        <v>1741</v>
      </c>
    </row>
    <row r="1684" s="14" customFormat="1">
      <c r="A1684" s="14"/>
      <c r="B1684" s="246"/>
      <c r="C1684" s="247"/>
      <c r="D1684" s="231" t="s">
        <v>268</v>
      </c>
      <c r="E1684" s="248" t="s">
        <v>19</v>
      </c>
      <c r="F1684" s="249" t="s">
        <v>1736</v>
      </c>
      <c r="G1684" s="247"/>
      <c r="H1684" s="248" t="s">
        <v>19</v>
      </c>
      <c r="I1684" s="250"/>
      <c r="J1684" s="247"/>
      <c r="K1684" s="247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268</v>
      </c>
      <c r="AU1684" s="255" t="s">
        <v>93</v>
      </c>
      <c r="AV1684" s="14" t="s">
        <v>82</v>
      </c>
      <c r="AW1684" s="14" t="s">
        <v>34</v>
      </c>
      <c r="AX1684" s="14" t="s">
        <v>74</v>
      </c>
      <c r="AY1684" s="255" t="s">
        <v>224</v>
      </c>
    </row>
    <row r="1685" s="13" customFormat="1">
      <c r="A1685" s="13"/>
      <c r="B1685" s="229"/>
      <c r="C1685" s="230"/>
      <c r="D1685" s="231" t="s">
        <v>268</v>
      </c>
      <c r="E1685" s="232" t="s">
        <v>19</v>
      </c>
      <c r="F1685" s="233" t="s">
        <v>1737</v>
      </c>
      <c r="G1685" s="230"/>
      <c r="H1685" s="234">
        <v>1791.752</v>
      </c>
      <c r="I1685" s="235"/>
      <c r="J1685" s="230"/>
      <c r="K1685" s="230"/>
      <c r="L1685" s="236"/>
      <c r="M1685" s="237"/>
      <c r="N1685" s="238"/>
      <c r="O1685" s="238"/>
      <c r="P1685" s="238"/>
      <c r="Q1685" s="238"/>
      <c r="R1685" s="238"/>
      <c r="S1685" s="238"/>
      <c r="T1685" s="239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0" t="s">
        <v>268</v>
      </c>
      <c r="AU1685" s="240" t="s">
        <v>93</v>
      </c>
      <c r="AV1685" s="13" t="s">
        <v>93</v>
      </c>
      <c r="AW1685" s="13" t="s">
        <v>34</v>
      </c>
      <c r="AX1685" s="13" t="s">
        <v>82</v>
      </c>
      <c r="AY1685" s="240" t="s">
        <v>224</v>
      </c>
    </row>
    <row r="1686" s="2" customFormat="1" ht="24.15" customHeight="1">
      <c r="A1686" s="41"/>
      <c r="B1686" s="42"/>
      <c r="C1686" s="216" t="s">
        <v>1742</v>
      </c>
      <c r="D1686" s="216" t="s">
        <v>227</v>
      </c>
      <c r="E1686" s="217" t="s">
        <v>1743</v>
      </c>
      <c r="F1686" s="218" t="s">
        <v>1744</v>
      </c>
      <c r="G1686" s="219" t="s">
        <v>471</v>
      </c>
      <c r="H1686" s="220">
        <v>536.72900000000004</v>
      </c>
      <c r="I1686" s="221"/>
      <c r="J1686" s="222">
        <f>ROUND(I1686*H1686,2)</f>
        <v>0</v>
      </c>
      <c r="K1686" s="218" t="s">
        <v>312</v>
      </c>
      <c r="L1686" s="47"/>
      <c r="M1686" s="223" t="s">
        <v>19</v>
      </c>
      <c r="N1686" s="224" t="s">
        <v>46</v>
      </c>
      <c r="O1686" s="87"/>
      <c r="P1686" s="225">
        <f>O1686*H1686</f>
        <v>0</v>
      </c>
      <c r="Q1686" s="225">
        <v>3.0000000000000001E-05</v>
      </c>
      <c r="R1686" s="225">
        <f>Q1686*H1686</f>
        <v>0.016101870000000001</v>
      </c>
      <c r="S1686" s="225">
        <v>0</v>
      </c>
      <c r="T1686" s="226">
        <f>S1686*H1686</f>
        <v>0</v>
      </c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R1686" s="227" t="s">
        <v>231</v>
      </c>
      <c r="AT1686" s="227" t="s">
        <v>227</v>
      </c>
      <c r="AU1686" s="227" t="s">
        <v>93</v>
      </c>
      <c r="AY1686" s="20" t="s">
        <v>224</v>
      </c>
      <c r="BE1686" s="228">
        <f>IF(N1686="základní",J1686,0)</f>
        <v>0</v>
      </c>
      <c r="BF1686" s="228">
        <f>IF(N1686="snížená",J1686,0)</f>
        <v>0</v>
      </c>
      <c r="BG1686" s="228">
        <f>IF(N1686="zákl. přenesená",J1686,0)</f>
        <v>0</v>
      </c>
      <c r="BH1686" s="228">
        <f>IF(N1686="sníž. přenesená",J1686,0)</f>
        <v>0</v>
      </c>
      <c r="BI1686" s="228">
        <f>IF(N1686="nulová",J1686,0)</f>
        <v>0</v>
      </c>
      <c r="BJ1686" s="20" t="s">
        <v>93</v>
      </c>
      <c r="BK1686" s="228">
        <f>ROUND(I1686*H1686,2)</f>
        <v>0</v>
      </c>
      <c r="BL1686" s="20" t="s">
        <v>231</v>
      </c>
      <c r="BM1686" s="227" t="s">
        <v>1745</v>
      </c>
    </row>
    <row r="1687" s="2" customFormat="1">
      <c r="A1687" s="41"/>
      <c r="B1687" s="42"/>
      <c r="C1687" s="43"/>
      <c r="D1687" s="267" t="s">
        <v>314</v>
      </c>
      <c r="E1687" s="43"/>
      <c r="F1687" s="268" t="s">
        <v>1746</v>
      </c>
      <c r="G1687" s="43"/>
      <c r="H1687" s="43"/>
      <c r="I1687" s="269"/>
      <c r="J1687" s="43"/>
      <c r="K1687" s="43"/>
      <c r="L1687" s="47"/>
      <c r="M1687" s="270"/>
      <c r="N1687" s="271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20" t="s">
        <v>314</v>
      </c>
      <c r="AU1687" s="20" t="s">
        <v>93</v>
      </c>
    </row>
    <row r="1688" s="14" customFormat="1">
      <c r="A1688" s="14"/>
      <c r="B1688" s="246"/>
      <c r="C1688" s="247"/>
      <c r="D1688" s="231" t="s">
        <v>268</v>
      </c>
      <c r="E1688" s="248" t="s">
        <v>19</v>
      </c>
      <c r="F1688" s="249" t="s">
        <v>1597</v>
      </c>
      <c r="G1688" s="247"/>
      <c r="H1688" s="248" t="s">
        <v>19</v>
      </c>
      <c r="I1688" s="250"/>
      <c r="J1688" s="247"/>
      <c r="K1688" s="247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268</v>
      </c>
      <c r="AU1688" s="255" t="s">
        <v>93</v>
      </c>
      <c r="AV1688" s="14" t="s">
        <v>82</v>
      </c>
      <c r="AW1688" s="14" t="s">
        <v>34</v>
      </c>
      <c r="AX1688" s="14" t="s">
        <v>74</v>
      </c>
      <c r="AY1688" s="255" t="s">
        <v>224</v>
      </c>
    </row>
    <row r="1689" s="13" customFormat="1">
      <c r="A1689" s="13"/>
      <c r="B1689" s="229"/>
      <c r="C1689" s="230"/>
      <c r="D1689" s="231" t="s">
        <v>268</v>
      </c>
      <c r="E1689" s="232" t="s">
        <v>19</v>
      </c>
      <c r="F1689" s="233" t="s">
        <v>1747</v>
      </c>
      <c r="G1689" s="230"/>
      <c r="H1689" s="234">
        <v>5.4989999999999997</v>
      </c>
      <c r="I1689" s="235"/>
      <c r="J1689" s="230"/>
      <c r="K1689" s="230"/>
      <c r="L1689" s="236"/>
      <c r="M1689" s="237"/>
      <c r="N1689" s="238"/>
      <c r="O1689" s="238"/>
      <c r="P1689" s="238"/>
      <c r="Q1689" s="238"/>
      <c r="R1689" s="238"/>
      <c r="S1689" s="238"/>
      <c r="T1689" s="23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0" t="s">
        <v>268</v>
      </c>
      <c r="AU1689" s="240" t="s">
        <v>93</v>
      </c>
      <c r="AV1689" s="13" t="s">
        <v>93</v>
      </c>
      <c r="AW1689" s="13" t="s">
        <v>34</v>
      </c>
      <c r="AX1689" s="13" t="s">
        <v>74</v>
      </c>
      <c r="AY1689" s="240" t="s">
        <v>224</v>
      </c>
    </row>
    <row r="1690" s="14" customFormat="1">
      <c r="A1690" s="14"/>
      <c r="B1690" s="246"/>
      <c r="C1690" s="247"/>
      <c r="D1690" s="231" t="s">
        <v>268</v>
      </c>
      <c r="E1690" s="248" t="s">
        <v>19</v>
      </c>
      <c r="F1690" s="249" t="s">
        <v>1599</v>
      </c>
      <c r="G1690" s="247"/>
      <c r="H1690" s="248" t="s">
        <v>19</v>
      </c>
      <c r="I1690" s="250"/>
      <c r="J1690" s="247"/>
      <c r="K1690" s="247"/>
      <c r="L1690" s="251"/>
      <c r="M1690" s="252"/>
      <c r="N1690" s="253"/>
      <c r="O1690" s="253"/>
      <c r="P1690" s="253"/>
      <c r="Q1690" s="253"/>
      <c r="R1690" s="253"/>
      <c r="S1690" s="253"/>
      <c r="T1690" s="25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5" t="s">
        <v>268</v>
      </c>
      <c r="AU1690" s="255" t="s">
        <v>93</v>
      </c>
      <c r="AV1690" s="14" t="s">
        <v>82</v>
      </c>
      <c r="AW1690" s="14" t="s">
        <v>34</v>
      </c>
      <c r="AX1690" s="14" t="s">
        <v>74</v>
      </c>
      <c r="AY1690" s="255" t="s">
        <v>224</v>
      </c>
    </row>
    <row r="1691" s="13" customFormat="1">
      <c r="A1691" s="13"/>
      <c r="B1691" s="229"/>
      <c r="C1691" s="230"/>
      <c r="D1691" s="231" t="s">
        <v>268</v>
      </c>
      <c r="E1691" s="232" t="s">
        <v>19</v>
      </c>
      <c r="F1691" s="233" t="s">
        <v>1748</v>
      </c>
      <c r="G1691" s="230"/>
      <c r="H1691" s="234">
        <v>163</v>
      </c>
      <c r="I1691" s="235"/>
      <c r="J1691" s="230"/>
      <c r="K1691" s="230"/>
      <c r="L1691" s="236"/>
      <c r="M1691" s="237"/>
      <c r="N1691" s="238"/>
      <c r="O1691" s="238"/>
      <c r="P1691" s="238"/>
      <c r="Q1691" s="238"/>
      <c r="R1691" s="238"/>
      <c r="S1691" s="238"/>
      <c r="T1691" s="23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0" t="s">
        <v>268</v>
      </c>
      <c r="AU1691" s="240" t="s">
        <v>93</v>
      </c>
      <c r="AV1691" s="13" t="s">
        <v>93</v>
      </c>
      <c r="AW1691" s="13" t="s">
        <v>34</v>
      </c>
      <c r="AX1691" s="13" t="s">
        <v>74</v>
      </c>
      <c r="AY1691" s="240" t="s">
        <v>224</v>
      </c>
    </row>
    <row r="1692" s="14" customFormat="1">
      <c r="A1692" s="14"/>
      <c r="B1692" s="246"/>
      <c r="C1692" s="247"/>
      <c r="D1692" s="231" t="s">
        <v>268</v>
      </c>
      <c r="E1692" s="248" t="s">
        <v>19</v>
      </c>
      <c r="F1692" s="249" t="s">
        <v>1601</v>
      </c>
      <c r="G1692" s="247"/>
      <c r="H1692" s="248" t="s">
        <v>19</v>
      </c>
      <c r="I1692" s="250"/>
      <c r="J1692" s="247"/>
      <c r="K1692" s="247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268</v>
      </c>
      <c r="AU1692" s="255" t="s">
        <v>93</v>
      </c>
      <c r="AV1692" s="14" t="s">
        <v>82</v>
      </c>
      <c r="AW1692" s="14" t="s">
        <v>34</v>
      </c>
      <c r="AX1692" s="14" t="s">
        <v>74</v>
      </c>
      <c r="AY1692" s="255" t="s">
        <v>224</v>
      </c>
    </row>
    <row r="1693" s="13" customFormat="1">
      <c r="A1693" s="13"/>
      <c r="B1693" s="229"/>
      <c r="C1693" s="230"/>
      <c r="D1693" s="231" t="s">
        <v>268</v>
      </c>
      <c r="E1693" s="232" t="s">
        <v>19</v>
      </c>
      <c r="F1693" s="233" t="s">
        <v>1749</v>
      </c>
      <c r="G1693" s="230"/>
      <c r="H1693" s="234">
        <v>18.199999999999999</v>
      </c>
      <c r="I1693" s="235"/>
      <c r="J1693" s="230"/>
      <c r="K1693" s="230"/>
      <c r="L1693" s="236"/>
      <c r="M1693" s="237"/>
      <c r="N1693" s="238"/>
      <c r="O1693" s="238"/>
      <c r="P1693" s="238"/>
      <c r="Q1693" s="238"/>
      <c r="R1693" s="238"/>
      <c r="S1693" s="238"/>
      <c r="T1693" s="239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0" t="s">
        <v>268</v>
      </c>
      <c r="AU1693" s="240" t="s">
        <v>93</v>
      </c>
      <c r="AV1693" s="13" t="s">
        <v>93</v>
      </c>
      <c r="AW1693" s="13" t="s">
        <v>34</v>
      </c>
      <c r="AX1693" s="13" t="s">
        <v>74</v>
      </c>
      <c r="AY1693" s="240" t="s">
        <v>224</v>
      </c>
    </row>
    <row r="1694" s="14" customFormat="1">
      <c r="A1694" s="14"/>
      <c r="B1694" s="246"/>
      <c r="C1694" s="247"/>
      <c r="D1694" s="231" t="s">
        <v>268</v>
      </c>
      <c r="E1694" s="248" t="s">
        <v>19</v>
      </c>
      <c r="F1694" s="249" t="s">
        <v>1603</v>
      </c>
      <c r="G1694" s="247"/>
      <c r="H1694" s="248" t="s">
        <v>19</v>
      </c>
      <c r="I1694" s="250"/>
      <c r="J1694" s="247"/>
      <c r="K1694" s="247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268</v>
      </c>
      <c r="AU1694" s="255" t="s">
        <v>93</v>
      </c>
      <c r="AV1694" s="14" t="s">
        <v>82</v>
      </c>
      <c r="AW1694" s="14" t="s">
        <v>34</v>
      </c>
      <c r="AX1694" s="14" t="s">
        <v>74</v>
      </c>
      <c r="AY1694" s="255" t="s">
        <v>224</v>
      </c>
    </row>
    <row r="1695" s="13" customFormat="1">
      <c r="A1695" s="13"/>
      <c r="B1695" s="229"/>
      <c r="C1695" s="230"/>
      <c r="D1695" s="231" t="s">
        <v>268</v>
      </c>
      <c r="E1695" s="232" t="s">
        <v>19</v>
      </c>
      <c r="F1695" s="233" t="s">
        <v>1750</v>
      </c>
      <c r="G1695" s="230"/>
      <c r="H1695" s="234">
        <v>27.550000000000001</v>
      </c>
      <c r="I1695" s="235"/>
      <c r="J1695" s="230"/>
      <c r="K1695" s="230"/>
      <c r="L1695" s="236"/>
      <c r="M1695" s="237"/>
      <c r="N1695" s="238"/>
      <c r="O1695" s="238"/>
      <c r="P1695" s="238"/>
      <c r="Q1695" s="238"/>
      <c r="R1695" s="238"/>
      <c r="S1695" s="238"/>
      <c r="T1695" s="23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0" t="s">
        <v>268</v>
      </c>
      <c r="AU1695" s="240" t="s">
        <v>93</v>
      </c>
      <c r="AV1695" s="13" t="s">
        <v>93</v>
      </c>
      <c r="AW1695" s="13" t="s">
        <v>34</v>
      </c>
      <c r="AX1695" s="13" t="s">
        <v>74</v>
      </c>
      <c r="AY1695" s="240" t="s">
        <v>224</v>
      </c>
    </row>
    <row r="1696" s="14" customFormat="1">
      <c r="A1696" s="14"/>
      <c r="B1696" s="246"/>
      <c r="C1696" s="247"/>
      <c r="D1696" s="231" t="s">
        <v>268</v>
      </c>
      <c r="E1696" s="248" t="s">
        <v>19</v>
      </c>
      <c r="F1696" s="249" t="s">
        <v>667</v>
      </c>
      <c r="G1696" s="247"/>
      <c r="H1696" s="248" t="s">
        <v>19</v>
      </c>
      <c r="I1696" s="250"/>
      <c r="J1696" s="247"/>
      <c r="K1696" s="247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268</v>
      </c>
      <c r="AU1696" s="255" t="s">
        <v>93</v>
      </c>
      <c r="AV1696" s="14" t="s">
        <v>82</v>
      </c>
      <c r="AW1696" s="14" t="s">
        <v>34</v>
      </c>
      <c r="AX1696" s="14" t="s">
        <v>74</v>
      </c>
      <c r="AY1696" s="255" t="s">
        <v>224</v>
      </c>
    </row>
    <row r="1697" s="13" customFormat="1">
      <c r="A1697" s="13"/>
      <c r="B1697" s="229"/>
      <c r="C1697" s="230"/>
      <c r="D1697" s="231" t="s">
        <v>268</v>
      </c>
      <c r="E1697" s="232" t="s">
        <v>19</v>
      </c>
      <c r="F1697" s="233" t="s">
        <v>1751</v>
      </c>
      <c r="G1697" s="230"/>
      <c r="H1697" s="234">
        <v>69.549999999999997</v>
      </c>
      <c r="I1697" s="235"/>
      <c r="J1697" s="230"/>
      <c r="K1697" s="230"/>
      <c r="L1697" s="236"/>
      <c r="M1697" s="237"/>
      <c r="N1697" s="238"/>
      <c r="O1697" s="238"/>
      <c r="P1697" s="238"/>
      <c r="Q1697" s="238"/>
      <c r="R1697" s="238"/>
      <c r="S1697" s="238"/>
      <c r="T1697" s="23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0" t="s">
        <v>268</v>
      </c>
      <c r="AU1697" s="240" t="s">
        <v>93</v>
      </c>
      <c r="AV1697" s="13" t="s">
        <v>93</v>
      </c>
      <c r="AW1697" s="13" t="s">
        <v>34</v>
      </c>
      <c r="AX1697" s="13" t="s">
        <v>74</v>
      </c>
      <c r="AY1697" s="240" t="s">
        <v>224</v>
      </c>
    </row>
    <row r="1698" s="14" customFormat="1">
      <c r="A1698" s="14"/>
      <c r="B1698" s="246"/>
      <c r="C1698" s="247"/>
      <c r="D1698" s="231" t="s">
        <v>268</v>
      </c>
      <c r="E1698" s="248" t="s">
        <v>19</v>
      </c>
      <c r="F1698" s="249" t="s">
        <v>1028</v>
      </c>
      <c r="G1698" s="247"/>
      <c r="H1698" s="248" t="s">
        <v>19</v>
      </c>
      <c r="I1698" s="250"/>
      <c r="J1698" s="247"/>
      <c r="K1698" s="247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268</v>
      </c>
      <c r="AU1698" s="255" t="s">
        <v>93</v>
      </c>
      <c r="AV1698" s="14" t="s">
        <v>82</v>
      </c>
      <c r="AW1698" s="14" t="s">
        <v>34</v>
      </c>
      <c r="AX1698" s="14" t="s">
        <v>74</v>
      </c>
      <c r="AY1698" s="255" t="s">
        <v>224</v>
      </c>
    </row>
    <row r="1699" s="13" customFormat="1">
      <c r="A1699" s="13"/>
      <c r="B1699" s="229"/>
      <c r="C1699" s="230"/>
      <c r="D1699" s="231" t="s">
        <v>268</v>
      </c>
      <c r="E1699" s="232" t="s">
        <v>19</v>
      </c>
      <c r="F1699" s="233" t="s">
        <v>1752</v>
      </c>
      <c r="G1699" s="230"/>
      <c r="H1699" s="234">
        <v>160.09999999999999</v>
      </c>
      <c r="I1699" s="235"/>
      <c r="J1699" s="230"/>
      <c r="K1699" s="230"/>
      <c r="L1699" s="236"/>
      <c r="M1699" s="237"/>
      <c r="N1699" s="238"/>
      <c r="O1699" s="238"/>
      <c r="P1699" s="238"/>
      <c r="Q1699" s="238"/>
      <c r="R1699" s="238"/>
      <c r="S1699" s="238"/>
      <c r="T1699" s="239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0" t="s">
        <v>268</v>
      </c>
      <c r="AU1699" s="240" t="s">
        <v>93</v>
      </c>
      <c r="AV1699" s="13" t="s">
        <v>93</v>
      </c>
      <c r="AW1699" s="13" t="s">
        <v>34</v>
      </c>
      <c r="AX1699" s="13" t="s">
        <v>74</v>
      </c>
      <c r="AY1699" s="240" t="s">
        <v>224</v>
      </c>
    </row>
    <row r="1700" s="15" customFormat="1">
      <c r="A1700" s="15"/>
      <c r="B1700" s="256"/>
      <c r="C1700" s="257"/>
      <c r="D1700" s="231" t="s">
        <v>268</v>
      </c>
      <c r="E1700" s="258" t="s">
        <v>19</v>
      </c>
      <c r="F1700" s="259" t="s">
        <v>300</v>
      </c>
      <c r="G1700" s="257"/>
      <c r="H1700" s="260">
        <v>443.899</v>
      </c>
      <c r="I1700" s="261"/>
      <c r="J1700" s="257"/>
      <c r="K1700" s="257"/>
      <c r="L1700" s="262"/>
      <c r="M1700" s="263"/>
      <c r="N1700" s="264"/>
      <c r="O1700" s="264"/>
      <c r="P1700" s="264"/>
      <c r="Q1700" s="264"/>
      <c r="R1700" s="264"/>
      <c r="S1700" s="264"/>
      <c r="T1700" s="26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T1700" s="266" t="s">
        <v>268</v>
      </c>
      <c r="AU1700" s="266" t="s">
        <v>93</v>
      </c>
      <c r="AV1700" s="15" t="s">
        <v>108</v>
      </c>
      <c r="AW1700" s="15" t="s">
        <v>34</v>
      </c>
      <c r="AX1700" s="15" t="s">
        <v>74</v>
      </c>
      <c r="AY1700" s="266" t="s">
        <v>224</v>
      </c>
    </row>
    <row r="1701" s="14" customFormat="1">
      <c r="A1701" s="14"/>
      <c r="B1701" s="246"/>
      <c r="C1701" s="247"/>
      <c r="D1701" s="231" t="s">
        <v>268</v>
      </c>
      <c r="E1701" s="248" t="s">
        <v>19</v>
      </c>
      <c r="F1701" s="249" t="s">
        <v>1607</v>
      </c>
      <c r="G1701" s="247"/>
      <c r="H1701" s="248" t="s">
        <v>19</v>
      </c>
      <c r="I1701" s="250"/>
      <c r="J1701" s="247"/>
      <c r="K1701" s="247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268</v>
      </c>
      <c r="AU1701" s="255" t="s">
        <v>93</v>
      </c>
      <c r="AV1701" s="14" t="s">
        <v>82</v>
      </c>
      <c r="AW1701" s="14" t="s">
        <v>34</v>
      </c>
      <c r="AX1701" s="14" t="s">
        <v>74</v>
      </c>
      <c r="AY1701" s="255" t="s">
        <v>224</v>
      </c>
    </row>
    <row r="1702" s="14" customFormat="1">
      <c r="A1702" s="14"/>
      <c r="B1702" s="246"/>
      <c r="C1702" s="247"/>
      <c r="D1702" s="231" t="s">
        <v>268</v>
      </c>
      <c r="E1702" s="248" t="s">
        <v>19</v>
      </c>
      <c r="F1702" s="249" t="s">
        <v>1608</v>
      </c>
      <c r="G1702" s="247"/>
      <c r="H1702" s="248" t="s">
        <v>19</v>
      </c>
      <c r="I1702" s="250"/>
      <c r="J1702" s="247"/>
      <c r="K1702" s="247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5" t="s">
        <v>268</v>
      </c>
      <c r="AU1702" s="255" t="s">
        <v>93</v>
      </c>
      <c r="AV1702" s="14" t="s">
        <v>82</v>
      </c>
      <c r="AW1702" s="14" t="s">
        <v>34</v>
      </c>
      <c r="AX1702" s="14" t="s">
        <v>74</v>
      </c>
      <c r="AY1702" s="255" t="s">
        <v>224</v>
      </c>
    </row>
    <row r="1703" s="13" customFormat="1">
      <c r="A1703" s="13"/>
      <c r="B1703" s="229"/>
      <c r="C1703" s="230"/>
      <c r="D1703" s="231" t="s">
        <v>268</v>
      </c>
      <c r="E1703" s="232" t="s">
        <v>19</v>
      </c>
      <c r="F1703" s="233" t="s">
        <v>1753</v>
      </c>
      <c r="G1703" s="230"/>
      <c r="H1703" s="234">
        <v>6.4000000000000004</v>
      </c>
      <c r="I1703" s="235"/>
      <c r="J1703" s="230"/>
      <c r="K1703" s="230"/>
      <c r="L1703" s="236"/>
      <c r="M1703" s="237"/>
      <c r="N1703" s="238"/>
      <c r="O1703" s="238"/>
      <c r="P1703" s="238"/>
      <c r="Q1703" s="238"/>
      <c r="R1703" s="238"/>
      <c r="S1703" s="238"/>
      <c r="T1703" s="239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0" t="s">
        <v>268</v>
      </c>
      <c r="AU1703" s="240" t="s">
        <v>93</v>
      </c>
      <c r="AV1703" s="13" t="s">
        <v>93</v>
      </c>
      <c r="AW1703" s="13" t="s">
        <v>34</v>
      </c>
      <c r="AX1703" s="13" t="s">
        <v>74</v>
      </c>
      <c r="AY1703" s="240" t="s">
        <v>224</v>
      </c>
    </row>
    <row r="1704" s="14" customFormat="1">
      <c r="A1704" s="14"/>
      <c r="B1704" s="246"/>
      <c r="C1704" s="247"/>
      <c r="D1704" s="231" t="s">
        <v>268</v>
      </c>
      <c r="E1704" s="248" t="s">
        <v>19</v>
      </c>
      <c r="F1704" s="249" t="s">
        <v>669</v>
      </c>
      <c r="G1704" s="247"/>
      <c r="H1704" s="248" t="s">
        <v>19</v>
      </c>
      <c r="I1704" s="250"/>
      <c r="J1704" s="247"/>
      <c r="K1704" s="247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268</v>
      </c>
      <c r="AU1704" s="255" t="s">
        <v>93</v>
      </c>
      <c r="AV1704" s="14" t="s">
        <v>82</v>
      </c>
      <c r="AW1704" s="14" t="s">
        <v>34</v>
      </c>
      <c r="AX1704" s="14" t="s">
        <v>74</v>
      </c>
      <c r="AY1704" s="255" t="s">
        <v>224</v>
      </c>
    </row>
    <row r="1705" s="13" customFormat="1">
      <c r="A1705" s="13"/>
      <c r="B1705" s="229"/>
      <c r="C1705" s="230"/>
      <c r="D1705" s="231" t="s">
        <v>268</v>
      </c>
      <c r="E1705" s="232" t="s">
        <v>19</v>
      </c>
      <c r="F1705" s="233" t="s">
        <v>1754</v>
      </c>
      <c r="G1705" s="230"/>
      <c r="H1705" s="234">
        <v>31.050000000000001</v>
      </c>
      <c r="I1705" s="235"/>
      <c r="J1705" s="230"/>
      <c r="K1705" s="230"/>
      <c r="L1705" s="236"/>
      <c r="M1705" s="237"/>
      <c r="N1705" s="238"/>
      <c r="O1705" s="238"/>
      <c r="P1705" s="238"/>
      <c r="Q1705" s="238"/>
      <c r="R1705" s="238"/>
      <c r="S1705" s="238"/>
      <c r="T1705" s="23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0" t="s">
        <v>268</v>
      </c>
      <c r="AU1705" s="240" t="s">
        <v>93</v>
      </c>
      <c r="AV1705" s="13" t="s">
        <v>93</v>
      </c>
      <c r="AW1705" s="13" t="s">
        <v>34</v>
      </c>
      <c r="AX1705" s="13" t="s">
        <v>74</v>
      </c>
      <c r="AY1705" s="240" t="s">
        <v>224</v>
      </c>
    </row>
    <row r="1706" s="14" customFormat="1">
      <c r="A1706" s="14"/>
      <c r="B1706" s="246"/>
      <c r="C1706" s="247"/>
      <c r="D1706" s="231" t="s">
        <v>268</v>
      </c>
      <c r="E1706" s="248" t="s">
        <v>19</v>
      </c>
      <c r="F1706" s="249" t="s">
        <v>1003</v>
      </c>
      <c r="G1706" s="247"/>
      <c r="H1706" s="248" t="s">
        <v>19</v>
      </c>
      <c r="I1706" s="250"/>
      <c r="J1706" s="247"/>
      <c r="K1706" s="247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268</v>
      </c>
      <c r="AU1706" s="255" t="s">
        <v>93</v>
      </c>
      <c r="AV1706" s="14" t="s">
        <v>82</v>
      </c>
      <c r="AW1706" s="14" t="s">
        <v>34</v>
      </c>
      <c r="AX1706" s="14" t="s">
        <v>74</v>
      </c>
      <c r="AY1706" s="255" t="s">
        <v>224</v>
      </c>
    </row>
    <row r="1707" s="13" customFormat="1">
      <c r="A1707" s="13"/>
      <c r="B1707" s="229"/>
      <c r="C1707" s="230"/>
      <c r="D1707" s="231" t="s">
        <v>268</v>
      </c>
      <c r="E1707" s="232" t="s">
        <v>19</v>
      </c>
      <c r="F1707" s="233" t="s">
        <v>1755</v>
      </c>
      <c r="G1707" s="230"/>
      <c r="H1707" s="234">
        <v>37.299999999999997</v>
      </c>
      <c r="I1707" s="235"/>
      <c r="J1707" s="230"/>
      <c r="K1707" s="230"/>
      <c r="L1707" s="236"/>
      <c r="M1707" s="237"/>
      <c r="N1707" s="238"/>
      <c r="O1707" s="238"/>
      <c r="P1707" s="238"/>
      <c r="Q1707" s="238"/>
      <c r="R1707" s="238"/>
      <c r="S1707" s="238"/>
      <c r="T1707" s="239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0" t="s">
        <v>268</v>
      </c>
      <c r="AU1707" s="240" t="s">
        <v>93</v>
      </c>
      <c r="AV1707" s="13" t="s">
        <v>93</v>
      </c>
      <c r="AW1707" s="13" t="s">
        <v>34</v>
      </c>
      <c r="AX1707" s="13" t="s">
        <v>74</v>
      </c>
      <c r="AY1707" s="240" t="s">
        <v>224</v>
      </c>
    </row>
    <row r="1708" s="14" customFormat="1">
      <c r="A1708" s="14"/>
      <c r="B1708" s="246"/>
      <c r="C1708" s="247"/>
      <c r="D1708" s="231" t="s">
        <v>268</v>
      </c>
      <c r="E1708" s="248" t="s">
        <v>19</v>
      </c>
      <c r="F1708" s="249" t="s">
        <v>1613</v>
      </c>
      <c r="G1708" s="247"/>
      <c r="H1708" s="248" t="s">
        <v>19</v>
      </c>
      <c r="I1708" s="250"/>
      <c r="J1708" s="247"/>
      <c r="K1708" s="247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268</v>
      </c>
      <c r="AU1708" s="255" t="s">
        <v>93</v>
      </c>
      <c r="AV1708" s="14" t="s">
        <v>82</v>
      </c>
      <c r="AW1708" s="14" t="s">
        <v>34</v>
      </c>
      <c r="AX1708" s="14" t="s">
        <v>74</v>
      </c>
      <c r="AY1708" s="255" t="s">
        <v>224</v>
      </c>
    </row>
    <row r="1709" s="13" customFormat="1">
      <c r="A1709" s="13"/>
      <c r="B1709" s="229"/>
      <c r="C1709" s="230"/>
      <c r="D1709" s="231" t="s">
        <v>268</v>
      </c>
      <c r="E1709" s="232" t="s">
        <v>19</v>
      </c>
      <c r="F1709" s="233" t="s">
        <v>1756</v>
      </c>
      <c r="G1709" s="230"/>
      <c r="H1709" s="234">
        <v>18.079999999999998</v>
      </c>
      <c r="I1709" s="235"/>
      <c r="J1709" s="230"/>
      <c r="K1709" s="230"/>
      <c r="L1709" s="236"/>
      <c r="M1709" s="237"/>
      <c r="N1709" s="238"/>
      <c r="O1709" s="238"/>
      <c r="P1709" s="238"/>
      <c r="Q1709" s="238"/>
      <c r="R1709" s="238"/>
      <c r="S1709" s="238"/>
      <c r="T1709" s="23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0" t="s">
        <v>268</v>
      </c>
      <c r="AU1709" s="240" t="s">
        <v>93</v>
      </c>
      <c r="AV1709" s="13" t="s">
        <v>93</v>
      </c>
      <c r="AW1709" s="13" t="s">
        <v>34</v>
      </c>
      <c r="AX1709" s="13" t="s">
        <v>74</v>
      </c>
      <c r="AY1709" s="240" t="s">
        <v>224</v>
      </c>
    </row>
    <row r="1710" s="15" customFormat="1">
      <c r="A1710" s="15"/>
      <c r="B1710" s="256"/>
      <c r="C1710" s="257"/>
      <c r="D1710" s="231" t="s">
        <v>268</v>
      </c>
      <c r="E1710" s="258" t="s">
        <v>19</v>
      </c>
      <c r="F1710" s="259" t="s">
        <v>300</v>
      </c>
      <c r="G1710" s="257"/>
      <c r="H1710" s="260">
        <v>92.829999999999998</v>
      </c>
      <c r="I1710" s="261"/>
      <c r="J1710" s="257"/>
      <c r="K1710" s="257"/>
      <c r="L1710" s="262"/>
      <c r="M1710" s="263"/>
      <c r="N1710" s="264"/>
      <c r="O1710" s="264"/>
      <c r="P1710" s="264"/>
      <c r="Q1710" s="264"/>
      <c r="R1710" s="264"/>
      <c r="S1710" s="264"/>
      <c r="T1710" s="26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T1710" s="266" t="s">
        <v>268</v>
      </c>
      <c r="AU1710" s="266" t="s">
        <v>93</v>
      </c>
      <c r="AV1710" s="15" t="s">
        <v>108</v>
      </c>
      <c r="AW1710" s="15" t="s">
        <v>34</v>
      </c>
      <c r="AX1710" s="15" t="s">
        <v>74</v>
      </c>
      <c r="AY1710" s="266" t="s">
        <v>224</v>
      </c>
    </row>
    <row r="1711" s="16" customFormat="1">
      <c r="A1711" s="16"/>
      <c r="B1711" s="272"/>
      <c r="C1711" s="273"/>
      <c r="D1711" s="231" t="s">
        <v>268</v>
      </c>
      <c r="E1711" s="274" t="s">
        <v>19</v>
      </c>
      <c r="F1711" s="275" t="s">
        <v>351</v>
      </c>
      <c r="G1711" s="273"/>
      <c r="H1711" s="276">
        <v>536.72900000000004</v>
      </c>
      <c r="I1711" s="277"/>
      <c r="J1711" s="273"/>
      <c r="K1711" s="273"/>
      <c r="L1711" s="278"/>
      <c r="M1711" s="279"/>
      <c r="N1711" s="280"/>
      <c r="O1711" s="280"/>
      <c r="P1711" s="280"/>
      <c r="Q1711" s="280"/>
      <c r="R1711" s="280"/>
      <c r="S1711" s="280"/>
      <c r="T1711" s="281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T1711" s="282" t="s">
        <v>268</v>
      </c>
      <c r="AU1711" s="282" t="s">
        <v>93</v>
      </c>
      <c r="AV1711" s="16" t="s">
        <v>231</v>
      </c>
      <c r="AW1711" s="16" t="s">
        <v>34</v>
      </c>
      <c r="AX1711" s="16" t="s">
        <v>82</v>
      </c>
      <c r="AY1711" s="282" t="s">
        <v>224</v>
      </c>
    </row>
    <row r="1712" s="2" customFormat="1" ht="24.15" customHeight="1">
      <c r="A1712" s="41"/>
      <c r="B1712" s="42"/>
      <c r="C1712" s="286" t="s">
        <v>1757</v>
      </c>
      <c r="D1712" s="286" t="s">
        <v>572</v>
      </c>
      <c r="E1712" s="287" t="s">
        <v>1758</v>
      </c>
      <c r="F1712" s="288" t="s">
        <v>1759</v>
      </c>
      <c r="G1712" s="289" t="s">
        <v>471</v>
      </c>
      <c r="H1712" s="290">
        <v>102.113</v>
      </c>
      <c r="I1712" s="291"/>
      <c r="J1712" s="292">
        <f>ROUND(I1712*H1712,2)</f>
        <v>0</v>
      </c>
      <c r="K1712" s="288" t="s">
        <v>312</v>
      </c>
      <c r="L1712" s="293"/>
      <c r="M1712" s="294" t="s">
        <v>19</v>
      </c>
      <c r="N1712" s="295" t="s">
        <v>46</v>
      </c>
      <c r="O1712" s="87"/>
      <c r="P1712" s="225">
        <f>O1712*H1712</f>
        <v>0</v>
      </c>
      <c r="Q1712" s="225">
        <v>0.00055999999999999995</v>
      </c>
      <c r="R1712" s="225">
        <f>Q1712*H1712</f>
        <v>0.057183279999999996</v>
      </c>
      <c r="S1712" s="225">
        <v>0</v>
      </c>
      <c r="T1712" s="226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27" t="s">
        <v>254</v>
      </c>
      <c r="AT1712" s="227" t="s">
        <v>572</v>
      </c>
      <c r="AU1712" s="227" t="s">
        <v>93</v>
      </c>
      <c r="AY1712" s="20" t="s">
        <v>224</v>
      </c>
      <c r="BE1712" s="228">
        <f>IF(N1712="základní",J1712,0)</f>
        <v>0</v>
      </c>
      <c r="BF1712" s="228">
        <f>IF(N1712="snížená",J1712,0)</f>
        <v>0</v>
      </c>
      <c r="BG1712" s="228">
        <f>IF(N1712="zákl. přenesená",J1712,0)</f>
        <v>0</v>
      </c>
      <c r="BH1712" s="228">
        <f>IF(N1712="sníž. přenesená",J1712,0)</f>
        <v>0</v>
      </c>
      <c r="BI1712" s="228">
        <f>IF(N1712="nulová",J1712,0)</f>
        <v>0</v>
      </c>
      <c r="BJ1712" s="20" t="s">
        <v>93</v>
      </c>
      <c r="BK1712" s="228">
        <f>ROUND(I1712*H1712,2)</f>
        <v>0</v>
      </c>
      <c r="BL1712" s="20" t="s">
        <v>231</v>
      </c>
      <c r="BM1712" s="227" t="s">
        <v>1760</v>
      </c>
    </row>
    <row r="1713" s="13" customFormat="1">
      <c r="A1713" s="13"/>
      <c r="B1713" s="229"/>
      <c r="C1713" s="230"/>
      <c r="D1713" s="231" t="s">
        <v>268</v>
      </c>
      <c r="E1713" s="232" t="s">
        <v>19</v>
      </c>
      <c r="F1713" s="233" t="s">
        <v>1761</v>
      </c>
      <c r="G1713" s="230"/>
      <c r="H1713" s="234">
        <v>102.113</v>
      </c>
      <c r="I1713" s="235"/>
      <c r="J1713" s="230"/>
      <c r="K1713" s="230"/>
      <c r="L1713" s="236"/>
      <c r="M1713" s="237"/>
      <c r="N1713" s="238"/>
      <c r="O1713" s="238"/>
      <c r="P1713" s="238"/>
      <c r="Q1713" s="238"/>
      <c r="R1713" s="238"/>
      <c r="S1713" s="238"/>
      <c r="T1713" s="239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0" t="s">
        <v>268</v>
      </c>
      <c r="AU1713" s="240" t="s">
        <v>93</v>
      </c>
      <c r="AV1713" s="13" t="s">
        <v>93</v>
      </c>
      <c r="AW1713" s="13" t="s">
        <v>34</v>
      </c>
      <c r="AX1713" s="13" t="s">
        <v>82</v>
      </c>
      <c r="AY1713" s="240" t="s">
        <v>224</v>
      </c>
    </row>
    <row r="1714" s="2" customFormat="1" ht="33" customHeight="1">
      <c r="A1714" s="41"/>
      <c r="B1714" s="42"/>
      <c r="C1714" s="286" t="s">
        <v>1762</v>
      </c>
      <c r="D1714" s="286" t="s">
        <v>572</v>
      </c>
      <c r="E1714" s="287" t="s">
        <v>1763</v>
      </c>
      <c r="F1714" s="288" t="s">
        <v>1764</v>
      </c>
      <c r="G1714" s="289" t="s">
        <v>471</v>
      </c>
      <c r="H1714" s="290">
        <v>488.28899999999999</v>
      </c>
      <c r="I1714" s="291"/>
      <c r="J1714" s="292">
        <f>ROUND(I1714*H1714,2)</f>
        <v>0</v>
      </c>
      <c r="K1714" s="288" t="s">
        <v>312</v>
      </c>
      <c r="L1714" s="293"/>
      <c r="M1714" s="294" t="s">
        <v>19</v>
      </c>
      <c r="N1714" s="295" t="s">
        <v>46</v>
      </c>
      <c r="O1714" s="87"/>
      <c r="P1714" s="225">
        <f>O1714*H1714</f>
        <v>0</v>
      </c>
      <c r="Q1714" s="225">
        <v>0.00068000000000000005</v>
      </c>
      <c r="R1714" s="225">
        <f>Q1714*H1714</f>
        <v>0.33203652</v>
      </c>
      <c r="S1714" s="225">
        <v>0</v>
      </c>
      <c r="T1714" s="226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27" t="s">
        <v>254</v>
      </c>
      <c r="AT1714" s="227" t="s">
        <v>572</v>
      </c>
      <c r="AU1714" s="227" t="s">
        <v>93</v>
      </c>
      <c r="AY1714" s="20" t="s">
        <v>224</v>
      </c>
      <c r="BE1714" s="228">
        <f>IF(N1714="základní",J1714,0)</f>
        <v>0</v>
      </c>
      <c r="BF1714" s="228">
        <f>IF(N1714="snížená",J1714,0)</f>
        <v>0</v>
      </c>
      <c r="BG1714" s="228">
        <f>IF(N1714="zákl. přenesená",J1714,0)</f>
        <v>0</v>
      </c>
      <c r="BH1714" s="228">
        <f>IF(N1714="sníž. přenesená",J1714,0)</f>
        <v>0</v>
      </c>
      <c r="BI1714" s="228">
        <f>IF(N1714="nulová",J1714,0)</f>
        <v>0</v>
      </c>
      <c r="BJ1714" s="20" t="s">
        <v>93</v>
      </c>
      <c r="BK1714" s="228">
        <f>ROUND(I1714*H1714,2)</f>
        <v>0</v>
      </c>
      <c r="BL1714" s="20" t="s">
        <v>231</v>
      </c>
      <c r="BM1714" s="227" t="s">
        <v>1765</v>
      </c>
    </row>
    <row r="1715" s="14" customFormat="1">
      <c r="A1715" s="14"/>
      <c r="B1715" s="246"/>
      <c r="C1715" s="247"/>
      <c r="D1715" s="231" t="s">
        <v>268</v>
      </c>
      <c r="E1715" s="248" t="s">
        <v>19</v>
      </c>
      <c r="F1715" s="249" t="s">
        <v>1766</v>
      </c>
      <c r="G1715" s="247"/>
      <c r="H1715" s="248" t="s">
        <v>19</v>
      </c>
      <c r="I1715" s="250"/>
      <c r="J1715" s="247"/>
      <c r="K1715" s="247"/>
      <c r="L1715" s="251"/>
      <c r="M1715" s="252"/>
      <c r="N1715" s="253"/>
      <c r="O1715" s="253"/>
      <c r="P1715" s="253"/>
      <c r="Q1715" s="253"/>
      <c r="R1715" s="253"/>
      <c r="S1715" s="253"/>
      <c r="T1715" s="25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5" t="s">
        <v>268</v>
      </c>
      <c r="AU1715" s="255" t="s">
        <v>93</v>
      </c>
      <c r="AV1715" s="14" t="s">
        <v>82</v>
      </c>
      <c r="AW1715" s="14" t="s">
        <v>34</v>
      </c>
      <c r="AX1715" s="14" t="s">
        <v>74</v>
      </c>
      <c r="AY1715" s="255" t="s">
        <v>224</v>
      </c>
    </row>
    <row r="1716" s="13" customFormat="1">
      <c r="A1716" s="13"/>
      <c r="B1716" s="229"/>
      <c r="C1716" s="230"/>
      <c r="D1716" s="231" t="s">
        <v>268</v>
      </c>
      <c r="E1716" s="232" t="s">
        <v>19</v>
      </c>
      <c r="F1716" s="233" t="s">
        <v>1767</v>
      </c>
      <c r="G1716" s="230"/>
      <c r="H1716" s="234">
        <v>488.28899999999999</v>
      </c>
      <c r="I1716" s="235"/>
      <c r="J1716" s="230"/>
      <c r="K1716" s="230"/>
      <c r="L1716" s="236"/>
      <c r="M1716" s="237"/>
      <c r="N1716" s="238"/>
      <c r="O1716" s="238"/>
      <c r="P1716" s="238"/>
      <c r="Q1716" s="238"/>
      <c r="R1716" s="238"/>
      <c r="S1716" s="238"/>
      <c r="T1716" s="23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0" t="s">
        <v>268</v>
      </c>
      <c r="AU1716" s="240" t="s">
        <v>93</v>
      </c>
      <c r="AV1716" s="13" t="s">
        <v>93</v>
      </c>
      <c r="AW1716" s="13" t="s">
        <v>34</v>
      </c>
      <c r="AX1716" s="13" t="s">
        <v>82</v>
      </c>
      <c r="AY1716" s="240" t="s">
        <v>224</v>
      </c>
    </row>
    <row r="1717" s="2" customFormat="1" ht="24.15" customHeight="1">
      <c r="A1717" s="41"/>
      <c r="B1717" s="42"/>
      <c r="C1717" s="286" t="s">
        <v>1768</v>
      </c>
      <c r="D1717" s="286" t="s">
        <v>572</v>
      </c>
      <c r="E1717" s="287" t="s">
        <v>1769</v>
      </c>
      <c r="F1717" s="288" t="s">
        <v>1770</v>
      </c>
      <c r="G1717" s="289" t="s">
        <v>471</v>
      </c>
      <c r="H1717" s="290">
        <v>488.28899999999999</v>
      </c>
      <c r="I1717" s="291"/>
      <c r="J1717" s="292">
        <f>ROUND(I1717*H1717,2)</f>
        <v>0</v>
      </c>
      <c r="K1717" s="288" t="s">
        <v>312</v>
      </c>
      <c r="L1717" s="293"/>
      <c r="M1717" s="294" t="s">
        <v>19</v>
      </c>
      <c r="N1717" s="295" t="s">
        <v>46</v>
      </c>
      <c r="O1717" s="87"/>
      <c r="P1717" s="225">
        <f>O1717*H1717</f>
        <v>0</v>
      </c>
      <c r="Q1717" s="225">
        <v>0.00032000000000000003</v>
      </c>
      <c r="R1717" s="225">
        <f>Q1717*H1717</f>
        <v>0.15625248</v>
      </c>
      <c r="S1717" s="225">
        <v>0</v>
      </c>
      <c r="T1717" s="226">
        <f>S1717*H1717</f>
        <v>0</v>
      </c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R1717" s="227" t="s">
        <v>254</v>
      </c>
      <c r="AT1717" s="227" t="s">
        <v>572</v>
      </c>
      <c r="AU1717" s="227" t="s">
        <v>93</v>
      </c>
      <c r="AY1717" s="20" t="s">
        <v>224</v>
      </c>
      <c r="BE1717" s="228">
        <f>IF(N1717="základní",J1717,0)</f>
        <v>0</v>
      </c>
      <c r="BF1717" s="228">
        <f>IF(N1717="snížená",J1717,0)</f>
        <v>0</v>
      </c>
      <c r="BG1717" s="228">
        <f>IF(N1717="zákl. přenesená",J1717,0)</f>
        <v>0</v>
      </c>
      <c r="BH1717" s="228">
        <f>IF(N1717="sníž. přenesená",J1717,0)</f>
        <v>0</v>
      </c>
      <c r="BI1717" s="228">
        <f>IF(N1717="nulová",J1717,0)</f>
        <v>0</v>
      </c>
      <c r="BJ1717" s="20" t="s">
        <v>93</v>
      </c>
      <c r="BK1717" s="228">
        <f>ROUND(I1717*H1717,2)</f>
        <v>0</v>
      </c>
      <c r="BL1717" s="20" t="s">
        <v>231</v>
      </c>
      <c r="BM1717" s="227" t="s">
        <v>1771</v>
      </c>
    </row>
    <row r="1718" s="14" customFormat="1">
      <c r="A1718" s="14"/>
      <c r="B1718" s="246"/>
      <c r="C1718" s="247"/>
      <c r="D1718" s="231" t="s">
        <v>268</v>
      </c>
      <c r="E1718" s="248" t="s">
        <v>19</v>
      </c>
      <c r="F1718" s="249" t="s">
        <v>1766</v>
      </c>
      <c r="G1718" s="247"/>
      <c r="H1718" s="248" t="s">
        <v>19</v>
      </c>
      <c r="I1718" s="250"/>
      <c r="J1718" s="247"/>
      <c r="K1718" s="247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268</v>
      </c>
      <c r="AU1718" s="255" t="s">
        <v>93</v>
      </c>
      <c r="AV1718" s="14" t="s">
        <v>82</v>
      </c>
      <c r="AW1718" s="14" t="s">
        <v>34</v>
      </c>
      <c r="AX1718" s="14" t="s">
        <v>74</v>
      </c>
      <c r="AY1718" s="255" t="s">
        <v>224</v>
      </c>
    </row>
    <row r="1719" s="13" customFormat="1">
      <c r="A1719" s="13"/>
      <c r="B1719" s="229"/>
      <c r="C1719" s="230"/>
      <c r="D1719" s="231" t="s">
        <v>268</v>
      </c>
      <c r="E1719" s="232" t="s">
        <v>19</v>
      </c>
      <c r="F1719" s="233" t="s">
        <v>1767</v>
      </c>
      <c r="G1719" s="230"/>
      <c r="H1719" s="234">
        <v>488.28899999999999</v>
      </c>
      <c r="I1719" s="235"/>
      <c r="J1719" s="230"/>
      <c r="K1719" s="230"/>
      <c r="L1719" s="236"/>
      <c r="M1719" s="237"/>
      <c r="N1719" s="238"/>
      <c r="O1719" s="238"/>
      <c r="P1719" s="238"/>
      <c r="Q1719" s="238"/>
      <c r="R1719" s="238"/>
      <c r="S1719" s="238"/>
      <c r="T1719" s="239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0" t="s">
        <v>268</v>
      </c>
      <c r="AU1719" s="240" t="s">
        <v>93</v>
      </c>
      <c r="AV1719" s="13" t="s">
        <v>93</v>
      </c>
      <c r="AW1719" s="13" t="s">
        <v>34</v>
      </c>
      <c r="AX1719" s="13" t="s">
        <v>82</v>
      </c>
      <c r="AY1719" s="240" t="s">
        <v>224</v>
      </c>
    </row>
    <row r="1720" s="2" customFormat="1" ht="24.15" customHeight="1">
      <c r="A1720" s="41"/>
      <c r="B1720" s="42"/>
      <c r="C1720" s="216" t="s">
        <v>1772</v>
      </c>
      <c r="D1720" s="216" t="s">
        <v>227</v>
      </c>
      <c r="E1720" s="217" t="s">
        <v>1773</v>
      </c>
      <c r="F1720" s="218" t="s">
        <v>1774</v>
      </c>
      <c r="G1720" s="219" t="s">
        <v>471</v>
      </c>
      <c r="H1720" s="220">
        <v>614.92999999999995</v>
      </c>
      <c r="I1720" s="221"/>
      <c r="J1720" s="222">
        <f>ROUND(I1720*H1720,2)</f>
        <v>0</v>
      </c>
      <c r="K1720" s="218" t="s">
        <v>312</v>
      </c>
      <c r="L1720" s="47"/>
      <c r="M1720" s="223" t="s">
        <v>19</v>
      </c>
      <c r="N1720" s="224" t="s">
        <v>46</v>
      </c>
      <c r="O1720" s="87"/>
      <c r="P1720" s="225">
        <f>O1720*H1720</f>
        <v>0</v>
      </c>
      <c r="Q1720" s="225">
        <v>0</v>
      </c>
      <c r="R1720" s="225">
        <f>Q1720*H1720</f>
        <v>0</v>
      </c>
      <c r="S1720" s="225">
        <v>0</v>
      </c>
      <c r="T1720" s="226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27" t="s">
        <v>231</v>
      </c>
      <c r="AT1720" s="227" t="s">
        <v>227</v>
      </c>
      <c r="AU1720" s="227" t="s">
        <v>93</v>
      </c>
      <c r="AY1720" s="20" t="s">
        <v>224</v>
      </c>
      <c r="BE1720" s="228">
        <f>IF(N1720="základní",J1720,0)</f>
        <v>0</v>
      </c>
      <c r="BF1720" s="228">
        <f>IF(N1720="snížená",J1720,0)</f>
        <v>0</v>
      </c>
      <c r="BG1720" s="228">
        <f>IF(N1720="zákl. přenesená",J1720,0)</f>
        <v>0</v>
      </c>
      <c r="BH1720" s="228">
        <f>IF(N1720="sníž. přenesená",J1720,0)</f>
        <v>0</v>
      </c>
      <c r="BI1720" s="228">
        <f>IF(N1720="nulová",J1720,0)</f>
        <v>0</v>
      </c>
      <c r="BJ1720" s="20" t="s">
        <v>93</v>
      </c>
      <c r="BK1720" s="228">
        <f>ROUND(I1720*H1720,2)</f>
        <v>0</v>
      </c>
      <c r="BL1720" s="20" t="s">
        <v>231</v>
      </c>
      <c r="BM1720" s="227" t="s">
        <v>1775</v>
      </c>
    </row>
    <row r="1721" s="2" customFormat="1">
      <c r="A1721" s="41"/>
      <c r="B1721" s="42"/>
      <c r="C1721" s="43"/>
      <c r="D1721" s="267" t="s">
        <v>314</v>
      </c>
      <c r="E1721" s="43"/>
      <c r="F1721" s="268" t="s">
        <v>1776</v>
      </c>
      <c r="G1721" s="43"/>
      <c r="H1721" s="43"/>
      <c r="I1721" s="269"/>
      <c r="J1721" s="43"/>
      <c r="K1721" s="43"/>
      <c r="L1721" s="47"/>
      <c r="M1721" s="270"/>
      <c r="N1721" s="271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314</v>
      </c>
      <c r="AU1721" s="20" t="s">
        <v>93</v>
      </c>
    </row>
    <row r="1722" s="14" customFormat="1">
      <c r="A1722" s="14"/>
      <c r="B1722" s="246"/>
      <c r="C1722" s="247"/>
      <c r="D1722" s="231" t="s">
        <v>268</v>
      </c>
      <c r="E1722" s="248" t="s">
        <v>19</v>
      </c>
      <c r="F1722" s="249" t="s">
        <v>1777</v>
      </c>
      <c r="G1722" s="247"/>
      <c r="H1722" s="248" t="s">
        <v>19</v>
      </c>
      <c r="I1722" s="250"/>
      <c r="J1722" s="247"/>
      <c r="K1722" s="247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268</v>
      </c>
      <c r="AU1722" s="255" t="s">
        <v>93</v>
      </c>
      <c r="AV1722" s="14" t="s">
        <v>82</v>
      </c>
      <c r="AW1722" s="14" t="s">
        <v>34</v>
      </c>
      <c r="AX1722" s="14" t="s">
        <v>74</v>
      </c>
      <c r="AY1722" s="255" t="s">
        <v>224</v>
      </c>
    </row>
    <row r="1723" s="14" customFormat="1">
      <c r="A1723" s="14"/>
      <c r="B1723" s="246"/>
      <c r="C1723" s="247"/>
      <c r="D1723" s="231" t="s">
        <v>268</v>
      </c>
      <c r="E1723" s="248" t="s">
        <v>19</v>
      </c>
      <c r="F1723" s="249" t="s">
        <v>496</v>
      </c>
      <c r="G1723" s="247"/>
      <c r="H1723" s="248" t="s">
        <v>19</v>
      </c>
      <c r="I1723" s="250"/>
      <c r="J1723" s="247"/>
      <c r="K1723" s="247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268</v>
      </c>
      <c r="AU1723" s="255" t="s">
        <v>93</v>
      </c>
      <c r="AV1723" s="14" t="s">
        <v>82</v>
      </c>
      <c r="AW1723" s="14" t="s">
        <v>34</v>
      </c>
      <c r="AX1723" s="14" t="s">
        <v>74</v>
      </c>
      <c r="AY1723" s="255" t="s">
        <v>224</v>
      </c>
    </row>
    <row r="1724" s="13" customFormat="1">
      <c r="A1724" s="13"/>
      <c r="B1724" s="229"/>
      <c r="C1724" s="230"/>
      <c r="D1724" s="231" t="s">
        <v>268</v>
      </c>
      <c r="E1724" s="232" t="s">
        <v>19</v>
      </c>
      <c r="F1724" s="233" t="s">
        <v>1778</v>
      </c>
      <c r="G1724" s="230"/>
      <c r="H1724" s="234">
        <v>0.90000000000000002</v>
      </c>
      <c r="I1724" s="235"/>
      <c r="J1724" s="230"/>
      <c r="K1724" s="230"/>
      <c r="L1724" s="236"/>
      <c r="M1724" s="237"/>
      <c r="N1724" s="238"/>
      <c r="O1724" s="238"/>
      <c r="P1724" s="238"/>
      <c r="Q1724" s="238"/>
      <c r="R1724" s="238"/>
      <c r="S1724" s="238"/>
      <c r="T1724" s="239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0" t="s">
        <v>268</v>
      </c>
      <c r="AU1724" s="240" t="s">
        <v>93</v>
      </c>
      <c r="AV1724" s="13" t="s">
        <v>93</v>
      </c>
      <c r="AW1724" s="13" t="s">
        <v>34</v>
      </c>
      <c r="AX1724" s="13" t="s">
        <v>74</v>
      </c>
      <c r="AY1724" s="240" t="s">
        <v>224</v>
      </c>
    </row>
    <row r="1725" s="14" customFormat="1">
      <c r="A1725" s="14"/>
      <c r="B1725" s="246"/>
      <c r="C1725" s="247"/>
      <c r="D1725" s="231" t="s">
        <v>268</v>
      </c>
      <c r="E1725" s="248" t="s">
        <v>19</v>
      </c>
      <c r="F1725" s="249" t="s">
        <v>648</v>
      </c>
      <c r="G1725" s="247"/>
      <c r="H1725" s="248" t="s">
        <v>19</v>
      </c>
      <c r="I1725" s="250"/>
      <c r="J1725" s="247"/>
      <c r="K1725" s="247"/>
      <c r="L1725" s="251"/>
      <c r="M1725" s="252"/>
      <c r="N1725" s="253"/>
      <c r="O1725" s="253"/>
      <c r="P1725" s="253"/>
      <c r="Q1725" s="253"/>
      <c r="R1725" s="253"/>
      <c r="S1725" s="253"/>
      <c r="T1725" s="25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5" t="s">
        <v>268</v>
      </c>
      <c r="AU1725" s="255" t="s">
        <v>93</v>
      </c>
      <c r="AV1725" s="14" t="s">
        <v>82</v>
      </c>
      <c r="AW1725" s="14" t="s">
        <v>34</v>
      </c>
      <c r="AX1725" s="14" t="s">
        <v>74</v>
      </c>
      <c r="AY1725" s="255" t="s">
        <v>224</v>
      </c>
    </row>
    <row r="1726" s="13" customFormat="1">
      <c r="A1726" s="13"/>
      <c r="B1726" s="229"/>
      <c r="C1726" s="230"/>
      <c r="D1726" s="231" t="s">
        <v>268</v>
      </c>
      <c r="E1726" s="232" t="s">
        <v>19</v>
      </c>
      <c r="F1726" s="233" t="s">
        <v>1779</v>
      </c>
      <c r="G1726" s="230"/>
      <c r="H1726" s="234">
        <v>26.774999999999999</v>
      </c>
      <c r="I1726" s="235"/>
      <c r="J1726" s="230"/>
      <c r="K1726" s="230"/>
      <c r="L1726" s="236"/>
      <c r="M1726" s="237"/>
      <c r="N1726" s="238"/>
      <c r="O1726" s="238"/>
      <c r="P1726" s="238"/>
      <c r="Q1726" s="238"/>
      <c r="R1726" s="238"/>
      <c r="S1726" s="238"/>
      <c r="T1726" s="239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0" t="s">
        <v>268</v>
      </c>
      <c r="AU1726" s="240" t="s">
        <v>93</v>
      </c>
      <c r="AV1726" s="13" t="s">
        <v>93</v>
      </c>
      <c r="AW1726" s="13" t="s">
        <v>34</v>
      </c>
      <c r="AX1726" s="13" t="s">
        <v>74</v>
      </c>
      <c r="AY1726" s="240" t="s">
        <v>224</v>
      </c>
    </row>
    <row r="1727" s="13" customFormat="1">
      <c r="A1727" s="13"/>
      <c r="B1727" s="229"/>
      <c r="C1727" s="230"/>
      <c r="D1727" s="231" t="s">
        <v>268</v>
      </c>
      <c r="E1727" s="232" t="s">
        <v>19</v>
      </c>
      <c r="F1727" s="233" t="s">
        <v>1780</v>
      </c>
      <c r="G1727" s="230"/>
      <c r="H1727" s="234">
        <v>58.149999999999999</v>
      </c>
      <c r="I1727" s="235"/>
      <c r="J1727" s="230"/>
      <c r="K1727" s="230"/>
      <c r="L1727" s="236"/>
      <c r="M1727" s="237"/>
      <c r="N1727" s="238"/>
      <c r="O1727" s="238"/>
      <c r="P1727" s="238"/>
      <c r="Q1727" s="238"/>
      <c r="R1727" s="238"/>
      <c r="S1727" s="238"/>
      <c r="T1727" s="239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0" t="s">
        <v>268</v>
      </c>
      <c r="AU1727" s="240" t="s">
        <v>93</v>
      </c>
      <c r="AV1727" s="13" t="s">
        <v>93</v>
      </c>
      <c r="AW1727" s="13" t="s">
        <v>34</v>
      </c>
      <c r="AX1727" s="13" t="s">
        <v>74</v>
      </c>
      <c r="AY1727" s="240" t="s">
        <v>224</v>
      </c>
    </row>
    <row r="1728" s="14" customFormat="1">
      <c r="A1728" s="14"/>
      <c r="B1728" s="246"/>
      <c r="C1728" s="247"/>
      <c r="D1728" s="231" t="s">
        <v>268</v>
      </c>
      <c r="E1728" s="248" t="s">
        <v>19</v>
      </c>
      <c r="F1728" s="249" t="s">
        <v>662</v>
      </c>
      <c r="G1728" s="247"/>
      <c r="H1728" s="248" t="s">
        <v>19</v>
      </c>
      <c r="I1728" s="250"/>
      <c r="J1728" s="247"/>
      <c r="K1728" s="247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268</v>
      </c>
      <c r="AU1728" s="255" t="s">
        <v>93</v>
      </c>
      <c r="AV1728" s="14" t="s">
        <v>82</v>
      </c>
      <c r="AW1728" s="14" t="s">
        <v>34</v>
      </c>
      <c r="AX1728" s="14" t="s">
        <v>74</v>
      </c>
      <c r="AY1728" s="255" t="s">
        <v>224</v>
      </c>
    </row>
    <row r="1729" s="13" customFormat="1">
      <c r="A1729" s="13"/>
      <c r="B1729" s="229"/>
      <c r="C1729" s="230"/>
      <c r="D1729" s="231" t="s">
        <v>268</v>
      </c>
      <c r="E1729" s="232" t="s">
        <v>19</v>
      </c>
      <c r="F1729" s="233" t="s">
        <v>1781</v>
      </c>
      <c r="G1729" s="230"/>
      <c r="H1729" s="234">
        <v>88.049999999999997</v>
      </c>
      <c r="I1729" s="235"/>
      <c r="J1729" s="230"/>
      <c r="K1729" s="230"/>
      <c r="L1729" s="236"/>
      <c r="M1729" s="237"/>
      <c r="N1729" s="238"/>
      <c r="O1729" s="238"/>
      <c r="P1729" s="238"/>
      <c r="Q1729" s="238"/>
      <c r="R1729" s="238"/>
      <c r="S1729" s="238"/>
      <c r="T1729" s="23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0" t="s">
        <v>268</v>
      </c>
      <c r="AU1729" s="240" t="s">
        <v>93</v>
      </c>
      <c r="AV1729" s="13" t="s">
        <v>93</v>
      </c>
      <c r="AW1729" s="13" t="s">
        <v>34</v>
      </c>
      <c r="AX1729" s="13" t="s">
        <v>74</v>
      </c>
      <c r="AY1729" s="240" t="s">
        <v>224</v>
      </c>
    </row>
    <row r="1730" s="14" customFormat="1">
      <c r="A1730" s="14"/>
      <c r="B1730" s="246"/>
      <c r="C1730" s="247"/>
      <c r="D1730" s="231" t="s">
        <v>268</v>
      </c>
      <c r="E1730" s="248" t="s">
        <v>19</v>
      </c>
      <c r="F1730" s="249" t="s">
        <v>664</v>
      </c>
      <c r="G1730" s="247"/>
      <c r="H1730" s="248" t="s">
        <v>19</v>
      </c>
      <c r="I1730" s="250"/>
      <c r="J1730" s="247"/>
      <c r="K1730" s="247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268</v>
      </c>
      <c r="AU1730" s="255" t="s">
        <v>93</v>
      </c>
      <c r="AV1730" s="14" t="s">
        <v>82</v>
      </c>
      <c r="AW1730" s="14" t="s">
        <v>34</v>
      </c>
      <c r="AX1730" s="14" t="s">
        <v>74</v>
      </c>
      <c r="AY1730" s="255" t="s">
        <v>224</v>
      </c>
    </row>
    <row r="1731" s="13" customFormat="1">
      <c r="A1731" s="13"/>
      <c r="B1731" s="229"/>
      <c r="C1731" s="230"/>
      <c r="D1731" s="231" t="s">
        <v>268</v>
      </c>
      <c r="E1731" s="232" t="s">
        <v>19</v>
      </c>
      <c r="F1731" s="233" t="s">
        <v>1781</v>
      </c>
      <c r="G1731" s="230"/>
      <c r="H1731" s="234">
        <v>88.049999999999997</v>
      </c>
      <c r="I1731" s="235"/>
      <c r="J1731" s="230"/>
      <c r="K1731" s="230"/>
      <c r="L1731" s="236"/>
      <c r="M1731" s="237"/>
      <c r="N1731" s="238"/>
      <c r="O1731" s="238"/>
      <c r="P1731" s="238"/>
      <c r="Q1731" s="238"/>
      <c r="R1731" s="238"/>
      <c r="S1731" s="238"/>
      <c r="T1731" s="239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40" t="s">
        <v>268</v>
      </c>
      <c r="AU1731" s="240" t="s">
        <v>93</v>
      </c>
      <c r="AV1731" s="13" t="s">
        <v>93</v>
      </c>
      <c r="AW1731" s="13" t="s">
        <v>34</v>
      </c>
      <c r="AX1731" s="13" t="s">
        <v>74</v>
      </c>
      <c r="AY1731" s="240" t="s">
        <v>224</v>
      </c>
    </row>
    <row r="1732" s="14" customFormat="1">
      <c r="A1732" s="14"/>
      <c r="B1732" s="246"/>
      <c r="C1732" s="247"/>
      <c r="D1732" s="231" t="s">
        <v>268</v>
      </c>
      <c r="E1732" s="248" t="s">
        <v>19</v>
      </c>
      <c r="F1732" s="249" t="s">
        <v>665</v>
      </c>
      <c r="G1732" s="247"/>
      <c r="H1732" s="248" t="s">
        <v>19</v>
      </c>
      <c r="I1732" s="250"/>
      <c r="J1732" s="247"/>
      <c r="K1732" s="247"/>
      <c r="L1732" s="251"/>
      <c r="M1732" s="252"/>
      <c r="N1732" s="253"/>
      <c r="O1732" s="253"/>
      <c r="P1732" s="253"/>
      <c r="Q1732" s="253"/>
      <c r="R1732" s="253"/>
      <c r="S1732" s="253"/>
      <c r="T1732" s="25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5" t="s">
        <v>268</v>
      </c>
      <c r="AU1732" s="255" t="s">
        <v>93</v>
      </c>
      <c r="AV1732" s="14" t="s">
        <v>82</v>
      </c>
      <c r="AW1732" s="14" t="s">
        <v>34</v>
      </c>
      <c r="AX1732" s="14" t="s">
        <v>74</v>
      </c>
      <c r="AY1732" s="255" t="s">
        <v>224</v>
      </c>
    </row>
    <row r="1733" s="13" customFormat="1">
      <c r="A1733" s="13"/>
      <c r="B1733" s="229"/>
      <c r="C1733" s="230"/>
      <c r="D1733" s="231" t="s">
        <v>268</v>
      </c>
      <c r="E1733" s="232" t="s">
        <v>19</v>
      </c>
      <c r="F1733" s="233" t="s">
        <v>1782</v>
      </c>
      <c r="G1733" s="230"/>
      <c r="H1733" s="234">
        <v>86.700000000000003</v>
      </c>
      <c r="I1733" s="235"/>
      <c r="J1733" s="230"/>
      <c r="K1733" s="230"/>
      <c r="L1733" s="236"/>
      <c r="M1733" s="237"/>
      <c r="N1733" s="238"/>
      <c r="O1733" s="238"/>
      <c r="P1733" s="238"/>
      <c r="Q1733" s="238"/>
      <c r="R1733" s="238"/>
      <c r="S1733" s="238"/>
      <c r="T1733" s="239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0" t="s">
        <v>268</v>
      </c>
      <c r="AU1733" s="240" t="s">
        <v>93</v>
      </c>
      <c r="AV1733" s="13" t="s">
        <v>93</v>
      </c>
      <c r="AW1733" s="13" t="s">
        <v>34</v>
      </c>
      <c r="AX1733" s="13" t="s">
        <v>74</v>
      </c>
      <c r="AY1733" s="240" t="s">
        <v>224</v>
      </c>
    </row>
    <row r="1734" s="14" customFormat="1">
      <c r="A1734" s="14"/>
      <c r="B1734" s="246"/>
      <c r="C1734" s="247"/>
      <c r="D1734" s="231" t="s">
        <v>268</v>
      </c>
      <c r="E1734" s="248" t="s">
        <v>19</v>
      </c>
      <c r="F1734" s="249" t="s">
        <v>667</v>
      </c>
      <c r="G1734" s="247"/>
      <c r="H1734" s="248" t="s">
        <v>19</v>
      </c>
      <c r="I1734" s="250"/>
      <c r="J1734" s="247"/>
      <c r="K1734" s="247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268</v>
      </c>
      <c r="AU1734" s="255" t="s">
        <v>93</v>
      </c>
      <c r="AV1734" s="14" t="s">
        <v>82</v>
      </c>
      <c r="AW1734" s="14" t="s">
        <v>34</v>
      </c>
      <c r="AX1734" s="14" t="s">
        <v>74</v>
      </c>
      <c r="AY1734" s="255" t="s">
        <v>224</v>
      </c>
    </row>
    <row r="1735" s="13" customFormat="1">
      <c r="A1735" s="13"/>
      <c r="B1735" s="229"/>
      <c r="C1735" s="230"/>
      <c r="D1735" s="231" t="s">
        <v>268</v>
      </c>
      <c r="E1735" s="232" t="s">
        <v>19</v>
      </c>
      <c r="F1735" s="233" t="s">
        <v>1783</v>
      </c>
      <c r="G1735" s="230"/>
      <c r="H1735" s="234">
        <v>54.840000000000003</v>
      </c>
      <c r="I1735" s="235"/>
      <c r="J1735" s="230"/>
      <c r="K1735" s="230"/>
      <c r="L1735" s="236"/>
      <c r="M1735" s="237"/>
      <c r="N1735" s="238"/>
      <c r="O1735" s="238"/>
      <c r="P1735" s="238"/>
      <c r="Q1735" s="238"/>
      <c r="R1735" s="238"/>
      <c r="S1735" s="238"/>
      <c r="T1735" s="239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0" t="s">
        <v>268</v>
      </c>
      <c r="AU1735" s="240" t="s">
        <v>93</v>
      </c>
      <c r="AV1735" s="13" t="s">
        <v>93</v>
      </c>
      <c r="AW1735" s="13" t="s">
        <v>34</v>
      </c>
      <c r="AX1735" s="13" t="s">
        <v>74</v>
      </c>
      <c r="AY1735" s="240" t="s">
        <v>224</v>
      </c>
    </row>
    <row r="1736" s="15" customFormat="1">
      <c r="A1736" s="15"/>
      <c r="B1736" s="256"/>
      <c r="C1736" s="257"/>
      <c r="D1736" s="231" t="s">
        <v>268</v>
      </c>
      <c r="E1736" s="258" t="s">
        <v>19</v>
      </c>
      <c r="F1736" s="259" t="s">
        <v>300</v>
      </c>
      <c r="G1736" s="257"/>
      <c r="H1736" s="260">
        <v>403.46499999999998</v>
      </c>
      <c r="I1736" s="261"/>
      <c r="J1736" s="257"/>
      <c r="K1736" s="257"/>
      <c r="L1736" s="262"/>
      <c r="M1736" s="263"/>
      <c r="N1736" s="264"/>
      <c r="O1736" s="264"/>
      <c r="P1736" s="264"/>
      <c r="Q1736" s="264"/>
      <c r="R1736" s="264"/>
      <c r="S1736" s="264"/>
      <c r="T1736" s="26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66" t="s">
        <v>268</v>
      </c>
      <c r="AU1736" s="266" t="s">
        <v>93</v>
      </c>
      <c r="AV1736" s="15" t="s">
        <v>108</v>
      </c>
      <c r="AW1736" s="15" t="s">
        <v>34</v>
      </c>
      <c r="AX1736" s="15" t="s">
        <v>74</v>
      </c>
      <c r="AY1736" s="266" t="s">
        <v>224</v>
      </c>
    </row>
    <row r="1737" s="14" customFormat="1">
      <c r="A1737" s="14"/>
      <c r="B1737" s="246"/>
      <c r="C1737" s="247"/>
      <c r="D1737" s="231" t="s">
        <v>268</v>
      </c>
      <c r="E1737" s="248" t="s">
        <v>19</v>
      </c>
      <c r="F1737" s="249" t="s">
        <v>1784</v>
      </c>
      <c r="G1737" s="247"/>
      <c r="H1737" s="248" t="s">
        <v>19</v>
      </c>
      <c r="I1737" s="250"/>
      <c r="J1737" s="247"/>
      <c r="K1737" s="247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268</v>
      </c>
      <c r="AU1737" s="255" t="s">
        <v>93</v>
      </c>
      <c r="AV1737" s="14" t="s">
        <v>82</v>
      </c>
      <c r="AW1737" s="14" t="s">
        <v>34</v>
      </c>
      <c r="AX1737" s="14" t="s">
        <v>74</v>
      </c>
      <c r="AY1737" s="255" t="s">
        <v>224</v>
      </c>
    </row>
    <row r="1738" s="13" customFormat="1">
      <c r="A1738" s="13"/>
      <c r="B1738" s="229"/>
      <c r="C1738" s="230"/>
      <c r="D1738" s="231" t="s">
        <v>268</v>
      </c>
      <c r="E1738" s="232" t="s">
        <v>19</v>
      </c>
      <c r="F1738" s="233" t="s">
        <v>1785</v>
      </c>
      <c r="G1738" s="230"/>
      <c r="H1738" s="234">
        <v>268.71499999999997</v>
      </c>
      <c r="I1738" s="235"/>
      <c r="J1738" s="230"/>
      <c r="K1738" s="230"/>
      <c r="L1738" s="236"/>
      <c r="M1738" s="237"/>
      <c r="N1738" s="238"/>
      <c r="O1738" s="238"/>
      <c r="P1738" s="238"/>
      <c r="Q1738" s="238"/>
      <c r="R1738" s="238"/>
      <c r="S1738" s="238"/>
      <c r="T1738" s="23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0" t="s">
        <v>268</v>
      </c>
      <c r="AU1738" s="240" t="s">
        <v>93</v>
      </c>
      <c r="AV1738" s="13" t="s">
        <v>93</v>
      </c>
      <c r="AW1738" s="13" t="s">
        <v>34</v>
      </c>
      <c r="AX1738" s="13" t="s">
        <v>74</v>
      </c>
      <c r="AY1738" s="240" t="s">
        <v>224</v>
      </c>
    </row>
    <row r="1739" s="13" customFormat="1">
      <c r="A1739" s="13"/>
      <c r="B1739" s="229"/>
      <c r="C1739" s="230"/>
      <c r="D1739" s="231" t="s">
        <v>268</v>
      </c>
      <c r="E1739" s="232" t="s">
        <v>19</v>
      </c>
      <c r="F1739" s="233" t="s">
        <v>1786</v>
      </c>
      <c r="G1739" s="230"/>
      <c r="H1739" s="234">
        <v>-57.25</v>
      </c>
      <c r="I1739" s="235"/>
      <c r="J1739" s="230"/>
      <c r="K1739" s="230"/>
      <c r="L1739" s="236"/>
      <c r="M1739" s="237"/>
      <c r="N1739" s="238"/>
      <c r="O1739" s="238"/>
      <c r="P1739" s="238"/>
      <c r="Q1739" s="238"/>
      <c r="R1739" s="238"/>
      <c r="S1739" s="238"/>
      <c r="T1739" s="23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0" t="s">
        <v>268</v>
      </c>
      <c r="AU1739" s="240" t="s">
        <v>93</v>
      </c>
      <c r="AV1739" s="13" t="s">
        <v>93</v>
      </c>
      <c r="AW1739" s="13" t="s">
        <v>34</v>
      </c>
      <c r="AX1739" s="13" t="s">
        <v>74</v>
      </c>
      <c r="AY1739" s="240" t="s">
        <v>224</v>
      </c>
    </row>
    <row r="1740" s="15" customFormat="1">
      <c r="A1740" s="15"/>
      <c r="B1740" s="256"/>
      <c r="C1740" s="257"/>
      <c r="D1740" s="231" t="s">
        <v>268</v>
      </c>
      <c r="E1740" s="258" t="s">
        <v>19</v>
      </c>
      <c r="F1740" s="259" t="s">
        <v>300</v>
      </c>
      <c r="G1740" s="257"/>
      <c r="H1740" s="260">
        <v>211.465</v>
      </c>
      <c r="I1740" s="261"/>
      <c r="J1740" s="257"/>
      <c r="K1740" s="257"/>
      <c r="L1740" s="262"/>
      <c r="M1740" s="263"/>
      <c r="N1740" s="264"/>
      <c r="O1740" s="264"/>
      <c r="P1740" s="264"/>
      <c r="Q1740" s="264"/>
      <c r="R1740" s="264"/>
      <c r="S1740" s="264"/>
      <c r="T1740" s="26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T1740" s="266" t="s">
        <v>268</v>
      </c>
      <c r="AU1740" s="266" t="s">
        <v>93</v>
      </c>
      <c r="AV1740" s="15" t="s">
        <v>108</v>
      </c>
      <c r="AW1740" s="15" t="s">
        <v>34</v>
      </c>
      <c r="AX1740" s="15" t="s">
        <v>74</v>
      </c>
      <c r="AY1740" s="266" t="s">
        <v>224</v>
      </c>
    </row>
    <row r="1741" s="16" customFormat="1">
      <c r="A1741" s="16"/>
      <c r="B1741" s="272"/>
      <c r="C1741" s="273"/>
      <c r="D1741" s="231" t="s">
        <v>268</v>
      </c>
      <c r="E1741" s="274" t="s">
        <v>19</v>
      </c>
      <c r="F1741" s="275" t="s">
        <v>351</v>
      </c>
      <c r="G1741" s="273"/>
      <c r="H1741" s="276">
        <v>614.92999999999995</v>
      </c>
      <c r="I1741" s="277"/>
      <c r="J1741" s="273"/>
      <c r="K1741" s="273"/>
      <c r="L1741" s="278"/>
      <c r="M1741" s="279"/>
      <c r="N1741" s="280"/>
      <c r="O1741" s="280"/>
      <c r="P1741" s="280"/>
      <c r="Q1741" s="280"/>
      <c r="R1741" s="280"/>
      <c r="S1741" s="280"/>
      <c r="T1741" s="281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T1741" s="282" t="s">
        <v>268</v>
      </c>
      <c r="AU1741" s="282" t="s">
        <v>93</v>
      </c>
      <c r="AV1741" s="16" t="s">
        <v>231</v>
      </c>
      <c r="AW1741" s="16" t="s">
        <v>34</v>
      </c>
      <c r="AX1741" s="16" t="s">
        <v>82</v>
      </c>
      <c r="AY1741" s="282" t="s">
        <v>224</v>
      </c>
    </row>
    <row r="1742" s="2" customFormat="1" ht="24.15" customHeight="1">
      <c r="A1742" s="41"/>
      <c r="B1742" s="42"/>
      <c r="C1742" s="286" t="s">
        <v>1787</v>
      </c>
      <c r="D1742" s="286" t="s">
        <v>572</v>
      </c>
      <c r="E1742" s="287" t="s">
        <v>1788</v>
      </c>
      <c r="F1742" s="288" t="s">
        <v>1789</v>
      </c>
      <c r="G1742" s="289" t="s">
        <v>471</v>
      </c>
      <c r="H1742" s="290">
        <v>443.81200000000001</v>
      </c>
      <c r="I1742" s="291"/>
      <c r="J1742" s="292">
        <f>ROUND(I1742*H1742,2)</f>
        <v>0</v>
      </c>
      <c r="K1742" s="288" t="s">
        <v>312</v>
      </c>
      <c r="L1742" s="293"/>
      <c r="M1742" s="294" t="s">
        <v>19</v>
      </c>
      <c r="N1742" s="295" t="s">
        <v>46</v>
      </c>
      <c r="O1742" s="87"/>
      <c r="P1742" s="225">
        <f>O1742*H1742</f>
        <v>0</v>
      </c>
      <c r="Q1742" s="225">
        <v>0.00029999999999999997</v>
      </c>
      <c r="R1742" s="225">
        <f>Q1742*H1742</f>
        <v>0.1331436</v>
      </c>
      <c r="S1742" s="225">
        <v>0</v>
      </c>
      <c r="T1742" s="226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7" t="s">
        <v>254</v>
      </c>
      <c r="AT1742" s="227" t="s">
        <v>572</v>
      </c>
      <c r="AU1742" s="227" t="s">
        <v>93</v>
      </c>
      <c r="AY1742" s="20" t="s">
        <v>224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20" t="s">
        <v>93</v>
      </c>
      <c r="BK1742" s="228">
        <f>ROUND(I1742*H1742,2)</f>
        <v>0</v>
      </c>
      <c r="BL1742" s="20" t="s">
        <v>231</v>
      </c>
      <c r="BM1742" s="227" t="s">
        <v>1790</v>
      </c>
    </row>
    <row r="1743" s="13" customFormat="1">
      <c r="A1743" s="13"/>
      <c r="B1743" s="229"/>
      <c r="C1743" s="230"/>
      <c r="D1743" s="231" t="s">
        <v>268</v>
      </c>
      <c r="E1743" s="232" t="s">
        <v>19</v>
      </c>
      <c r="F1743" s="233" t="s">
        <v>1791</v>
      </c>
      <c r="G1743" s="230"/>
      <c r="H1743" s="234">
        <v>443.81200000000001</v>
      </c>
      <c r="I1743" s="235"/>
      <c r="J1743" s="230"/>
      <c r="K1743" s="230"/>
      <c r="L1743" s="236"/>
      <c r="M1743" s="237"/>
      <c r="N1743" s="238"/>
      <c r="O1743" s="238"/>
      <c r="P1743" s="238"/>
      <c r="Q1743" s="238"/>
      <c r="R1743" s="238"/>
      <c r="S1743" s="238"/>
      <c r="T1743" s="239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0" t="s">
        <v>268</v>
      </c>
      <c r="AU1743" s="240" t="s">
        <v>93</v>
      </c>
      <c r="AV1743" s="13" t="s">
        <v>93</v>
      </c>
      <c r="AW1743" s="13" t="s">
        <v>34</v>
      </c>
      <c r="AX1743" s="13" t="s">
        <v>82</v>
      </c>
      <c r="AY1743" s="240" t="s">
        <v>224</v>
      </c>
    </row>
    <row r="1744" s="2" customFormat="1" ht="24.15" customHeight="1">
      <c r="A1744" s="41"/>
      <c r="B1744" s="42"/>
      <c r="C1744" s="286" t="s">
        <v>1792</v>
      </c>
      <c r="D1744" s="286" t="s">
        <v>572</v>
      </c>
      <c r="E1744" s="287" t="s">
        <v>1793</v>
      </c>
      <c r="F1744" s="288" t="s">
        <v>1794</v>
      </c>
      <c r="G1744" s="289" t="s">
        <v>471</v>
      </c>
      <c r="H1744" s="290">
        <v>232.612</v>
      </c>
      <c r="I1744" s="291"/>
      <c r="J1744" s="292">
        <f>ROUND(I1744*H1744,2)</f>
        <v>0</v>
      </c>
      <c r="K1744" s="288" t="s">
        <v>312</v>
      </c>
      <c r="L1744" s="293"/>
      <c r="M1744" s="294" t="s">
        <v>19</v>
      </c>
      <c r="N1744" s="295" t="s">
        <v>46</v>
      </c>
      <c r="O1744" s="87"/>
      <c r="P1744" s="225">
        <f>O1744*H1744</f>
        <v>0</v>
      </c>
      <c r="Q1744" s="225">
        <v>0.00020000000000000001</v>
      </c>
      <c r="R1744" s="225">
        <f>Q1744*H1744</f>
        <v>0.046522399999999998</v>
      </c>
      <c r="S1744" s="225">
        <v>0</v>
      </c>
      <c r="T1744" s="226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27" t="s">
        <v>254</v>
      </c>
      <c r="AT1744" s="227" t="s">
        <v>572</v>
      </c>
      <c r="AU1744" s="227" t="s">
        <v>93</v>
      </c>
      <c r="AY1744" s="20" t="s">
        <v>224</v>
      </c>
      <c r="BE1744" s="228">
        <f>IF(N1744="základní",J1744,0)</f>
        <v>0</v>
      </c>
      <c r="BF1744" s="228">
        <f>IF(N1744="snížená",J1744,0)</f>
        <v>0</v>
      </c>
      <c r="BG1744" s="228">
        <f>IF(N1744="zákl. přenesená",J1744,0)</f>
        <v>0</v>
      </c>
      <c r="BH1744" s="228">
        <f>IF(N1744="sníž. přenesená",J1744,0)</f>
        <v>0</v>
      </c>
      <c r="BI1744" s="228">
        <f>IF(N1744="nulová",J1744,0)</f>
        <v>0</v>
      </c>
      <c r="BJ1744" s="20" t="s">
        <v>93</v>
      </c>
      <c r="BK1744" s="228">
        <f>ROUND(I1744*H1744,2)</f>
        <v>0</v>
      </c>
      <c r="BL1744" s="20" t="s">
        <v>231</v>
      </c>
      <c r="BM1744" s="227" t="s">
        <v>1795</v>
      </c>
    </row>
    <row r="1745" s="13" customFormat="1">
      <c r="A1745" s="13"/>
      <c r="B1745" s="229"/>
      <c r="C1745" s="230"/>
      <c r="D1745" s="231" t="s">
        <v>268</v>
      </c>
      <c r="E1745" s="232" t="s">
        <v>19</v>
      </c>
      <c r="F1745" s="233" t="s">
        <v>1796</v>
      </c>
      <c r="G1745" s="230"/>
      <c r="H1745" s="234">
        <v>232.612</v>
      </c>
      <c r="I1745" s="235"/>
      <c r="J1745" s="230"/>
      <c r="K1745" s="230"/>
      <c r="L1745" s="236"/>
      <c r="M1745" s="237"/>
      <c r="N1745" s="238"/>
      <c r="O1745" s="238"/>
      <c r="P1745" s="238"/>
      <c r="Q1745" s="238"/>
      <c r="R1745" s="238"/>
      <c r="S1745" s="238"/>
      <c r="T1745" s="23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0" t="s">
        <v>268</v>
      </c>
      <c r="AU1745" s="240" t="s">
        <v>93</v>
      </c>
      <c r="AV1745" s="13" t="s">
        <v>93</v>
      </c>
      <c r="AW1745" s="13" t="s">
        <v>34</v>
      </c>
      <c r="AX1745" s="13" t="s">
        <v>82</v>
      </c>
      <c r="AY1745" s="240" t="s">
        <v>224</v>
      </c>
    </row>
    <row r="1746" s="2" customFormat="1" ht="37.8" customHeight="1">
      <c r="A1746" s="41"/>
      <c r="B1746" s="42"/>
      <c r="C1746" s="216" t="s">
        <v>1797</v>
      </c>
      <c r="D1746" s="216" t="s">
        <v>227</v>
      </c>
      <c r="E1746" s="217" t="s">
        <v>1798</v>
      </c>
      <c r="F1746" s="218" t="s">
        <v>1799</v>
      </c>
      <c r="G1746" s="219" t="s">
        <v>266</v>
      </c>
      <c r="H1746" s="220">
        <v>2325.384</v>
      </c>
      <c r="I1746" s="221"/>
      <c r="J1746" s="222">
        <f>ROUND(I1746*H1746,2)</f>
        <v>0</v>
      </c>
      <c r="K1746" s="218" t="s">
        <v>312</v>
      </c>
      <c r="L1746" s="47"/>
      <c r="M1746" s="223" t="s">
        <v>19</v>
      </c>
      <c r="N1746" s="224" t="s">
        <v>46</v>
      </c>
      <c r="O1746" s="87"/>
      <c r="P1746" s="225">
        <f>O1746*H1746</f>
        <v>0</v>
      </c>
      <c r="Q1746" s="225">
        <v>0.0045799999999999999</v>
      </c>
      <c r="R1746" s="225">
        <f>Q1746*H1746</f>
        <v>10.65025872</v>
      </c>
      <c r="S1746" s="225">
        <v>0</v>
      </c>
      <c r="T1746" s="226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7" t="s">
        <v>231</v>
      </c>
      <c r="AT1746" s="227" t="s">
        <v>227</v>
      </c>
      <c r="AU1746" s="227" t="s">
        <v>93</v>
      </c>
      <c r="AY1746" s="20" t="s">
        <v>224</v>
      </c>
      <c r="BE1746" s="228">
        <f>IF(N1746="základní",J1746,0)</f>
        <v>0</v>
      </c>
      <c r="BF1746" s="228">
        <f>IF(N1746="snížená",J1746,0)</f>
        <v>0</v>
      </c>
      <c r="BG1746" s="228">
        <f>IF(N1746="zákl. přenesená",J1746,0)</f>
        <v>0</v>
      </c>
      <c r="BH1746" s="228">
        <f>IF(N1746="sníž. přenesená",J1746,0)</f>
        <v>0</v>
      </c>
      <c r="BI1746" s="228">
        <f>IF(N1746="nulová",J1746,0)</f>
        <v>0</v>
      </c>
      <c r="BJ1746" s="20" t="s">
        <v>93</v>
      </c>
      <c r="BK1746" s="228">
        <f>ROUND(I1746*H1746,2)</f>
        <v>0</v>
      </c>
      <c r="BL1746" s="20" t="s">
        <v>231</v>
      </c>
      <c r="BM1746" s="227" t="s">
        <v>1800</v>
      </c>
    </row>
    <row r="1747" s="2" customFormat="1">
      <c r="A1747" s="41"/>
      <c r="B1747" s="42"/>
      <c r="C1747" s="43"/>
      <c r="D1747" s="267" t="s">
        <v>314</v>
      </c>
      <c r="E1747" s="43"/>
      <c r="F1747" s="268" t="s">
        <v>1801</v>
      </c>
      <c r="G1747" s="43"/>
      <c r="H1747" s="43"/>
      <c r="I1747" s="269"/>
      <c r="J1747" s="43"/>
      <c r="K1747" s="43"/>
      <c r="L1747" s="47"/>
      <c r="M1747" s="270"/>
      <c r="N1747" s="271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314</v>
      </c>
      <c r="AU1747" s="20" t="s">
        <v>93</v>
      </c>
    </row>
    <row r="1748" s="14" customFormat="1">
      <c r="A1748" s="14"/>
      <c r="B1748" s="246"/>
      <c r="C1748" s="247"/>
      <c r="D1748" s="231" t="s">
        <v>268</v>
      </c>
      <c r="E1748" s="248" t="s">
        <v>19</v>
      </c>
      <c r="F1748" s="249" t="s">
        <v>1597</v>
      </c>
      <c r="G1748" s="247"/>
      <c r="H1748" s="248" t="s">
        <v>19</v>
      </c>
      <c r="I1748" s="250"/>
      <c r="J1748" s="247"/>
      <c r="K1748" s="247"/>
      <c r="L1748" s="251"/>
      <c r="M1748" s="252"/>
      <c r="N1748" s="253"/>
      <c r="O1748" s="253"/>
      <c r="P1748" s="253"/>
      <c r="Q1748" s="253"/>
      <c r="R1748" s="253"/>
      <c r="S1748" s="253"/>
      <c r="T1748" s="25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5" t="s">
        <v>268</v>
      </c>
      <c r="AU1748" s="255" t="s">
        <v>93</v>
      </c>
      <c r="AV1748" s="14" t="s">
        <v>82</v>
      </c>
      <c r="AW1748" s="14" t="s">
        <v>34</v>
      </c>
      <c r="AX1748" s="14" t="s">
        <v>74</v>
      </c>
      <c r="AY1748" s="255" t="s">
        <v>224</v>
      </c>
    </row>
    <row r="1749" s="13" customFormat="1">
      <c r="A1749" s="13"/>
      <c r="B1749" s="229"/>
      <c r="C1749" s="230"/>
      <c r="D1749" s="231" t="s">
        <v>268</v>
      </c>
      <c r="E1749" s="232" t="s">
        <v>19</v>
      </c>
      <c r="F1749" s="233" t="s">
        <v>1598</v>
      </c>
      <c r="G1749" s="230"/>
      <c r="H1749" s="234">
        <v>18.696999999999999</v>
      </c>
      <c r="I1749" s="235"/>
      <c r="J1749" s="230"/>
      <c r="K1749" s="230"/>
      <c r="L1749" s="236"/>
      <c r="M1749" s="237"/>
      <c r="N1749" s="238"/>
      <c r="O1749" s="238"/>
      <c r="P1749" s="238"/>
      <c r="Q1749" s="238"/>
      <c r="R1749" s="238"/>
      <c r="S1749" s="238"/>
      <c r="T1749" s="239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0" t="s">
        <v>268</v>
      </c>
      <c r="AU1749" s="240" t="s">
        <v>93</v>
      </c>
      <c r="AV1749" s="13" t="s">
        <v>93</v>
      </c>
      <c r="AW1749" s="13" t="s">
        <v>34</v>
      </c>
      <c r="AX1749" s="13" t="s">
        <v>74</v>
      </c>
      <c r="AY1749" s="240" t="s">
        <v>224</v>
      </c>
    </row>
    <row r="1750" s="14" customFormat="1">
      <c r="A1750" s="14"/>
      <c r="B1750" s="246"/>
      <c r="C1750" s="247"/>
      <c r="D1750" s="231" t="s">
        <v>268</v>
      </c>
      <c r="E1750" s="248" t="s">
        <v>19</v>
      </c>
      <c r="F1750" s="249" t="s">
        <v>1599</v>
      </c>
      <c r="G1750" s="247"/>
      <c r="H1750" s="248" t="s">
        <v>19</v>
      </c>
      <c r="I1750" s="250"/>
      <c r="J1750" s="247"/>
      <c r="K1750" s="247"/>
      <c r="L1750" s="251"/>
      <c r="M1750" s="252"/>
      <c r="N1750" s="253"/>
      <c r="O1750" s="253"/>
      <c r="P1750" s="253"/>
      <c r="Q1750" s="253"/>
      <c r="R1750" s="253"/>
      <c r="S1750" s="253"/>
      <c r="T1750" s="25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5" t="s">
        <v>268</v>
      </c>
      <c r="AU1750" s="255" t="s">
        <v>93</v>
      </c>
      <c r="AV1750" s="14" t="s">
        <v>82</v>
      </c>
      <c r="AW1750" s="14" t="s">
        <v>34</v>
      </c>
      <c r="AX1750" s="14" t="s">
        <v>74</v>
      </c>
      <c r="AY1750" s="255" t="s">
        <v>224</v>
      </c>
    </row>
    <row r="1751" s="13" customFormat="1">
      <c r="A1751" s="13"/>
      <c r="B1751" s="229"/>
      <c r="C1751" s="230"/>
      <c r="D1751" s="231" t="s">
        <v>268</v>
      </c>
      <c r="E1751" s="232" t="s">
        <v>19</v>
      </c>
      <c r="F1751" s="233" t="s">
        <v>1600</v>
      </c>
      <c r="G1751" s="230"/>
      <c r="H1751" s="234">
        <v>2220.9009999999998</v>
      </c>
      <c r="I1751" s="235"/>
      <c r="J1751" s="230"/>
      <c r="K1751" s="230"/>
      <c r="L1751" s="236"/>
      <c r="M1751" s="237"/>
      <c r="N1751" s="238"/>
      <c r="O1751" s="238"/>
      <c r="P1751" s="238"/>
      <c r="Q1751" s="238"/>
      <c r="R1751" s="238"/>
      <c r="S1751" s="238"/>
      <c r="T1751" s="23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40" t="s">
        <v>268</v>
      </c>
      <c r="AU1751" s="240" t="s">
        <v>93</v>
      </c>
      <c r="AV1751" s="13" t="s">
        <v>93</v>
      </c>
      <c r="AW1751" s="13" t="s">
        <v>34</v>
      </c>
      <c r="AX1751" s="13" t="s">
        <v>74</v>
      </c>
      <c r="AY1751" s="240" t="s">
        <v>224</v>
      </c>
    </row>
    <row r="1752" s="14" customFormat="1">
      <c r="A1752" s="14"/>
      <c r="B1752" s="246"/>
      <c r="C1752" s="247"/>
      <c r="D1752" s="231" t="s">
        <v>268</v>
      </c>
      <c r="E1752" s="248" t="s">
        <v>19</v>
      </c>
      <c r="F1752" s="249" t="s">
        <v>1601</v>
      </c>
      <c r="G1752" s="247"/>
      <c r="H1752" s="248" t="s">
        <v>19</v>
      </c>
      <c r="I1752" s="250"/>
      <c r="J1752" s="247"/>
      <c r="K1752" s="247"/>
      <c r="L1752" s="251"/>
      <c r="M1752" s="252"/>
      <c r="N1752" s="253"/>
      <c r="O1752" s="253"/>
      <c r="P1752" s="253"/>
      <c r="Q1752" s="253"/>
      <c r="R1752" s="253"/>
      <c r="S1752" s="253"/>
      <c r="T1752" s="25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5" t="s">
        <v>268</v>
      </c>
      <c r="AU1752" s="255" t="s">
        <v>93</v>
      </c>
      <c r="AV1752" s="14" t="s">
        <v>82</v>
      </c>
      <c r="AW1752" s="14" t="s">
        <v>34</v>
      </c>
      <c r="AX1752" s="14" t="s">
        <v>74</v>
      </c>
      <c r="AY1752" s="255" t="s">
        <v>224</v>
      </c>
    </row>
    <row r="1753" s="13" customFormat="1">
      <c r="A1753" s="13"/>
      <c r="B1753" s="229"/>
      <c r="C1753" s="230"/>
      <c r="D1753" s="231" t="s">
        <v>268</v>
      </c>
      <c r="E1753" s="232" t="s">
        <v>19</v>
      </c>
      <c r="F1753" s="233" t="s">
        <v>1602</v>
      </c>
      <c r="G1753" s="230"/>
      <c r="H1753" s="234">
        <v>187.642</v>
      </c>
      <c r="I1753" s="235"/>
      <c r="J1753" s="230"/>
      <c r="K1753" s="230"/>
      <c r="L1753" s="236"/>
      <c r="M1753" s="237"/>
      <c r="N1753" s="238"/>
      <c r="O1753" s="238"/>
      <c r="P1753" s="238"/>
      <c r="Q1753" s="238"/>
      <c r="R1753" s="238"/>
      <c r="S1753" s="238"/>
      <c r="T1753" s="239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40" t="s">
        <v>268</v>
      </c>
      <c r="AU1753" s="240" t="s">
        <v>93</v>
      </c>
      <c r="AV1753" s="13" t="s">
        <v>93</v>
      </c>
      <c r="AW1753" s="13" t="s">
        <v>34</v>
      </c>
      <c r="AX1753" s="13" t="s">
        <v>74</v>
      </c>
      <c r="AY1753" s="240" t="s">
        <v>224</v>
      </c>
    </row>
    <row r="1754" s="14" customFormat="1">
      <c r="A1754" s="14"/>
      <c r="B1754" s="246"/>
      <c r="C1754" s="247"/>
      <c r="D1754" s="231" t="s">
        <v>268</v>
      </c>
      <c r="E1754" s="248" t="s">
        <v>19</v>
      </c>
      <c r="F1754" s="249" t="s">
        <v>1603</v>
      </c>
      <c r="G1754" s="247"/>
      <c r="H1754" s="248" t="s">
        <v>19</v>
      </c>
      <c r="I1754" s="250"/>
      <c r="J1754" s="247"/>
      <c r="K1754" s="247"/>
      <c r="L1754" s="251"/>
      <c r="M1754" s="252"/>
      <c r="N1754" s="253"/>
      <c r="O1754" s="253"/>
      <c r="P1754" s="253"/>
      <c r="Q1754" s="253"/>
      <c r="R1754" s="253"/>
      <c r="S1754" s="253"/>
      <c r="T1754" s="25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5" t="s">
        <v>268</v>
      </c>
      <c r="AU1754" s="255" t="s">
        <v>93</v>
      </c>
      <c r="AV1754" s="14" t="s">
        <v>82</v>
      </c>
      <c r="AW1754" s="14" t="s">
        <v>34</v>
      </c>
      <c r="AX1754" s="14" t="s">
        <v>74</v>
      </c>
      <c r="AY1754" s="255" t="s">
        <v>224</v>
      </c>
    </row>
    <row r="1755" s="13" customFormat="1">
      <c r="A1755" s="13"/>
      <c r="B1755" s="229"/>
      <c r="C1755" s="230"/>
      <c r="D1755" s="231" t="s">
        <v>268</v>
      </c>
      <c r="E1755" s="232" t="s">
        <v>19</v>
      </c>
      <c r="F1755" s="233" t="s">
        <v>1604</v>
      </c>
      <c r="G1755" s="230"/>
      <c r="H1755" s="234">
        <v>203.87000000000001</v>
      </c>
      <c r="I1755" s="235"/>
      <c r="J1755" s="230"/>
      <c r="K1755" s="230"/>
      <c r="L1755" s="236"/>
      <c r="M1755" s="237"/>
      <c r="N1755" s="238"/>
      <c r="O1755" s="238"/>
      <c r="P1755" s="238"/>
      <c r="Q1755" s="238"/>
      <c r="R1755" s="238"/>
      <c r="S1755" s="238"/>
      <c r="T1755" s="239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0" t="s">
        <v>268</v>
      </c>
      <c r="AU1755" s="240" t="s">
        <v>93</v>
      </c>
      <c r="AV1755" s="13" t="s">
        <v>93</v>
      </c>
      <c r="AW1755" s="13" t="s">
        <v>34</v>
      </c>
      <c r="AX1755" s="13" t="s">
        <v>74</v>
      </c>
      <c r="AY1755" s="240" t="s">
        <v>224</v>
      </c>
    </row>
    <row r="1756" s="14" customFormat="1">
      <c r="A1756" s="14"/>
      <c r="B1756" s="246"/>
      <c r="C1756" s="247"/>
      <c r="D1756" s="231" t="s">
        <v>268</v>
      </c>
      <c r="E1756" s="248" t="s">
        <v>19</v>
      </c>
      <c r="F1756" s="249" t="s">
        <v>667</v>
      </c>
      <c r="G1756" s="247"/>
      <c r="H1756" s="248" t="s">
        <v>19</v>
      </c>
      <c r="I1756" s="250"/>
      <c r="J1756" s="247"/>
      <c r="K1756" s="247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268</v>
      </c>
      <c r="AU1756" s="255" t="s">
        <v>93</v>
      </c>
      <c r="AV1756" s="14" t="s">
        <v>82</v>
      </c>
      <c r="AW1756" s="14" t="s">
        <v>34</v>
      </c>
      <c r="AX1756" s="14" t="s">
        <v>74</v>
      </c>
      <c r="AY1756" s="255" t="s">
        <v>224</v>
      </c>
    </row>
    <row r="1757" s="13" customFormat="1">
      <c r="A1757" s="13"/>
      <c r="B1757" s="229"/>
      <c r="C1757" s="230"/>
      <c r="D1757" s="231" t="s">
        <v>268</v>
      </c>
      <c r="E1757" s="232" t="s">
        <v>19</v>
      </c>
      <c r="F1757" s="233" t="s">
        <v>1605</v>
      </c>
      <c r="G1757" s="230"/>
      <c r="H1757" s="234">
        <v>106.414</v>
      </c>
      <c r="I1757" s="235"/>
      <c r="J1757" s="230"/>
      <c r="K1757" s="230"/>
      <c r="L1757" s="236"/>
      <c r="M1757" s="237"/>
      <c r="N1757" s="238"/>
      <c r="O1757" s="238"/>
      <c r="P1757" s="238"/>
      <c r="Q1757" s="238"/>
      <c r="R1757" s="238"/>
      <c r="S1757" s="238"/>
      <c r="T1757" s="239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0" t="s">
        <v>268</v>
      </c>
      <c r="AU1757" s="240" t="s">
        <v>93</v>
      </c>
      <c r="AV1757" s="13" t="s">
        <v>93</v>
      </c>
      <c r="AW1757" s="13" t="s">
        <v>34</v>
      </c>
      <c r="AX1757" s="13" t="s">
        <v>74</v>
      </c>
      <c r="AY1757" s="240" t="s">
        <v>224</v>
      </c>
    </row>
    <row r="1758" s="13" customFormat="1">
      <c r="A1758" s="13"/>
      <c r="B1758" s="229"/>
      <c r="C1758" s="230"/>
      <c r="D1758" s="231" t="s">
        <v>268</v>
      </c>
      <c r="E1758" s="232" t="s">
        <v>19</v>
      </c>
      <c r="F1758" s="233" t="s">
        <v>1606</v>
      </c>
      <c r="G1758" s="230"/>
      <c r="H1758" s="234">
        <v>296.97899999999998</v>
      </c>
      <c r="I1758" s="235"/>
      <c r="J1758" s="230"/>
      <c r="K1758" s="230"/>
      <c r="L1758" s="236"/>
      <c r="M1758" s="237"/>
      <c r="N1758" s="238"/>
      <c r="O1758" s="238"/>
      <c r="P1758" s="238"/>
      <c r="Q1758" s="238"/>
      <c r="R1758" s="238"/>
      <c r="S1758" s="238"/>
      <c r="T1758" s="239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0" t="s">
        <v>268</v>
      </c>
      <c r="AU1758" s="240" t="s">
        <v>93</v>
      </c>
      <c r="AV1758" s="13" t="s">
        <v>93</v>
      </c>
      <c r="AW1758" s="13" t="s">
        <v>34</v>
      </c>
      <c r="AX1758" s="13" t="s">
        <v>74</v>
      </c>
      <c r="AY1758" s="240" t="s">
        <v>224</v>
      </c>
    </row>
    <row r="1759" s="14" customFormat="1">
      <c r="A1759" s="14"/>
      <c r="B1759" s="246"/>
      <c r="C1759" s="247"/>
      <c r="D1759" s="231" t="s">
        <v>268</v>
      </c>
      <c r="E1759" s="248" t="s">
        <v>19</v>
      </c>
      <c r="F1759" s="249" t="s">
        <v>1607</v>
      </c>
      <c r="G1759" s="247"/>
      <c r="H1759" s="248" t="s">
        <v>19</v>
      </c>
      <c r="I1759" s="250"/>
      <c r="J1759" s="247"/>
      <c r="K1759" s="247"/>
      <c r="L1759" s="251"/>
      <c r="M1759" s="252"/>
      <c r="N1759" s="253"/>
      <c r="O1759" s="253"/>
      <c r="P1759" s="253"/>
      <c r="Q1759" s="253"/>
      <c r="R1759" s="253"/>
      <c r="S1759" s="253"/>
      <c r="T1759" s="25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5" t="s">
        <v>268</v>
      </c>
      <c r="AU1759" s="255" t="s">
        <v>93</v>
      </c>
      <c r="AV1759" s="14" t="s">
        <v>82</v>
      </c>
      <c r="AW1759" s="14" t="s">
        <v>34</v>
      </c>
      <c r="AX1759" s="14" t="s">
        <v>74</v>
      </c>
      <c r="AY1759" s="255" t="s">
        <v>224</v>
      </c>
    </row>
    <row r="1760" s="14" customFormat="1">
      <c r="A1760" s="14"/>
      <c r="B1760" s="246"/>
      <c r="C1760" s="247"/>
      <c r="D1760" s="231" t="s">
        <v>268</v>
      </c>
      <c r="E1760" s="248" t="s">
        <v>19</v>
      </c>
      <c r="F1760" s="249" t="s">
        <v>1608</v>
      </c>
      <c r="G1760" s="247"/>
      <c r="H1760" s="248" t="s">
        <v>19</v>
      </c>
      <c r="I1760" s="250"/>
      <c r="J1760" s="247"/>
      <c r="K1760" s="247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268</v>
      </c>
      <c r="AU1760" s="255" t="s">
        <v>93</v>
      </c>
      <c r="AV1760" s="14" t="s">
        <v>82</v>
      </c>
      <c r="AW1760" s="14" t="s">
        <v>34</v>
      </c>
      <c r="AX1760" s="14" t="s">
        <v>74</v>
      </c>
      <c r="AY1760" s="255" t="s">
        <v>224</v>
      </c>
    </row>
    <row r="1761" s="13" customFormat="1">
      <c r="A1761" s="13"/>
      <c r="B1761" s="229"/>
      <c r="C1761" s="230"/>
      <c r="D1761" s="231" t="s">
        <v>268</v>
      </c>
      <c r="E1761" s="232" t="s">
        <v>19</v>
      </c>
      <c r="F1761" s="233" t="s">
        <v>1609</v>
      </c>
      <c r="G1761" s="230"/>
      <c r="H1761" s="234">
        <v>16.096</v>
      </c>
      <c r="I1761" s="235"/>
      <c r="J1761" s="230"/>
      <c r="K1761" s="230"/>
      <c r="L1761" s="236"/>
      <c r="M1761" s="237"/>
      <c r="N1761" s="238"/>
      <c r="O1761" s="238"/>
      <c r="P1761" s="238"/>
      <c r="Q1761" s="238"/>
      <c r="R1761" s="238"/>
      <c r="S1761" s="238"/>
      <c r="T1761" s="239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0" t="s">
        <v>268</v>
      </c>
      <c r="AU1761" s="240" t="s">
        <v>93</v>
      </c>
      <c r="AV1761" s="13" t="s">
        <v>93</v>
      </c>
      <c r="AW1761" s="13" t="s">
        <v>34</v>
      </c>
      <c r="AX1761" s="13" t="s">
        <v>74</v>
      </c>
      <c r="AY1761" s="240" t="s">
        <v>224</v>
      </c>
    </row>
    <row r="1762" s="14" customFormat="1">
      <c r="A1762" s="14"/>
      <c r="B1762" s="246"/>
      <c r="C1762" s="247"/>
      <c r="D1762" s="231" t="s">
        <v>268</v>
      </c>
      <c r="E1762" s="248" t="s">
        <v>19</v>
      </c>
      <c r="F1762" s="249" t="s">
        <v>669</v>
      </c>
      <c r="G1762" s="247"/>
      <c r="H1762" s="248" t="s">
        <v>19</v>
      </c>
      <c r="I1762" s="250"/>
      <c r="J1762" s="247"/>
      <c r="K1762" s="247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268</v>
      </c>
      <c r="AU1762" s="255" t="s">
        <v>93</v>
      </c>
      <c r="AV1762" s="14" t="s">
        <v>82</v>
      </c>
      <c r="AW1762" s="14" t="s">
        <v>34</v>
      </c>
      <c r="AX1762" s="14" t="s">
        <v>74</v>
      </c>
      <c r="AY1762" s="255" t="s">
        <v>224</v>
      </c>
    </row>
    <row r="1763" s="13" customFormat="1">
      <c r="A1763" s="13"/>
      <c r="B1763" s="229"/>
      <c r="C1763" s="230"/>
      <c r="D1763" s="231" t="s">
        <v>268</v>
      </c>
      <c r="E1763" s="232" t="s">
        <v>19</v>
      </c>
      <c r="F1763" s="233" t="s">
        <v>1610</v>
      </c>
      <c r="G1763" s="230"/>
      <c r="H1763" s="234">
        <v>102.465</v>
      </c>
      <c r="I1763" s="235"/>
      <c r="J1763" s="230"/>
      <c r="K1763" s="230"/>
      <c r="L1763" s="236"/>
      <c r="M1763" s="237"/>
      <c r="N1763" s="238"/>
      <c r="O1763" s="238"/>
      <c r="P1763" s="238"/>
      <c r="Q1763" s="238"/>
      <c r="R1763" s="238"/>
      <c r="S1763" s="238"/>
      <c r="T1763" s="239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0" t="s">
        <v>268</v>
      </c>
      <c r="AU1763" s="240" t="s">
        <v>93</v>
      </c>
      <c r="AV1763" s="13" t="s">
        <v>93</v>
      </c>
      <c r="AW1763" s="13" t="s">
        <v>34</v>
      </c>
      <c r="AX1763" s="13" t="s">
        <v>74</v>
      </c>
      <c r="AY1763" s="240" t="s">
        <v>224</v>
      </c>
    </row>
    <row r="1764" s="14" customFormat="1">
      <c r="A1764" s="14"/>
      <c r="B1764" s="246"/>
      <c r="C1764" s="247"/>
      <c r="D1764" s="231" t="s">
        <v>268</v>
      </c>
      <c r="E1764" s="248" t="s">
        <v>19</v>
      </c>
      <c r="F1764" s="249" t="s">
        <v>1003</v>
      </c>
      <c r="G1764" s="247"/>
      <c r="H1764" s="248" t="s">
        <v>19</v>
      </c>
      <c r="I1764" s="250"/>
      <c r="J1764" s="247"/>
      <c r="K1764" s="247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268</v>
      </c>
      <c r="AU1764" s="255" t="s">
        <v>93</v>
      </c>
      <c r="AV1764" s="14" t="s">
        <v>82</v>
      </c>
      <c r="AW1764" s="14" t="s">
        <v>34</v>
      </c>
      <c r="AX1764" s="14" t="s">
        <v>74</v>
      </c>
      <c r="AY1764" s="255" t="s">
        <v>224</v>
      </c>
    </row>
    <row r="1765" s="13" customFormat="1">
      <c r="A1765" s="13"/>
      <c r="B1765" s="229"/>
      <c r="C1765" s="230"/>
      <c r="D1765" s="231" t="s">
        <v>268</v>
      </c>
      <c r="E1765" s="232" t="s">
        <v>19</v>
      </c>
      <c r="F1765" s="233" t="s">
        <v>1611</v>
      </c>
      <c r="G1765" s="230"/>
      <c r="H1765" s="234">
        <v>46.625</v>
      </c>
      <c r="I1765" s="235"/>
      <c r="J1765" s="230"/>
      <c r="K1765" s="230"/>
      <c r="L1765" s="236"/>
      <c r="M1765" s="237"/>
      <c r="N1765" s="238"/>
      <c r="O1765" s="238"/>
      <c r="P1765" s="238"/>
      <c r="Q1765" s="238"/>
      <c r="R1765" s="238"/>
      <c r="S1765" s="238"/>
      <c r="T1765" s="239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0" t="s">
        <v>268</v>
      </c>
      <c r="AU1765" s="240" t="s">
        <v>93</v>
      </c>
      <c r="AV1765" s="13" t="s">
        <v>93</v>
      </c>
      <c r="AW1765" s="13" t="s">
        <v>34</v>
      </c>
      <c r="AX1765" s="13" t="s">
        <v>74</v>
      </c>
      <c r="AY1765" s="240" t="s">
        <v>224</v>
      </c>
    </row>
    <row r="1766" s="13" customFormat="1">
      <c r="A1766" s="13"/>
      <c r="B1766" s="229"/>
      <c r="C1766" s="230"/>
      <c r="D1766" s="231" t="s">
        <v>268</v>
      </c>
      <c r="E1766" s="232" t="s">
        <v>19</v>
      </c>
      <c r="F1766" s="233" t="s">
        <v>1612</v>
      </c>
      <c r="G1766" s="230"/>
      <c r="H1766" s="234">
        <v>0.95999999999999996</v>
      </c>
      <c r="I1766" s="235"/>
      <c r="J1766" s="230"/>
      <c r="K1766" s="230"/>
      <c r="L1766" s="236"/>
      <c r="M1766" s="237"/>
      <c r="N1766" s="238"/>
      <c r="O1766" s="238"/>
      <c r="P1766" s="238"/>
      <c r="Q1766" s="238"/>
      <c r="R1766" s="238"/>
      <c r="S1766" s="238"/>
      <c r="T1766" s="239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40" t="s">
        <v>268</v>
      </c>
      <c r="AU1766" s="240" t="s">
        <v>93</v>
      </c>
      <c r="AV1766" s="13" t="s">
        <v>93</v>
      </c>
      <c r="AW1766" s="13" t="s">
        <v>34</v>
      </c>
      <c r="AX1766" s="13" t="s">
        <v>74</v>
      </c>
      <c r="AY1766" s="240" t="s">
        <v>224</v>
      </c>
    </row>
    <row r="1767" s="14" customFormat="1">
      <c r="A1767" s="14"/>
      <c r="B1767" s="246"/>
      <c r="C1767" s="247"/>
      <c r="D1767" s="231" t="s">
        <v>268</v>
      </c>
      <c r="E1767" s="248" t="s">
        <v>19</v>
      </c>
      <c r="F1767" s="249" t="s">
        <v>1613</v>
      </c>
      <c r="G1767" s="247"/>
      <c r="H1767" s="248" t="s">
        <v>19</v>
      </c>
      <c r="I1767" s="250"/>
      <c r="J1767" s="247"/>
      <c r="K1767" s="247"/>
      <c r="L1767" s="251"/>
      <c r="M1767" s="252"/>
      <c r="N1767" s="253"/>
      <c r="O1767" s="253"/>
      <c r="P1767" s="253"/>
      <c r="Q1767" s="253"/>
      <c r="R1767" s="253"/>
      <c r="S1767" s="253"/>
      <c r="T1767" s="25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5" t="s">
        <v>268</v>
      </c>
      <c r="AU1767" s="255" t="s">
        <v>93</v>
      </c>
      <c r="AV1767" s="14" t="s">
        <v>82</v>
      </c>
      <c r="AW1767" s="14" t="s">
        <v>34</v>
      </c>
      <c r="AX1767" s="14" t="s">
        <v>74</v>
      </c>
      <c r="AY1767" s="255" t="s">
        <v>224</v>
      </c>
    </row>
    <row r="1768" s="13" customFormat="1">
      <c r="A1768" s="13"/>
      <c r="B1768" s="229"/>
      <c r="C1768" s="230"/>
      <c r="D1768" s="231" t="s">
        <v>268</v>
      </c>
      <c r="E1768" s="232" t="s">
        <v>19</v>
      </c>
      <c r="F1768" s="233" t="s">
        <v>1614</v>
      </c>
      <c r="G1768" s="230"/>
      <c r="H1768" s="234">
        <v>18.079999999999998</v>
      </c>
      <c r="I1768" s="235"/>
      <c r="J1768" s="230"/>
      <c r="K1768" s="230"/>
      <c r="L1768" s="236"/>
      <c r="M1768" s="237"/>
      <c r="N1768" s="238"/>
      <c r="O1768" s="238"/>
      <c r="P1768" s="238"/>
      <c r="Q1768" s="238"/>
      <c r="R1768" s="238"/>
      <c r="S1768" s="238"/>
      <c r="T1768" s="23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0" t="s">
        <v>268</v>
      </c>
      <c r="AU1768" s="240" t="s">
        <v>93</v>
      </c>
      <c r="AV1768" s="13" t="s">
        <v>93</v>
      </c>
      <c r="AW1768" s="13" t="s">
        <v>34</v>
      </c>
      <c r="AX1768" s="13" t="s">
        <v>74</v>
      </c>
      <c r="AY1768" s="240" t="s">
        <v>224</v>
      </c>
    </row>
    <row r="1769" s="14" customFormat="1">
      <c r="A1769" s="14"/>
      <c r="B1769" s="246"/>
      <c r="C1769" s="247"/>
      <c r="D1769" s="231" t="s">
        <v>268</v>
      </c>
      <c r="E1769" s="248" t="s">
        <v>19</v>
      </c>
      <c r="F1769" s="249" t="s">
        <v>1615</v>
      </c>
      <c r="G1769" s="247"/>
      <c r="H1769" s="248" t="s">
        <v>19</v>
      </c>
      <c r="I1769" s="250"/>
      <c r="J1769" s="247"/>
      <c r="K1769" s="247"/>
      <c r="L1769" s="251"/>
      <c r="M1769" s="252"/>
      <c r="N1769" s="253"/>
      <c r="O1769" s="253"/>
      <c r="P1769" s="253"/>
      <c r="Q1769" s="253"/>
      <c r="R1769" s="253"/>
      <c r="S1769" s="253"/>
      <c r="T1769" s="25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5" t="s">
        <v>268</v>
      </c>
      <c r="AU1769" s="255" t="s">
        <v>93</v>
      </c>
      <c r="AV1769" s="14" t="s">
        <v>82</v>
      </c>
      <c r="AW1769" s="14" t="s">
        <v>34</v>
      </c>
      <c r="AX1769" s="14" t="s">
        <v>74</v>
      </c>
      <c r="AY1769" s="255" t="s">
        <v>224</v>
      </c>
    </row>
    <row r="1770" s="13" customFormat="1">
      <c r="A1770" s="13"/>
      <c r="B1770" s="229"/>
      <c r="C1770" s="230"/>
      <c r="D1770" s="231" t="s">
        <v>268</v>
      </c>
      <c r="E1770" s="232" t="s">
        <v>19</v>
      </c>
      <c r="F1770" s="233" t="s">
        <v>1616</v>
      </c>
      <c r="G1770" s="230"/>
      <c r="H1770" s="234">
        <v>-1259.711</v>
      </c>
      <c r="I1770" s="235"/>
      <c r="J1770" s="230"/>
      <c r="K1770" s="230"/>
      <c r="L1770" s="236"/>
      <c r="M1770" s="237"/>
      <c r="N1770" s="238"/>
      <c r="O1770" s="238"/>
      <c r="P1770" s="238"/>
      <c r="Q1770" s="238"/>
      <c r="R1770" s="238"/>
      <c r="S1770" s="238"/>
      <c r="T1770" s="239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0" t="s">
        <v>268</v>
      </c>
      <c r="AU1770" s="240" t="s">
        <v>93</v>
      </c>
      <c r="AV1770" s="13" t="s">
        <v>93</v>
      </c>
      <c r="AW1770" s="13" t="s">
        <v>34</v>
      </c>
      <c r="AX1770" s="13" t="s">
        <v>74</v>
      </c>
      <c r="AY1770" s="240" t="s">
        <v>224</v>
      </c>
    </row>
    <row r="1771" s="14" customFormat="1">
      <c r="A1771" s="14"/>
      <c r="B1771" s="246"/>
      <c r="C1771" s="247"/>
      <c r="D1771" s="231" t="s">
        <v>268</v>
      </c>
      <c r="E1771" s="248" t="s">
        <v>19</v>
      </c>
      <c r="F1771" s="249" t="s">
        <v>1624</v>
      </c>
      <c r="G1771" s="247"/>
      <c r="H1771" s="248" t="s">
        <v>19</v>
      </c>
      <c r="I1771" s="250"/>
      <c r="J1771" s="247"/>
      <c r="K1771" s="247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268</v>
      </c>
      <c r="AU1771" s="255" t="s">
        <v>93</v>
      </c>
      <c r="AV1771" s="14" t="s">
        <v>82</v>
      </c>
      <c r="AW1771" s="14" t="s">
        <v>34</v>
      </c>
      <c r="AX1771" s="14" t="s">
        <v>74</v>
      </c>
      <c r="AY1771" s="255" t="s">
        <v>224</v>
      </c>
    </row>
    <row r="1772" s="13" customFormat="1">
      <c r="A1772" s="13"/>
      <c r="B1772" s="229"/>
      <c r="C1772" s="230"/>
      <c r="D1772" s="231" t="s">
        <v>268</v>
      </c>
      <c r="E1772" s="232" t="s">
        <v>19</v>
      </c>
      <c r="F1772" s="233" t="s">
        <v>1625</v>
      </c>
      <c r="G1772" s="230"/>
      <c r="H1772" s="234">
        <v>293.12599999999998</v>
      </c>
      <c r="I1772" s="235"/>
      <c r="J1772" s="230"/>
      <c r="K1772" s="230"/>
      <c r="L1772" s="236"/>
      <c r="M1772" s="237"/>
      <c r="N1772" s="238"/>
      <c r="O1772" s="238"/>
      <c r="P1772" s="238"/>
      <c r="Q1772" s="238"/>
      <c r="R1772" s="238"/>
      <c r="S1772" s="238"/>
      <c r="T1772" s="239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0" t="s">
        <v>268</v>
      </c>
      <c r="AU1772" s="240" t="s">
        <v>93</v>
      </c>
      <c r="AV1772" s="13" t="s">
        <v>93</v>
      </c>
      <c r="AW1772" s="13" t="s">
        <v>34</v>
      </c>
      <c r="AX1772" s="13" t="s">
        <v>74</v>
      </c>
      <c r="AY1772" s="240" t="s">
        <v>224</v>
      </c>
    </row>
    <row r="1773" s="14" customFormat="1">
      <c r="A1773" s="14"/>
      <c r="B1773" s="246"/>
      <c r="C1773" s="247"/>
      <c r="D1773" s="231" t="s">
        <v>268</v>
      </c>
      <c r="E1773" s="248" t="s">
        <v>19</v>
      </c>
      <c r="F1773" s="249" t="s">
        <v>1617</v>
      </c>
      <c r="G1773" s="247"/>
      <c r="H1773" s="248" t="s">
        <v>19</v>
      </c>
      <c r="I1773" s="250"/>
      <c r="J1773" s="247"/>
      <c r="K1773" s="247"/>
      <c r="L1773" s="251"/>
      <c r="M1773" s="252"/>
      <c r="N1773" s="253"/>
      <c r="O1773" s="253"/>
      <c r="P1773" s="253"/>
      <c r="Q1773" s="253"/>
      <c r="R1773" s="253"/>
      <c r="S1773" s="253"/>
      <c r="T1773" s="25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5" t="s">
        <v>268</v>
      </c>
      <c r="AU1773" s="255" t="s">
        <v>93</v>
      </c>
      <c r="AV1773" s="14" t="s">
        <v>82</v>
      </c>
      <c r="AW1773" s="14" t="s">
        <v>34</v>
      </c>
      <c r="AX1773" s="14" t="s">
        <v>74</v>
      </c>
      <c r="AY1773" s="255" t="s">
        <v>224</v>
      </c>
    </row>
    <row r="1774" s="13" customFormat="1">
      <c r="A1774" s="13"/>
      <c r="B1774" s="229"/>
      <c r="C1774" s="230"/>
      <c r="D1774" s="231" t="s">
        <v>268</v>
      </c>
      <c r="E1774" s="232" t="s">
        <v>19</v>
      </c>
      <c r="F1774" s="233" t="s">
        <v>1618</v>
      </c>
      <c r="G1774" s="230"/>
      <c r="H1774" s="234">
        <v>73.239999999999995</v>
      </c>
      <c r="I1774" s="235"/>
      <c r="J1774" s="230"/>
      <c r="K1774" s="230"/>
      <c r="L1774" s="236"/>
      <c r="M1774" s="237"/>
      <c r="N1774" s="238"/>
      <c r="O1774" s="238"/>
      <c r="P1774" s="238"/>
      <c r="Q1774" s="238"/>
      <c r="R1774" s="238"/>
      <c r="S1774" s="238"/>
      <c r="T1774" s="239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0" t="s">
        <v>268</v>
      </c>
      <c r="AU1774" s="240" t="s">
        <v>93</v>
      </c>
      <c r="AV1774" s="13" t="s">
        <v>93</v>
      </c>
      <c r="AW1774" s="13" t="s">
        <v>34</v>
      </c>
      <c r="AX1774" s="13" t="s">
        <v>74</v>
      </c>
      <c r="AY1774" s="240" t="s">
        <v>224</v>
      </c>
    </row>
    <row r="1775" s="16" customFormat="1">
      <c r="A1775" s="16"/>
      <c r="B1775" s="272"/>
      <c r="C1775" s="273"/>
      <c r="D1775" s="231" t="s">
        <v>268</v>
      </c>
      <c r="E1775" s="274" t="s">
        <v>19</v>
      </c>
      <c r="F1775" s="275" t="s">
        <v>351</v>
      </c>
      <c r="G1775" s="273"/>
      <c r="H1775" s="276">
        <v>2325.384</v>
      </c>
      <c r="I1775" s="277"/>
      <c r="J1775" s="273"/>
      <c r="K1775" s="273"/>
      <c r="L1775" s="278"/>
      <c r="M1775" s="279"/>
      <c r="N1775" s="280"/>
      <c r="O1775" s="280"/>
      <c r="P1775" s="280"/>
      <c r="Q1775" s="280"/>
      <c r="R1775" s="280"/>
      <c r="S1775" s="280"/>
      <c r="T1775" s="281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T1775" s="282" t="s">
        <v>268</v>
      </c>
      <c r="AU1775" s="282" t="s">
        <v>93</v>
      </c>
      <c r="AV1775" s="16" t="s">
        <v>231</v>
      </c>
      <c r="AW1775" s="16" t="s">
        <v>34</v>
      </c>
      <c r="AX1775" s="16" t="s">
        <v>82</v>
      </c>
      <c r="AY1775" s="282" t="s">
        <v>224</v>
      </c>
    </row>
    <row r="1776" s="2" customFormat="1" ht="37.8" customHeight="1">
      <c r="A1776" s="41"/>
      <c r="B1776" s="42"/>
      <c r="C1776" s="216" t="s">
        <v>1802</v>
      </c>
      <c r="D1776" s="216" t="s">
        <v>227</v>
      </c>
      <c r="E1776" s="217" t="s">
        <v>1803</v>
      </c>
      <c r="F1776" s="218" t="s">
        <v>1804</v>
      </c>
      <c r="G1776" s="219" t="s">
        <v>266</v>
      </c>
      <c r="H1776" s="220">
        <v>1259.711</v>
      </c>
      <c r="I1776" s="221"/>
      <c r="J1776" s="222">
        <f>ROUND(I1776*H1776,2)</f>
        <v>0</v>
      </c>
      <c r="K1776" s="218" t="s">
        <v>312</v>
      </c>
      <c r="L1776" s="47"/>
      <c r="M1776" s="223" t="s">
        <v>19</v>
      </c>
      <c r="N1776" s="224" t="s">
        <v>46</v>
      </c>
      <c r="O1776" s="87"/>
      <c r="P1776" s="225">
        <f>O1776*H1776</f>
        <v>0</v>
      </c>
      <c r="Q1776" s="225">
        <v>0</v>
      </c>
      <c r="R1776" s="225">
        <f>Q1776*H1776</f>
        <v>0</v>
      </c>
      <c r="S1776" s="225">
        <v>1.0000000000000001E-05</v>
      </c>
      <c r="T1776" s="226">
        <f>S1776*H1776</f>
        <v>0.012597110000000002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27" t="s">
        <v>231</v>
      </c>
      <c r="AT1776" s="227" t="s">
        <v>227</v>
      </c>
      <c r="AU1776" s="227" t="s">
        <v>93</v>
      </c>
      <c r="AY1776" s="20" t="s">
        <v>224</v>
      </c>
      <c r="BE1776" s="228">
        <f>IF(N1776="základní",J1776,0)</f>
        <v>0</v>
      </c>
      <c r="BF1776" s="228">
        <f>IF(N1776="snížená",J1776,0)</f>
        <v>0</v>
      </c>
      <c r="BG1776" s="228">
        <f>IF(N1776="zákl. přenesená",J1776,0)</f>
        <v>0</v>
      </c>
      <c r="BH1776" s="228">
        <f>IF(N1776="sníž. přenesená",J1776,0)</f>
        <v>0</v>
      </c>
      <c r="BI1776" s="228">
        <f>IF(N1776="nulová",J1776,0)</f>
        <v>0</v>
      </c>
      <c r="BJ1776" s="20" t="s">
        <v>93</v>
      </c>
      <c r="BK1776" s="228">
        <f>ROUND(I1776*H1776,2)</f>
        <v>0</v>
      </c>
      <c r="BL1776" s="20" t="s">
        <v>231</v>
      </c>
      <c r="BM1776" s="227" t="s">
        <v>1805</v>
      </c>
    </row>
    <row r="1777" s="2" customFormat="1">
      <c r="A1777" s="41"/>
      <c r="B1777" s="42"/>
      <c r="C1777" s="43"/>
      <c r="D1777" s="267" t="s">
        <v>314</v>
      </c>
      <c r="E1777" s="43"/>
      <c r="F1777" s="268" t="s">
        <v>1806</v>
      </c>
      <c r="G1777" s="43"/>
      <c r="H1777" s="43"/>
      <c r="I1777" s="269"/>
      <c r="J1777" s="43"/>
      <c r="K1777" s="43"/>
      <c r="L1777" s="47"/>
      <c r="M1777" s="270"/>
      <c r="N1777" s="271"/>
      <c r="O1777" s="87"/>
      <c r="P1777" s="87"/>
      <c r="Q1777" s="87"/>
      <c r="R1777" s="87"/>
      <c r="S1777" s="87"/>
      <c r="T1777" s="88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T1777" s="20" t="s">
        <v>314</v>
      </c>
      <c r="AU1777" s="20" t="s">
        <v>93</v>
      </c>
    </row>
    <row r="1778" s="14" customFormat="1">
      <c r="A1778" s="14"/>
      <c r="B1778" s="246"/>
      <c r="C1778" s="247"/>
      <c r="D1778" s="231" t="s">
        <v>268</v>
      </c>
      <c r="E1778" s="248" t="s">
        <v>19</v>
      </c>
      <c r="F1778" s="249" t="s">
        <v>496</v>
      </c>
      <c r="G1778" s="247"/>
      <c r="H1778" s="248" t="s">
        <v>19</v>
      </c>
      <c r="I1778" s="250"/>
      <c r="J1778" s="247"/>
      <c r="K1778" s="247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5" t="s">
        <v>268</v>
      </c>
      <c r="AU1778" s="255" t="s">
        <v>93</v>
      </c>
      <c r="AV1778" s="14" t="s">
        <v>82</v>
      </c>
      <c r="AW1778" s="14" t="s">
        <v>34</v>
      </c>
      <c r="AX1778" s="14" t="s">
        <v>74</v>
      </c>
      <c r="AY1778" s="255" t="s">
        <v>224</v>
      </c>
    </row>
    <row r="1779" s="13" customFormat="1">
      <c r="A1779" s="13"/>
      <c r="B1779" s="229"/>
      <c r="C1779" s="230"/>
      <c r="D1779" s="231" t="s">
        <v>268</v>
      </c>
      <c r="E1779" s="232" t="s">
        <v>19</v>
      </c>
      <c r="F1779" s="233" t="s">
        <v>1485</v>
      </c>
      <c r="G1779" s="230"/>
      <c r="H1779" s="234">
        <v>1.9079999999999999</v>
      </c>
      <c r="I1779" s="235"/>
      <c r="J1779" s="230"/>
      <c r="K1779" s="230"/>
      <c r="L1779" s="236"/>
      <c r="M1779" s="237"/>
      <c r="N1779" s="238"/>
      <c r="O1779" s="238"/>
      <c r="P1779" s="238"/>
      <c r="Q1779" s="238"/>
      <c r="R1779" s="238"/>
      <c r="S1779" s="238"/>
      <c r="T1779" s="239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0" t="s">
        <v>268</v>
      </c>
      <c r="AU1779" s="240" t="s">
        <v>93</v>
      </c>
      <c r="AV1779" s="13" t="s">
        <v>93</v>
      </c>
      <c r="AW1779" s="13" t="s">
        <v>34</v>
      </c>
      <c r="AX1779" s="13" t="s">
        <v>74</v>
      </c>
      <c r="AY1779" s="240" t="s">
        <v>224</v>
      </c>
    </row>
    <row r="1780" s="14" customFormat="1">
      <c r="A1780" s="14"/>
      <c r="B1780" s="246"/>
      <c r="C1780" s="247"/>
      <c r="D1780" s="231" t="s">
        <v>268</v>
      </c>
      <c r="E1780" s="248" t="s">
        <v>19</v>
      </c>
      <c r="F1780" s="249" t="s">
        <v>648</v>
      </c>
      <c r="G1780" s="247"/>
      <c r="H1780" s="248" t="s">
        <v>19</v>
      </c>
      <c r="I1780" s="250"/>
      <c r="J1780" s="247"/>
      <c r="K1780" s="247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268</v>
      </c>
      <c r="AU1780" s="255" t="s">
        <v>93</v>
      </c>
      <c r="AV1780" s="14" t="s">
        <v>82</v>
      </c>
      <c r="AW1780" s="14" t="s">
        <v>34</v>
      </c>
      <c r="AX1780" s="14" t="s">
        <v>74</v>
      </c>
      <c r="AY1780" s="255" t="s">
        <v>224</v>
      </c>
    </row>
    <row r="1781" s="13" customFormat="1">
      <c r="A1781" s="13"/>
      <c r="B1781" s="229"/>
      <c r="C1781" s="230"/>
      <c r="D1781" s="231" t="s">
        <v>268</v>
      </c>
      <c r="E1781" s="232" t="s">
        <v>19</v>
      </c>
      <c r="F1781" s="233" t="s">
        <v>1807</v>
      </c>
      <c r="G1781" s="230"/>
      <c r="H1781" s="234">
        <v>26.986000000000001</v>
      </c>
      <c r="I1781" s="235"/>
      <c r="J1781" s="230"/>
      <c r="K1781" s="230"/>
      <c r="L1781" s="236"/>
      <c r="M1781" s="237"/>
      <c r="N1781" s="238"/>
      <c r="O1781" s="238"/>
      <c r="P1781" s="238"/>
      <c r="Q1781" s="238"/>
      <c r="R1781" s="238"/>
      <c r="S1781" s="238"/>
      <c r="T1781" s="239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0" t="s">
        <v>268</v>
      </c>
      <c r="AU1781" s="240" t="s">
        <v>93</v>
      </c>
      <c r="AV1781" s="13" t="s">
        <v>93</v>
      </c>
      <c r="AW1781" s="13" t="s">
        <v>34</v>
      </c>
      <c r="AX1781" s="13" t="s">
        <v>74</v>
      </c>
      <c r="AY1781" s="240" t="s">
        <v>224</v>
      </c>
    </row>
    <row r="1782" s="13" customFormat="1">
      <c r="A1782" s="13"/>
      <c r="B1782" s="229"/>
      <c r="C1782" s="230"/>
      <c r="D1782" s="231" t="s">
        <v>268</v>
      </c>
      <c r="E1782" s="232" t="s">
        <v>19</v>
      </c>
      <c r="F1782" s="233" t="s">
        <v>1487</v>
      </c>
      <c r="G1782" s="230"/>
      <c r="H1782" s="234">
        <v>158.33500000000001</v>
      </c>
      <c r="I1782" s="235"/>
      <c r="J1782" s="230"/>
      <c r="K1782" s="230"/>
      <c r="L1782" s="236"/>
      <c r="M1782" s="237"/>
      <c r="N1782" s="238"/>
      <c r="O1782" s="238"/>
      <c r="P1782" s="238"/>
      <c r="Q1782" s="238"/>
      <c r="R1782" s="238"/>
      <c r="S1782" s="238"/>
      <c r="T1782" s="239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0" t="s">
        <v>268</v>
      </c>
      <c r="AU1782" s="240" t="s">
        <v>93</v>
      </c>
      <c r="AV1782" s="13" t="s">
        <v>93</v>
      </c>
      <c r="AW1782" s="13" t="s">
        <v>34</v>
      </c>
      <c r="AX1782" s="13" t="s">
        <v>74</v>
      </c>
      <c r="AY1782" s="240" t="s">
        <v>224</v>
      </c>
    </row>
    <row r="1783" s="13" customFormat="1">
      <c r="A1783" s="13"/>
      <c r="B1783" s="229"/>
      <c r="C1783" s="230"/>
      <c r="D1783" s="231" t="s">
        <v>268</v>
      </c>
      <c r="E1783" s="232" t="s">
        <v>19</v>
      </c>
      <c r="F1783" s="233" t="s">
        <v>1488</v>
      </c>
      <c r="G1783" s="230"/>
      <c r="H1783" s="234">
        <v>4.3200000000000003</v>
      </c>
      <c r="I1783" s="235"/>
      <c r="J1783" s="230"/>
      <c r="K1783" s="230"/>
      <c r="L1783" s="236"/>
      <c r="M1783" s="237"/>
      <c r="N1783" s="238"/>
      <c r="O1783" s="238"/>
      <c r="P1783" s="238"/>
      <c r="Q1783" s="238"/>
      <c r="R1783" s="238"/>
      <c r="S1783" s="238"/>
      <c r="T1783" s="239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0" t="s">
        <v>268</v>
      </c>
      <c r="AU1783" s="240" t="s">
        <v>93</v>
      </c>
      <c r="AV1783" s="13" t="s">
        <v>93</v>
      </c>
      <c r="AW1783" s="13" t="s">
        <v>34</v>
      </c>
      <c r="AX1783" s="13" t="s">
        <v>74</v>
      </c>
      <c r="AY1783" s="240" t="s">
        <v>224</v>
      </c>
    </row>
    <row r="1784" s="14" customFormat="1">
      <c r="A1784" s="14"/>
      <c r="B1784" s="246"/>
      <c r="C1784" s="247"/>
      <c r="D1784" s="231" t="s">
        <v>268</v>
      </c>
      <c r="E1784" s="248" t="s">
        <v>19</v>
      </c>
      <c r="F1784" s="249" t="s">
        <v>662</v>
      </c>
      <c r="G1784" s="247"/>
      <c r="H1784" s="248" t="s">
        <v>19</v>
      </c>
      <c r="I1784" s="250"/>
      <c r="J1784" s="247"/>
      <c r="K1784" s="247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268</v>
      </c>
      <c r="AU1784" s="255" t="s">
        <v>93</v>
      </c>
      <c r="AV1784" s="14" t="s">
        <v>82</v>
      </c>
      <c r="AW1784" s="14" t="s">
        <v>34</v>
      </c>
      <c r="AX1784" s="14" t="s">
        <v>74</v>
      </c>
      <c r="AY1784" s="255" t="s">
        <v>224</v>
      </c>
    </row>
    <row r="1785" s="13" customFormat="1">
      <c r="A1785" s="13"/>
      <c r="B1785" s="229"/>
      <c r="C1785" s="230"/>
      <c r="D1785" s="231" t="s">
        <v>268</v>
      </c>
      <c r="E1785" s="232" t="s">
        <v>19</v>
      </c>
      <c r="F1785" s="233" t="s">
        <v>1489</v>
      </c>
      <c r="G1785" s="230"/>
      <c r="H1785" s="234">
        <v>188.31</v>
      </c>
      <c r="I1785" s="235"/>
      <c r="J1785" s="230"/>
      <c r="K1785" s="230"/>
      <c r="L1785" s="236"/>
      <c r="M1785" s="237"/>
      <c r="N1785" s="238"/>
      <c r="O1785" s="238"/>
      <c r="P1785" s="238"/>
      <c r="Q1785" s="238"/>
      <c r="R1785" s="238"/>
      <c r="S1785" s="238"/>
      <c r="T1785" s="239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0" t="s">
        <v>268</v>
      </c>
      <c r="AU1785" s="240" t="s">
        <v>93</v>
      </c>
      <c r="AV1785" s="13" t="s">
        <v>93</v>
      </c>
      <c r="AW1785" s="13" t="s">
        <v>34</v>
      </c>
      <c r="AX1785" s="13" t="s">
        <v>74</v>
      </c>
      <c r="AY1785" s="240" t="s">
        <v>224</v>
      </c>
    </row>
    <row r="1786" s="13" customFormat="1">
      <c r="A1786" s="13"/>
      <c r="B1786" s="229"/>
      <c r="C1786" s="230"/>
      <c r="D1786" s="231" t="s">
        <v>268</v>
      </c>
      <c r="E1786" s="232" t="s">
        <v>19</v>
      </c>
      <c r="F1786" s="233" t="s">
        <v>1490</v>
      </c>
      <c r="G1786" s="230"/>
      <c r="H1786" s="234">
        <v>10.878</v>
      </c>
      <c r="I1786" s="235"/>
      <c r="J1786" s="230"/>
      <c r="K1786" s="230"/>
      <c r="L1786" s="236"/>
      <c r="M1786" s="237"/>
      <c r="N1786" s="238"/>
      <c r="O1786" s="238"/>
      <c r="P1786" s="238"/>
      <c r="Q1786" s="238"/>
      <c r="R1786" s="238"/>
      <c r="S1786" s="238"/>
      <c r="T1786" s="239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0" t="s">
        <v>268</v>
      </c>
      <c r="AU1786" s="240" t="s">
        <v>93</v>
      </c>
      <c r="AV1786" s="13" t="s">
        <v>93</v>
      </c>
      <c r="AW1786" s="13" t="s">
        <v>34</v>
      </c>
      <c r="AX1786" s="13" t="s">
        <v>74</v>
      </c>
      <c r="AY1786" s="240" t="s">
        <v>224</v>
      </c>
    </row>
    <row r="1787" s="14" customFormat="1">
      <c r="A1787" s="14"/>
      <c r="B1787" s="246"/>
      <c r="C1787" s="247"/>
      <c r="D1787" s="231" t="s">
        <v>268</v>
      </c>
      <c r="E1787" s="248" t="s">
        <v>19</v>
      </c>
      <c r="F1787" s="249" t="s">
        <v>664</v>
      </c>
      <c r="G1787" s="247"/>
      <c r="H1787" s="248" t="s">
        <v>19</v>
      </c>
      <c r="I1787" s="250"/>
      <c r="J1787" s="247"/>
      <c r="K1787" s="247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268</v>
      </c>
      <c r="AU1787" s="255" t="s">
        <v>93</v>
      </c>
      <c r="AV1787" s="14" t="s">
        <v>82</v>
      </c>
      <c r="AW1787" s="14" t="s">
        <v>34</v>
      </c>
      <c r="AX1787" s="14" t="s">
        <v>74</v>
      </c>
      <c r="AY1787" s="255" t="s">
        <v>224</v>
      </c>
    </row>
    <row r="1788" s="13" customFormat="1">
      <c r="A1788" s="13"/>
      <c r="B1788" s="229"/>
      <c r="C1788" s="230"/>
      <c r="D1788" s="231" t="s">
        <v>268</v>
      </c>
      <c r="E1788" s="232" t="s">
        <v>19</v>
      </c>
      <c r="F1788" s="233" t="s">
        <v>1489</v>
      </c>
      <c r="G1788" s="230"/>
      <c r="H1788" s="234">
        <v>188.31</v>
      </c>
      <c r="I1788" s="235"/>
      <c r="J1788" s="230"/>
      <c r="K1788" s="230"/>
      <c r="L1788" s="236"/>
      <c r="M1788" s="237"/>
      <c r="N1788" s="238"/>
      <c r="O1788" s="238"/>
      <c r="P1788" s="238"/>
      <c r="Q1788" s="238"/>
      <c r="R1788" s="238"/>
      <c r="S1788" s="238"/>
      <c r="T1788" s="239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0" t="s">
        <v>268</v>
      </c>
      <c r="AU1788" s="240" t="s">
        <v>93</v>
      </c>
      <c r="AV1788" s="13" t="s">
        <v>93</v>
      </c>
      <c r="AW1788" s="13" t="s">
        <v>34</v>
      </c>
      <c r="AX1788" s="13" t="s">
        <v>74</v>
      </c>
      <c r="AY1788" s="240" t="s">
        <v>224</v>
      </c>
    </row>
    <row r="1789" s="13" customFormat="1">
      <c r="A1789" s="13"/>
      <c r="B1789" s="229"/>
      <c r="C1789" s="230"/>
      <c r="D1789" s="231" t="s">
        <v>268</v>
      </c>
      <c r="E1789" s="232" t="s">
        <v>19</v>
      </c>
      <c r="F1789" s="233" t="s">
        <v>1490</v>
      </c>
      <c r="G1789" s="230"/>
      <c r="H1789" s="234">
        <v>10.878</v>
      </c>
      <c r="I1789" s="235"/>
      <c r="J1789" s="230"/>
      <c r="K1789" s="230"/>
      <c r="L1789" s="236"/>
      <c r="M1789" s="237"/>
      <c r="N1789" s="238"/>
      <c r="O1789" s="238"/>
      <c r="P1789" s="238"/>
      <c r="Q1789" s="238"/>
      <c r="R1789" s="238"/>
      <c r="S1789" s="238"/>
      <c r="T1789" s="239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0" t="s">
        <v>268</v>
      </c>
      <c r="AU1789" s="240" t="s">
        <v>93</v>
      </c>
      <c r="AV1789" s="13" t="s">
        <v>93</v>
      </c>
      <c r="AW1789" s="13" t="s">
        <v>34</v>
      </c>
      <c r="AX1789" s="13" t="s">
        <v>74</v>
      </c>
      <c r="AY1789" s="240" t="s">
        <v>224</v>
      </c>
    </row>
    <row r="1790" s="14" customFormat="1">
      <c r="A1790" s="14"/>
      <c r="B1790" s="246"/>
      <c r="C1790" s="247"/>
      <c r="D1790" s="231" t="s">
        <v>268</v>
      </c>
      <c r="E1790" s="248" t="s">
        <v>19</v>
      </c>
      <c r="F1790" s="249" t="s">
        <v>665</v>
      </c>
      <c r="G1790" s="247"/>
      <c r="H1790" s="248" t="s">
        <v>19</v>
      </c>
      <c r="I1790" s="250"/>
      <c r="J1790" s="247"/>
      <c r="K1790" s="247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268</v>
      </c>
      <c r="AU1790" s="255" t="s">
        <v>93</v>
      </c>
      <c r="AV1790" s="14" t="s">
        <v>82</v>
      </c>
      <c r="AW1790" s="14" t="s">
        <v>34</v>
      </c>
      <c r="AX1790" s="14" t="s">
        <v>74</v>
      </c>
      <c r="AY1790" s="255" t="s">
        <v>224</v>
      </c>
    </row>
    <row r="1791" s="13" customFormat="1">
      <c r="A1791" s="13"/>
      <c r="B1791" s="229"/>
      <c r="C1791" s="230"/>
      <c r="D1791" s="231" t="s">
        <v>268</v>
      </c>
      <c r="E1791" s="232" t="s">
        <v>19</v>
      </c>
      <c r="F1791" s="233" t="s">
        <v>1491</v>
      </c>
      <c r="G1791" s="230"/>
      <c r="H1791" s="234">
        <v>179.452</v>
      </c>
      <c r="I1791" s="235"/>
      <c r="J1791" s="230"/>
      <c r="K1791" s="230"/>
      <c r="L1791" s="236"/>
      <c r="M1791" s="237"/>
      <c r="N1791" s="238"/>
      <c r="O1791" s="238"/>
      <c r="P1791" s="238"/>
      <c r="Q1791" s="238"/>
      <c r="R1791" s="238"/>
      <c r="S1791" s="238"/>
      <c r="T1791" s="239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0" t="s">
        <v>268</v>
      </c>
      <c r="AU1791" s="240" t="s">
        <v>93</v>
      </c>
      <c r="AV1791" s="13" t="s">
        <v>93</v>
      </c>
      <c r="AW1791" s="13" t="s">
        <v>34</v>
      </c>
      <c r="AX1791" s="13" t="s">
        <v>74</v>
      </c>
      <c r="AY1791" s="240" t="s">
        <v>224</v>
      </c>
    </row>
    <row r="1792" s="13" customFormat="1">
      <c r="A1792" s="13"/>
      <c r="B1792" s="229"/>
      <c r="C1792" s="230"/>
      <c r="D1792" s="231" t="s">
        <v>268</v>
      </c>
      <c r="E1792" s="232" t="s">
        <v>19</v>
      </c>
      <c r="F1792" s="233" t="s">
        <v>1492</v>
      </c>
      <c r="G1792" s="230"/>
      <c r="H1792" s="234">
        <v>372.44600000000003</v>
      </c>
      <c r="I1792" s="235"/>
      <c r="J1792" s="230"/>
      <c r="K1792" s="230"/>
      <c r="L1792" s="236"/>
      <c r="M1792" s="237"/>
      <c r="N1792" s="238"/>
      <c r="O1792" s="238"/>
      <c r="P1792" s="238"/>
      <c r="Q1792" s="238"/>
      <c r="R1792" s="238"/>
      <c r="S1792" s="238"/>
      <c r="T1792" s="239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0" t="s">
        <v>268</v>
      </c>
      <c r="AU1792" s="240" t="s">
        <v>93</v>
      </c>
      <c r="AV1792" s="13" t="s">
        <v>93</v>
      </c>
      <c r="AW1792" s="13" t="s">
        <v>34</v>
      </c>
      <c r="AX1792" s="13" t="s">
        <v>74</v>
      </c>
      <c r="AY1792" s="240" t="s">
        <v>224</v>
      </c>
    </row>
    <row r="1793" s="14" customFormat="1">
      <c r="A1793" s="14"/>
      <c r="B1793" s="246"/>
      <c r="C1793" s="247"/>
      <c r="D1793" s="231" t="s">
        <v>268</v>
      </c>
      <c r="E1793" s="248" t="s">
        <v>19</v>
      </c>
      <c r="F1793" s="249" t="s">
        <v>667</v>
      </c>
      <c r="G1793" s="247"/>
      <c r="H1793" s="248" t="s">
        <v>19</v>
      </c>
      <c r="I1793" s="250"/>
      <c r="J1793" s="247"/>
      <c r="K1793" s="247"/>
      <c r="L1793" s="251"/>
      <c r="M1793" s="252"/>
      <c r="N1793" s="253"/>
      <c r="O1793" s="253"/>
      <c r="P1793" s="253"/>
      <c r="Q1793" s="253"/>
      <c r="R1793" s="253"/>
      <c r="S1793" s="253"/>
      <c r="T1793" s="25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5" t="s">
        <v>268</v>
      </c>
      <c r="AU1793" s="255" t="s">
        <v>93</v>
      </c>
      <c r="AV1793" s="14" t="s">
        <v>82</v>
      </c>
      <c r="AW1793" s="14" t="s">
        <v>34</v>
      </c>
      <c r="AX1793" s="14" t="s">
        <v>74</v>
      </c>
      <c r="AY1793" s="255" t="s">
        <v>224</v>
      </c>
    </row>
    <row r="1794" s="13" customFormat="1">
      <c r="A1794" s="13"/>
      <c r="B1794" s="229"/>
      <c r="C1794" s="230"/>
      <c r="D1794" s="231" t="s">
        <v>268</v>
      </c>
      <c r="E1794" s="232" t="s">
        <v>19</v>
      </c>
      <c r="F1794" s="233" t="s">
        <v>1808</v>
      </c>
      <c r="G1794" s="230"/>
      <c r="H1794" s="234">
        <v>61.951999999999998</v>
      </c>
      <c r="I1794" s="235"/>
      <c r="J1794" s="230"/>
      <c r="K1794" s="230"/>
      <c r="L1794" s="236"/>
      <c r="M1794" s="237"/>
      <c r="N1794" s="238"/>
      <c r="O1794" s="238"/>
      <c r="P1794" s="238"/>
      <c r="Q1794" s="238"/>
      <c r="R1794" s="238"/>
      <c r="S1794" s="238"/>
      <c r="T1794" s="239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0" t="s">
        <v>268</v>
      </c>
      <c r="AU1794" s="240" t="s">
        <v>93</v>
      </c>
      <c r="AV1794" s="13" t="s">
        <v>93</v>
      </c>
      <c r="AW1794" s="13" t="s">
        <v>34</v>
      </c>
      <c r="AX1794" s="13" t="s">
        <v>74</v>
      </c>
      <c r="AY1794" s="240" t="s">
        <v>224</v>
      </c>
    </row>
    <row r="1795" s="13" customFormat="1">
      <c r="A1795" s="13"/>
      <c r="B1795" s="229"/>
      <c r="C1795" s="230"/>
      <c r="D1795" s="231" t="s">
        <v>268</v>
      </c>
      <c r="E1795" s="232" t="s">
        <v>19</v>
      </c>
      <c r="F1795" s="233" t="s">
        <v>1494</v>
      </c>
      <c r="G1795" s="230"/>
      <c r="H1795" s="234">
        <v>55.936</v>
      </c>
      <c r="I1795" s="235"/>
      <c r="J1795" s="230"/>
      <c r="K1795" s="230"/>
      <c r="L1795" s="236"/>
      <c r="M1795" s="237"/>
      <c r="N1795" s="238"/>
      <c r="O1795" s="238"/>
      <c r="P1795" s="238"/>
      <c r="Q1795" s="238"/>
      <c r="R1795" s="238"/>
      <c r="S1795" s="238"/>
      <c r="T1795" s="239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0" t="s">
        <v>268</v>
      </c>
      <c r="AU1795" s="240" t="s">
        <v>93</v>
      </c>
      <c r="AV1795" s="13" t="s">
        <v>93</v>
      </c>
      <c r="AW1795" s="13" t="s">
        <v>34</v>
      </c>
      <c r="AX1795" s="13" t="s">
        <v>74</v>
      </c>
      <c r="AY1795" s="240" t="s">
        <v>224</v>
      </c>
    </row>
    <row r="1796" s="16" customFormat="1">
      <c r="A1796" s="16"/>
      <c r="B1796" s="272"/>
      <c r="C1796" s="273"/>
      <c r="D1796" s="231" t="s">
        <v>268</v>
      </c>
      <c r="E1796" s="274" t="s">
        <v>19</v>
      </c>
      <c r="F1796" s="275" t="s">
        <v>351</v>
      </c>
      <c r="G1796" s="273"/>
      <c r="H1796" s="276">
        <v>1259.711</v>
      </c>
      <c r="I1796" s="277"/>
      <c r="J1796" s="273"/>
      <c r="K1796" s="273"/>
      <c r="L1796" s="278"/>
      <c r="M1796" s="279"/>
      <c r="N1796" s="280"/>
      <c r="O1796" s="280"/>
      <c r="P1796" s="280"/>
      <c r="Q1796" s="280"/>
      <c r="R1796" s="280"/>
      <c r="S1796" s="280"/>
      <c r="T1796" s="281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T1796" s="282" t="s">
        <v>268</v>
      </c>
      <c r="AU1796" s="282" t="s">
        <v>93</v>
      </c>
      <c r="AV1796" s="16" t="s">
        <v>231</v>
      </c>
      <c r="AW1796" s="16" t="s">
        <v>34</v>
      </c>
      <c r="AX1796" s="16" t="s">
        <v>82</v>
      </c>
      <c r="AY1796" s="282" t="s">
        <v>224</v>
      </c>
    </row>
    <row r="1797" s="12" customFormat="1" ht="22.8" customHeight="1">
      <c r="A1797" s="12"/>
      <c r="B1797" s="200"/>
      <c r="C1797" s="201"/>
      <c r="D1797" s="202" t="s">
        <v>73</v>
      </c>
      <c r="E1797" s="214" t="s">
        <v>1005</v>
      </c>
      <c r="F1797" s="214" t="s">
        <v>1809</v>
      </c>
      <c r="G1797" s="201"/>
      <c r="H1797" s="201"/>
      <c r="I1797" s="204"/>
      <c r="J1797" s="215">
        <f>BK1797</f>
        <v>0</v>
      </c>
      <c r="K1797" s="201"/>
      <c r="L1797" s="206"/>
      <c r="M1797" s="207"/>
      <c r="N1797" s="208"/>
      <c r="O1797" s="208"/>
      <c r="P1797" s="209">
        <f>SUM(P1798:P1918)</f>
        <v>0</v>
      </c>
      <c r="Q1797" s="208"/>
      <c r="R1797" s="209">
        <f>SUM(R1798:R1918)</f>
        <v>806.23111733000019</v>
      </c>
      <c r="S1797" s="208"/>
      <c r="T1797" s="210">
        <f>SUM(T1798:T1918)</f>
        <v>0</v>
      </c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R1797" s="211" t="s">
        <v>82</v>
      </c>
      <c r="AT1797" s="212" t="s">
        <v>73</v>
      </c>
      <c r="AU1797" s="212" t="s">
        <v>82</v>
      </c>
      <c r="AY1797" s="211" t="s">
        <v>224</v>
      </c>
      <c r="BK1797" s="213">
        <f>SUM(BK1798:BK1918)</f>
        <v>0</v>
      </c>
    </row>
    <row r="1798" s="2" customFormat="1" ht="33" customHeight="1">
      <c r="A1798" s="41"/>
      <c r="B1798" s="42"/>
      <c r="C1798" s="216" t="s">
        <v>1810</v>
      </c>
      <c r="D1798" s="216" t="s">
        <v>227</v>
      </c>
      <c r="E1798" s="217" t="s">
        <v>1811</v>
      </c>
      <c r="F1798" s="218" t="s">
        <v>1812</v>
      </c>
      <c r="G1798" s="219" t="s">
        <v>324</v>
      </c>
      <c r="H1798" s="220">
        <v>25.181000000000001</v>
      </c>
      <c r="I1798" s="221"/>
      <c r="J1798" s="222">
        <f>ROUND(I1798*H1798,2)</f>
        <v>0</v>
      </c>
      <c r="K1798" s="218" t="s">
        <v>312</v>
      </c>
      <c r="L1798" s="47"/>
      <c r="M1798" s="223" t="s">
        <v>19</v>
      </c>
      <c r="N1798" s="224" t="s">
        <v>46</v>
      </c>
      <c r="O1798" s="87"/>
      <c r="P1798" s="225">
        <f>O1798*H1798</f>
        <v>0</v>
      </c>
      <c r="Q1798" s="225">
        <v>2.5018699999999998</v>
      </c>
      <c r="R1798" s="225">
        <f>Q1798*H1798</f>
        <v>62.999588469999999</v>
      </c>
      <c r="S1798" s="225">
        <v>0</v>
      </c>
      <c r="T1798" s="226">
        <f>S1798*H1798</f>
        <v>0</v>
      </c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R1798" s="227" t="s">
        <v>231</v>
      </c>
      <c r="AT1798" s="227" t="s">
        <v>227</v>
      </c>
      <c r="AU1798" s="227" t="s">
        <v>93</v>
      </c>
      <c r="AY1798" s="20" t="s">
        <v>224</v>
      </c>
      <c r="BE1798" s="228">
        <f>IF(N1798="základní",J1798,0)</f>
        <v>0</v>
      </c>
      <c r="BF1798" s="228">
        <f>IF(N1798="snížená",J1798,0)</f>
        <v>0</v>
      </c>
      <c r="BG1798" s="228">
        <f>IF(N1798="zákl. přenesená",J1798,0)</f>
        <v>0</v>
      </c>
      <c r="BH1798" s="228">
        <f>IF(N1798="sníž. přenesená",J1798,0)</f>
        <v>0</v>
      </c>
      <c r="BI1798" s="228">
        <f>IF(N1798="nulová",J1798,0)</f>
        <v>0</v>
      </c>
      <c r="BJ1798" s="20" t="s">
        <v>93</v>
      </c>
      <c r="BK1798" s="228">
        <f>ROUND(I1798*H1798,2)</f>
        <v>0</v>
      </c>
      <c r="BL1798" s="20" t="s">
        <v>231</v>
      </c>
      <c r="BM1798" s="227" t="s">
        <v>1813</v>
      </c>
    </row>
    <row r="1799" s="2" customFormat="1">
      <c r="A1799" s="41"/>
      <c r="B1799" s="42"/>
      <c r="C1799" s="43"/>
      <c r="D1799" s="267" t="s">
        <v>314</v>
      </c>
      <c r="E1799" s="43"/>
      <c r="F1799" s="268" t="s">
        <v>1814</v>
      </c>
      <c r="G1799" s="43"/>
      <c r="H1799" s="43"/>
      <c r="I1799" s="269"/>
      <c r="J1799" s="43"/>
      <c r="K1799" s="43"/>
      <c r="L1799" s="47"/>
      <c r="M1799" s="270"/>
      <c r="N1799" s="271"/>
      <c r="O1799" s="87"/>
      <c r="P1799" s="87"/>
      <c r="Q1799" s="87"/>
      <c r="R1799" s="87"/>
      <c r="S1799" s="87"/>
      <c r="T1799" s="88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T1799" s="20" t="s">
        <v>314</v>
      </c>
      <c r="AU1799" s="20" t="s">
        <v>93</v>
      </c>
    </row>
    <row r="1800" s="14" customFormat="1">
      <c r="A1800" s="14"/>
      <c r="B1800" s="246"/>
      <c r="C1800" s="247"/>
      <c r="D1800" s="231" t="s">
        <v>268</v>
      </c>
      <c r="E1800" s="248" t="s">
        <v>19</v>
      </c>
      <c r="F1800" s="249" t="s">
        <v>1815</v>
      </c>
      <c r="G1800" s="247"/>
      <c r="H1800" s="248" t="s">
        <v>19</v>
      </c>
      <c r="I1800" s="250"/>
      <c r="J1800" s="247"/>
      <c r="K1800" s="247"/>
      <c r="L1800" s="251"/>
      <c r="M1800" s="252"/>
      <c r="N1800" s="253"/>
      <c r="O1800" s="253"/>
      <c r="P1800" s="253"/>
      <c r="Q1800" s="253"/>
      <c r="R1800" s="253"/>
      <c r="S1800" s="253"/>
      <c r="T1800" s="25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5" t="s">
        <v>268</v>
      </c>
      <c r="AU1800" s="255" t="s">
        <v>93</v>
      </c>
      <c r="AV1800" s="14" t="s">
        <v>82</v>
      </c>
      <c r="AW1800" s="14" t="s">
        <v>34</v>
      </c>
      <c r="AX1800" s="14" t="s">
        <v>74</v>
      </c>
      <c r="AY1800" s="255" t="s">
        <v>224</v>
      </c>
    </row>
    <row r="1801" s="13" customFormat="1">
      <c r="A1801" s="13"/>
      <c r="B1801" s="229"/>
      <c r="C1801" s="230"/>
      <c r="D1801" s="231" t="s">
        <v>268</v>
      </c>
      <c r="E1801" s="232" t="s">
        <v>19</v>
      </c>
      <c r="F1801" s="233" t="s">
        <v>1816</v>
      </c>
      <c r="G1801" s="230"/>
      <c r="H1801" s="234">
        <v>25.181000000000001</v>
      </c>
      <c r="I1801" s="235"/>
      <c r="J1801" s="230"/>
      <c r="K1801" s="230"/>
      <c r="L1801" s="236"/>
      <c r="M1801" s="237"/>
      <c r="N1801" s="238"/>
      <c r="O1801" s="238"/>
      <c r="P1801" s="238"/>
      <c r="Q1801" s="238"/>
      <c r="R1801" s="238"/>
      <c r="S1801" s="238"/>
      <c r="T1801" s="239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40" t="s">
        <v>268</v>
      </c>
      <c r="AU1801" s="240" t="s">
        <v>93</v>
      </c>
      <c r="AV1801" s="13" t="s">
        <v>93</v>
      </c>
      <c r="AW1801" s="13" t="s">
        <v>34</v>
      </c>
      <c r="AX1801" s="13" t="s">
        <v>82</v>
      </c>
      <c r="AY1801" s="240" t="s">
        <v>224</v>
      </c>
    </row>
    <row r="1802" s="2" customFormat="1" ht="44.25" customHeight="1">
      <c r="A1802" s="41"/>
      <c r="B1802" s="42"/>
      <c r="C1802" s="216" t="s">
        <v>1817</v>
      </c>
      <c r="D1802" s="216" t="s">
        <v>227</v>
      </c>
      <c r="E1802" s="217" t="s">
        <v>1818</v>
      </c>
      <c r="F1802" s="218" t="s">
        <v>1819</v>
      </c>
      <c r="G1802" s="219" t="s">
        <v>324</v>
      </c>
      <c r="H1802" s="220">
        <v>25.181000000000001</v>
      </c>
      <c r="I1802" s="221"/>
      <c r="J1802" s="222">
        <f>ROUND(I1802*H1802,2)</f>
        <v>0</v>
      </c>
      <c r="K1802" s="218" t="s">
        <v>312</v>
      </c>
      <c r="L1802" s="47"/>
      <c r="M1802" s="223" t="s">
        <v>19</v>
      </c>
      <c r="N1802" s="224" t="s">
        <v>46</v>
      </c>
      <c r="O1802" s="87"/>
      <c r="P1802" s="225">
        <f>O1802*H1802</f>
        <v>0</v>
      </c>
      <c r="Q1802" s="225">
        <v>0</v>
      </c>
      <c r="R1802" s="225">
        <f>Q1802*H1802</f>
        <v>0</v>
      </c>
      <c r="S1802" s="225">
        <v>0</v>
      </c>
      <c r="T1802" s="226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27" t="s">
        <v>231</v>
      </c>
      <c r="AT1802" s="227" t="s">
        <v>227</v>
      </c>
      <c r="AU1802" s="227" t="s">
        <v>93</v>
      </c>
      <c r="AY1802" s="20" t="s">
        <v>224</v>
      </c>
      <c r="BE1802" s="228">
        <f>IF(N1802="základní",J1802,0)</f>
        <v>0</v>
      </c>
      <c r="BF1802" s="228">
        <f>IF(N1802="snížená",J1802,0)</f>
        <v>0</v>
      </c>
      <c r="BG1802" s="228">
        <f>IF(N1802="zákl. přenesená",J1802,0)</f>
        <v>0</v>
      </c>
      <c r="BH1802" s="228">
        <f>IF(N1802="sníž. přenesená",J1802,0)</f>
        <v>0</v>
      </c>
      <c r="BI1802" s="228">
        <f>IF(N1802="nulová",J1802,0)</f>
        <v>0</v>
      </c>
      <c r="BJ1802" s="20" t="s">
        <v>93</v>
      </c>
      <c r="BK1802" s="228">
        <f>ROUND(I1802*H1802,2)</f>
        <v>0</v>
      </c>
      <c r="BL1802" s="20" t="s">
        <v>231</v>
      </c>
      <c r="BM1802" s="227" t="s">
        <v>1820</v>
      </c>
    </row>
    <row r="1803" s="2" customFormat="1">
      <c r="A1803" s="41"/>
      <c r="B1803" s="42"/>
      <c r="C1803" s="43"/>
      <c r="D1803" s="267" t="s">
        <v>314</v>
      </c>
      <c r="E1803" s="43"/>
      <c r="F1803" s="268" t="s">
        <v>1821</v>
      </c>
      <c r="G1803" s="43"/>
      <c r="H1803" s="43"/>
      <c r="I1803" s="269"/>
      <c r="J1803" s="43"/>
      <c r="K1803" s="43"/>
      <c r="L1803" s="47"/>
      <c r="M1803" s="270"/>
      <c r="N1803" s="271"/>
      <c r="O1803" s="87"/>
      <c r="P1803" s="87"/>
      <c r="Q1803" s="87"/>
      <c r="R1803" s="87"/>
      <c r="S1803" s="87"/>
      <c r="T1803" s="88"/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T1803" s="20" t="s">
        <v>314</v>
      </c>
      <c r="AU1803" s="20" t="s">
        <v>93</v>
      </c>
    </row>
    <row r="1804" s="14" customFormat="1">
      <c r="A1804" s="14"/>
      <c r="B1804" s="246"/>
      <c r="C1804" s="247"/>
      <c r="D1804" s="231" t="s">
        <v>268</v>
      </c>
      <c r="E1804" s="248" t="s">
        <v>19</v>
      </c>
      <c r="F1804" s="249" t="s">
        <v>1815</v>
      </c>
      <c r="G1804" s="247"/>
      <c r="H1804" s="248" t="s">
        <v>19</v>
      </c>
      <c r="I1804" s="250"/>
      <c r="J1804" s="247"/>
      <c r="K1804" s="247"/>
      <c r="L1804" s="251"/>
      <c r="M1804" s="252"/>
      <c r="N1804" s="253"/>
      <c r="O1804" s="253"/>
      <c r="P1804" s="253"/>
      <c r="Q1804" s="253"/>
      <c r="R1804" s="253"/>
      <c r="S1804" s="253"/>
      <c r="T1804" s="25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5" t="s">
        <v>268</v>
      </c>
      <c r="AU1804" s="255" t="s">
        <v>93</v>
      </c>
      <c r="AV1804" s="14" t="s">
        <v>82</v>
      </c>
      <c r="AW1804" s="14" t="s">
        <v>34</v>
      </c>
      <c r="AX1804" s="14" t="s">
        <v>74</v>
      </c>
      <c r="AY1804" s="255" t="s">
        <v>224</v>
      </c>
    </row>
    <row r="1805" s="13" customFormat="1">
      <c r="A1805" s="13"/>
      <c r="B1805" s="229"/>
      <c r="C1805" s="230"/>
      <c r="D1805" s="231" t="s">
        <v>268</v>
      </c>
      <c r="E1805" s="232" t="s">
        <v>19</v>
      </c>
      <c r="F1805" s="233" t="s">
        <v>1816</v>
      </c>
      <c r="G1805" s="230"/>
      <c r="H1805" s="234">
        <v>25.181000000000001</v>
      </c>
      <c r="I1805" s="235"/>
      <c r="J1805" s="230"/>
      <c r="K1805" s="230"/>
      <c r="L1805" s="236"/>
      <c r="M1805" s="237"/>
      <c r="N1805" s="238"/>
      <c r="O1805" s="238"/>
      <c r="P1805" s="238"/>
      <c r="Q1805" s="238"/>
      <c r="R1805" s="238"/>
      <c r="S1805" s="238"/>
      <c r="T1805" s="239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0" t="s">
        <v>268</v>
      </c>
      <c r="AU1805" s="240" t="s">
        <v>93</v>
      </c>
      <c r="AV1805" s="13" t="s">
        <v>93</v>
      </c>
      <c r="AW1805" s="13" t="s">
        <v>34</v>
      </c>
      <c r="AX1805" s="13" t="s">
        <v>82</v>
      </c>
      <c r="AY1805" s="240" t="s">
        <v>224</v>
      </c>
    </row>
    <row r="1806" s="2" customFormat="1" ht="21.75" customHeight="1">
      <c r="A1806" s="41"/>
      <c r="B1806" s="42"/>
      <c r="C1806" s="216" t="s">
        <v>1822</v>
      </c>
      <c r="D1806" s="216" t="s">
        <v>227</v>
      </c>
      <c r="E1806" s="217" t="s">
        <v>1823</v>
      </c>
      <c r="F1806" s="218" t="s">
        <v>1824</v>
      </c>
      <c r="G1806" s="219" t="s">
        <v>371</v>
      </c>
      <c r="H1806" s="220">
        <v>0.67500000000000004</v>
      </c>
      <c r="I1806" s="221"/>
      <c r="J1806" s="222">
        <f>ROUND(I1806*H1806,2)</f>
        <v>0</v>
      </c>
      <c r="K1806" s="218" t="s">
        <v>312</v>
      </c>
      <c r="L1806" s="47"/>
      <c r="M1806" s="223" t="s">
        <v>19</v>
      </c>
      <c r="N1806" s="224" t="s">
        <v>46</v>
      </c>
      <c r="O1806" s="87"/>
      <c r="P1806" s="225">
        <f>O1806*H1806</f>
        <v>0</v>
      </c>
      <c r="Q1806" s="225">
        <v>1.06277</v>
      </c>
      <c r="R1806" s="225">
        <f>Q1806*H1806</f>
        <v>0.71736975000000003</v>
      </c>
      <c r="S1806" s="225">
        <v>0</v>
      </c>
      <c r="T1806" s="226">
        <f>S1806*H1806</f>
        <v>0</v>
      </c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R1806" s="227" t="s">
        <v>231</v>
      </c>
      <c r="AT1806" s="227" t="s">
        <v>227</v>
      </c>
      <c r="AU1806" s="227" t="s">
        <v>93</v>
      </c>
      <c r="AY1806" s="20" t="s">
        <v>224</v>
      </c>
      <c r="BE1806" s="228">
        <f>IF(N1806="základní",J1806,0)</f>
        <v>0</v>
      </c>
      <c r="BF1806" s="228">
        <f>IF(N1806="snížená",J1806,0)</f>
        <v>0</v>
      </c>
      <c r="BG1806" s="228">
        <f>IF(N1806="zákl. přenesená",J1806,0)</f>
        <v>0</v>
      </c>
      <c r="BH1806" s="228">
        <f>IF(N1806="sníž. přenesená",J1806,0)</f>
        <v>0</v>
      </c>
      <c r="BI1806" s="228">
        <f>IF(N1806="nulová",J1806,0)</f>
        <v>0</v>
      </c>
      <c r="BJ1806" s="20" t="s">
        <v>93</v>
      </c>
      <c r="BK1806" s="228">
        <f>ROUND(I1806*H1806,2)</f>
        <v>0</v>
      </c>
      <c r="BL1806" s="20" t="s">
        <v>231</v>
      </c>
      <c r="BM1806" s="227" t="s">
        <v>1825</v>
      </c>
    </row>
    <row r="1807" s="2" customFormat="1">
      <c r="A1807" s="41"/>
      <c r="B1807" s="42"/>
      <c r="C1807" s="43"/>
      <c r="D1807" s="267" t="s">
        <v>314</v>
      </c>
      <c r="E1807" s="43"/>
      <c r="F1807" s="268" t="s">
        <v>1826</v>
      </c>
      <c r="G1807" s="43"/>
      <c r="H1807" s="43"/>
      <c r="I1807" s="269"/>
      <c r="J1807" s="43"/>
      <c r="K1807" s="43"/>
      <c r="L1807" s="47"/>
      <c r="M1807" s="270"/>
      <c r="N1807" s="271"/>
      <c r="O1807" s="87"/>
      <c r="P1807" s="87"/>
      <c r="Q1807" s="87"/>
      <c r="R1807" s="87"/>
      <c r="S1807" s="87"/>
      <c r="T1807" s="88"/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T1807" s="20" t="s">
        <v>314</v>
      </c>
      <c r="AU1807" s="20" t="s">
        <v>93</v>
      </c>
    </row>
    <row r="1808" s="14" customFormat="1">
      <c r="A1808" s="14"/>
      <c r="B1808" s="246"/>
      <c r="C1808" s="247"/>
      <c r="D1808" s="231" t="s">
        <v>268</v>
      </c>
      <c r="E1808" s="248" t="s">
        <v>19</v>
      </c>
      <c r="F1808" s="249" t="s">
        <v>1815</v>
      </c>
      <c r="G1808" s="247"/>
      <c r="H1808" s="248" t="s">
        <v>19</v>
      </c>
      <c r="I1808" s="250"/>
      <c r="J1808" s="247"/>
      <c r="K1808" s="247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268</v>
      </c>
      <c r="AU1808" s="255" t="s">
        <v>93</v>
      </c>
      <c r="AV1808" s="14" t="s">
        <v>82</v>
      </c>
      <c r="AW1808" s="14" t="s">
        <v>34</v>
      </c>
      <c r="AX1808" s="14" t="s">
        <v>74</v>
      </c>
      <c r="AY1808" s="255" t="s">
        <v>224</v>
      </c>
    </row>
    <row r="1809" s="13" customFormat="1">
      <c r="A1809" s="13"/>
      <c r="B1809" s="229"/>
      <c r="C1809" s="230"/>
      <c r="D1809" s="231" t="s">
        <v>268</v>
      </c>
      <c r="E1809" s="232" t="s">
        <v>19</v>
      </c>
      <c r="F1809" s="233" t="s">
        <v>1827</v>
      </c>
      <c r="G1809" s="230"/>
      <c r="H1809" s="234">
        <v>0.67500000000000004</v>
      </c>
      <c r="I1809" s="235"/>
      <c r="J1809" s="230"/>
      <c r="K1809" s="230"/>
      <c r="L1809" s="236"/>
      <c r="M1809" s="237"/>
      <c r="N1809" s="238"/>
      <c r="O1809" s="238"/>
      <c r="P1809" s="238"/>
      <c r="Q1809" s="238"/>
      <c r="R1809" s="238"/>
      <c r="S1809" s="238"/>
      <c r="T1809" s="239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0" t="s">
        <v>268</v>
      </c>
      <c r="AU1809" s="240" t="s">
        <v>93</v>
      </c>
      <c r="AV1809" s="13" t="s">
        <v>93</v>
      </c>
      <c r="AW1809" s="13" t="s">
        <v>34</v>
      </c>
      <c r="AX1809" s="13" t="s">
        <v>82</v>
      </c>
      <c r="AY1809" s="240" t="s">
        <v>224</v>
      </c>
    </row>
    <row r="1810" s="2" customFormat="1" ht="24.15" customHeight="1">
      <c r="A1810" s="41"/>
      <c r="B1810" s="42"/>
      <c r="C1810" s="216" t="s">
        <v>1828</v>
      </c>
      <c r="D1810" s="216" t="s">
        <v>227</v>
      </c>
      <c r="E1810" s="217" t="s">
        <v>1829</v>
      </c>
      <c r="F1810" s="218" t="s">
        <v>1830</v>
      </c>
      <c r="G1810" s="219" t="s">
        <v>266</v>
      </c>
      <c r="H1810" s="220">
        <v>4285.1580000000004</v>
      </c>
      <c r="I1810" s="221"/>
      <c r="J1810" s="222">
        <f>ROUND(I1810*H1810,2)</f>
        <v>0</v>
      </c>
      <c r="K1810" s="218" t="s">
        <v>312</v>
      </c>
      <c r="L1810" s="47"/>
      <c r="M1810" s="223" t="s">
        <v>19</v>
      </c>
      <c r="N1810" s="224" t="s">
        <v>46</v>
      </c>
      <c r="O1810" s="87"/>
      <c r="P1810" s="225">
        <f>O1810*H1810</f>
        <v>0</v>
      </c>
      <c r="Q1810" s="225">
        <v>0.1173</v>
      </c>
      <c r="R1810" s="225">
        <f>Q1810*H1810</f>
        <v>502.64903340000006</v>
      </c>
      <c r="S1810" s="225">
        <v>0</v>
      </c>
      <c r="T1810" s="226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7" t="s">
        <v>231</v>
      </c>
      <c r="AT1810" s="227" t="s">
        <v>227</v>
      </c>
      <c r="AU1810" s="227" t="s">
        <v>93</v>
      </c>
      <c r="AY1810" s="20" t="s">
        <v>224</v>
      </c>
      <c r="BE1810" s="228">
        <f>IF(N1810="základní",J1810,0)</f>
        <v>0</v>
      </c>
      <c r="BF1810" s="228">
        <f>IF(N1810="snížená",J1810,0)</f>
        <v>0</v>
      </c>
      <c r="BG1810" s="228">
        <f>IF(N1810="zákl. přenesená",J1810,0)</f>
        <v>0</v>
      </c>
      <c r="BH1810" s="228">
        <f>IF(N1810="sníž. přenesená",J1810,0)</f>
        <v>0</v>
      </c>
      <c r="BI1810" s="228">
        <f>IF(N1810="nulová",J1810,0)</f>
        <v>0</v>
      </c>
      <c r="BJ1810" s="20" t="s">
        <v>93</v>
      </c>
      <c r="BK1810" s="228">
        <f>ROUND(I1810*H1810,2)</f>
        <v>0</v>
      </c>
      <c r="BL1810" s="20" t="s">
        <v>231</v>
      </c>
      <c r="BM1810" s="227" t="s">
        <v>1831</v>
      </c>
    </row>
    <row r="1811" s="2" customFormat="1">
      <c r="A1811" s="41"/>
      <c r="B1811" s="42"/>
      <c r="C1811" s="43"/>
      <c r="D1811" s="267" t="s">
        <v>314</v>
      </c>
      <c r="E1811" s="43"/>
      <c r="F1811" s="268" t="s">
        <v>1832</v>
      </c>
      <c r="G1811" s="43"/>
      <c r="H1811" s="43"/>
      <c r="I1811" s="269"/>
      <c r="J1811" s="43"/>
      <c r="K1811" s="43"/>
      <c r="L1811" s="47"/>
      <c r="M1811" s="270"/>
      <c r="N1811" s="271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314</v>
      </c>
      <c r="AU1811" s="20" t="s">
        <v>93</v>
      </c>
    </row>
    <row r="1812" s="14" customFormat="1">
      <c r="A1812" s="14"/>
      <c r="B1812" s="246"/>
      <c r="C1812" s="247"/>
      <c r="D1812" s="231" t="s">
        <v>268</v>
      </c>
      <c r="E1812" s="248" t="s">
        <v>19</v>
      </c>
      <c r="F1812" s="249" t="s">
        <v>1833</v>
      </c>
      <c r="G1812" s="247"/>
      <c r="H1812" s="248" t="s">
        <v>19</v>
      </c>
      <c r="I1812" s="250"/>
      <c r="J1812" s="247"/>
      <c r="K1812" s="247"/>
      <c r="L1812" s="251"/>
      <c r="M1812" s="252"/>
      <c r="N1812" s="253"/>
      <c r="O1812" s="253"/>
      <c r="P1812" s="253"/>
      <c r="Q1812" s="253"/>
      <c r="R1812" s="253"/>
      <c r="S1812" s="253"/>
      <c r="T1812" s="25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5" t="s">
        <v>268</v>
      </c>
      <c r="AU1812" s="255" t="s">
        <v>93</v>
      </c>
      <c r="AV1812" s="14" t="s">
        <v>82</v>
      </c>
      <c r="AW1812" s="14" t="s">
        <v>34</v>
      </c>
      <c r="AX1812" s="14" t="s">
        <v>74</v>
      </c>
      <c r="AY1812" s="255" t="s">
        <v>224</v>
      </c>
    </row>
    <row r="1813" s="13" customFormat="1">
      <c r="A1813" s="13"/>
      <c r="B1813" s="229"/>
      <c r="C1813" s="230"/>
      <c r="D1813" s="231" t="s">
        <v>268</v>
      </c>
      <c r="E1813" s="232" t="s">
        <v>19</v>
      </c>
      <c r="F1813" s="233" t="s">
        <v>1834</v>
      </c>
      <c r="G1813" s="230"/>
      <c r="H1813" s="234">
        <v>357.60000000000002</v>
      </c>
      <c r="I1813" s="235"/>
      <c r="J1813" s="230"/>
      <c r="K1813" s="230"/>
      <c r="L1813" s="236"/>
      <c r="M1813" s="237"/>
      <c r="N1813" s="238"/>
      <c r="O1813" s="238"/>
      <c r="P1813" s="238"/>
      <c r="Q1813" s="238"/>
      <c r="R1813" s="238"/>
      <c r="S1813" s="238"/>
      <c r="T1813" s="239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0" t="s">
        <v>268</v>
      </c>
      <c r="AU1813" s="240" t="s">
        <v>93</v>
      </c>
      <c r="AV1813" s="13" t="s">
        <v>93</v>
      </c>
      <c r="AW1813" s="13" t="s">
        <v>34</v>
      </c>
      <c r="AX1813" s="13" t="s">
        <v>74</v>
      </c>
      <c r="AY1813" s="240" t="s">
        <v>224</v>
      </c>
    </row>
    <row r="1814" s="14" customFormat="1">
      <c r="A1814" s="14"/>
      <c r="B1814" s="246"/>
      <c r="C1814" s="247"/>
      <c r="D1814" s="231" t="s">
        <v>268</v>
      </c>
      <c r="E1814" s="248" t="s">
        <v>19</v>
      </c>
      <c r="F1814" s="249" t="s">
        <v>1835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268</v>
      </c>
      <c r="AU1814" s="255" t="s">
        <v>93</v>
      </c>
      <c r="AV1814" s="14" t="s">
        <v>82</v>
      </c>
      <c r="AW1814" s="14" t="s">
        <v>34</v>
      </c>
      <c r="AX1814" s="14" t="s">
        <v>74</v>
      </c>
      <c r="AY1814" s="255" t="s">
        <v>224</v>
      </c>
    </row>
    <row r="1815" s="13" customFormat="1">
      <c r="A1815" s="13"/>
      <c r="B1815" s="229"/>
      <c r="C1815" s="230"/>
      <c r="D1815" s="231" t="s">
        <v>268</v>
      </c>
      <c r="E1815" s="232" t="s">
        <v>19</v>
      </c>
      <c r="F1815" s="233" t="s">
        <v>1836</v>
      </c>
      <c r="G1815" s="230"/>
      <c r="H1815" s="234">
        <v>2310.4000000000001</v>
      </c>
      <c r="I1815" s="235"/>
      <c r="J1815" s="230"/>
      <c r="K1815" s="230"/>
      <c r="L1815" s="236"/>
      <c r="M1815" s="237"/>
      <c r="N1815" s="238"/>
      <c r="O1815" s="238"/>
      <c r="P1815" s="238"/>
      <c r="Q1815" s="238"/>
      <c r="R1815" s="238"/>
      <c r="S1815" s="238"/>
      <c r="T1815" s="239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0" t="s">
        <v>268</v>
      </c>
      <c r="AU1815" s="240" t="s">
        <v>93</v>
      </c>
      <c r="AV1815" s="13" t="s">
        <v>93</v>
      </c>
      <c r="AW1815" s="13" t="s">
        <v>34</v>
      </c>
      <c r="AX1815" s="13" t="s">
        <v>74</v>
      </c>
      <c r="AY1815" s="240" t="s">
        <v>224</v>
      </c>
    </row>
    <row r="1816" s="14" customFormat="1">
      <c r="A1816" s="14"/>
      <c r="B1816" s="246"/>
      <c r="C1816" s="247"/>
      <c r="D1816" s="231" t="s">
        <v>268</v>
      </c>
      <c r="E1816" s="248" t="s">
        <v>19</v>
      </c>
      <c r="F1816" s="249" t="s">
        <v>1837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268</v>
      </c>
      <c r="AU1816" s="255" t="s">
        <v>93</v>
      </c>
      <c r="AV1816" s="14" t="s">
        <v>82</v>
      </c>
      <c r="AW1816" s="14" t="s">
        <v>34</v>
      </c>
      <c r="AX1816" s="14" t="s">
        <v>74</v>
      </c>
      <c r="AY1816" s="255" t="s">
        <v>224</v>
      </c>
    </row>
    <row r="1817" s="13" customFormat="1">
      <c r="A1817" s="13"/>
      <c r="B1817" s="229"/>
      <c r="C1817" s="230"/>
      <c r="D1817" s="231" t="s">
        <v>268</v>
      </c>
      <c r="E1817" s="232" t="s">
        <v>19</v>
      </c>
      <c r="F1817" s="233" t="s">
        <v>1838</v>
      </c>
      <c r="G1817" s="230"/>
      <c r="H1817" s="234">
        <v>252.90000000000001</v>
      </c>
      <c r="I1817" s="235"/>
      <c r="J1817" s="230"/>
      <c r="K1817" s="230"/>
      <c r="L1817" s="236"/>
      <c r="M1817" s="237"/>
      <c r="N1817" s="238"/>
      <c r="O1817" s="238"/>
      <c r="P1817" s="238"/>
      <c r="Q1817" s="238"/>
      <c r="R1817" s="238"/>
      <c r="S1817" s="238"/>
      <c r="T1817" s="239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0" t="s">
        <v>268</v>
      </c>
      <c r="AU1817" s="240" t="s">
        <v>93</v>
      </c>
      <c r="AV1817" s="13" t="s">
        <v>93</v>
      </c>
      <c r="AW1817" s="13" t="s">
        <v>34</v>
      </c>
      <c r="AX1817" s="13" t="s">
        <v>74</v>
      </c>
      <c r="AY1817" s="240" t="s">
        <v>224</v>
      </c>
    </row>
    <row r="1818" s="14" customFormat="1">
      <c r="A1818" s="14"/>
      <c r="B1818" s="246"/>
      <c r="C1818" s="247"/>
      <c r="D1818" s="231" t="s">
        <v>268</v>
      </c>
      <c r="E1818" s="248" t="s">
        <v>19</v>
      </c>
      <c r="F1818" s="249" t="s">
        <v>1839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268</v>
      </c>
      <c r="AU1818" s="255" t="s">
        <v>93</v>
      </c>
      <c r="AV1818" s="14" t="s">
        <v>82</v>
      </c>
      <c r="AW1818" s="14" t="s">
        <v>34</v>
      </c>
      <c r="AX1818" s="14" t="s">
        <v>74</v>
      </c>
      <c r="AY1818" s="255" t="s">
        <v>224</v>
      </c>
    </row>
    <row r="1819" s="13" customFormat="1">
      <c r="A1819" s="13"/>
      <c r="B1819" s="229"/>
      <c r="C1819" s="230"/>
      <c r="D1819" s="231" t="s">
        <v>268</v>
      </c>
      <c r="E1819" s="232" t="s">
        <v>19</v>
      </c>
      <c r="F1819" s="233" t="s">
        <v>1840</v>
      </c>
      <c r="G1819" s="230"/>
      <c r="H1819" s="234">
        <v>138.69999999999999</v>
      </c>
      <c r="I1819" s="235"/>
      <c r="J1819" s="230"/>
      <c r="K1819" s="230"/>
      <c r="L1819" s="236"/>
      <c r="M1819" s="237"/>
      <c r="N1819" s="238"/>
      <c r="O1819" s="238"/>
      <c r="P1819" s="238"/>
      <c r="Q1819" s="238"/>
      <c r="R1819" s="238"/>
      <c r="S1819" s="238"/>
      <c r="T1819" s="239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0" t="s">
        <v>268</v>
      </c>
      <c r="AU1819" s="240" t="s">
        <v>93</v>
      </c>
      <c r="AV1819" s="13" t="s">
        <v>93</v>
      </c>
      <c r="AW1819" s="13" t="s">
        <v>34</v>
      </c>
      <c r="AX1819" s="13" t="s">
        <v>74</v>
      </c>
      <c r="AY1819" s="240" t="s">
        <v>224</v>
      </c>
    </row>
    <row r="1820" s="14" customFormat="1">
      <c r="A1820" s="14"/>
      <c r="B1820" s="246"/>
      <c r="C1820" s="247"/>
      <c r="D1820" s="231" t="s">
        <v>268</v>
      </c>
      <c r="E1820" s="248" t="s">
        <v>19</v>
      </c>
      <c r="F1820" s="249" t="s">
        <v>1841</v>
      </c>
      <c r="G1820" s="247"/>
      <c r="H1820" s="248" t="s">
        <v>19</v>
      </c>
      <c r="I1820" s="250"/>
      <c r="J1820" s="247"/>
      <c r="K1820" s="247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268</v>
      </c>
      <c r="AU1820" s="255" t="s">
        <v>93</v>
      </c>
      <c r="AV1820" s="14" t="s">
        <v>82</v>
      </c>
      <c r="AW1820" s="14" t="s">
        <v>34</v>
      </c>
      <c r="AX1820" s="14" t="s">
        <v>74</v>
      </c>
      <c r="AY1820" s="255" t="s">
        <v>224</v>
      </c>
    </row>
    <row r="1821" s="13" customFormat="1">
      <c r="A1821" s="13"/>
      <c r="B1821" s="229"/>
      <c r="C1821" s="230"/>
      <c r="D1821" s="231" t="s">
        <v>268</v>
      </c>
      <c r="E1821" s="232" t="s">
        <v>19</v>
      </c>
      <c r="F1821" s="233" t="s">
        <v>1842</v>
      </c>
      <c r="G1821" s="230"/>
      <c r="H1821" s="234">
        <v>534.79999999999995</v>
      </c>
      <c r="I1821" s="235"/>
      <c r="J1821" s="230"/>
      <c r="K1821" s="230"/>
      <c r="L1821" s="236"/>
      <c r="M1821" s="237"/>
      <c r="N1821" s="238"/>
      <c r="O1821" s="238"/>
      <c r="P1821" s="238"/>
      <c r="Q1821" s="238"/>
      <c r="R1821" s="238"/>
      <c r="S1821" s="238"/>
      <c r="T1821" s="239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0" t="s">
        <v>268</v>
      </c>
      <c r="AU1821" s="240" t="s">
        <v>93</v>
      </c>
      <c r="AV1821" s="13" t="s">
        <v>93</v>
      </c>
      <c r="AW1821" s="13" t="s">
        <v>34</v>
      </c>
      <c r="AX1821" s="13" t="s">
        <v>74</v>
      </c>
      <c r="AY1821" s="240" t="s">
        <v>224</v>
      </c>
    </row>
    <row r="1822" s="14" customFormat="1">
      <c r="A1822" s="14"/>
      <c r="B1822" s="246"/>
      <c r="C1822" s="247"/>
      <c r="D1822" s="231" t="s">
        <v>268</v>
      </c>
      <c r="E1822" s="248" t="s">
        <v>19</v>
      </c>
      <c r="F1822" s="249" t="s">
        <v>1843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268</v>
      </c>
      <c r="AU1822" s="255" t="s">
        <v>93</v>
      </c>
      <c r="AV1822" s="14" t="s">
        <v>82</v>
      </c>
      <c r="AW1822" s="14" t="s">
        <v>34</v>
      </c>
      <c r="AX1822" s="14" t="s">
        <v>74</v>
      </c>
      <c r="AY1822" s="255" t="s">
        <v>224</v>
      </c>
    </row>
    <row r="1823" s="13" customFormat="1">
      <c r="A1823" s="13"/>
      <c r="B1823" s="229"/>
      <c r="C1823" s="230"/>
      <c r="D1823" s="231" t="s">
        <v>268</v>
      </c>
      <c r="E1823" s="232" t="s">
        <v>19</v>
      </c>
      <c r="F1823" s="233" t="s">
        <v>1844</v>
      </c>
      <c r="G1823" s="230"/>
      <c r="H1823" s="234">
        <v>119.8</v>
      </c>
      <c r="I1823" s="235"/>
      <c r="J1823" s="230"/>
      <c r="K1823" s="230"/>
      <c r="L1823" s="236"/>
      <c r="M1823" s="237"/>
      <c r="N1823" s="238"/>
      <c r="O1823" s="238"/>
      <c r="P1823" s="238"/>
      <c r="Q1823" s="238"/>
      <c r="R1823" s="238"/>
      <c r="S1823" s="238"/>
      <c r="T1823" s="239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0" t="s">
        <v>268</v>
      </c>
      <c r="AU1823" s="240" t="s">
        <v>93</v>
      </c>
      <c r="AV1823" s="13" t="s">
        <v>93</v>
      </c>
      <c r="AW1823" s="13" t="s">
        <v>34</v>
      </c>
      <c r="AX1823" s="13" t="s">
        <v>74</v>
      </c>
      <c r="AY1823" s="240" t="s">
        <v>224</v>
      </c>
    </row>
    <row r="1824" s="14" customFormat="1">
      <c r="A1824" s="14"/>
      <c r="B1824" s="246"/>
      <c r="C1824" s="247"/>
      <c r="D1824" s="231" t="s">
        <v>268</v>
      </c>
      <c r="E1824" s="248" t="s">
        <v>19</v>
      </c>
      <c r="F1824" s="249" t="s">
        <v>1845</v>
      </c>
      <c r="G1824" s="247"/>
      <c r="H1824" s="248" t="s">
        <v>19</v>
      </c>
      <c r="I1824" s="250"/>
      <c r="J1824" s="247"/>
      <c r="K1824" s="247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268</v>
      </c>
      <c r="AU1824" s="255" t="s">
        <v>93</v>
      </c>
      <c r="AV1824" s="14" t="s">
        <v>82</v>
      </c>
      <c r="AW1824" s="14" t="s">
        <v>34</v>
      </c>
      <c r="AX1824" s="14" t="s">
        <v>74</v>
      </c>
      <c r="AY1824" s="255" t="s">
        <v>224</v>
      </c>
    </row>
    <row r="1825" s="13" customFormat="1">
      <c r="A1825" s="13"/>
      <c r="B1825" s="229"/>
      <c r="C1825" s="230"/>
      <c r="D1825" s="231" t="s">
        <v>268</v>
      </c>
      <c r="E1825" s="232" t="s">
        <v>19</v>
      </c>
      <c r="F1825" s="233" t="s">
        <v>1846</v>
      </c>
      <c r="G1825" s="230"/>
      <c r="H1825" s="234">
        <v>133.19999999999999</v>
      </c>
      <c r="I1825" s="235"/>
      <c r="J1825" s="230"/>
      <c r="K1825" s="230"/>
      <c r="L1825" s="236"/>
      <c r="M1825" s="237"/>
      <c r="N1825" s="238"/>
      <c r="O1825" s="238"/>
      <c r="P1825" s="238"/>
      <c r="Q1825" s="238"/>
      <c r="R1825" s="238"/>
      <c r="S1825" s="238"/>
      <c r="T1825" s="239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0" t="s">
        <v>268</v>
      </c>
      <c r="AU1825" s="240" t="s">
        <v>93</v>
      </c>
      <c r="AV1825" s="13" t="s">
        <v>93</v>
      </c>
      <c r="AW1825" s="13" t="s">
        <v>34</v>
      </c>
      <c r="AX1825" s="13" t="s">
        <v>74</v>
      </c>
      <c r="AY1825" s="240" t="s">
        <v>224</v>
      </c>
    </row>
    <row r="1826" s="14" customFormat="1">
      <c r="A1826" s="14"/>
      <c r="B1826" s="246"/>
      <c r="C1826" s="247"/>
      <c r="D1826" s="231" t="s">
        <v>268</v>
      </c>
      <c r="E1826" s="248" t="s">
        <v>19</v>
      </c>
      <c r="F1826" s="249" t="s">
        <v>1847</v>
      </c>
      <c r="G1826" s="247"/>
      <c r="H1826" s="248" t="s">
        <v>19</v>
      </c>
      <c r="I1826" s="250"/>
      <c r="J1826" s="247"/>
      <c r="K1826" s="247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268</v>
      </c>
      <c r="AU1826" s="255" t="s">
        <v>93</v>
      </c>
      <c r="AV1826" s="14" t="s">
        <v>82</v>
      </c>
      <c r="AW1826" s="14" t="s">
        <v>34</v>
      </c>
      <c r="AX1826" s="14" t="s">
        <v>74</v>
      </c>
      <c r="AY1826" s="255" t="s">
        <v>224</v>
      </c>
    </row>
    <row r="1827" s="13" customFormat="1">
      <c r="A1827" s="13"/>
      <c r="B1827" s="229"/>
      <c r="C1827" s="230"/>
      <c r="D1827" s="231" t="s">
        <v>268</v>
      </c>
      <c r="E1827" s="232" t="s">
        <v>19</v>
      </c>
      <c r="F1827" s="233" t="s">
        <v>1848</v>
      </c>
      <c r="G1827" s="230"/>
      <c r="H1827" s="234">
        <v>319</v>
      </c>
      <c r="I1827" s="235"/>
      <c r="J1827" s="230"/>
      <c r="K1827" s="230"/>
      <c r="L1827" s="236"/>
      <c r="M1827" s="237"/>
      <c r="N1827" s="238"/>
      <c r="O1827" s="238"/>
      <c r="P1827" s="238"/>
      <c r="Q1827" s="238"/>
      <c r="R1827" s="238"/>
      <c r="S1827" s="238"/>
      <c r="T1827" s="23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0" t="s">
        <v>268</v>
      </c>
      <c r="AU1827" s="240" t="s">
        <v>93</v>
      </c>
      <c r="AV1827" s="13" t="s">
        <v>93</v>
      </c>
      <c r="AW1827" s="13" t="s">
        <v>34</v>
      </c>
      <c r="AX1827" s="13" t="s">
        <v>74</v>
      </c>
      <c r="AY1827" s="240" t="s">
        <v>224</v>
      </c>
    </row>
    <row r="1828" s="14" customFormat="1">
      <c r="A1828" s="14"/>
      <c r="B1828" s="246"/>
      <c r="C1828" s="247"/>
      <c r="D1828" s="231" t="s">
        <v>268</v>
      </c>
      <c r="E1828" s="248" t="s">
        <v>19</v>
      </c>
      <c r="F1828" s="249" t="s">
        <v>1849</v>
      </c>
      <c r="G1828" s="247"/>
      <c r="H1828" s="248" t="s">
        <v>19</v>
      </c>
      <c r="I1828" s="250"/>
      <c r="J1828" s="247"/>
      <c r="K1828" s="247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268</v>
      </c>
      <c r="AU1828" s="255" t="s">
        <v>93</v>
      </c>
      <c r="AV1828" s="14" t="s">
        <v>82</v>
      </c>
      <c r="AW1828" s="14" t="s">
        <v>34</v>
      </c>
      <c r="AX1828" s="14" t="s">
        <v>74</v>
      </c>
      <c r="AY1828" s="255" t="s">
        <v>224</v>
      </c>
    </row>
    <row r="1829" s="13" customFormat="1">
      <c r="A1829" s="13"/>
      <c r="B1829" s="229"/>
      <c r="C1829" s="230"/>
      <c r="D1829" s="231" t="s">
        <v>268</v>
      </c>
      <c r="E1829" s="232" t="s">
        <v>19</v>
      </c>
      <c r="F1829" s="233" t="s">
        <v>1850</v>
      </c>
      <c r="G1829" s="230"/>
      <c r="H1829" s="234">
        <v>3.7000000000000002</v>
      </c>
      <c r="I1829" s="235"/>
      <c r="J1829" s="230"/>
      <c r="K1829" s="230"/>
      <c r="L1829" s="236"/>
      <c r="M1829" s="237"/>
      <c r="N1829" s="238"/>
      <c r="O1829" s="238"/>
      <c r="P1829" s="238"/>
      <c r="Q1829" s="238"/>
      <c r="R1829" s="238"/>
      <c r="S1829" s="238"/>
      <c r="T1829" s="239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0" t="s">
        <v>268</v>
      </c>
      <c r="AU1829" s="240" t="s">
        <v>93</v>
      </c>
      <c r="AV1829" s="13" t="s">
        <v>93</v>
      </c>
      <c r="AW1829" s="13" t="s">
        <v>34</v>
      </c>
      <c r="AX1829" s="13" t="s">
        <v>74</v>
      </c>
      <c r="AY1829" s="240" t="s">
        <v>224</v>
      </c>
    </row>
    <row r="1830" s="14" customFormat="1">
      <c r="A1830" s="14"/>
      <c r="B1830" s="246"/>
      <c r="C1830" s="247"/>
      <c r="D1830" s="231" t="s">
        <v>268</v>
      </c>
      <c r="E1830" s="248" t="s">
        <v>19</v>
      </c>
      <c r="F1830" s="249" t="s">
        <v>1851</v>
      </c>
      <c r="G1830" s="247"/>
      <c r="H1830" s="248" t="s">
        <v>19</v>
      </c>
      <c r="I1830" s="250"/>
      <c r="J1830" s="247"/>
      <c r="K1830" s="247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268</v>
      </c>
      <c r="AU1830" s="255" t="s">
        <v>93</v>
      </c>
      <c r="AV1830" s="14" t="s">
        <v>82</v>
      </c>
      <c r="AW1830" s="14" t="s">
        <v>34</v>
      </c>
      <c r="AX1830" s="14" t="s">
        <v>74</v>
      </c>
      <c r="AY1830" s="255" t="s">
        <v>224</v>
      </c>
    </row>
    <row r="1831" s="13" customFormat="1">
      <c r="A1831" s="13"/>
      <c r="B1831" s="229"/>
      <c r="C1831" s="230"/>
      <c r="D1831" s="231" t="s">
        <v>268</v>
      </c>
      <c r="E1831" s="232" t="s">
        <v>19</v>
      </c>
      <c r="F1831" s="233" t="s">
        <v>1852</v>
      </c>
      <c r="G1831" s="230"/>
      <c r="H1831" s="234">
        <v>18.800000000000001</v>
      </c>
      <c r="I1831" s="235"/>
      <c r="J1831" s="230"/>
      <c r="K1831" s="230"/>
      <c r="L1831" s="236"/>
      <c r="M1831" s="237"/>
      <c r="N1831" s="238"/>
      <c r="O1831" s="238"/>
      <c r="P1831" s="238"/>
      <c r="Q1831" s="238"/>
      <c r="R1831" s="238"/>
      <c r="S1831" s="238"/>
      <c r="T1831" s="239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0" t="s">
        <v>268</v>
      </c>
      <c r="AU1831" s="240" t="s">
        <v>93</v>
      </c>
      <c r="AV1831" s="13" t="s">
        <v>93</v>
      </c>
      <c r="AW1831" s="13" t="s">
        <v>34</v>
      </c>
      <c r="AX1831" s="13" t="s">
        <v>74</v>
      </c>
      <c r="AY1831" s="240" t="s">
        <v>224</v>
      </c>
    </row>
    <row r="1832" s="14" customFormat="1">
      <c r="A1832" s="14"/>
      <c r="B1832" s="246"/>
      <c r="C1832" s="247"/>
      <c r="D1832" s="231" t="s">
        <v>268</v>
      </c>
      <c r="E1832" s="248" t="s">
        <v>19</v>
      </c>
      <c r="F1832" s="249" t="s">
        <v>1853</v>
      </c>
      <c r="G1832" s="247"/>
      <c r="H1832" s="248" t="s">
        <v>19</v>
      </c>
      <c r="I1832" s="250"/>
      <c r="J1832" s="247"/>
      <c r="K1832" s="247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268</v>
      </c>
      <c r="AU1832" s="255" t="s">
        <v>93</v>
      </c>
      <c r="AV1832" s="14" t="s">
        <v>82</v>
      </c>
      <c r="AW1832" s="14" t="s">
        <v>34</v>
      </c>
      <c r="AX1832" s="14" t="s">
        <v>74</v>
      </c>
      <c r="AY1832" s="255" t="s">
        <v>224</v>
      </c>
    </row>
    <row r="1833" s="13" customFormat="1">
      <c r="A1833" s="13"/>
      <c r="B1833" s="229"/>
      <c r="C1833" s="230"/>
      <c r="D1833" s="231" t="s">
        <v>268</v>
      </c>
      <c r="E1833" s="232" t="s">
        <v>19</v>
      </c>
      <c r="F1833" s="233" t="s">
        <v>1854</v>
      </c>
      <c r="G1833" s="230"/>
      <c r="H1833" s="234">
        <v>52.558</v>
      </c>
      <c r="I1833" s="235"/>
      <c r="J1833" s="230"/>
      <c r="K1833" s="230"/>
      <c r="L1833" s="236"/>
      <c r="M1833" s="237"/>
      <c r="N1833" s="238"/>
      <c r="O1833" s="238"/>
      <c r="P1833" s="238"/>
      <c r="Q1833" s="238"/>
      <c r="R1833" s="238"/>
      <c r="S1833" s="238"/>
      <c r="T1833" s="239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0" t="s">
        <v>268</v>
      </c>
      <c r="AU1833" s="240" t="s">
        <v>93</v>
      </c>
      <c r="AV1833" s="13" t="s">
        <v>93</v>
      </c>
      <c r="AW1833" s="13" t="s">
        <v>34</v>
      </c>
      <c r="AX1833" s="13" t="s">
        <v>74</v>
      </c>
      <c r="AY1833" s="240" t="s">
        <v>224</v>
      </c>
    </row>
    <row r="1834" s="14" customFormat="1">
      <c r="A1834" s="14"/>
      <c r="B1834" s="246"/>
      <c r="C1834" s="247"/>
      <c r="D1834" s="231" t="s">
        <v>268</v>
      </c>
      <c r="E1834" s="248" t="s">
        <v>19</v>
      </c>
      <c r="F1834" s="249" t="s">
        <v>1855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268</v>
      </c>
      <c r="AU1834" s="255" t="s">
        <v>93</v>
      </c>
      <c r="AV1834" s="14" t="s">
        <v>82</v>
      </c>
      <c r="AW1834" s="14" t="s">
        <v>34</v>
      </c>
      <c r="AX1834" s="14" t="s">
        <v>74</v>
      </c>
      <c r="AY1834" s="255" t="s">
        <v>224</v>
      </c>
    </row>
    <row r="1835" s="13" customFormat="1">
      <c r="A1835" s="13"/>
      <c r="B1835" s="229"/>
      <c r="C1835" s="230"/>
      <c r="D1835" s="231" t="s">
        <v>268</v>
      </c>
      <c r="E1835" s="232" t="s">
        <v>19</v>
      </c>
      <c r="F1835" s="233" t="s">
        <v>1856</v>
      </c>
      <c r="G1835" s="230"/>
      <c r="H1835" s="234">
        <v>43.700000000000003</v>
      </c>
      <c r="I1835" s="235"/>
      <c r="J1835" s="230"/>
      <c r="K1835" s="230"/>
      <c r="L1835" s="236"/>
      <c r="M1835" s="237"/>
      <c r="N1835" s="238"/>
      <c r="O1835" s="238"/>
      <c r="P1835" s="238"/>
      <c r="Q1835" s="238"/>
      <c r="R1835" s="238"/>
      <c r="S1835" s="238"/>
      <c r="T1835" s="239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0" t="s">
        <v>268</v>
      </c>
      <c r="AU1835" s="240" t="s">
        <v>93</v>
      </c>
      <c r="AV1835" s="13" t="s">
        <v>93</v>
      </c>
      <c r="AW1835" s="13" t="s">
        <v>34</v>
      </c>
      <c r="AX1835" s="13" t="s">
        <v>74</v>
      </c>
      <c r="AY1835" s="240" t="s">
        <v>224</v>
      </c>
    </row>
    <row r="1836" s="16" customFormat="1">
      <c r="A1836" s="16"/>
      <c r="B1836" s="272"/>
      <c r="C1836" s="273"/>
      <c r="D1836" s="231" t="s">
        <v>268</v>
      </c>
      <c r="E1836" s="274" t="s">
        <v>19</v>
      </c>
      <c r="F1836" s="275" t="s">
        <v>351</v>
      </c>
      <c r="G1836" s="273"/>
      <c r="H1836" s="276">
        <v>4285.1580000000004</v>
      </c>
      <c r="I1836" s="277"/>
      <c r="J1836" s="273"/>
      <c r="K1836" s="273"/>
      <c r="L1836" s="278"/>
      <c r="M1836" s="279"/>
      <c r="N1836" s="280"/>
      <c r="O1836" s="280"/>
      <c r="P1836" s="280"/>
      <c r="Q1836" s="280"/>
      <c r="R1836" s="280"/>
      <c r="S1836" s="280"/>
      <c r="T1836" s="281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T1836" s="282" t="s">
        <v>268</v>
      </c>
      <c r="AU1836" s="282" t="s">
        <v>93</v>
      </c>
      <c r="AV1836" s="16" t="s">
        <v>231</v>
      </c>
      <c r="AW1836" s="16" t="s">
        <v>34</v>
      </c>
      <c r="AX1836" s="16" t="s">
        <v>82</v>
      </c>
      <c r="AY1836" s="282" t="s">
        <v>224</v>
      </c>
    </row>
    <row r="1837" s="2" customFormat="1" ht="37.8" customHeight="1">
      <c r="A1837" s="41"/>
      <c r="B1837" s="42"/>
      <c r="C1837" s="216" t="s">
        <v>1857</v>
      </c>
      <c r="D1837" s="216" t="s">
        <v>227</v>
      </c>
      <c r="E1837" s="217" t="s">
        <v>1858</v>
      </c>
      <c r="F1837" s="218" t="s">
        <v>1859</v>
      </c>
      <c r="G1837" s="219" t="s">
        <v>266</v>
      </c>
      <c r="H1837" s="220">
        <v>6677.8770000000004</v>
      </c>
      <c r="I1837" s="221"/>
      <c r="J1837" s="222">
        <f>ROUND(I1837*H1837,2)</f>
        <v>0</v>
      </c>
      <c r="K1837" s="218" t="s">
        <v>312</v>
      </c>
      <c r="L1837" s="47"/>
      <c r="M1837" s="223" t="s">
        <v>19</v>
      </c>
      <c r="N1837" s="224" t="s">
        <v>46</v>
      </c>
      <c r="O1837" s="87"/>
      <c r="P1837" s="225">
        <f>O1837*H1837</f>
        <v>0</v>
      </c>
      <c r="Q1837" s="225">
        <v>0.011730000000000001</v>
      </c>
      <c r="R1837" s="225">
        <f>Q1837*H1837</f>
        <v>78.331497210000009</v>
      </c>
      <c r="S1837" s="225">
        <v>0</v>
      </c>
      <c r="T1837" s="226">
        <f>S1837*H1837</f>
        <v>0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27" t="s">
        <v>231</v>
      </c>
      <c r="AT1837" s="227" t="s">
        <v>227</v>
      </c>
      <c r="AU1837" s="227" t="s">
        <v>93</v>
      </c>
      <c r="AY1837" s="20" t="s">
        <v>224</v>
      </c>
      <c r="BE1837" s="228">
        <f>IF(N1837="základní",J1837,0)</f>
        <v>0</v>
      </c>
      <c r="BF1837" s="228">
        <f>IF(N1837="snížená",J1837,0)</f>
        <v>0</v>
      </c>
      <c r="BG1837" s="228">
        <f>IF(N1837="zákl. přenesená",J1837,0)</f>
        <v>0</v>
      </c>
      <c r="BH1837" s="228">
        <f>IF(N1837="sníž. přenesená",J1837,0)</f>
        <v>0</v>
      </c>
      <c r="BI1837" s="228">
        <f>IF(N1837="nulová",J1837,0)</f>
        <v>0</v>
      </c>
      <c r="BJ1837" s="20" t="s">
        <v>93</v>
      </c>
      <c r="BK1837" s="228">
        <f>ROUND(I1837*H1837,2)</f>
        <v>0</v>
      </c>
      <c r="BL1837" s="20" t="s">
        <v>231</v>
      </c>
      <c r="BM1837" s="227" t="s">
        <v>1860</v>
      </c>
    </row>
    <row r="1838" s="2" customFormat="1">
      <c r="A1838" s="41"/>
      <c r="B1838" s="42"/>
      <c r="C1838" s="43"/>
      <c r="D1838" s="267" t="s">
        <v>314</v>
      </c>
      <c r="E1838" s="43"/>
      <c r="F1838" s="268" t="s">
        <v>1861</v>
      </c>
      <c r="G1838" s="43"/>
      <c r="H1838" s="43"/>
      <c r="I1838" s="269"/>
      <c r="J1838" s="43"/>
      <c r="K1838" s="43"/>
      <c r="L1838" s="47"/>
      <c r="M1838" s="270"/>
      <c r="N1838" s="271"/>
      <c r="O1838" s="87"/>
      <c r="P1838" s="87"/>
      <c r="Q1838" s="87"/>
      <c r="R1838" s="87"/>
      <c r="S1838" s="87"/>
      <c r="T1838" s="88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T1838" s="20" t="s">
        <v>314</v>
      </c>
      <c r="AU1838" s="20" t="s">
        <v>93</v>
      </c>
    </row>
    <row r="1839" s="14" customFormat="1">
      <c r="A1839" s="14"/>
      <c r="B1839" s="246"/>
      <c r="C1839" s="247"/>
      <c r="D1839" s="231" t="s">
        <v>268</v>
      </c>
      <c r="E1839" s="248" t="s">
        <v>19</v>
      </c>
      <c r="F1839" s="249" t="s">
        <v>1833</v>
      </c>
      <c r="G1839" s="247"/>
      <c r="H1839" s="248" t="s">
        <v>19</v>
      </c>
      <c r="I1839" s="250"/>
      <c r="J1839" s="247"/>
      <c r="K1839" s="247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268</v>
      </c>
      <c r="AU1839" s="255" t="s">
        <v>93</v>
      </c>
      <c r="AV1839" s="14" t="s">
        <v>82</v>
      </c>
      <c r="AW1839" s="14" t="s">
        <v>34</v>
      </c>
      <c r="AX1839" s="14" t="s">
        <v>74</v>
      </c>
      <c r="AY1839" s="255" t="s">
        <v>224</v>
      </c>
    </row>
    <row r="1840" s="13" customFormat="1">
      <c r="A1840" s="13"/>
      <c r="B1840" s="229"/>
      <c r="C1840" s="230"/>
      <c r="D1840" s="231" t="s">
        <v>268</v>
      </c>
      <c r="E1840" s="232" t="s">
        <v>19</v>
      </c>
      <c r="F1840" s="233" t="s">
        <v>1862</v>
      </c>
      <c r="G1840" s="230"/>
      <c r="H1840" s="234">
        <v>715.20000000000005</v>
      </c>
      <c r="I1840" s="235"/>
      <c r="J1840" s="230"/>
      <c r="K1840" s="230"/>
      <c r="L1840" s="236"/>
      <c r="M1840" s="237"/>
      <c r="N1840" s="238"/>
      <c r="O1840" s="238"/>
      <c r="P1840" s="238"/>
      <c r="Q1840" s="238"/>
      <c r="R1840" s="238"/>
      <c r="S1840" s="238"/>
      <c r="T1840" s="239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0" t="s">
        <v>268</v>
      </c>
      <c r="AU1840" s="240" t="s">
        <v>93</v>
      </c>
      <c r="AV1840" s="13" t="s">
        <v>93</v>
      </c>
      <c r="AW1840" s="13" t="s">
        <v>34</v>
      </c>
      <c r="AX1840" s="13" t="s">
        <v>74</v>
      </c>
      <c r="AY1840" s="240" t="s">
        <v>224</v>
      </c>
    </row>
    <row r="1841" s="14" customFormat="1">
      <c r="A1841" s="14"/>
      <c r="B1841" s="246"/>
      <c r="C1841" s="247"/>
      <c r="D1841" s="231" t="s">
        <v>268</v>
      </c>
      <c r="E1841" s="248" t="s">
        <v>19</v>
      </c>
      <c r="F1841" s="249" t="s">
        <v>1835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268</v>
      </c>
      <c r="AU1841" s="255" t="s">
        <v>93</v>
      </c>
      <c r="AV1841" s="14" t="s">
        <v>82</v>
      </c>
      <c r="AW1841" s="14" t="s">
        <v>34</v>
      </c>
      <c r="AX1841" s="14" t="s">
        <v>74</v>
      </c>
      <c r="AY1841" s="255" t="s">
        <v>224</v>
      </c>
    </row>
    <row r="1842" s="13" customFormat="1">
      <c r="A1842" s="13"/>
      <c r="B1842" s="229"/>
      <c r="C1842" s="230"/>
      <c r="D1842" s="231" t="s">
        <v>268</v>
      </c>
      <c r="E1842" s="232" t="s">
        <v>19</v>
      </c>
      <c r="F1842" s="233" t="s">
        <v>1863</v>
      </c>
      <c r="G1842" s="230"/>
      <c r="H1842" s="234">
        <v>4620.8000000000002</v>
      </c>
      <c r="I1842" s="235"/>
      <c r="J1842" s="230"/>
      <c r="K1842" s="230"/>
      <c r="L1842" s="236"/>
      <c r="M1842" s="237"/>
      <c r="N1842" s="238"/>
      <c r="O1842" s="238"/>
      <c r="P1842" s="238"/>
      <c r="Q1842" s="238"/>
      <c r="R1842" s="238"/>
      <c r="S1842" s="238"/>
      <c r="T1842" s="23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0" t="s">
        <v>268</v>
      </c>
      <c r="AU1842" s="240" t="s">
        <v>93</v>
      </c>
      <c r="AV1842" s="13" t="s">
        <v>93</v>
      </c>
      <c r="AW1842" s="13" t="s">
        <v>34</v>
      </c>
      <c r="AX1842" s="13" t="s">
        <v>74</v>
      </c>
      <c r="AY1842" s="240" t="s">
        <v>224</v>
      </c>
    </row>
    <row r="1843" s="14" customFormat="1">
      <c r="A1843" s="14"/>
      <c r="B1843" s="246"/>
      <c r="C1843" s="247"/>
      <c r="D1843" s="231" t="s">
        <v>268</v>
      </c>
      <c r="E1843" s="248" t="s">
        <v>19</v>
      </c>
      <c r="F1843" s="249" t="s">
        <v>1837</v>
      </c>
      <c r="G1843" s="247"/>
      <c r="H1843" s="248" t="s">
        <v>19</v>
      </c>
      <c r="I1843" s="250"/>
      <c r="J1843" s="247"/>
      <c r="K1843" s="247"/>
      <c r="L1843" s="251"/>
      <c r="M1843" s="252"/>
      <c r="N1843" s="253"/>
      <c r="O1843" s="253"/>
      <c r="P1843" s="253"/>
      <c r="Q1843" s="253"/>
      <c r="R1843" s="253"/>
      <c r="S1843" s="253"/>
      <c r="T1843" s="25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55" t="s">
        <v>268</v>
      </c>
      <c r="AU1843" s="255" t="s">
        <v>93</v>
      </c>
      <c r="AV1843" s="14" t="s">
        <v>82</v>
      </c>
      <c r="AW1843" s="14" t="s">
        <v>34</v>
      </c>
      <c r="AX1843" s="14" t="s">
        <v>74</v>
      </c>
      <c r="AY1843" s="255" t="s">
        <v>224</v>
      </c>
    </row>
    <row r="1844" s="13" customFormat="1">
      <c r="A1844" s="13"/>
      <c r="B1844" s="229"/>
      <c r="C1844" s="230"/>
      <c r="D1844" s="231" t="s">
        <v>268</v>
      </c>
      <c r="E1844" s="232" t="s">
        <v>19</v>
      </c>
      <c r="F1844" s="233" t="s">
        <v>1864</v>
      </c>
      <c r="G1844" s="230"/>
      <c r="H1844" s="234">
        <v>252.90000000000001</v>
      </c>
      <c r="I1844" s="235"/>
      <c r="J1844" s="230"/>
      <c r="K1844" s="230"/>
      <c r="L1844" s="236"/>
      <c r="M1844" s="237"/>
      <c r="N1844" s="238"/>
      <c r="O1844" s="238"/>
      <c r="P1844" s="238"/>
      <c r="Q1844" s="238"/>
      <c r="R1844" s="238"/>
      <c r="S1844" s="238"/>
      <c r="T1844" s="239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0" t="s">
        <v>268</v>
      </c>
      <c r="AU1844" s="240" t="s">
        <v>93</v>
      </c>
      <c r="AV1844" s="13" t="s">
        <v>93</v>
      </c>
      <c r="AW1844" s="13" t="s">
        <v>34</v>
      </c>
      <c r="AX1844" s="13" t="s">
        <v>74</v>
      </c>
      <c r="AY1844" s="240" t="s">
        <v>224</v>
      </c>
    </row>
    <row r="1845" s="14" customFormat="1">
      <c r="A1845" s="14"/>
      <c r="B1845" s="246"/>
      <c r="C1845" s="247"/>
      <c r="D1845" s="231" t="s">
        <v>268</v>
      </c>
      <c r="E1845" s="248" t="s">
        <v>19</v>
      </c>
      <c r="F1845" s="249" t="s">
        <v>1839</v>
      </c>
      <c r="G1845" s="247"/>
      <c r="H1845" s="248" t="s">
        <v>19</v>
      </c>
      <c r="I1845" s="250"/>
      <c r="J1845" s="247"/>
      <c r="K1845" s="247"/>
      <c r="L1845" s="251"/>
      <c r="M1845" s="252"/>
      <c r="N1845" s="253"/>
      <c r="O1845" s="253"/>
      <c r="P1845" s="253"/>
      <c r="Q1845" s="253"/>
      <c r="R1845" s="253"/>
      <c r="S1845" s="253"/>
      <c r="T1845" s="25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5" t="s">
        <v>268</v>
      </c>
      <c r="AU1845" s="255" t="s">
        <v>93</v>
      </c>
      <c r="AV1845" s="14" t="s">
        <v>82</v>
      </c>
      <c r="AW1845" s="14" t="s">
        <v>34</v>
      </c>
      <c r="AX1845" s="14" t="s">
        <v>74</v>
      </c>
      <c r="AY1845" s="255" t="s">
        <v>224</v>
      </c>
    </row>
    <row r="1846" s="13" customFormat="1">
      <c r="A1846" s="13"/>
      <c r="B1846" s="229"/>
      <c r="C1846" s="230"/>
      <c r="D1846" s="231" t="s">
        <v>268</v>
      </c>
      <c r="E1846" s="232" t="s">
        <v>19</v>
      </c>
      <c r="F1846" s="233" t="s">
        <v>1865</v>
      </c>
      <c r="G1846" s="230"/>
      <c r="H1846" s="234">
        <v>138.69999999999999</v>
      </c>
      <c r="I1846" s="235"/>
      <c r="J1846" s="230"/>
      <c r="K1846" s="230"/>
      <c r="L1846" s="236"/>
      <c r="M1846" s="237"/>
      <c r="N1846" s="238"/>
      <c r="O1846" s="238"/>
      <c r="P1846" s="238"/>
      <c r="Q1846" s="238"/>
      <c r="R1846" s="238"/>
      <c r="S1846" s="238"/>
      <c r="T1846" s="239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40" t="s">
        <v>268</v>
      </c>
      <c r="AU1846" s="240" t="s">
        <v>93</v>
      </c>
      <c r="AV1846" s="13" t="s">
        <v>93</v>
      </c>
      <c r="AW1846" s="13" t="s">
        <v>34</v>
      </c>
      <c r="AX1846" s="13" t="s">
        <v>74</v>
      </c>
      <c r="AY1846" s="240" t="s">
        <v>224</v>
      </c>
    </row>
    <row r="1847" s="14" customFormat="1">
      <c r="A1847" s="14"/>
      <c r="B1847" s="246"/>
      <c r="C1847" s="247"/>
      <c r="D1847" s="231" t="s">
        <v>268</v>
      </c>
      <c r="E1847" s="248" t="s">
        <v>19</v>
      </c>
      <c r="F1847" s="249" t="s">
        <v>1841</v>
      </c>
      <c r="G1847" s="247"/>
      <c r="H1847" s="248" t="s">
        <v>19</v>
      </c>
      <c r="I1847" s="250"/>
      <c r="J1847" s="247"/>
      <c r="K1847" s="247"/>
      <c r="L1847" s="251"/>
      <c r="M1847" s="252"/>
      <c r="N1847" s="253"/>
      <c r="O1847" s="253"/>
      <c r="P1847" s="253"/>
      <c r="Q1847" s="253"/>
      <c r="R1847" s="253"/>
      <c r="S1847" s="253"/>
      <c r="T1847" s="25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5" t="s">
        <v>268</v>
      </c>
      <c r="AU1847" s="255" t="s">
        <v>93</v>
      </c>
      <c r="AV1847" s="14" t="s">
        <v>82</v>
      </c>
      <c r="AW1847" s="14" t="s">
        <v>34</v>
      </c>
      <c r="AX1847" s="14" t="s">
        <v>74</v>
      </c>
      <c r="AY1847" s="255" t="s">
        <v>224</v>
      </c>
    </row>
    <row r="1848" s="13" customFormat="1">
      <c r="A1848" s="13"/>
      <c r="B1848" s="229"/>
      <c r="C1848" s="230"/>
      <c r="D1848" s="231" t="s">
        <v>268</v>
      </c>
      <c r="E1848" s="232" t="s">
        <v>19</v>
      </c>
      <c r="F1848" s="233" t="s">
        <v>1866</v>
      </c>
      <c r="G1848" s="230"/>
      <c r="H1848" s="234">
        <v>534.79999999999995</v>
      </c>
      <c r="I1848" s="235"/>
      <c r="J1848" s="230"/>
      <c r="K1848" s="230"/>
      <c r="L1848" s="236"/>
      <c r="M1848" s="237"/>
      <c r="N1848" s="238"/>
      <c r="O1848" s="238"/>
      <c r="P1848" s="238"/>
      <c r="Q1848" s="238"/>
      <c r="R1848" s="238"/>
      <c r="S1848" s="238"/>
      <c r="T1848" s="239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40" t="s">
        <v>268</v>
      </c>
      <c r="AU1848" s="240" t="s">
        <v>93</v>
      </c>
      <c r="AV1848" s="13" t="s">
        <v>93</v>
      </c>
      <c r="AW1848" s="13" t="s">
        <v>34</v>
      </c>
      <c r="AX1848" s="13" t="s">
        <v>74</v>
      </c>
      <c r="AY1848" s="240" t="s">
        <v>224</v>
      </c>
    </row>
    <row r="1849" s="14" customFormat="1">
      <c r="A1849" s="14"/>
      <c r="B1849" s="246"/>
      <c r="C1849" s="247"/>
      <c r="D1849" s="231" t="s">
        <v>268</v>
      </c>
      <c r="E1849" s="248" t="s">
        <v>19</v>
      </c>
      <c r="F1849" s="249" t="s">
        <v>1843</v>
      </c>
      <c r="G1849" s="247"/>
      <c r="H1849" s="248" t="s">
        <v>19</v>
      </c>
      <c r="I1849" s="250"/>
      <c r="J1849" s="247"/>
      <c r="K1849" s="247"/>
      <c r="L1849" s="251"/>
      <c r="M1849" s="252"/>
      <c r="N1849" s="253"/>
      <c r="O1849" s="253"/>
      <c r="P1849" s="253"/>
      <c r="Q1849" s="253"/>
      <c r="R1849" s="253"/>
      <c r="S1849" s="253"/>
      <c r="T1849" s="25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5" t="s">
        <v>268</v>
      </c>
      <c r="AU1849" s="255" t="s">
        <v>93</v>
      </c>
      <c r="AV1849" s="14" t="s">
        <v>82</v>
      </c>
      <c r="AW1849" s="14" t="s">
        <v>34</v>
      </c>
      <c r="AX1849" s="14" t="s">
        <v>74</v>
      </c>
      <c r="AY1849" s="255" t="s">
        <v>224</v>
      </c>
    </row>
    <row r="1850" s="13" customFormat="1">
      <c r="A1850" s="13"/>
      <c r="B1850" s="229"/>
      <c r="C1850" s="230"/>
      <c r="D1850" s="231" t="s">
        <v>268</v>
      </c>
      <c r="E1850" s="232" t="s">
        <v>19</v>
      </c>
      <c r="F1850" s="233" t="s">
        <v>1867</v>
      </c>
      <c r="G1850" s="230"/>
      <c r="H1850" s="234">
        <v>71.879999999999995</v>
      </c>
      <c r="I1850" s="235"/>
      <c r="J1850" s="230"/>
      <c r="K1850" s="230"/>
      <c r="L1850" s="236"/>
      <c r="M1850" s="237"/>
      <c r="N1850" s="238"/>
      <c r="O1850" s="238"/>
      <c r="P1850" s="238"/>
      <c r="Q1850" s="238"/>
      <c r="R1850" s="238"/>
      <c r="S1850" s="238"/>
      <c r="T1850" s="239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40" t="s">
        <v>268</v>
      </c>
      <c r="AU1850" s="240" t="s">
        <v>93</v>
      </c>
      <c r="AV1850" s="13" t="s">
        <v>93</v>
      </c>
      <c r="AW1850" s="13" t="s">
        <v>34</v>
      </c>
      <c r="AX1850" s="13" t="s">
        <v>74</v>
      </c>
      <c r="AY1850" s="240" t="s">
        <v>224</v>
      </c>
    </row>
    <row r="1851" s="14" customFormat="1">
      <c r="A1851" s="14"/>
      <c r="B1851" s="246"/>
      <c r="C1851" s="247"/>
      <c r="D1851" s="231" t="s">
        <v>268</v>
      </c>
      <c r="E1851" s="248" t="s">
        <v>19</v>
      </c>
      <c r="F1851" s="249" t="s">
        <v>1845</v>
      </c>
      <c r="G1851" s="247"/>
      <c r="H1851" s="248" t="s">
        <v>19</v>
      </c>
      <c r="I1851" s="250"/>
      <c r="J1851" s="247"/>
      <c r="K1851" s="247"/>
      <c r="L1851" s="251"/>
      <c r="M1851" s="252"/>
      <c r="N1851" s="253"/>
      <c r="O1851" s="253"/>
      <c r="P1851" s="253"/>
      <c r="Q1851" s="253"/>
      <c r="R1851" s="253"/>
      <c r="S1851" s="253"/>
      <c r="T1851" s="25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5" t="s">
        <v>268</v>
      </c>
      <c r="AU1851" s="255" t="s">
        <v>93</v>
      </c>
      <c r="AV1851" s="14" t="s">
        <v>82</v>
      </c>
      <c r="AW1851" s="14" t="s">
        <v>34</v>
      </c>
      <c r="AX1851" s="14" t="s">
        <v>74</v>
      </c>
      <c r="AY1851" s="255" t="s">
        <v>224</v>
      </c>
    </row>
    <row r="1852" s="13" customFormat="1">
      <c r="A1852" s="13"/>
      <c r="B1852" s="229"/>
      <c r="C1852" s="230"/>
      <c r="D1852" s="231" t="s">
        <v>268</v>
      </c>
      <c r="E1852" s="232" t="s">
        <v>19</v>
      </c>
      <c r="F1852" s="233" t="s">
        <v>1868</v>
      </c>
      <c r="G1852" s="230"/>
      <c r="H1852" s="234">
        <v>26.640000000000001</v>
      </c>
      <c r="I1852" s="235"/>
      <c r="J1852" s="230"/>
      <c r="K1852" s="230"/>
      <c r="L1852" s="236"/>
      <c r="M1852" s="237"/>
      <c r="N1852" s="238"/>
      <c r="O1852" s="238"/>
      <c r="P1852" s="238"/>
      <c r="Q1852" s="238"/>
      <c r="R1852" s="238"/>
      <c r="S1852" s="238"/>
      <c r="T1852" s="239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0" t="s">
        <v>268</v>
      </c>
      <c r="AU1852" s="240" t="s">
        <v>93</v>
      </c>
      <c r="AV1852" s="13" t="s">
        <v>93</v>
      </c>
      <c r="AW1852" s="13" t="s">
        <v>34</v>
      </c>
      <c r="AX1852" s="13" t="s">
        <v>74</v>
      </c>
      <c r="AY1852" s="240" t="s">
        <v>224</v>
      </c>
    </row>
    <row r="1853" s="14" customFormat="1">
      <c r="A1853" s="14"/>
      <c r="B1853" s="246"/>
      <c r="C1853" s="247"/>
      <c r="D1853" s="231" t="s">
        <v>268</v>
      </c>
      <c r="E1853" s="248" t="s">
        <v>19</v>
      </c>
      <c r="F1853" s="249" t="s">
        <v>1847</v>
      </c>
      <c r="G1853" s="247"/>
      <c r="H1853" s="248" t="s">
        <v>19</v>
      </c>
      <c r="I1853" s="250"/>
      <c r="J1853" s="247"/>
      <c r="K1853" s="247"/>
      <c r="L1853" s="251"/>
      <c r="M1853" s="252"/>
      <c r="N1853" s="253"/>
      <c r="O1853" s="253"/>
      <c r="P1853" s="253"/>
      <c r="Q1853" s="253"/>
      <c r="R1853" s="253"/>
      <c r="S1853" s="253"/>
      <c r="T1853" s="25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5" t="s">
        <v>268</v>
      </c>
      <c r="AU1853" s="255" t="s">
        <v>93</v>
      </c>
      <c r="AV1853" s="14" t="s">
        <v>82</v>
      </c>
      <c r="AW1853" s="14" t="s">
        <v>34</v>
      </c>
      <c r="AX1853" s="14" t="s">
        <v>74</v>
      </c>
      <c r="AY1853" s="255" t="s">
        <v>224</v>
      </c>
    </row>
    <row r="1854" s="13" customFormat="1">
      <c r="A1854" s="13"/>
      <c r="B1854" s="229"/>
      <c r="C1854" s="230"/>
      <c r="D1854" s="231" t="s">
        <v>268</v>
      </c>
      <c r="E1854" s="232" t="s">
        <v>19</v>
      </c>
      <c r="F1854" s="233" t="s">
        <v>1869</v>
      </c>
      <c r="G1854" s="230"/>
      <c r="H1854" s="234">
        <v>63.799999999999997</v>
      </c>
      <c r="I1854" s="235"/>
      <c r="J1854" s="230"/>
      <c r="K1854" s="230"/>
      <c r="L1854" s="236"/>
      <c r="M1854" s="237"/>
      <c r="N1854" s="238"/>
      <c r="O1854" s="238"/>
      <c r="P1854" s="238"/>
      <c r="Q1854" s="238"/>
      <c r="R1854" s="238"/>
      <c r="S1854" s="238"/>
      <c r="T1854" s="239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40" t="s">
        <v>268</v>
      </c>
      <c r="AU1854" s="240" t="s">
        <v>93</v>
      </c>
      <c r="AV1854" s="13" t="s">
        <v>93</v>
      </c>
      <c r="AW1854" s="13" t="s">
        <v>34</v>
      </c>
      <c r="AX1854" s="13" t="s">
        <v>74</v>
      </c>
      <c r="AY1854" s="240" t="s">
        <v>224</v>
      </c>
    </row>
    <row r="1855" s="14" customFormat="1">
      <c r="A1855" s="14"/>
      <c r="B1855" s="246"/>
      <c r="C1855" s="247"/>
      <c r="D1855" s="231" t="s">
        <v>268</v>
      </c>
      <c r="E1855" s="248" t="s">
        <v>19</v>
      </c>
      <c r="F1855" s="249" t="s">
        <v>1849</v>
      </c>
      <c r="G1855" s="247"/>
      <c r="H1855" s="248" t="s">
        <v>19</v>
      </c>
      <c r="I1855" s="250"/>
      <c r="J1855" s="247"/>
      <c r="K1855" s="247"/>
      <c r="L1855" s="251"/>
      <c r="M1855" s="252"/>
      <c r="N1855" s="253"/>
      <c r="O1855" s="253"/>
      <c r="P1855" s="253"/>
      <c r="Q1855" s="253"/>
      <c r="R1855" s="253"/>
      <c r="S1855" s="253"/>
      <c r="T1855" s="25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5" t="s">
        <v>268</v>
      </c>
      <c r="AU1855" s="255" t="s">
        <v>93</v>
      </c>
      <c r="AV1855" s="14" t="s">
        <v>82</v>
      </c>
      <c r="AW1855" s="14" t="s">
        <v>34</v>
      </c>
      <c r="AX1855" s="14" t="s">
        <v>74</v>
      </c>
      <c r="AY1855" s="255" t="s">
        <v>224</v>
      </c>
    </row>
    <row r="1856" s="13" customFormat="1">
      <c r="A1856" s="13"/>
      <c r="B1856" s="229"/>
      <c r="C1856" s="230"/>
      <c r="D1856" s="231" t="s">
        <v>268</v>
      </c>
      <c r="E1856" s="232" t="s">
        <v>19</v>
      </c>
      <c r="F1856" s="233" t="s">
        <v>1870</v>
      </c>
      <c r="G1856" s="230"/>
      <c r="H1856" s="234">
        <v>4.4400000000000004</v>
      </c>
      <c r="I1856" s="235"/>
      <c r="J1856" s="230"/>
      <c r="K1856" s="230"/>
      <c r="L1856" s="236"/>
      <c r="M1856" s="237"/>
      <c r="N1856" s="238"/>
      <c r="O1856" s="238"/>
      <c r="P1856" s="238"/>
      <c r="Q1856" s="238"/>
      <c r="R1856" s="238"/>
      <c r="S1856" s="238"/>
      <c r="T1856" s="239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0" t="s">
        <v>268</v>
      </c>
      <c r="AU1856" s="240" t="s">
        <v>93</v>
      </c>
      <c r="AV1856" s="13" t="s">
        <v>93</v>
      </c>
      <c r="AW1856" s="13" t="s">
        <v>34</v>
      </c>
      <c r="AX1856" s="13" t="s">
        <v>74</v>
      </c>
      <c r="AY1856" s="240" t="s">
        <v>224</v>
      </c>
    </row>
    <row r="1857" s="14" customFormat="1">
      <c r="A1857" s="14"/>
      <c r="B1857" s="246"/>
      <c r="C1857" s="247"/>
      <c r="D1857" s="231" t="s">
        <v>268</v>
      </c>
      <c r="E1857" s="248" t="s">
        <v>19</v>
      </c>
      <c r="F1857" s="249" t="s">
        <v>1851</v>
      </c>
      <c r="G1857" s="247"/>
      <c r="H1857" s="248" t="s">
        <v>19</v>
      </c>
      <c r="I1857" s="250"/>
      <c r="J1857" s="247"/>
      <c r="K1857" s="247"/>
      <c r="L1857" s="251"/>
      <c r="M1857" s="252"/>
      <c r="N1857" s="253"/>
      <c r="O1857" s="253"/>
      <c r="P1857" s="253"/>
      <c r="Q1857" s="253"/>
      <c r="R1857" s="253"/>
      <c r="S1857" s="253"/>
      <c r="T1857" s="25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55" t="s">
        <v>268</v>
      </c>
      <c r="AU1857" s="255" t="s">
        <v>93</v>
      </c>
      <c r="AV1857" s="14" t="s">
        <v>82</v>
      </c>
      <c r="AW1857" s="14" t="s">
        <v>34</v>
      </c>
      <c r="AX1857" s="14" t="s">
        <v>74</v>
      </c>
      <c r="AY1857" s="255" t="s">
        <v>224</v>
      </c>
    </row>
    <row r="1858" s="13" customFormat="1">
      <c r="A1858" s="13"/>
      <c r="B1858" s="229"/>
      <c r="C1858" s="230"/>
      <c r="D1858" s="231" t="s">
        <v>268</v>
      </c>
      <c r="E1858" s="232" t="s">
        <v>19</v>
      </c>
      <c r="F1858" s="233" t="s">
        <v>1871</v>
      </c>
      <c r="G1858" s="230"/>
      <c r="H1858" s="234">
        <v>26.32</v>
      </c>
      <c r="I1858" s="235"/>
      <c r="J1858" s="230"/>
      <c r="K1858" s="230"/>
      <c r="L1858" s="236"/>
      <c r="M1858" s="237"/>
      <c r="N1858" s="238"/>
      <c r="O1858" s="238"/>
      <c r="P1858" s="238"/>
      <c r="Q1858" s="238"/>
      <c r="R1858" s="238"/>
      <c r="S1858" s="238"/>
      <c r="T1858" s="239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0" t="s">
        <v>268</v>
      </c>
      <c r="AU1858" s="240" t="s">
        <v>93</v>
      </c>
      <c r="AV1858" s="13" t="s">
        <v>93</v>
      </c>
      <c r="AW1858" s="13" t="s">
        <v>34</v>
      </c>
      <c r="AX1858" s="13" t="s">
        <v>74</v>
      </c>
      <c r="AY1858" s="240" t="s">
        <v>224</v>
      </c>
    </row>
    <row r="1859" s="14" customFormat="1">
      <c r="A1859" s="14"/>
      <c r="B1859" s="246"/>
      <c r="C1859" s="247"/>
      <c r="D1859" s="231" t="s">
        <v>268</v>
      </c>
      <c r="E1859" s="248" t="s">
        <v>19</v>
      </c>
      <c r="F1859" s="249" t="s">
        <v>1853</v>
      </c>
      <c r="G1859" s="247"/>
      <c r="H1859" s="248" t="s">
        <v>19</v>
      </c>
      <c r="I1859" s="250"/>
      <c r="J1859" s="247"/>
      <c r="K1859" s="247"/>
      <c r="L1859" s="251"/>
      <c r="M1859" s="252"/>
      <c r="N1859" s="253"/>
      <c r="O1859" s="253"/>
      <c r="P1859" s="253"/>
      <c r="Q1859" s="253"/>
      <c r="R1859" s="253"/>
      <c r="S1859" s="253"/>
      <c r="T1859" s="25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5" t="s">
        <v>268</v>
      </c>
      <c r="AU1859" s="255" t="s">
        <v>93</v>
      </c>
      <c r="AV1859" s="14" t="s">
        <v>82</v>
      </c>
      <c r="AW1859" s="14" t="s">
        <v>34</v>
      </c>
      <c r="AX1859" s="14" t="s">
        <v>74</v>
      </c>
      <c r="AY1859" s="255" t="s">
        <v>224</v>
      </c>
    </row>
    <row r="1860" s="13" customFormat="1">
      <c r="A1860" s="13"/>
      <c r="B1860" s="229"/>
      <c r="C1860" s="230"/>
      <c r="D1860" s="231" t="s">
        <v>268</v>
      </c>
      <c r="E1860" s="232" t="s">
        <v>19</v>
      </c>
      <c r="F1860" s="233" t="s">
        <v>1872</v>
      </c>
      <c r="G1860" s="230"/>
      <c r="H1860" s="234">
        <v>178.697</v>
      </c>
      <c r="I1860" s="235"/>
      <c r="J1860" s="230"/>
      <c r="K1860" s="230"/>
      <c r="L1860" s="236"/>
      <c r="M1860" s="237"/>
      <c r="N1860" s="238"/>
      <c r="O1860" s="238"/>
      <c r="P1860" s="238"/>
      <c r="Q1860" s="238"/>
      <c r="R1860" s="238"/>
      <c r="S1860" s="238"/>
      <c r="T1860" s="239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40" t="s">
        <v>268</v>
      </c>
      <c r="AU1860" s="240" t="s">
        <v>93</v>
      </c>
      <c r="AV1860" s="13" t="s">
        <v>93</v>
      </c>
      <c r="AW1860" s="13" t="s">
        <v>34</v>
      </c>
      <c r="AX1860" s="13" t="s">
        <v>74</v>
      </c>
      <c r="AY1860" s="240" t="s">
        <v>224</v>
      </c>
    </row>
    <row r="1861" s="14" customFormat="1">
      <c r="A1861" s="14"/>
      <c r="B1861" s="246"/>
      <c r="C1861" s="247"/>
      <c r="D1861" s="231" t="s">
        <v>268</v>
      </c>
      <c r="E1861" s="248" t="s">
        <v>19</v>
      </c>
      <c r="F1861" s="249" t="s">
        <v>1855</v>
      </c>
      <c r="G1861" s="247"/>
      <c r="H1861" s="248" t="s">
        <v>19</v>
      </c>
      <c r="I1861" s="250"/>
      <c r="J1861" s="247"/>
      <c r="K1861" s="247"/>
      <c r="L1861" s="251"/>
      <c r="M1861" s="252"/>
      <c r="N1861" s="253"/>
      <c r="O1861" s="253"/>
      <c r="P1861" s="253"/>
      <c r="Q1861" s="253"/>
      <c r="R1861" s="253"/>
      <c r="S1861" s="253"/>
      <c r="T1861" s="25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5" t="s">
        <v>268</v>
      </c>
      <c r="AU1861" s="255" t="s">
        <v>93</v>
      </c>
      <c r="AV1861" s="14" t="s">
        <v>82</v>
      </c>
      <c r="AW1861" s="14" t="s">
        <v>34</v>
      </c>
      <c r="AX1861" s="14" t="s">
        <v>74</v>
      </c>
      <c r="AY1861" s="255" t="s">
        <v>224</v>
      </c>
    </row>
    <row r="1862" s="13" customFormat="1">
      <c r="A1862" s="13"/>
      <c r="B1862" s="229"/>
      <c r="C1862" s="230"/>
      <c r="D1862" s="231" t="s">
        <v>268</v>
      </c>
      <c r="E1862" s="232" t="s">
        <v>19</v>
      </c>
      <c r="F1862" s="233" t="s">
        <v>1873</v>
      </c>
      <c r="G1862" s="230"/>
      <c r="H1862" s="234">
        <v>43.700000000000003</v>
      </c>
      <c r="I1862" s="235"/>
      <c r="J1862" s="230"/>
      <c r="K1862" s="230"/>
      <c r="L1862" s="236"/>
      <c r="M1862" s="237"/>
      <c r="N1862" s="238"/>
      <c r="O1862" s="238"/>
      <c r="P1862" s="238"/>
      <c r="Q1862" s="238"/>
      <c r="R1862" s="238"/>
      <c r="S1862" s="238"/>
      <c r="T1862" s="239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0" t="s">
        <v>268</v>
      </c>
      <c r="AU1862" s="240" t="s">
        <v>93</v>
      </c>
      <c r="AV1862" s="13" t="s">
        <v>93</v>
      </c>
      <c r="AW1862" s="13" t="s">
        <v>34</v>
      </c>
      <c r="AX1862" s="13" t="s">
        <v>74</v>
      </c>
      <c r="AY1862" s="240" t="s">
        <v>224</v>
      </c>
    </row>
    <row r="1863" s="16" customFormat="1">
      <c r="A1863" s="16"/>
      <c r="B1863" s="272"/>
      <c r="C1863" s="273"/>
      <c r="D1863" s="231" t="s">
        <v>268</v>
      </c>
      <c r="E1863" s="274" t="s">
        <v>19</v>
      </c>
      <c r="F1863" s="275" t="s">
        <v>351</v>
      </c>
      <c r="G1863" s="273"/>
      <c r="H1863" s="276">
        <v>6677.8770000000004</v>
      </c>
      <c r="I1863" s="277"/>
      <c r="J1863" s="273"/>
      <c r="K1863" s="273"/>
      <c r="L1863" s="278"/>
      <c r="M1863" s="279"/>
      <c r="N1863" s="280"/>
      <c r="O1863" s="280"/>
      <c r="P1863" s="280"/>
      <c r="Q1863" s="280"/>
      <c r="R1863" s="280"/>
      <c r="S1863" s="280"/>
      <c r="T1863" s="281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T1863" s="282" t="s">
        <v>268</v>
      </c>
      <c r="AU1863" s="282" t="s">
        <v>93</v>
      </c>
      <c r="AV1863" s="16" t="s">
        <v>231</v>
      </c>
      <c r="AW1863" s="16" t="s">
        <v>34</v>
      </c>
      <c r="AX1863" s="16" t="s">
        <v>82</v>
      </c>
      <c r="AY1863" s="282" t="s">
        <v>224</v>
      </c>
    </row>
    <row r="1864" s="2" customFormat="1" ht="24.15" customHeight="1">
      <c r="A1864" s="41"/>
      <c r="B1864" s="42"/>
      <c r="C1864" s="216" t="s">
        <v>1874</v>
      </c>
      <c r="D1864" s="216" t="s">
        <v>227</v>
      </c>
      <c r="E1864" s="217" t="s">
        <v>1875</v>
      </c>
      <c r="F1864" s="218" t="s">
        <v>1876</v>
      </c>
      <c r="G1864" s="219" t="s">
        <v>266</v>
      </c>
      <c r="H1864" s="220">
        <v>357.60000000000002</v>
      </c>
      <c r="I1864" s="221"/>
      <c r="J1864" s="222">
        <f>ROUND(I1864*H1864,2)</f>
        <v>0</v>
      </c>
      <c r="K1864" s="218" t="s">
        <v>312</v>
      </c>
      <c r="L1864" s="47"/>
      <c r="M1864" s="223" t="s">
        <v>19</v>
      </c>
      <c r="N1864" s="224" t="s">
        <v>46</v>
      </c>
      <c r="O1864" s="87"/>
      <c r="P1864" s="225">
        <f>O1864*H1864</f>
        <v>0</v>
      </c>
      <c r="Q1864" s="225">
        <v>0</v>
      </c>
      <c r="R1864" s="225">
        <f>Q1864*H1864</f>
        <v>0</v>
      </c>
      <c r="S1864" s="225">
        <v>0</v>
      </c>
      <c r="T1864" s="226">
        <f>S1864*H1864</f>
        <v>0</v>
      </c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R1864" s="227" t="s">
        <v>231</v>
      </c>
      <c r="AT1864" s="227" t="s">
        <v>227</v>
      </c>
      <c r="AU1864" s="227" t="s">
        <v>93</v>
      </c>
      <c r="AY1864" s="20" t="s">
        <v>224</v>
      </c>
      <c r="BE1864" s="228">
        <f>IF(N1864="základní",J1864,0)</f>
        <v>0</v>
      </c>
      <c r="BF1864" s="228">
        <f>IF(N1864="snížená",J1864,0)</f>
        <v>0</v>
      </c>
      <c r="BG1864" s="228">
        <f>IF(N1864="zákl. přenesená",J1864,0)</f>
        <v>0</v>
      </c>
      <c r="BH1864" s="228">
        <f>IF(N1864="sníž. přenesená",J1864,0)</f>
        <v>0</v>
      </c>
      <c r="BI1864" s="228">
        <f>IF(N1864="nulová",J1864,0)</f>
        <v>0</v>
      </c>
      <c r="BJ1864" s="20" t="s">
        <v>93</v>
      </c>
      <c r="BK1864" s="228">
        <f>ROUND(I1864*H1864,2)</f>
        <v>0</v>
      </c>
      <c r="BL1864" s="20" t="s">
        <v>231</v>
      </c>
      <c r="BM1864" s="227" t="s">
        <v>1877</v>
      </c>
    </row>
    <row r="1865" s="2" customFormat="1">
      <c r="A1865" s="41"/>
      <c r="B1865" s="42"/>
      <c r="C1865" s="43"/>
      <c r="D1865" s="267" t="s">
        <v>314</v>
      </c>
      <c r="E1865" s="43"/>
      <c r="F1865" s="268" t="s">
        <v>1878</v>
      </c>
      <c r="G1865" s="43"/>
      <c r="H1865" s="43"/>
      <c r="I1865" s="269"/>
      <c r="J1865" s="43"/>
      <c r="K1865" s="43"/>
      <c r="L1865" s="47"/>
      <c r="M1865" s="270"/>
      <c r="N1865" s="271"/>
      <c r="O1865" s="87"/>
      <c r="P1865" s="87"/>
      <c r="Q1865" s="87"/>
      <c r="R1865" s="87"/>
      <c r="S1865" s="87"/>
      <c r="T1865" s="88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T1865" s="20" t="s">
        <v>314</v>
      </c>
      <c r="AU1865" s="20" t="s">
        <v>93</v>
      </c>
    </row>
    <row r="1866" s="14" customFormat="1">
      <c r="A1866" s="14"/>
      <c r="B1866" s="246"/>
      <c r="C1866" s="247"/>
      <c r="D1866" s="231" t="s">
        <v>268</v>
      </c>
      <c r="E1866" s="248" t="s">
        <v>19</v>
      </c>
      <c r="F1866" s="249" t="s">
        <v>1833</v>
      </c>
      <c r="G1866" s="247"/>
      <c r="H1866" s="248" t="s">
        <v>19</v>
      </c>
      <c r="I1866" s="250"/>
      <c r="J1866" s="247"/>
      <c r="K1866" s="247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268</v>
      </c>
      <c r="AU1866" s="255" t="s">
        <v>93</v>
      </c>
      <c r="AV1866" s="14" t="s">
        <v>82</v>
      </c>
      <c r="AW1866" s="14" t="s">
        <v>34</v>
      </c>
      <c r="AX1866" s="14" t="s">
        <v>74</v>
      </c>
      <c r="AY1866" s="255" t="s">
        <v>224</v>
      </c>
    </row>
    <row r="1867" s="13" customFormat="1">
      <c r="A1867" s="13"/>
      <c r="B1867" s="229"/>
      <c r="C1867" s="230"/>
      <c r="D1867" s="231" t="s">
        <v>268</v>
      </c>
      <c r="E1867" s="232" t="s">
        <v>19</v>
      </c>
      <c r="F1867" s="233" t="s">
        <v>1834</v>
      </c>
      <c r="G1867" s="230"/>
      <c r="H1867" s="234">
        <v>357.60000000000002</v>
      </c>
      <c r="I1867" s="235"/>
      <c r="J1867" s="230"/>
      <c r="K1867" s="230"/>
      <c r="L1867" s="236"/>
      <c r="M1867" s="237"/>
      <c r="N1867" s="238"/>
      <c r="O1867" s="238"/>
      <c r="P1867" s="238"/>
      <c r="Q1867" s="238"/>
      <c r="R1867" s="238"/>
      <c r="S1867" s="238"/>
      <c r="T1867" s="23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0" t="s">
        <v>268</v>
      </c>
      <c r="AU1867" s="240" t="s">
        <v>93</v>
      </c>
      <c r="AV1867" s="13" t="s">
        <v>93</v>
      </c>
      <c r="AW1867" s="13" t="s">
        <v>34</v>
      </c>
      <c r="AX1867" s="13" t="s">
        <v>82</v>
      </c>
      <c r="AY1867" s="240" t="s">
        <v>224</v>
      </c>
    </row>
    <row r="1868" s="2" customFormat="1" ht="37.8" customHeight="1">
      <c r="A1868" s="41"/>
      <c r="B1868" s="42"/>
      <c r="C1868" s="216" t="s">
        <v>1879</v>
      </c>
      <c r="D1868" s="216" t="s">
        <v>227</v>
      </c>
      <c r="E1868" s="217" t="s">
        <v>1880</v>
      </c>
      <c r="F1868" s="218" t="s">
        <v>1881</v>
      </c>
      <c r="G1868" s="219" t="s">
        <v>471</v>
      </c>
      <c r="H1868" s="220">
        <v>5167.6750000000002</v>
      </c>
      <c r="I1868" s="221"/>
      <c r="J1868" s="222">
        <f>ROUND(I1868*H1868,2)</f>
        <v>0</v>
      </c>
      <c r="K1868" s="218" t="s">
        <v>312</v>
      </c>
      <c r="L1868" s="47"/>
      <c r="M1868" s="223" t="s">
        <v>19</v>
      </c>
      <c r="N1868" s="224" t="s">
        <v>46</v>
      </c>
      <c r="O1868" s="87"/>
      <c r="P1868" s="225">
        <f>O1868*H1868</f>
        <v>0</v>
      </c>
      <c r="Q1868" s="225">
        <v>2.0000000000000002E-05</v>
      </c>
      <c r="R1868" s="225">
        <f>Q1868*H1868</f>
        <v>0.10335350000000002</v>
      </c>
      <c r="S1868" s="225">
        <v>0</v>
      </c>
      <c r="T1868" s="226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7" t="s">
        <v>231</v>
      </c>
      <c r="AT1868" s="227" t="s">
        <v>227</v>
      </c>
      <c r="AU1868" s="227" t="s">
        <v>93</v>
      </c>
      <c r="AY1868" s="20" t="s">
        <v>224</v>
      </c>
      <c r="BE1868" s="228">
        <f>IF(N1868="základní",J1868,0)</f>
        <v>0</v>
      </c>
      <c r="BF1868" s="228">
        <f>IF(N1868="snížená",J1868,0)</f>
        <v>0</v>
      </c>
      <c r="BG1868" s="228">
        <f>IF(N1868="zákl. přenesená",J1868,0)</f>
        <v>0</v>
      </c>
      <c r="BH1868" s="228">
        <f>IF(N1868="sníž. přenesená",J1868,0)</f>
        <v>0</v>
      </c>
      <c r="BI1868" s="228">
        <f>IF(N1868="nulová",J1868,0)</f>
        <v>0</v>
      </c>
      <c r="BJ1868" s="20" t="s">
        <v>93</v>
      </c>
      <c r="BK1868" s="228">
        <f>ROUND(I1868*H1868,2)</f>
        <v>0</v>
      </c>
      <c r="BL1868" s="20" t="s">
        <v>231</v>
      </c>
      <c r="BM1868" s="227" t="s">
        <v>1882</v>
      </c>
    </row>
    <row r="1869" s="2" customFormat="1">
      <c r="A1869" s="41"/>
      <c r="B1869" s="42"/>
      <c r="C1869" s="43"/>
      <c r="D1869" s="267" t="s">
        <v>314</v>
      </c>
      <c r="E1869" s="43"/>
      <c r="F1869" s="268" t="s">
        <v>1883</v>
      </c>
      <c r="G1869" s="43"/>
      <c r="H1869" s="43"/>
      <c r="I1869" s="269"/>
      <c r="J1869" s="43"/>
      <c r="K1869" s="43"/>
      <c r="L1869" s="47"/>
      <c r="M1869" s="270"/>
      <c r="N1869" s="271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314</v>
      </c>
      <c r="AU1869" s="20" t="s">
        <v>93</v>
      </c>
    </row>
    <row r="1870" s="14" customFormat="1">
      <c r="A1870" s="14"/>
      <c r="B1870" s="246"/>
      <c r="C1870" s="247"/>
      <c r="D1870" s="231" t="s">
        <v>268</v>
      </c>
      <c r="E1870" s="248" t="s">
        <v>19</v>
      </c>
      <c r="F1870" s="249" t="s">
        <v>496</v>
      </c>
      <c r="G1870" s="247"/>
      <c r="H1870" s="248" t="s">
        <v>19</v>
      </c>
      <c r="I1870" s="250"/>
      <c r="J1870" s="247"/>
      <c r="K1870" s="247"/>
      <c r="L1870" s="251"/>
      <c r="M1870" s="252"/>
      <c r="N1870" s="253"/>
      <c r="O1870" s="253"/>
      <c r="P1870" s="253"/>
      <c r="Q1870" s="253"/>
      <c r="R1870" s="253"/>
      <c r="S1870" s="253"/>
      <c r="T1870" s="25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5" t="s">
        <v>268</v>
      </c>
      <c r="AU1870" s="255" t="s">
        <v>93</v>
      </c>
      <c r="AV1870" s="14" t="s">
        <v>82</v>
      </c>
      <c r="AW1870" s="14" t="s">
        <v>34</v>
      </c>
      <c r="AX1870" s="14" t="s">
        <v>74</v>
      </c>
      <c r="AY1870" s="255" t="s">
        <v>224</v>
      </c>
    </row>
    <row r="1871" s="13" customFormat="1">
      <c r="A1871" s="13"/>
      <c r="B1871" s="229"/>
      <c r="C1871" s="230"/>
      <c r="D1871" s="231" t="s">
        <v>268</v>
      </c>
      <c r="E1871" s="232" t="s">
        <v>19</v>
      </c>
      <c r="F1871" s="233" t="s">
        <v>1884</v>
      </c>
      <c r="G1871" s="230"/>
      <c r="H1871" s="234">
        <v>176.88800000000001</v>
      </c>
      <c r="I1871" s="235"/>
      <c r="J1871" s="230"/>
      <c r="K1871" s="230"/>
      <c r="L1871" s="236"/>
      <c r="M1871" s="237"/>
      <c r="N1871" s="238"/>
      <c r="O1871" s="238"/>
      <c r="P1871" s="238"/>
      <c r="Q1871" s="238"/>
      <c r="R1871" s="238"/>
      <c r="S1871" s="238"/>
      <c r="T1871" s="23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0" t="s">
        <v>268</v>
      </c>
      <c r="AU1871" s="240" t="s">
        <v>93</v>
      </c>
      <c r="AV1871" s="13" t="s">
        <v>93</v>
      </c>
      <c r="AW1871" s="13" t="s">
        <v>34</v>
      </c>
      <c r="AX1871" s="13" t="s">
        <v>74</v>
      </c>
      <c r="AY1871" s="240" t="s">
        <v>224</v>
      </c>
    </row>
    <row r="1872" s="14" customFormat="1">
      <c r="A1872" s="14"/>
      <c r="B1872" s="246"/>
      <c r="C1872" s="247"/>
      <c r="D1872" s="231" t="s">
        <v>268</v>
      </c>
      <c r="E1872" s="248" t="s">
        <v>19</v>
      </c>
      <c r="F1872" s="249" t="s">
        <v>648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268</v>
      </c>
      <c r="AU1872" s="255" t="s">
        <v>93</v>
      </c>
      <c r="AV1872" s="14" t="s">
        <v>82</v>
      </c>
      <c r="AW1872" s="14" t="s">
        <v>34</v>
      </c>
      <c r="AX1872" s="14" t="s">
        <v>74</v>
      </c>
      <c r="AY1872" s="255" t="s">
        <v>224</v>
      </c>
    </row>
    <row r="1873" s="13" customFormat="1">
      <c r="A1873" s="13"/>
      <c r="B1873" s="229"/>
      <c r="C1873" s="230"/>
      <c r="D1873" s="231" t="s">
        <v>268</v>
      </c>
      <c r="E1873" s="232" t="s">
        <v>19</v>
      </c>
      <c r="F1873" s="233" t="s">
        <v>1885</v>
      </c>
      <c r="G1873" s="230"/>
      <c r="H1873" s="234">
        <v>1019.766</v>
      </c>
      <c r="I1873" s="235"/>
      <c r="J1873" s="230"/>
      <c r="K1873" s="230"/>
      <c r="L1873" s="236"/>
      <c r="M1873" s="237"/>
      <c r="N1873" s="238"/>
      <c r="O1873" s="238"/>
      <c r="P1873" s="238"/>
      <c r="Q1873" s="238"/>
      <c r="R1873" s="238"/>
      <c r="S1873" s="238"/>
      <c r="T1873" s="239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0" t="s">
        <v>268</v>
      </c>
      <c r="AU1873" s="240" t="s">
        <v>93</v>
      </c>
      <c r="AV1873" s="13" t="s">
        <v>93</v>
      </c>
      <c r="AW1873" s="13" t="s">
        <v>34</v>
      </c>
      <c r="AX1873" s="13" t="s">
        <v>74</v>
      </c>
      <c r="AY1873" s="240" t="s">
        <v>224</v>
      </c>
    </row>
    <row r="1874" s="14" customFormat="1">
      <c r="A1874" s="14"/>
      <c r="B1874" s="246"/>
      <c r="C1874" s="247"/>
      <c r="D1874" s="231" t="s">
        <v>268</v>
      </c>
      <c r="E1874" s="248" t="s">
        <v>19</v>
      </c>
      <c r="F1874" s="249" t="s">
        <v>662</v>
      </c>
      <c r="G1874" s="247"/>
      <c r="H1874" s="248" t="s">
        <v>19</v>
      </c>
      <c r="I1874" s="250"/>
      <c r="J1874" s="247"/>
      <c r="K1874" s="247"/>
      <c r="L1874" s="251"/>
      <c r="M1874" s="252"/>
      <c r="N1874" s="253"/>
      <c r="O1874" s="253"/>
      <c r="P1874" s="253"/>
      <c r="Q1874" s="253"/>
      <c r="R1874" s="253"/>
      <c r="S1874" s="253"/>
      <c r="T1874" s="25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5" t="s">
        <v>268</v>
      </c>
      <c r="AU1874" s="255" t="s">
        <v>93</v>
      </c>
      <c r="AV1874" s="14" t="s">
        <v>82</v>
      </c>
      <c r="AW1874" s="14" t="s">
        <v>34</v>
      </c>
      <c r="AX1874" s="14" t="s">
        <v>74</v>
      </c>
      <c r="AY1874" s="255" t="s">
        <v>224</v>
      </c>
    </row>
    <row r="1875" s="13" customFormat="1">
      <c r="A1875" s="13"/>
      <c r="B1875" s="229"/>
      <c r="C1875" s="230"/>
      <c r="D1875" s="231" t="s">
        <v>268</v>
      </c>
      <c r="E1875" s="232" t="s">
        <v>19</v>
      </c>
      <c r="F1875" s="233" t="s">
        <v>1886</v>
      </c>
      <c r="G1875" s="230"/>
      <c r="H1875" s="234">
        <v>1205.481</v>
      </c>
      <c r="I1875" s="235"/>
      <c r="J1875" s="230"/>
      <c r="K1875" s="230"/>
      <c r="L1875" s="236"/>
      <c r="M1875" s="237"/>
      <c r="N1875" s="238"/>
      <c r="O1875" s="238"/>
      <c r="P1875" s="238"/>
      <c r="Q1875" s="238"/>
      <c r="R1875" s="238"/>
      <c r="S1875" s="238"/>
      <c r="T1875" s="239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0" t="s">
        <v>268</v>
      </c>
      <c r="AU1875" s="240" t="s">
        <v>93</v>
      </c>
      <c r="AV1875" s="13" t="s">
        <v>93</v>
      </c>
      <c r="AW1875" s="13" t="s">
        <v>34</v>
      </c>
      <c r="AX1875" s="13" t="s">
        <v>74</v>
      </c>
      <c r="AY1875" s="240" t="s">
        <v>224</v>
      </c>
    </row>
    <row r="1876" s="14" customFormat="1">
      <c r="A1876" s="14"/>
      <c r="B1876" s="246"/>
      <c r="C1876" s="247"/>
      <c r="D1876" s="231" t="s">
        <v>268</v>
      </c>
      <c r="E1876" s="248" t="s">
        <v>19</v>
      </c>
      <c r="F1876" s="249" t="s">
        <v>664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268</v>
      </c>
      <c r="AU1876" s="255" t="s">
        <v>93</v>
      </c>
      <c r="AV1876" s="14" t="s">
        <v>82</v>
      </c>
      <c r="AW1876" s="14" t="s">
        <v>34</v>
      </c>
      <c r="AX1876" s="14" t="s">
        <v>74</v>
      </c>
      <c r="AY1876" s="255" t="s">
        <v>224</v>
      </c>
    </row>
    <row r="1877" s="13" customFormat="1">
      <c r="A1877" s="13"/>
      <c r="B1877" s="229"/>
      <c r="C1877" s="230"/>
      <c r="D1877" s="231" t="s">
        <v>268</v>
      </c>
      <c r="E1877" s="232" t="s">
        <v>19</v>
      </c>
      <c r="F1877" s="233" t="s">
        <v>1886</v>
      </c>
      <c r="G1877" s="230"/>
      <c r="H1877" s="234">
        <v>1205.481</v>
      </c>
      <c r="I1877" s="235"/>
      <c r="J1877" s="230"/>
      <c r="K1877" s="230"/>
      <c r="L1877" s="236"/>
      <c r="M1877" s="237"/>
      <c r="N1877" s="238"/>
      <c r="O1877" s="238"/>
      <c r="P1877" s="238"/>
      <c r="Q1877" s="238"/>
      <c r="R1877" s="238"/>
      <c r="S1877" s="238"/>
      <c r="T1877" s="23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0" t="s">
        <v>268</v>
      </c>
      <c r="AU1877" s="240" t="s">
        <v>93</v>
      </c>
      <c r="AV1877" s="13" t="s">
        <v>93</v>
      </c>
      <c r="AW1877" s="13" t="s">
        <v>34</v>
      </c>
      <c r="AX1877" s="13" t="s">
        <v>74</v>
      </c>
      <c r="AY1877" s="240" t="s">
        <v>224</v>
      </c>
    </row>
    <row r="1878" s="14" customFormat="1">
      <c r="A1878" s="14"/>
      <c r="B1878" s="246"/>
      <c r="C1878" s="247"/>
      <c r="D1878" s="231" t="s">
        <v>268</v>
      </c>
      <c r="E1878" s="248" t="s">
        <v>19</v>
      </c>
      <c r="F1878" s="249" t="s">
        <v>665</v>
      </c>
      <c r="G1878" s="247"/>
      <c r="H1878" s="248" t="s">
        <v>19</v>
      </c>
      <c r="I1878" s="250"/>
      <c r="J1878" s="247"/>
      <c r="K1878" s="247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268</v>
      </c>
      <c r="AU1878" s="255" t="s">
        <v>93</v>
      </c>
      <c r="AV1878" s="14" t="s">
        <v>82</v>
      </c>
      <c r="AW1878" s="14" t="s">
        <v>34</v>
      </c>
      <c r="AX1878" s="14" t="s">
        <v>74</v>
      </c>
      <c r="AY1878" s="255" t="s">
        <v>224</v>
      </c>
    </row>
    <row r="1879" s="13" customFormat="1">
      <c r="A1879" s="13"/>
      <c r="B1879" s="229"/>
      <c r="C1879" s="230"/>
      <c r="D1879" s="231" t="s">
        <v>268</v>
      </c>
      <c r="E1879" s="232" t="s">
        <v>19</v>
      </c>
      <c r="F1879" s="233" t="s">
        <v>1887</v>
      </c>
      <c r="G1879" s="230"/>
      <c r="H1879" s="234">
        <v>1112.7940000000001</v>
      </c>
      <c r="I1879" s="235"/>
      <c r="J1879" s="230"/>
      <c r="K1879" s="230"/>
      <c r="L1879" s="236"/>
      <c r="M1879" s="237"/>
      <c r="N1879" s="238"/>
      <c r="O1879" s="238"/>
      <c r="P1879" s="238"/>
      <c r="Q1879" s="238"/>
      <c r="R1879" s="238"/>
      <c r="S1879" s="238"/>
      <c r="T1879" s="239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0" t="s">
        <v>268</v>
      </c>
      <c r="AU1879" s="240" t="s">
        <v>93</v>
      </c>
      <c r="AV1879" s="13" t="s">
        <v>93</v>
      </c>
      <c r="AW1879" s="13" t="s">
        <v>34</v>
      </c>
      <c r="AX1879" s="13" t="s">
        <v>74</v>
      </c>
      <c r="AY1879" s="240" t="s">
        <v>224</v>
      </c>
    </row>
    <row r="1880" s="14" customFormat="1">
      <c r="A1880" s="14"/>
      <c r="B1880" s="246"/>
      <c r="C1880" s="247"/>
      <c r="D1880" s="231" t="s">
        <v>268</v>
      </c>
      <c r="E1880" s="248" t="s">
        <v>19</v>
      </c>
      <c r="F1880" s="249" t="s">
        <v>667</v>
      </c>
      <c r="G1880" s="247"/>
      <c r="H1880" s="248" t="s">
        <v>19</v>
      </c>
      <c r="I1880" s="250"/>
      <c r="J1880" s="247"/>
      <c r="K1880" s="247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268</v>
      </c>
      <c r="AU1880" s="255" t="s">
        <v>93</v>
      </c>
      <c r="AV1880" s="14" t="s">
        <v>82</v>
      </c>
      <c r="AW1880" s="14" t="s">
        <v>34</v>
      </c>
      <c r="AX1880" s="14" t="s">
        <v>74</v>
      </c>
      <c r="AY1880" s="255" t="s">
        <v>224</v>
      </c>
    </row>
    <row r="1881" s="13" customFormat="1">
      <c r="A1881" s="13"/>
      <c r="B1881" s="229"/>
      <c r="C1881" s="230"/>
      <c r="D1881" s="231" t="s">
        <v>268</v>
      </c>
      <c r="E1881" s="232" t="s">
        <v>19</v>
      </c>
      <c r="F1881" s="233" t="s">
        <v>1888</v>
      </c>
      <c r="G1881" s="230"/>
      <c r="H1881" s="234">
        <v>447.26499999999999</v>
      </c>
      <c r="I1881" s="235"/>
      <c r="J1881" s="230"/>
      <c r="K1881" s="230"/>
      <c r="L1881" s="236"/>
      <c r="M1881" s="237"/>
      <c r="N1881" s="238"/>
      <c r="O1881" s="238"/>
      <c r="P1881" s="238"/>
      <c r="Q1881" s="238"/>
      <c r="R1881" s="238"/>
      <c r="S1881" s="238"/>
      <c r="T1881" s="239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0" t="s">
        <v>268</v>
      </c>
      <c r="AU1881" s="240" t="s">
        <v>93</v>
      </c>
      <c r="AV1881" s="13" t="s">
        <v>93</v>
      </c>
      <c r="AW1881" s="13" t="s">
        <v>34</v>
      </c>
      <c r="AX1881" s="13" t="s">
        <v>74</v>
      </c>
      <c r="AY1881" s="240" t="s">
        <v>224</v>
      </c>
    </row>
    <row r="1882" s="16" customFormat="1">
      <c r="A1882" s="16"/>
      <c r="B1882" s="272"/>
      <c r="C1882" s="273"/>
      <c r="D1882" s="231" t="s">
        <v>268</v>
      </c>
      <c r="E1882" s="274" t="s">
        <v>19</v>
      </c>
      <c r="F1882" s="275" t="s">
        <v>351</v>
      </c>
      <c r="G1882" s="273"/>
      <c r="H1882" s="276">
        <v>5167.6750000000002</v>
      </c>
      <c r="I1882" s="277"/>
      <c r="J1882" s="273"/>
      <c r="K1882" s="273"/>
      <c r="L1882" s="278"/>
      <c r="M1882" s="279"/>
      <c r="N1882" s="280"/>
      <c r="O1882" s="280"/>
      <c r="P1882" s="280"/>
      <c r="Q1882" s="280"/>
      <c r="R1882" s="280"/>
      <c r="S1882" s="280"/>
      <c r="T1882" s="281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T1882" s="282" t="s">
        <v>268</v>
      </c>
      <c r="AU1882" s="282" t="s">
        <v>93</v>
      </c>
      <c r="AV1882" s="16" t="s">
        <v>231</v>
      </c>
      <c r="AW1882" s="16" t="s">
        <v>34</v>
      </c>
      <c r="AX1882" s="16" t="s">
        <v>82</v>
      </c>
      <c r="AY1882" s="282" t="s">
        <v>224</v>
      </c>
    </row>
    <row r="1883" s="2" customFormat="1" ht="37.8" customHeight="1">
      <c r="A1883" s="41"/>
      <c r="B1883" s="42"/>
      <c r="C1883" s="216" t="s">
        <v>1889</v>
      </c>
      <c r="D1883" s="216" t="s">
        <v>227</v>
      </c>
      <c r="E1883" s="217" t="s">
        <v>1890</v>
      </c>
      <c r="F1883" s="218" t="s">
        <v>1891</v>
      </c>
      <c r="G1883" s="219" t="s">
        <v>266</v>
      </c>
      <c r="H1883" s="220">
        <v>221.59999999999999</v>
      </c>
      <c r="I1883" s="221"/>
      <c r="J1883" s="222">
        <f>ROUND(I1883*H1883,2)</f>
        <v>0</v>
      </c>
      <c r="K1883" s="218" t="s">
        <v>312</v>
      </c>
      <c r="L1883" s="47"/>
      <c r="M1883" s="223" t="s">
        <v>19</v>
      </c>
      <c r="N1883" s="224" t="s">
        <v>46</v>
      </c>
      <c r="O1883" s="87"/>
      <c r="P1883" s="225">
        <f>O1883*H1883</f>
        <v>0</v>
      </c>
      <c r="Q1883" s="225">
        <v>0.0032000000000000002</v>
      </c>
      <c r="R1883" s="225">
        <f>Q1883*H1883</f>
        <v>0.70911999999999997</v>
      </c>
      <c r="S1883" s="225">
        <v>0</v>
      </c>
      <c r="T1883" s="226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7" t="s">
        <v>231</v>
      </c>
      <c r="AT1883" s="227" t="s">
        <v>227</v>
      </c>
      <c r="AU1883" s="227" t="s">
        <v>93</v>
      </c>
      <c r="AY1883" s="20" t="s">
        <v>224</v>
      </c>
      <c r="BE1883" s="228">
        <f>IF(N1883="základní",J1883,0)</f>
        <v>0</v>
      </c>
      <c r="BF1883" s="228">
        <f>IF(N1883="snížená",J1883,0)</f>
        <v>0</v>
      </c>
      <c r="BG1883" s="228">
        <f>IF(N1883="zákl. přenesená",J1883,0)</f>
        <v>0</v>
      </c>
      <c r="BH1883" s="228">
        <f>IF(N1883="sníž. přenesená",J1883,0)</f>
        <v>0</v>
      </c>
      <c r="BI1883" s="228">
        <f>IF(N1883="nulová",J1883,0)</f>
        <v>0</v>
      </c>
      <c r="BJ1883" s="20" t="s">
        <v>93</v>
      </c>
      <c r="BK1883" s="228">
        <f>ROUND(I1883*H1883,2)</f>
        <v>0</v>
      </c>
      <c r="BL1883" s="20" t="s">
        <v>231</v>
      </c>
      <c r="BM1883" s="227" t="s">
        <v>1892</v>
      </c>
    </row>
    <row r="1884" s="2" customFormat="1">
      <c r="A1884" s="41"/>
      <c r="B1884" s="42"/>
      <c r="C1884" s="43"/>
      <c r="D1884" s="267" t="s">
        <v>314</v>
      </c>
      <c r="E1884" s="43"/>
      <c r="F1884" s="268" t="s">
        <v>1893</v>
      </c>
      <c r="G1884" s="43"/>
      <c r="H1884" s="43"/>
      <c r="I1884" s="269"/>
      <c r="J1884" s="43"/>
      <c r="K1884" s="43"/>
      <c r="L1884" s="47"/>
      <c r="M1884" s="270"/>
      <c r="N1884" s="271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314</v>
      </c>
      <c r="AU1884" s="20" t="s">
        <v>93</v>
      </c>
    </row>
    <row r="1885" s="14" customFormat="1">
      <c r="A1885" s="14"/>
      <c r="B1885" s="246"/>
      <c r="C1885" s="247"/>
      <c r="D1885" s="231" t="s">
        <v>268</v>
      </c>
      <c r="E1885" s="248" t="s">
        <v>19</v>
      </c>
      <c r="F1885" s="249" t="s">
        <v>1894</v>
      </c>
      <c r="G1885" s="247"/>
      <c r="H1885" s="248" t="s">
        <v>19</v>
      </c>
      <c r="I1885" s="250"/>
      <c r="J1885" s="247"/>
      <c r="K1885" s="247"/>
      <c r="L1885" s="251"/>
      <c r="M1885" s="252"/>
      <c r="N1885" s="253"/>
      <c r="O1885" s="253"/>
      <c r="P1885" s="253"/>
      <c r="Q1885" s="253"/>
      <c r="R1885" s="253"/>
      <c r="S1885" s="253"/>
      <c r="T1885" s="25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5" t="s">
        <v>268</v>
      </c>
      <c r="AU1885" s="255" t="s">
        <v>93</v>
      </c>
      <c r="AV1885" s="14" t="s">
        <v>82</v>
      </c>
      <c r="AW1885" s="14" t="s">
        <v>34</v>
      </c>
      <c r="AX1885" s="14" t="s">
        <v>74</v>
      </c>
      <c r="AY1885" s="255" t="s">
        <v>224</v>
      </c>
    </row>
    <row r="1886" s="13" customFormat="1">
      <c r="A1886" s="13"/>
      <c r="B1886" s="229"/>
      <c r="C1886" s="230"/>
      <c r="D1886" s="231" t="s">
        <v>268</v>
      </c>
      <c r="E1886" s="232" t="s">
        <v>19</v>
      </c>
      <c r="F1886" s="233" t="s">
        <v>1895</v>
      </c>
      <c r="G1886" s="230"/>
      <c r="H1886" s="234">
        <v>221.59999999999999</v>
      </c>
      <c r="I1886" s="235"/>
      <c r="J1886" s="230"/>
      <c r="K1886" s="230"/>
      <c r="L1886" s="236"/>
      <c r="M1886" s="237"/>
      <c r="N1886" s="238"/>
      <c r="O1886" s="238"/>
      <c r="P1886" s="238"/>
      <c r="Q1886" s="238"/>
      <c r="R1886" s="238"/>
      <c r="S1886" s="238"/>
      <c r="T1886" s="239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0" t="s">
        <v>268</v>
      </c>
      <c r="AU1886" s="240" t="s">
        <v>93</v>
      </c>
      <c r="AV1886" s="13" t="s">
        <v>93</v>
      </c>
      <c r="AW1886" s="13" t="s">
        <v>34</v>
      </c>
      <c r="AX1886" s="13" t="s">
        <v>74</v>
      </c>
      <c r="AY1886" s="240" t="s">
        <v>224</v>
      </c>
    </row>
    <row r="1887" s="16" customFormat="1">
      <c r="A1887" s="16"/>
      <c r="B1887" s="272"/>
      <c r="C1887" s="273"/>
      <c r="D1887" s="231" t="s">
        <v>268</v>
      </c>
      <c r="E1887" s="274" t="s">
        <v>19</v>
      </c>
      <c r="F1887" s="275" t="s">
        <v>351</v>
      </c>
      <c r="G1887" s="273"/>
      <c r="H1887" s="276">
        <v>221.59999999999999</v>
      </c>
      <c r="I1887" s="277"/>
      <c r="J1887" s="273"/>
      <c r="K1887" s="273"/>
      <c r="L1887" s="278"/>
      <c r="M1887" s="279"/>
      <c r="N1887" s="280"/>
      <c r="O1887" s="280"/>
      <c r="P1887" s="280"/>
      <c r="Q1887" s="280"/>
      <c r="R1887" s="280"/>
      <c r="S1887" s="280"/>
      <c r="T1887" s="281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T1887" s="282" t="s">
        <v>268</v>
      </c>
      <c r="AU1887" s="282" t="s">
        <v>93</v>
      </c>
      <c r="AV1887" s="16" t="s">
        <v>231</v>
      </c>
      <c r="AW1887" s="16" t="s">
        <v>34</v>
      </c>
      <c r="AX1887" s="16" t="s">
        <v>82</v>
      </c>
      <c r="AY1887" s="282" t="s">
        <v>224</v>
      </c>
    </row>
    <row r="1888" s="2" customFormat="1" ht="24.15" customHeight="1">
      <c r="A1888" s="41"/>
      <c r="B1888" s="42"/>
      <c r="C1888" s="286" t="s">
        <v>1896</v>
      </c>
      <c r="D1888" s="286" t="s">
        <v>572</v>
      </c>
      <c r="E1888" s="287" t="s">
        <v>1897</v>
      </c>
      <c r="F1888" s="288" t="s">
        <v>1898</v>
      </c>
      <c r="G1888" s="289" t="s">
        <v>266</v>
      </c>
      <c r="H1888" s="290">
        <v>232.68000000000001</v>
      </c>
      <c r="I1888" s="291"/>
      <c r="J1888" s="292">
        <f>ROUND(I1888*H1888,2)</f>
        <v>0</v>
      </c>
      <c r="K1888" s="288" t="s">
        <v>312</v>
      </c>
      <c r="L1888" s="293"/>
      <c r="M1888" s="294" t="s">
        <v>19</v>
      </c>
      <c r="N1888" s="295" t="s">
        <v>46</v>
      </c>
      <c r="O1888" s="87"/>
      <c r="P1888" s="225">
        <f>O1888*H1888</f>
        <v>0</v>
      </c>
      <c r="Q1888" s="225">
        <v>0.090999999999999998</v>
      </c>
      <c r="R1888" s="225">
        <f>Q1888*H1888</f>
        <v>21.17388</v>
      </c>
      <c r="S1888" s="225">
        <v>0</v>
      </c>
      <c r="T1888" s="226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7" t="s">
        <v>254</v>
      </c>
      <c r="AT1888" s="227" t="s">
        <v>572</v>
      </c>
      <c r="AU1888" s="227" t="s">
        <v>93</v>
      </c>
      <c r="AY1888" s="20" t="s">
        <v>224</v>
      </c>
      <c r="BE1888" s="228">
        <f>IF(N1888="základní",J1888,0)</f>
        <v>0</v>
      </c>
      <c r="BF1888" s="228">
        <f>IF(N1888="snížená",J1888,0)</f>
        <v>0</v>
      </c>
      <c r="BG1888" s="228">
        <f>IF(N1888="zákl. přenesená",J1888,0)</f>
        <v>0</v>
      </c>
      <c r="BH1888" s="228">
        <f>IF(N1888="sníž. přenesená",J1888,0)</f>
        <v>0</v>
      </c>
      <c r="BI1888" s="228">
        <f>IF(N1888="nulová",J1888,0)</f>
        <v>0</v>
      </c>
      <c r="BJ1888" s="20" t="s">
        <v>93</v>
      </c>
      <c r="BK1888" s="228">
        <f>ROUND(I1888*H1888,2)</f>
        <v>0</v>
      </c>
      <c r="BL1888" s="20" t="s">
        <v>231</v>
      </c>
      <c r="BM1888" s="227" t="s">
        <v>1899</v>
      </c>
    </row>
    <row r="1889" s="14" customFormat="1">
      <c r="A1889" s="14"/>
      <c r="B1889" s="246"/>
      <c r="C1889" s="247"/>
      <c r="D1889" s="231" t="s">
        <v>268</v>
      </c>
      <c r="E1889" s="248" t="s">
        <v>19</v>
      </c>
      <c r="F1889" s="249" t="s">
        <v>1894</v>
      </c>
      <c r="G1889" s="247"/>
      <c r="H1889" s="248" t="s">
        <v>19</v>
      </c>
      <c r="I1889" s="250"/>
      <c r="J1889" s="247"/>
      <c r="K1889" s="247"/>
      <c r="L1889" s="251"/>
      <c r="M1889" s="252"/>
      <c r="N1889" s="253"/>
      <c r="O1889" s="253"/>
      <c r="P1889" s="253"/>
      <c r="Q1889" s="253"/>
      <c r="R1889" s="253"/>
      <c r="S1889" s="253"/>
      <c r="T1889" s="25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5" t="s">
        <v>268</v>
      </c>
      <c r="AU1889" s="255" t="s">
        <v>93</v>
      </c>
      <c r="AV1889" s="14" t="s">
        <v>82</v>
      </c>
      <c r="AW1889" s="14" t="s">
        <v>34</v>
      </c>
      <c r="AX1889" s="14" t="s">
        <v>74</v>
      </c>
      <c r="AY1889" s="255" t="s">
        <v>224</v>
      </c>
    </row>
    <row r="1890" s="13" customFormat="1">
      <c r="A1890" s="13"/>
      <c r="B1890" s="229"/>
      <c r="C1890" s="230"/>
      <c r="D1890" s="231" t="s">
        <v>268</v>
      </c>
      <c r="E1890" s="232" t="s">
        <v>19</v>
      </c>
      <c r="F1890" s="233" t="s">
        <v>1900</v>
      </c>
      <c r="G1890" s="230"/>
      <c r="H1890" s="234">
        <v>232.68000000000001</v>
      </c>
      <c r="I1890" s="235"/>
      <c r="J1890" s="230"/>
      <c r="K1890" s="230"/>
      <c r="L1890" s="236"/>
      <c r="M1890" s="237"/>
      <c r="N1890" s="238"/>
      <c r="O1890" s="238"/>
      <c r="P1890" s="238"/>
      <c r="Q1890" s="238"/>
      <c r="R1890" s="238"/>
      <c r="S1890" s="238"/>
      <c r="T1890" s="239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0" t="s">
        <v>268</v>
      </c>
      <c r="AU1890" s="240" t="s">
        <v>93</v>
      </c>
      <c r="AV1890" s="13" t="s">
        <v>93</v>
      </c>
      <c r="AW1890" s="13" t="s">
        <v>34</v>
      </c>
      <c r="AX1890" s="13" t="s">
        <v>82</v>
      </c>
      <c r="AY1890" s="240" t="s">
        <v>224</v>
      </c>
    </row>
    <row r="1891" s="2" customFormat="1" ht="37.8" customHeight="1">
      <c r="A1891" s="41"/>
      <c r="B1891" s="42"/>
      <c r="C1891" s="216" t="s">
        <v>1901</v>
      </c>
      <c r="D1891" s="216" t="s">
        <v>227</v>
      </c>
      <c r="E1891" s="217" t="s">
        <v>1902</v>
      </c>
      <c r="F1891" s="218" t="s">
        <v>1903</v>
      </c>
      <c r="G1891" s="219" t="s">
        <v>266</v>
      </c>
      <c r="H1891" s="220">
        <v>312.70999999999998</v>
      </c>
      <c r="I1891" s="221"/>
      <c r="J1891" s="222">
        <f>ROUND(I1891*H1891,2)</f>
        <v>0</v>
      </c>
      <c r="K1891" s="218" t="s">
        <v>312</v>
      </c>
      <c r="L1891" s="47"/>
      <c r="M1891" s="223" t="s">
        <v>19</v>
      </c>
      <c r="N1891" s="224" t="s">
        <v>46</v>
      </c>
      <c r="O1891" s="87"/>
      <c r="P1891" s="225">
        <f>O1891*H1891</f>
        <v>0</v>
      </c>
      <c r="Q1891" s="225">
        <v>0.0040000000000000001</v>
      </c>
      <c r="R1891" s="225">
        <f>Q1891*H1891</f>
        <v>1.25084</v>
      </c>
      <c r="S1891" s="225">
        <v>0</v>
      </c>
      <c r="T1891" s="226">
        <f>S1891*H1891</f>
        <v>0</v>
      </c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R1891" s="227" t="s">
        <v>231</v>
      </c>
      <c r="AT1891" s="227" t="s">
        <v>227</v>
      </c>
      <c r="AU1891" s="227" t="s">
        <v>93</v>
      </c>
      <c r="AY1891" s="20" t="s">
        <v>224</v>
      </c>
      <c r="BE1891" s="228">
        <f>IF(N1891="základní",J1891,0)</f>
        <v>0</v>
      </c>
      <c r="BF1891" s="228">
        <f>IF(N1891="snížená",J1891,0)</f>
        <v>0</v>
      </c>
      <c r="BG1891" s="228">
        <f>IF(N1891="zákl. přenesená",J1891,0)</f>
        <v>0</v>
      </c>
      <c r="BH1891" s="228">
        <f>IF(N1891="sníž. přenesená",J1891,0)</f>
        <v>0</v>
      </c>
      <c r="BI1891" s="228">
        <f>IF(N1891="nulová",J1891,0)</f>
        <v>0</v>
      </c>
      <c r="BJ1891" s="20" t="s">
        <v>93</v>
      </c>
      <c r="BK1891" s="228">
        <f>ROUND(I1891*H1891,2)</f>
        <v>0</v>
      </c>
      <c r="BL1891" s="20" t="s">
        <v>231</v>
      </c>
      <c r="BM1891" s="227" t="s">
        <v>1904</v>
      </c>
    </row>
    <row r="1892" s="2" customFormat="1">
      <c r="A1892" s="41"/>
      <c r="B1892" s="42"/>
      <c r="C1892" s="43"/>
      <c r="D1892" s="267" t="s">
        <v>314</v>
      </c>
      <c r="E1892" s="43"/>
      <c r="F1892" s="268" t="s">
        <v>1905</v>
      </c>
      <c r="G1892" s="43"/>
      <c r="H1892" s="43"/>
      <c r="I1892" s="269"/>
      <c r="J1892" s="43"/>
      <c r="K1892" s="43"/>
      <c r="L1892" s="47"/>
      <c r="M1892" s="270"/>
      <c r="N1892" s="271"/>
      <c r="O1892" s="87"/>
      <c r="P1892" s="87"/>
      <c r="Q1892" s="87"/>
      <c r="R1892" s="87"/>
      <c r="S1892" s="87"/>
      <c r="T1892" s="88"/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T1892" s="20" t="s">
        <v>314</v>
      </c>
      <c r="AU1892" s="20" t="s">
        <v>93</v>
      </c>
    </row>
    <row r="1893" s="14" customFormat="1">
      <c r="A1893" s="14"/>
      <c r="B1893" s="246"/>
      <c r="C1893" s="247"/>
      <c r="D1893" s="231" t="s">
        <v>268</v>
      </c>
      <c r="E1893" s="248" t="s">
        <v>19</v>
      </c>
      <c r="F1893" s="249" t="s">
        <v>1906</v>
      </c>
      <c r="G1893" s="247"/>
      <c r="H1893" s="248" t="s">
        <v>19</v>
      </c>
      <c r="I1893" s="250"/>
      <c r="J1893" s="247"/>
      <c r="K1893" s="247"/>
      <c r="L1893" s="251"/>
      <c r="M1893" s="252"/>
      <c r="N1893" s="253"/>
      <c r="O1893" s="253"/>
      <c r="P1893" s="253"/>
      <c r="Q1893" s="253"/>
      <c r="R1893" s="253"/>
      <c r="S1893" s="253"/>
      <c r="T1893" s="25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55" t="s">
        <v>268</v>
      </c>
      <c r="AU1893" s="255" t="s">
        <v>93</v>
      </c>
      <c r="AV1893" s="14" t="s">
        <v>82</v>
      </c>
      <c r="AW1893" s="14" t="s">
        <v>34</v>
      </c>
      <c r="AX1893" s="14" t="s">
        <v>74</v>
      </c>
      <c r="AY1893" s="255" t="s">
        <v>224</v>
      </c>
    </row>
    <row r="1894" s="13" customFormat="1">
      <c r="A1894" s="13"/>
      <c r="B1894" s="229"/>
      <c r="C1894" s="230"/>
      <c r="D1894" s="231" t="s">
        <v>268</v>
      </c>
      <c r="E1894" s="232" t="s">
        <v>19</v>
      </c>
      <c r="F1894" s="233" t="s">
        <v>1907</v>
      </c>
      <c r="G1894" s="230"/>
      <c r="H1894" s="234">
        <v>40.887</v>
      </c>
      <c r="I1894" s="235"/>
      <c r="J1894" s="230"/>
      <c r="K1894" s="230"/>
      <c r="L1894" s="236"/>
      <c r="M1894" s="237"/>
      <c r="N1894" s="238"/>
      <c r="O1894" s="238"/>
      <c r="P1894" s="238"/>
      <c r="Q1894" s="238"/>
      <c r="R1894" s="238"/>
      <c r="S1894" s="238"/>
      <c r="T1894" s="239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40" t="s">
        <v>268</v>
      </c>
      <c r="AU1894" s="240" t="s">
        <v>93</v>
      </c>
      <c r="AV1894" s="13" t="s">
        <v>93</v>
      </c>
      <c r="AW1894" s="13" t="s">
        <v>34</v>
      </c>
      <c r="AX1894" s="13" t="s">
        <v>74</v>
      </c>
      <c r="AY1894" s="240" t="s">
        <v>224</v>
      </c>
    </row>
    <row r="1895" s="14" customFormat="1">
      <c r="A1895" s="14"/>
      <c r="B1895" s="246"/>
      <c r="C1895" s="247"/>
      <c r="D1895" s="231" t="s">
        <v>268</v>
      </c>
      <c r="E1895" s="248" t="s">
        <v>19</v>
      </c>
      <c r="F1895" s="249" t="s">
        <v>1908</v>
      </c>
      <c r="G1895" s="247"/>
      <c r="H1895" s="248" t="s">
        <v>19</v>
      </c>
      <c r="I1895" s="250"/>
      <c r="J1895" s="247"/>
      <c r="K1895" s="247"/>
      <c r="L1895" s="251"/>
      <c r="M1895" s="252"/>
      <c r="N1895" s="253"/>
      <c r="O1895" s="253"/>
      <c r="P1895" s="253"/>
      <c r="Q1895" s="253"/>
      <c r="R1895" s="253"/>
      <c r="S1895" s="253"/>
      <c r="T1895" s="25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5" t="s">
        <v>268</v>
      </c>
      <c r="AU1895" s="255" t="s">
        <v>93</v>
      </c>
      <c r="AV1895" s="14" t="s">
        <v>82</v>
      </c>
      <c r="AW1895" s="14" t="s">
        <v>34</v>
      </c>
      <c r="AX1895" s="14" t="s">
        <v>74</v>
      </c>
      <c r="AY1895" s="255" t="s">
        <v>224</v>
      </c>
    </row>
    <row r="1896" s="13" customFormat="1">
      <c r="A1896" s="13"/>
      <c r="B1896" s="229"/>
      <c r="C1896" s="230"/>
      <c r="D1896" s="231" t="s">
        <v>268</v>
      </c>
      <c r="E1896" s="232" t="s">
        <v>19</v>
      </c>
      <c r="F1896" s="233" t="s">
        <v>1909</v>
      </c>
      <c r="G1896" s="230"/>
      <c r="H1896" s="234">
        <v>19.983000000000001</v>
      </c>
      <c r="I1896" s="235"/>
      <c r="J1896" s="230"/>
      <c r="K1896" s="230"/>
      <c r="L1896" s="236"/>
      <c r="M1896" s="237"/>
      <c r="N1896" s="238"/>
      <c r="O1896" s="238"/>
      <c r="P1896" s="238"/>
      <c r="Q1896" s="238"/>
      <c r="R1896" s="238"/>
      <c r="S1896" s="238"/>
      <c r="T1896" s="239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0" t="s">
        <v>268</v>
      </c>
      <c r="AU1896" s="240" t="s">
        <v>93</v>
      </c>
      <c r="AV1896" s="13" t="s">
        <v>93</v>
      </c>
      <c r="AW1896" s="13" t="s">
        <v>34</v>
      </c>
      <c r="AX1896" s="13" t="s">
        <v>74</v>
      </c>
      <c r="AY1896" s="240" t="s">
        <v>224</v>
      </c>
    </row>
    <row r="1897" s="14" customFormat="1">
      <c r="A1897" s="14"/>
      <c r="B1897" s="246"/>
      <c r="C1897" s="247"/>
      <c r="D1897" s="231" t="s">
        <v>268</v>
      </c>
      <c r="E1897" s="248" t="s">
        <v>19</v>
      </c>
      <c r="F1897" s="249" t="s">
        <v>1910</v>
      </c>
      <c r="G1897" s="247"/>
      <c r="H1897" s="248" t="s">
        <v>19</v>
      </c>
      <c r="I1897" s="250"/>
      <c r="J1897" s="247"/>
      <c r="K1897" s="247"/>
      <c r="L1897" s="251"/>
      <c r="M1897" s="252"/>
      <c r="N1897" s="253"/>
      <c r="O1897" s="253"/>
      <c r="P1897" s="253"/>
      <c r="Q1897" s="253"/>
      <c r="R1897" s="253"/>
      <c r="S1897" s="253"/>
      <c r="T1897" s="25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5" t="s">
        <v>268</v>
      </c>
      <c r="AU1897" s="255" t="s">
        <v>93</v>
      </c>
      <c r="AV1897" s="14" t="s">
        <v>82</v>
      </c>
      <c r="AW1897" s="14" t="s">
        <v>34</v>
      </c>
      <c r="AX1897" s="14" t="s">
        <v>74</v>
      </c>
      <c r="AY1897" s="255" t="s">
        <v>224</v>
      </c>
    </row>
    <row r="1898" s="13" customFormat="1">
      <c r="A1898" s="13"/>
      <c r="B1898" s="229"/>
      <c r="C1898" s="230"/>
      <c r="D1898" s="231" t="s">
        <v>268</v>
      </c>
      <c r="E1898" s="232" t="s">
        <v>19</v>
      </c>
      <c r="F1898" s="233" t="s">
        <v>1911</v>
      </c>
      <c r="G1898" s="230"/>
      <c r="H1898" s="234">
        <v>140.846</v>
      </c>
      <c r="I1898" s="235"/>
      <c r="J1898" s="230"/>
      <c r="K1898" s="230"/>
      <c r="L1898" s="236"/>
      <c r="M1898" s="237"/>
      <c r="N1898" s="238"/>
      <c r="O1898" s="238"/>
      <c r="P1898" s="238"/>
      <c r="Q1898" s="238"/>
      <c r="R1898" s="238"/>
      <c r="S1898" s="238"/>
      <c r="T1898" s="239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40" t="s">
        <v>268</v>
      </c>
      <c r="AU1898" s="240" t="s">
        <v>93</v>
      </c>
      <c r="AV1898" s="13" t="s">
        <v>93</v>
      </c>
      <c r="AW1898" s="13" t="s">
        <v>34</v>
      </c>
      <c r="AX1898" s="13" t="s">
        <v>74</v>
      </c>
      <c r="AY1898" s="240" t="s">
        <v>224</v>
      </c>
    </row>
    <row r="1899" s="13" customFormat="1">
      <c r="A1899" s="13"/>
      <c r="B1899" s="229"/>
      <c r="C1899" s="230"/>
      <c r="D1899" s="231" t="s">
        <v>268</v>
      </c>
      <c r="E1899" s="232" t="s">
        <v>19</v>
      </c>
      <c r="F1899" s="233" t="s">
        <v>1912</v>
      </c>
      <c r="G1899" s="230"/>
      <c r="H1899" s="234">
        <v>110.994</v>
      </c>
      <c r="I1899" s="235"/>
      <c r="J1899" s="230"/>
      <c r="K1899" s="230"/>
      <c r="L1899" s="236"/>
      <c r="M1899" s="237"/>
      <c r="N1899" s="238"/>
      <c r="O1899" s="238"/>
      <c r="P1899" s="238"/>
      <c r="Q1899" s="238"/>
      <c r="R1899" s="238"/>
      <c r="S1899" s="238"/>
      <c r="T1899" s="239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0" t="s">
        <v>268</v>
      </c>
      <c r="AU1899" s="240" t="s">
        <v>93</v>
      </c>
      <c r="AV1899" s="13" t="s">
        <v>93</v>
      </c>
      <c r="AW1899" s="13" t="s">
        <v>34</v>
      </c>
      <c r="AX1899" s="13" t="s">
        <v>74</v>
      </c>
      <c r="AY1899" s="240" t="s">
        <v>224</v>
      </c>
    </row>
    <row r="1900" s="16" customFormat="1">
      <c r="A1900" s="16"/>
      <c r="B1900" s="272"/>
      <c r="C1900" s="273"/>
      <c r="D1900" s="231" t="s">
        <v>268</v>
      </c>
      <c r="E1900" s="274" t="s">
        <v>19</v>
      </c>
      <c r="F1900" s="275" t="s">
        <v>351</v>
      </c>
      <c r="G1900" s="273"/>
      <c r="H1900" s="276">
        <v>312.70999999999998</v>
      </c>
      <c r="I1900" s="277"/>
      <c r="J1900" s="273"/>
      <c r="K1900" s="273"/>
      <c r="L1900" s="278"/>
      <c r="M1900" s="279"/>
      <c r="N1900" s="280"/>
      <c r="O1900" s="280"/>
      <c r="P1900" s="280"/>
      <c r="Q1900" s="280"/>
      <c r="R1900" s="280"/>
      <c r="S1900" s="280"/>
      <c r="T1900" s="281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T1900" s="282" t="s">
        <v>268</v>
      </c>
      <c r="AU1900" s="282" t="s">
        <v>93</v>
      </c>
      <c r="AV1900" s="16" t="s">
        <v>231</v>
      </c>
      <c r="AW1900" s="16" t="s">
        <v>34</v>
      </c>
      <c r="AX1900" s="16" t="s">
        <v>82</v>
      </c>
      <c r="AY1900" s="282" t="s">
        <v>224</v>
      </c>
    </row>
    <row r="1901" s="2" customFormat="1" ht="24.15" customHeight="1">
      <c r="A1901" s="41"/>
      <c r="B1901" s="42"/>
      <c r="C1901" s="286" t="s">
        <v>1913</v>
      </c>
      <c r="D1901" s="286" t="s">
        <v>572</v>
      </c>
      <c r="E1901" s="287" t="s">
        <v>1897</v>
      </c>
      <c r="F1901" s="288" t="s">
        <v>1898</v>
      </c>
      <c r="G1901" s="289" t="s">
        <v>266</v>
      </c>
      <c r="H1901" s="290">
        <v>322.09100000000001</v>
      </c>
      <c r="I1901" s="291"/>
      <c r="J1901" s="292">
        <f>ROUND(I1901*H1901,2)</f>
        <v>0</v>
      </c>
      <c r="K1901" s="288" t="s">
        <v>312</v>
      </c>
      <c r="L1901" s="293"/>
      <c r="M1901" s="294" t="s">
        <v>19</v>
      </c>
      <c r="N1901" s="295" t="s">
        <v>46</v>
      </c>
      <c r="O1901" s="87"/>
      <c r="P1901" s="225">
        <f>O1901*H1901</f>
        <v>0</v>
      </c>
      <c r="Q1901" s="225">
        <v>0.090999999999999998</v>
      </c>
      <c r="R1901" s="225">
        <f>Q1901*H1901</f>
        <v>29.310281</v>
      </c>
      <c r="S1901" s="225">
        <v>0</v>
      </c>
      <c r="T1901" s="226">
        <f>S1901*H1901</f>
        <v>0</v>
      </c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R1901" s="227" t="s">
        <v>254</v>
      </c>
      <c r="AT1901" s="227" t="s">
        <v>572</v>
      </c>
      <c r="AU1901" s="227" t="s">
        <v>93</v>
      </c>
      <c r="AY1901" s="20" t="s">
        <v>224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20" t="s">
        <v>93</v>
      </c>
      <c r="BK1901" s="228">
        <f>ROUND(I1901*H1901,2)</f>
        <v>0</v>
      </c>
      <c r="BL1901" s="20" t="s">
        <v>231</v>
      </c>
      <c r="BM1901" s="227" t="s">
        <v>1914</v>
      </c>
    </row>
    <row r="1902" s="13" customFormat="1">
      <c r="A1902" s="13"/>
      <c r="B1902" s="229"/>
      <c r="C1902" s="230"/>
      <c r="D1902" s="231" t="s">
        <v>268</v>
      </c>
      <c r="E1902" s="232" t="s">
        <v>19</v>
      </c>
      <c r="F1902" s="233" t="s">
        <v>1915</v>
      </c>
      <c r="G1902" s="230"/>
      <c r="H1902" s="234">
        <v>322.09100000000001</v>
      </c>
      <c r="I1902" s="235"/>
      <c r="J1902" s="230"/>
      <c r="K1902" s="230"/>
      <c r="L1902" s="236"/>
      <c r="M1902" s="237"/>
      <c r="N1902" s="238"/>
      <c r="O1902" s="238"/>
      <c r="P1902" s="238"/>
      <c r="Q1902" s="238"/>
      <c r="R1902" s="238"/>
      <c r="S1902" s="238"/>
      <c r="T1902" s="23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40" t="s">
        <v>268</v>
      </c>
      <c r="AU1902" s="240" t="s">
        <v>93</v>
      </c>
      <c r="AV1902" s="13" t="s">
        <v>93</v>
      </c>
      <c r="AW1902" s="13" t="s">
        <v>34</v>
      </c>
      <c r="AX1902" s="13" t="s">
        <v>82</v>
      </c>
      <c r="AY1902" s="240" t="s">
        <v>224</v>
      </c>
    </row>
    <row r="1903" s="2" customFormat="1" ht="24.15" customHeight="1">
      <c r="A1903" s="41"/>
      <c r="B1903" s="42"/>
      <c r="C1903" s="216" t="s">
        <v>1916</v>
      </c>
      <c r="D1903" s="216" t="s">
        <v>227</v>
      </c>
      <c r="E1903" s="217" t="s">
        <v>1917</v>
      </c>
      <c r="F1903" s="218" t="s">
        <v>1918</v>
      </c>
      <c r="G1903" s="219" t="s">
        <v>324</v>
      </c>
      <c r="H1903" s="220">
        <v>176.35300000000001</v>
      </c>
      <c r="I1903" s="221"/>
      <c r="J1903" s="222">
        <f>ROUND(I1903*H1903,2)</f>
        <v>0</v>
      </c>
      <c r="K1903" s="218" t="s">
        <v>312</v>
      </c>
      <c r="L1903" s="47"/>
      <c r="M1903" s="223" t="s">
        <v>19</v>
      </c>
      <c r="N1903" s="224" t="s">
        <v>46</v>
      </c>
      <c r="O1903" s="87"/>
      <c r="P1903" s="225">
        <f>O1903*H1903</f>
        <v>0</v>
      </c>
      <c r="Q1903" s="225">
        <v>0.61799999999999999</v>
      </c>
      <c r="R1903" s="225">
        <f>Q1903*H1903</f>
        <v>108.986154</v>
      </c>
      <c r="S1903" s="225">
        <v>0</v>
      </c>
      <c r="T1903" s="226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7" t="s">
        <v>231</v>
      </c>
      <c r="AT1903" s="227" t="s">
        <v>227</v>
      </c>
      <c r="AU1903" s="227" t="s">
        <v>93</v>
      </c>
      <c r="AY1903" s="20" t="s">
        <v>224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20" t="s">
        <v>93</v>
      </c>
      <c r="BK1903" s="228">
        <f>ROUND(I1903*H1903,2)</f>
        <v>0</v>
      </c>
      <c r="BL1903" s="20" t="s">
        <v>231</v>
      </c>
      <c r="BM1903" s="227" t="s">
        <v>1919</v>
      </c>
    </row>
    <row r="1904" s="2" customFormat="1">
      <c r="A1904" s="41"/>
      <c r="B1904" s="42"/>
      <c r="C1904" s="43"/>
      <c r="D1904" s="267" t="s">
        <v>314</v>
      </c>
      <c r="E1904" s="43"/>
      <c r="F1904" s="268" t="s">
        <v>1920</v>
      </c>
      <c r="G1904" s="43"/>
      <c r="H1904" s="43"/>
      <c r="I1904" s="269"/>
      <c r="J1904" s="43"/>
      <c r="K1904" s="43"/>
      <c r="L1904" s="47"/>
      <c r="M1904" s="270"/>
      <c r="N1904" s="271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314</v>
      </c>
      <c r="AU1904" s="20" t="s">
        <v>93</v>
      </c>
    </row>
    <row r="1905" s="14" customFormat="1">
      <c r="A1905" s="14"/>
      <c r="B1905" s="246"/>
      <c r="C1905" s="247"/>
      <c r="D1905" s="231" t="s">
        <v>268</v>
      </c>
      <c r="E1905" s="248" t="s">
        <v>19</v>
      </c>
      <c r="F1905" s="249" t="s">
        <v>1921</v>
      </c>
      <c r="G1905" s="247"/>
      <c r="H1905" s="248" t="s">
        <v>19</v>
      </c>
      <c r="I1905" s="250"/>
      <c r="J1905" s="247"/>
      <c r="K1905" s="247"/>
      <c r="L1905" s="251"/>
      <c r="M1905" s="252"/>
      <c r="N1905" s="253"/>
      <c r="O1905" s="253"/>
      <c r="P1905" s="253"/>
      <c r="Q1905" s="253"/>
      <c r="R1905" s="253"/>
      <c r="S1905" s="253"/>
      <c r="T1905" s="25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5" t="s">
        <v>268</v>
      </c>
      <c r="AU1905" s="255" t="s">
        <v>93</v>
      </c>
      <c r="AV1905" s="14" t="s">
        <v>82</v>
      </c>
      <c r="AW1905" s="14" t="s">
        <v>34</v>
      </c>
      <c r="AX1905" s="14" t="s">
        <v>74</v>
      </c>
      <c r="AY1905" s="255" t="s">
        <v>224</v>
      </c>
    </row>
    <row r="1906" s="13" customFormat="1">
      <c r="A1906" s="13"/>
      <c r="B1906" s="229"/>
      <c r="C1906" s="230"/>
      <c r="D1906" s="231" t="s">
        <v>268</v>
      </c>
      <c r="E1906" s="232" t="s">
        <v>19</v>
      </c>
      <c r="F1906" s="233" t="s">
        <v>1922</v>
      </c>
      <c r="G1906" s="230"/>
      <c r="H1906" s="234">
        <v>82.152000000000001</v>
      </c>
      <c r="I1906" s="235"/>
      <c r="J1906" s="230"/>
      <c r="K1906" s="230"/>
      <c r="L1906" s="236"/>
      <c r="M1906" s="237"/>
      <c r="N1906" s="238"/>
      <c r="O1906" s="238"/>
      <c r="P1906" s="238"/>
      <c r="Q1906" s="238"/>
      <c r="R1906" s="238"/>
      <c r="S1906" s="238"/>
      <c r="T1906" s="239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40" t="s">
        <v>268</v>
      </c>
      <c r="AU1906" s="240" t="s">
        <v>93</v>
      </c>
      <c r="AV1906" s="13" t="s">
        <v>93</v>
      </c>
      <c r="AW1906" s="13" t="s">
        <v>34</v>
      </c>
      <c r="AX1906" s="13" t="s">
        <v>74</v>
      </c>
      <c r="AY1906" s="240" t="s">
        <v>224</v>
      </c>
    </row>
    <row r="1907" s="13" customFormat="1">
      <c r="A1907" s="13"/>
      <c r="B1907" s="229"/>
      <c r="C1907" s="230"/>
      <c r="D1907" s="231" t="s">
        <v>268</v>
      </c>
      <c r="E1907" s="232" t="s">
        <v>19</v>
      </c>
      <c r="F1907" s="233" t="s">
        <v>1923</v>
      </c>
      <c r="G1907" s="230"/>
      <c r="H1907" s="234">
        <v>-3.9670000000000001</v>
      </c>
      <c r="I1907" s="235"/>
      <c r="J1907" s="230"/>
      <c r="K1907" s="230"/>
      <c r="L1907" s="236"/>
      <c r="M1907" s="237"/>
      <c r="N1907" s="238"/>
      <c r="O1907" s="238"/>
      <c r="P1907" s="238"/>
      <c r="Q1907" s="238"/>
      <c r="R1907" s="238"/>
      <c r="S1907" s="238"/>
      <c r="T1907" s="239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0" t="s">
        <v>268</v>
      </c>
      <c r="AU1907" s="240" t="s">
        <v>93</v>
      </c>
      <c r="AV1907" s="13" t="s">
        <v>93</v>
      </c>
      <c r="AW1907" s="13" t="s">
        <v>34</v>
      </c>
      <c r="AX1907" s="13" t="s">
        <v>74</v>
      </c>
      <c r="AY1907" s="240" t="s">
        <v>224</v>
      </c>
    </row>
    <row r="1908" s="14" customFormat="1">
      <c r="A1908" s="14"/>
      <c r="B1908" s="246"/>
      <c r="C1908" s="247"/>
      <c r="D1908" s="231" t="s">
        <v>268</v>
      </c>
      <c r="E1908" s="248" t="s">
        <v>19</v>
      </c>
      <c r="F1908" s="249" t="s">
        <v>1906</v>
      </c>
      <c r="G1908" s="247"/>
      <c r="H1908" s="248" t="s">
        <v>19</v>
      </c>
      <c r="I1908" s="250"/>
      <c r="J1908" s="247"/>
      <c r="K1908" s="247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268</v>
      </c>
      <c r="AU1908" s="255" t="s">
        <v>93</v>
      </c>
      <c r="AV1908" s="14" t="s">
        <v>82</v>
      </c>
      <c r="AW1908" s="14" t="s">
        <v>34</v>
      </c>
      <c r="AX1908" s="14" t="s">
        <v>74</v>
      </c>
      <c r="AY1908" s="255" t="s">
        <v>224</v>
      </c>
    </row>
    <row r="1909" s="13" customFormat="1">
      <c r="A1909" s="13"/>
      <c r="B1909" s="229"/>
      <c r="C1909" s="230"/>
      <c r="D1909" s="231" t="s">
        <v>268</v>
      </c>
      <c r="E1909" s="232" t="s">
        <v>19</v>
      </c>
      <c r="F1909" s="233" t="s">
        <v>1924</v>
      </c>
      <c r="G1909" s="230"/>
      <c r="H1909" s="234">
        <v>4.9059999999999997</v>
      </c>
      <c r="I1909" s="235"/>
      <c r="J1909" s="230"/>
      <c r="K1909" s="230"/>
      <c r="L1909" s="236"/>
      <c r="M1909" s="237"/>
      <c r="N1909" s="238"/>
      <c r="O1909" s="238"/>
      <c r="P1909" s="238"/>
      <c r="Q1909" s="238"/>
      <c r="R1909" s="238"/>
      <c r="S1909" s="238"/>
      <c r="T1909" s="23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0" t="s">
        <v>268</v>
      </c>
      <c r="AU1909" s="240" t="s">
        <v>93</v>
      </c>
      <c r="AV1909" s="13" t="s">
        <v>93</v>
      </c>
      <c r="AW1909" s="13" t="s">
        <v>34</v>
      </c>
      <c r="AX1909" s="13" t="s">
        <v>74</v>
      </c>
      <c r="AY1909" s="240" t="s">
        <v>224</v>
      </c>
    </row>
    <row r="1910" s="14" customFormat="1">
      <c r="A1910" s="14"/>
      <c r="B1910" s="246"/>
      <c r="C1910" s="247"/>
      <c r="D1910" s="231" t="s">
        <v>268</v>
      </c>
      <c r="E1910" s="248" t="s">
        <v>19</v>
      </c>
      <c r="F1910" s="249" t="s">
        <v>1925</v>
      </c>
      <c r="G1910" s="247"/>
      <c r="H1910" s="248" t="s">
        <v>19</v>
      </c>
      <c r="I1910" s="250"/>
      <c r="J1910" s="247"/>
      <c r="K1910" s="247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268</v>
      </c>
      <c r="AU1910" s="255" t="s">
        <v>93</v>
      </c>
      <c r="AV1910" s="14" t="s">
        <v>82</v>
      </c>
      <c r="AW1910" s="14" t="s">
        <v>34</v>
      </c>
      <c r="AX1910" s="14" t="s">
        <v>74</v>
      </c>
      <c r="AY1910" s="255" t="s">
        <v>224</v>
      </c>
    </row>
    <row r="1911" s="13" customFormat="1">
      <c r="A1911" s="13"/>
      <c r="B1911" s="229"/>
      <c r="C1911" s="230"/>
      <c r="D1911" s="231" t="s">
        <v>268</v>
      </c>
      <c r="E1911" s="232" t="s">
        <v>19</v>
      </c>
      <c r="F1911" s="233" t="s">
        <v>1926</v>
      </c>
      <c r="G1911" s="230"/>
      <c r="H1911" s="234">
        <v>13.177</v>
      </c>
      <c r="I1911" s="235"/>
      <c r="J1911" s="230"/>
      <c r="K1911" s="230"/>
      <c r="L1911" s="236"/>
      <c r="M1911" s="237"/>
      <c r="N1911" s="238"/>
      <c r="O1911" s="238"/>
      <c r="P1911" s="238"/>
      <c r="Q1911" s="238"/>
      <c r="R1911" s="238"/>
      <c r="S1911" s="238"/>
      <c r="T1911" s="23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0" t="s">
        <v>268</v>
      </c>
      <c r="AU1911" s="240" t="s">
        <v>93</v>
      </c>
      <c r="AV1911" s="13" t="s">
        <v>93</v>
      </c>
      <c r="AW1911" s="13" t="s">
        <v>34</v>
      </c>
      <c r="AX1911" s="13" t="s">
        <v>74</v>
      </c>
      <c r="AY1911" s="240" t="s">
        <v>224</v>
      </c>
    </row>
    <row r="1912" s="14" customFormat="1">
      <c r="A1912" s="14"/>
      <c r="B1912" s="246"/>
      <c r="C1912" s="247"/>
      <c r="D1912" s="231" t="s">
        <v>268</v>
      </c>
      <c r="E1912" s="248" t="s">
        <v>19</v>
      </c>
      <c r="F1912" s="249" t="s">
        <v>1927</v>
      </c>
      <c r="G1912" s="247"/>
      <c r="H1912" s="248" t="s">
        <v>19</v>
      </c>
      <c r="I1912" s="250"/>
      <c r="J1912" s="247"/>
      <c r="K1912" s="247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268</v>
      </c>
      <c r="AU1912" s="255" t="s">
        <v>93</v>
      </c>
      <c r="AV1912" s="14" t="s">
        <v>82</v>
      </c>
      <c r="AW1912" s="14" t="s">
        <v>34</v>
      </c>
      <c r="AX1912" s="14" t="s">
        <v>74</v>
      </c>
      <c r="AY1912" s="255" t="s">
        <v>224</v>
      </c>
    </row>
    <row r="1913" s="13" customFormat="1">
      <c r="A1913" s="13"/>
      <c r="B1913" s="229"/>
      <c r="C1913" s="230"/>
      <c r="D1913" s="231" t="s">
        <v>268</v>
      </c>
      <c r="E1913" s="232" t="s">
        <v>19</v>
      </c>
      <c r="F1913" s="233" t="s">
        <v>1928</v>
      </c>
      <c r="G1913" s="230"/>
      <c r="H1913" s="234">
        <v>15.802</v>
      </c>
      <c r="I1913" s="235"/>
      <c r="J1913" s="230"/>
      <c r="K1913" s="230"/>
      <c r="L1913" s="236"/>
      <c r="M1913" s="237"/>
      <c r="N1913" s="238"/>
      <c r="O1913" s="238"/>
      <c r="P1913" s="238"/>
      <c r="Q1913" s="238"/>
      <c r="R1913" s="238"/>
      <c r="S1913" s="238"/>
      <c r="T1913" s="23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0" t="s">
        <v>268</v>
      </c>
      <c r="AU1913" s="240" t="s">
        <v>93</v>
      </c>
      <c r="AV1913" s="13" t="s">
        <v>93</v>
      </c>
      <c r="AW1913" s="13" t="s">
        <v>34</v>
      </c>
      <c r="AX1913" s="13" t="s">
        <v>74</v>
      </c>
      <c r="AY1913" s="240" t="s">
        <v>224</v>
      </c>
    </row>
    <row r="1914" s="13" customFormat="1">
      <c r="A1914" s="13"/>
      <c r="B1914" s="229"/>
      <c r="C1914" s="230"/>
      <c r="D1914" s="231" t="s">
        <v>268</v>
      </c>
      <c r="E1914" s="232" t="s">
        <v>19</v>
      </c>
      <c r="F1914" s="233" t="s">
        <v>1929</v>
      </c>
      <c r="G1914" s="230"/>
      <c r="H1914" s="234">
        <v>60.384</v>
      </c>
      <c r="I1914" s="235"/>
      <c r="J1914" s="230"/>
      <c r="K1914" s="230"/>
      <c r="L1914" s="236"/>
      <c r="M1914" s="237"/>
      <c r="N1914" s="238"/>
      <c r="O1914" s="238"/>
      <c r="P1914" s="238"/>
      <c r="Q1914" s="238"/>
      <c r="R1914" s="238"/>
      <c r="S1914" s="238"/>
      <c r="T1914" s="239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0" t="s">
        <v>268</v>
      </c>
      <c r="AU1914" s="240" t="s">
        <v>93</v>
      </c>
      <c r="AV1914" s="13" t="s">
        <v>93</v>
      </c>
      <c r="AW1914" s="13" t="s">
        <v>34</v>
      </c>
      <c r="AX1914" s="13" t="s">
        <v>74</v>
      </c>
      <c r="AY1914" s="240" t="s">
        <v>224</v>
      </c>
    </row>
    <row r="1915" s="14" customFormat="1">
      <c r="A1915" s="14"/>
      <c r="B1915" s="246"/>
      <c r="C1915" s="247"/>
      <c r="D1915" s="231" t="s">
        <v>268</v>
      </c>
      <c r="E1915" s="248" t="s">
        <v>19</v>
      </c>
      <c r="F1915" s="249" t="s">
        <v>998</v>
      </c>
      <c r="G1915" s="247"/>
      <c r="H1915" s="248" t="s">
        <v>19</v>
      </c>
      <c r="I1915" s="250"/>
      <c r="J1915" s="247"/>
      <c r="K1915" s="247"/>
      <c r="L1915" s="251"/>
      <c r="M1915" s="252"/>
      <c r="N1915" s="253"/>
      <c r="O1915" s="253"/>
      <c r="P1915" s="253"/>
      <c r="Q1915" s="253"/>
      <c r="R1915" s="253"/>
      <c r="S1915" s="253"/>
      <c r="T1915" s="25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T1915" s="255" t="s">
        <v>268</v>
      </c>
      <c r="AU1915" s="255" t="s">
        <v>93</v>
      </c>
      <c r="AV1915" s="14" t="s">
        <v>82</v>
      </c>
      <c r="AW1915" s="14" t="s">
        <v>34</v>
      </c>
      <c r="AX1915" s="14" t="s">
        <v>74</v>
      </c>
      <c r="AY1915" s="255" t="s">
        <v>224</v>
      </c>
    </row>
    <row r="1916" s="13" customFormat="1">
      <c r="A1916" s="13"/>
      <c r="B1916" s="229"/>
      <c r="C1916" s="230"/>
      <c r="D1916" s="231" t="s">
        <v>268</v>
      </c>
      <c r="E1916" s="232" t="s">
        <v>19</v>
      </c>
      <c r="F1916" s="233" t="s">
        <v>1930</v>
      </c>
      <c r="G1916" s="230"/>
      <c r="H1916" s="234">
        <v>3.899</v>
      </c>
      <c r="I1916" s="235"/>
      <c r="J1916" s="230"/>
      <c r="K1916" s="230"/>
      <c r="L1916" s="236"/>
      <c r="M1916" s="237"/>
      <c r="N1916" s="238"/>
      <c r="O1916" s="238"/>
      <c r="P1916" s="238"/>
      <c r="Q1916" s="238"/>
      <c r="R1916" s="238"/>
      <c r="S1916" s="238"/>
      <c r="T1916" s="239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0" t="s">
        <v>268</v>
      </c>
      <c r="AU1916" s="240" t="s">
        <v>93</v>
      </c>
      <c r="AV1916" s="13" t="s">
        <v>93</v>
      </c>
      <c r="AW1916" s="13" t="s">
        <v>34</v>
      </c>
      <c r="AX1916" s="13" t="s">
        <v>74</v>
      </c>
      <c r="AY1916" s="240" t="s">
        <v>224</v>
      </c>
    </row>
    <row r="1917" s="15" customFormat="1">
      <c r="A1917" s="15"/>
      <c r="B1917" s="256"/>
      <c r="C1917" s="257"/>
      <c r="D1917" s="231" t="s">
        <v>268</v>
      </c>
      <c r="E1917" s="258" t="s">
        <v>19</v>
      </c>
      <c r="F1917" s="259" t="s">
        <v>300</v>
      </c>
      <c r="G1917" s="257"/>
      <c r="H1917" s="260">
        <v>176.35300000000001</v>
      </c>
      <c r="I1917" s="261"/>
      <c r="J1917" s="257"/>
      <c r="K1917" s="257"/>
      <c r="L1917" s="262"/>
      <c r="M1917" s="263"/>
      <c r="N1917" s="264"/>
      <c r="O1917" s="264"/>
      <c r="P1917" s="264"/>
      <c r="Q1917" s="264"/>
      <c r="R1917" s="264"/>
      <c r="S1917" s="264"/>
      <c r="T1917" s="26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66" t="s">
        <v>268</v>
      </c>
      <c r="AU1917" s="266" t="s">
        <v>93</v>
      </c>
      <c r="AV1917" s="15" t="s">
        <v>108</v>
      </c>
      <c r="AW1917" s="15" t="s">
        <v>34</v>
      </c>
      <c r="AX1917" s="15" t="s">
        <v>74</v>
      </c>
      <c r="AY1917" s="266" t="s">
        <v>224</v>
      </c>
    </row>
    <row r="1918" s="16" customFormat="1">
      <c r="A1918" s="16"/>
      <c r="B1918" s="272"/>
      <c r="C1918" s="273"/>
      <c r="D1918" s="231" t="s">
        <v>268</v>
      </c>
      <c r="E1918" s="274" t="s">
        <v>19</v>
      </c>
      <c r="F1918" s="275" t="s">
        <v>351</v>
      </c>
      <c r="G1918" s="273"/>
      <c r="H1918" s="276">
        <v>176.35300000000001</v>
      </c>
      <c r="I1918" s="277"/>
      <c r="J1918" s="273"/>
      <c r="K1918" s="273"/>
      <c r="L1918" s="278"/>
      <c r="M1918" s="279"/>
      <c r="N1918" s="280"/>
      <c r="O1918" s="280"/>
      <c r="P1918" s="280"/>
      <c r="Q1918" s="280"/>
      <c r="R1918" s="280"/>
      <c r="S1918" s="280"/>
      <c r="T1918" s="281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T1918" s="282" t="s">
        <v>268</v>
      </c>
      <c r="AU1918" s="282" t="s">
        <v>93</v>
      </c>
      <c r="AV1918" s="16" t="s">
        <v>231</v>
      </c>
      <c r="AW1918" s="16" t="s">
        <v>34</v>
      </c>
      <c r="AX1918" s="16" t="s">
        <v>82</v>
      </c>
      <c r="AY1918" s="282" t="s">
        <v>224</v>
      </c>
    </row>
    <row r="1919" s="12" customFormat="1" ht="22.8" customHeight="1">
      <c r="A1919" s="12"/>
      <c r="B1919" s="200"/>
      <c r="C1919" s="201"/>
      <c r="D1919" s="202" t="s">
        <v>73</v>
      </c>
      <c r="E1919" s="214" t="s">
        <v>1931</v>
      </c>
      <c r="F1919" s="214" t="s">
        <v>1932</v>
      </c>
      <c r="G1919" s="201"/>
      <c r="H1919" s="201"/>
      <c r="I1919" s="204"/>
      <c r="J1919" s="215">
        <f>BK1919</f>
        <v>0</v>
      </c>
      <c r="K1919" s="201"/>
      <c r="L1919" s="206"/>
      <c r="M1919" s="207"/>
      <c r="N1919" s="208"/>
      <c r="O1919" s="208"/>
      <c r="P1919" s="209">
        <f>SUM(P1920:P1951)</f>
        <v>0</v>
      </c>
      <c r="Q1919" s="208"/>
      <c r="R1919" s="209">
        <f>SUM(R1920:R1951)</f>
        <v>317.43943866999996</v>
      </c>
      <c r="S1919" s="208"/>
      <c r="T1919" s="210">
        <f>SUM(T1920:T1951)</f>
        <v>0</v>
      </c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R1919" s="211" t="s">
        <v>82</v>
      </c>
      <c r="AT1919" s="212" t="s">
        <v>73</v>
      </c>
      <c r="AU1919" s="212" t="s">
        <v>82</v>
      </c>
      <c r="AY1919" s="211" t="s">
        <v>224</v>
      </c>
      <c r="BK1919" s="213">
        <f>SUM(BK1920:BK1951)</f>
        <v>0</v>
      </c>
    </row>
    <row r="1920" s="2" customFormat="1" ht="33" customHeight="1">
      <c r="A1920" s="41"/>
      <c r="B1920" s="42"/>
      <c r="C1920" s="216" t="s">
        <v>1933</v>
      </c>
      <c r="D1920" s="216" t="s">
        <v>227</v>
      </c>
      <c r="E1920" s="217" t="s">
        <v>1811</v>
      </c>
      <c r="F1920" s="218" t="s">
        <v>1812</v>
      </c>
      <c r="G1920" s="219" t="s">
        <v>324</v>
      </c>
      <c r="H1920" s="220">
        <v>122.27</v>
      </c>
      <c r="I1920" s="221"/>
      <c r="J1920" s="222">
        <f>ROUND(I1920*H1920,2)</f>
        <v>0</v>
      </c>
      <c r="K1920" s="218" t="s">
        <v>312</v>
      </c>
      <c r="L1920" s="47"/>
      <c r="M1920" s="223" t="s">
        <v>19</v>
      </c>
      <c r="N1920" s="224" t="s">
        <v>46</v>
      </c>
      <c r="O1920" s="87"/>
      <c r="P1920" s="225">
        <f>O1920*H1920</f>
        <v>0</v>
      </c>
      <c r="Q1920" s="225">
        <v>2.5018699999999998</v>
      </c>
      <c r="R1920" s="225">
        <f>Q1920*H1920</f>
        <v>305.90364489999996</v>
      </c>
      <c r="S1920" s="225">
        <v>0</v>
      </c>
      <c r="T1920" s="226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7" t="s">
        <v>231</v>
      </c>
      <c r="AT1920" s="227" t="s">
        <v>227</v>
      </c>
      <c r="AU1920" s="227" t="s">
        <v>93</v>
      </c>
      <c r="AY1920" s="20" t="s">
        <v>224</v>
      </c>
      <c r="BE1920" s="228">
        <f>IF(N1920="základní",J1920,0)</f>
        <v>0</v>
      </c>
      <c r="BF1920" s="228">
        <f>IF(N1920="snížená",J1920,0)</f>
        <v>0</v>
      </c>
      <c r="BG1920" s="228">
        <f>IF(N1920="zákl. přenesená",J1920,0)</f>
        <v>0</v>
      </c>
      <c r="BH1920" s="228">
        <f>IF(N1920="sníž. přenesená",J1920,0)</f>
        <v>0</v>
      </c>
      <c r="BI1920" s="228">
        <f>IF(N1920="nulová",J1920,0)</f>
        <v>0</v>
      </c>
      <c r="BJ1920" s="20" t="s">
        <v>93</v>
      </c>
      <c r="BK1920" s="228">
        <f>ROUND(I1920*H1920,2)</f>
        <v>0</v>
      </c>
      <c r="BL1920" s="20" t="s">
        <v>231</v>
      </c>
      <c r="BM1920" s="227" t="s">
        <v>1934</v>
      </c>
    </row>
    <row r="1921" s="2" customFormat="1">
      <c r="A1921" s="41"/>
      <c r="B1921" s="42"/>
      <c r="C1921" s="43"/>
      <c r="D1921" s="267" t="s">
        <v>314</v>
      </c>
      <c r="E1921" s="43"/>
      <c r="F1921" s="268" t="s">
        <v>1814</v>
      </c>
      <c r="G1921" s="43"/>
      <c r="H1921" s="43"/>
      <c r="I1921" s="269"/>
      <c r="J1921" s="43"/>
      <c r="K1921" s="43"/>
      <c r="L1921" s="47"/>
      <c r="M1921" s="270"/>
      <c r="N1921" s="271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314</v>
      </c>
      <c r="AU1921" s="20" t="s">
        <v>93</v>
      </c>
    </row>
    <row r="1922" s="14" customFormat="1">
      <c r="A1922" s="14"/>
      <c r="B1922" s="246"/>
      <c r="C1922" s="247"/>
      <c r="D1922" s="231" t="s">
        <v>268</v>
      </c>
      <c r="E1922" s="248" t="s">
        <v>19</v>
      </c>
      <c r="F1922" s="249" t="s">
        <v>1935</v>
      </c>
      <c r="G1922" s="247"/>
      <c r="H1922" s="248" t="s">
        <v>19</v>
      </c>
      <c r="I1922" s="250"/>
      <c r="J1922" s="247"/>
      <c r="K1922" s="247"/>
      <c r="L1922" s="251"/>
      <c r="M1922" s="252"/>
      <c r="N1922" s="253"/>
      <c r="O1922" s="253"/>
      <c r="P1922" s="253"/>
      <c r="Q1922" s="253"/>
      <c r="R1922" s="253"/>
      <c r="S1922" s="253"/>
      <c r="T1922" s="25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5" t="s">
        <v>268</v>
      </c>
      <c r="AU1922" s="255" t="s">
        <v>93</v>
      </c>
      <c r="AV1922" s="14" t="s">
        <v>82</v>
      </c>
      <c r="AW1922" s="14" t="s">
        <v>34</v>
      </c>
      <c r="AX1922" s="14" t="s">
        <v>74</v>
      </c>
      <c r="AY1922" s="255" t="s">
        <v>224</v>
      </c>
    </row>
    <row r="1923" s="13" customFormat="1">
      <c r="A1923" s="13"/>
      <c r="B1923" s="229"/>
      <c r="C1923" s="230"/>
      <c r="D1923" s="231" t="s">
        <v>268</v>
      </c>
      <c r="E1923" s="232" t="s">
        <v>19</v>
      </c>
      <c r="F1923" s="233" t="s">
        <v>1936</v>
      </c>
      <c r="G1923" s="230"/>
      <c r="H1923" s="234">
        <v>122.27</v>
      </c>
      <c r="I1923" s="235"/>
      <c r="J1923" s="230"/>
      <c r="K1923" s="230"/>
      <c r="L1923" s="236"/>
      <c r="M1923" s="237"/>
      <c r="N1923" s="238"/>
      <c r="O1923" s="238"/>
      <c r="P1923" s="238"/>
      <c r="Q1923" s="238"/>
      <c r="R1923" s="238"/>
      <c r="S1923" s="238"/>
      <c r="T1923" s="239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0" t="s">
        <v>268</v>
      </c>
      <c r="AU1923" s="240" t="s">
        <v>93</v>
      </c>
      <c r="AV1923" s="13" t="s">
        <v>93</v>
      </c>
      <c r="AW1923" s="13" t="s">
        <v>34</v>
      </c>
      <c r="AX1923" s="13" t="s">
        <v>82</v>
      </c>
      <c r="AY1923" s="240" t="s">
        <v>224</v>
      </c>
    </row>
    <row r="1924" s="2" customFormat="1" ht="44.25" customHeight="1">
      <c r="A1924" s="41"/>
      <c r="B1924" s="42"/>
      <c r="C1924" s="216" t="s">
        <v>1937</v>
      </c>
      <c r="D1924" s="216" t="s">
        <v>227</v>
      </c>
      <c r="E1924" s="217" t="s">
        <v>1818</v>
      </c>
      <c r="F1924" s="218" t="s">
        <v>1819</v>
      </c>
      <c r="G1924" s="219" t="s">
        <v>324</v>
      </c>
      <c r="H1924" s="220">
        <v>122.27</v>
      </c>
      <c r="I1924" s="221"/>
      <c r="J1924" s="222">
        <f>ROUND(I1924*H1924,2)</f>
        <v>0</v>
      </c>
      <c r="K1924" s="218" t="s">
        <v>312</v>
      </c>
      <c r="L1924" s="47"/>
      <c r="M1924" s="223" t="s">
        <v>19</v>
      </c>
      <c r="N1924" s="224" t="s">
        <v>46</v>
      </c>
      <c r="O1924" s="87"/>
      <c r="P1924" s="225">
        <f>O1924*H1924</f>
        <v>0</v>
      </c>
      <c r="Q1924" s="225">
        <v>0</v>
      </c>
      <c r="R1924" s="225">
        <f>Q1924*H1924</f>
        <v>0</v>
      </c>
      <c r="S1924" s="225">
        <v>0</v>
      </c>
      <c r="T1924" s="226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27" t="s">
        <v>231</v>
      </c>
      <c r="AT1924" s="227" t="s">
        <v>227</v>
      </c>
      <c r="AU1924" s="227" t="s">
        <v>93</v>
      </c>
      <c r="AY1924" s="20" t="s">
        <v>224</v>
      </c>
      <c r="BE1924" s="228">
        <f>IF(N1924="základní",J1924,0)</f>
        <v>0</v>
      </c>
      <c r="BF1924" s="228">
        <f>IF(N1924="snížená",J1924,0)</f>
        <v>0</v>
      </c>
      <c r="BG1924" s="228">
        <f>IF(N1924="zákl. přenesená",J1924,0)</f>
        <v>0</v>
      </c>
      <c r="BH1924" s="228">
        <f>IF(N1924="sníž. přenesená",J1924,0)</f>
        <v>0</v>
      </c>
      <c r="BI1924" s="228">
        <f>IF(N1924="nulová",J1924,0)</f>
        <v>0</v>
      </c>
      <c r="BJ1924" s="20" t="s">
        <v>93</v>
      </c>
      <c r="BK1924" s="228">
        <f>ROUND(I1924*H1924,2)</f>
        <v>0</v>
      </c>
      <c r="BL1924" s="20" t="s">
        <v>231</v>
      </c>
      <c r="BM1924" s="227" t="s">
        <v>1938</v>
      </c>
    </row>
    <row r="1925" s="2" customFormat="1">
      <c r="A1925" s="41"/>
      <c r="B1925" s="42"/>
      <c r="C1925" s="43"/>
      <c r="D1925" s="267" t="s">
        <v>314</v>
      </c>
      <c r="E1925" s="43"/>
      <c r="F1925" s="268" t="s">
        <v>1821</v>
      </c>
      <c r="G1925" s="43"/>
      <c r="H1925" s="43"/>
      <c r="I1925" s="269"/>
      <c r="J1925" s="43"/>
      <c r="K1925" s="43"/>
      <c r="L1925" s="47"/>
      <c r="M1925" s="270"/>
      <c r="N1925" s="271"/>
      <c r="O1925" s="87"/>
      <c r="P1925" s="87"/>
      <c r="Q1925" s="87"/>
      <c r="R1925" s="87"/>
      <c r="S1925" s="87"/>
      <c r="T1925" s="88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T1925" s="20" t="s">
        <v>314</v>
      </c>
      <c r="AU1925" s="20" t="s">
        <v>93</v>
      </c>
    </row>
    <row r="1926" s="14" customFormat="1">
      <c r="A1926" s="14"/>
      <c r="B1926" s="246"/>
      <c r="C1926" s="247"/>
      <c r="D1926" s="231" t="s">
        <v>268</v>
      </c>
      <c r="E1926" s="248" t="s">
        <v>19</v>
      </c>
      <c r="F1926" s="249" t="s">
        <v>1935</v>
      </c>
      <c r="G1926" s="247"/>
      <c r="H1926" s="248" t="s">
        <v>19</v>
      </c>
      <c r="I1926" s="250"/>
      <c r="J1926" s="247"/>
      <c r="K1926" s="247"/>
      <c r="L1926" s="251"/>
      <c r="M1926" s="252"/>
      <c r="N1926" s="253"/>
      <c r="O1926" s="253"/>
      <c r="P1926" s="253"/>
      <c r="Q1926" s="253"/>
      <c r="R1926" s="253"/>
      <c r="S1926" s="253"/>
      <c r="T1926" s="25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5" t="s">
        <v>268</v>
      </c>
      <c r="AU1926" s="255" t="s">
        <v>93</v>
      </c>
      <c r="AV1926" s="14" t="s">
        <v>82</v>
      </c>
      <c r="AW1926" s="14" t="s">
        <v>34</v>
      </c>
      <c r="AX1926" s="14" t="s">
        <v>74</v>
      </c>
      <c r="AY1926" s="255" t="s">
        <v>224</v>
      </c>
    </row>
    <row r="1927" s="13" customFormat="1">
      <c r="A1927" s="13"/>
      <c r="B1927" s="229"/>
      <c r="C1927" s="230"/>
      <c r="D1927" s="231" t="s">
        <v>268</v>
      </c>
      <c r="E1927" s="232" t="s">
        <v>19</v>
      </c>
      <c r="F1927" s="233" t="s">
        <v>1936</v>
      </c>
      <c r="G1927" s="230"/>
      <c r="H1927" s="234">
        <v>122.27</v>
      </c>
      <c r="I1927" s="235"/>
      <c r="J1927" s="230"/>
      <c r="K1927" s="230"/>
      <c r="L1927" s="236"/>
      <c r="M1927" s="237"/>
      <c r="N1927" s="238"/>
      <c r="O1927" s="238"/>
      <c r="P1927" s="238"/>
      <c r="Q1927" s="238"/>
      <c r="R1927" s="238"/>
      <c r="S1927" s="238"/>
      <c r="T1927" s="23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0" t="s">
        <v>268</v>
      </c>
      <c r="AU1927" s="240" t="s">
        <v>93</v>
      </c>
      <c r="AV1927" s="13" t="s">
        <v>93</v>
      </c>
      <c r="AW1927" s="13" t="s">
        <v>34</v>
      </c>
      <c r="AX1927" s="13" t="s">
        <v>82</v>
      </c>
      <c r="AY1927" s="240" t="s">
        <v>224</v>
      </c>
    </row>
    <row r="1928" s="2" customFormat="1" ht="33" customHeight="1">
      <c r="A1928" s="41"/>
      <c r="B1928" s="42"/>
      <c r="C1928" s="216" t="s">
        <v>1939</v>
      </c>
      <c r="D1928" s="216" t="s">
        <v>227</v>
      </c>
      <c r="E1928" s="217" t="s">
        <v>1940</v>
      </c>
      <c r="F1928" s="218" t="s">
        <v>1941</v>
      </c>
      <c r="G1928" s="219" t="s">
        <v>324</v>
      </c>
      <c r="H1928" s="220">
        <v>122.27</v>
      </c>
      <c r="I1928" s="221"/>
      <c r="J1928" s="222">
        <f>ROUND(I1928*H1928,2)</f>
        <v>0</v>
      </c>
      <c r="K1928" s="218" t="s">
        <v>312</v>
      </c>
      <c r="L1928" s="47"/>
      <c r="M1928" s="223" t="s">
        <v>19</v>
      </c>
      <c r="N1928" s="224" t="s">
        <v>46</v>
      </c>
      <c r="O1928" s="87"/>
      <c r="P1928" s="225">
        <f>O1928*H1928</f>
        <v>0</v>
      </c>
      <c r="Q1928" s="225">
        <v>0</v>
      </c>
      <c r="R1928" s="225">
        <f>Q1928*H1928</f>
        <v>0</v>
      </c>
      <c r="S1928" s="225">
        <v>0</v>
      </c>
      <c r="T1928" s="226">
        <f>S1928*H1928</f>
        <v>0</v>
      </c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R1928" s="227" t="s">
        <v>231</v>
      </c>
      <c r="AT1928" s="227" t="s">
        <v>227</v>
      </c>
      <c r="AU1928" s="227" t="s">
        <v>93</v>
      </c>
      <c r="AY1928" s="20" t="s">
        <v>224</v>
      </c>
      <c r="BE1928" s="228">
        <f>IF(N1928="základní",J1928,0)</f>
        <v>0</v>
      </c>
      <c r="BF1928" s="228">
        <f>IF(N1928="snížená",J1928,0)</f>
        <v>0</v>
      </c>
      <c r="BG1928" s="228">
        <f>IF(N1928="zákl. přenesená",J1928,0)</f>
        <v>0</v>
      </c>
      <c r="BH1928" s="228">
        <f>IF(N1928="sníž. přenesená",J1928,0)</f>
        <v>0</v>
      </c>
      <c r="BI1928" s="228">
        <f>IF(N1928="nulová",J1928,0)</f>
        <v>0</v>
      </c>
      <c r="BJ1928" s="20" t="s">
        <v>93</v>
      </c>
      <c r="BK1928" s="228">
        <f>ROUND(I1928*H1928,2)</f>
        <v>0</v>
      </c>
      <c r="BL1928" s="20" t="s">
        <v>231</v>
      </c>
      <c r="BM1928" s="227" t="s">
        <v>1942</v>
      </c>
    </row>
    <row r="1929" s="2" customFormat="1">
      <c r="A1929" s="41"/>
      <c r="B1929" s="42"/>
      <c r="C1929" s="43"/>
      <c r="D1929" s="267" t="s">
        <v>314</v>
      </c>
      <c r="E1929" s="43"/>
      <c r="F1929" s="268" t="s">
        <v>1943</v>
      </c>
      <c r="G1929" s="43"/>
      <c r="H1929" s="43"/>
      <c r="I1929" s="269"/>
      <c r="J1929" s="43"/>
      <c r="K1929" s="43"/>
      <c r="L1929" s="47"/>
      <c r="M1929" s="270"/>
      <c r="N1929" s="271"/>
      <c r="O1929" s="87"/>
      <c r="P1929" s="87"/>
      <c r="Q1929" s="87"/>
      <c r="R1929" s="87"/>
      <c r="S1929" s="87"/>
      <c r="T1929" s="88"/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T1929" s="20" t="s">
        <v>314</v>
      </c>
      <c r="AU1929" s="20" t="s">
        <v>93</v>
      </c>
    </row>
    <row r="1930" s="14" customFormat="1">
      <c r="A1930" s="14"/>
      <c r="B1930" s="246"/>
      <c r="C1930" s="247"/>
      <c r="D1930" s="231" t="s">
        <v>268</v>
      </c>
      <c r="E1930" s="248" t="s">
        <v>19</v>
      </c>
      <c r="F1930" s="249" t="s">
        <v>1935</v>
      </c>
      <c r="G1930" s="247"/>
      <c r="H1930" s="248" t="s">
        <v>19</v>
      </c>
      <c r="I1930" s="250"/>
      <c r="J1930" s="247"/>
      <c r="K1930" s="247"/>
      <c r="L1930" s="251"/>
      <c r="M1930" s="252"/>
      <c r="N1930" s="253"/>
      <c r="O1930" s="253"/>
      <c r="P1930" s="253"/>
      <c r="Q1930" s="253"/>
      <c r="R1930" s="253"/>
      <c r="S1930" s="253"/>
      <c r="T1930" s="25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5" t="s">
        <v>268</v>
      </c>
      <c r="AU1930" s="255" t="s">
        <v>93</v>
      </c>
      <c r="AV1930" s="14" t="s">
        <v>82</v>
      </c>
      <c r="AW1930" s="14" t="s">
        <v>34</v>
      </c>
      <c r="AX1930" s="14" t="s">
        <v>74</v>
      </c>
      <c r="AY1930" s="255" t="s">
        <v>224</v>
      </c>
    </row>
    <row r="1931" s="13" customFormat="1">
      <c r="A1931" s="13"/>
      <c r="B1931" s="229"/>
      <c r="C1931" s="230"/>
      <c r="D1931" s="231" t="s">
        <v>268</v>
      </c>
      <c r="E1931" s="232" t="s">
        <v>19</v>
      </c>
      <c r="F1931" s="233" t="s">
        <v>1936</v>
      </c>
      <c r="G1931" s="230"/>
      <c r="H1931" s="234">
        <v>122.27</v>
      </c>
      <c r="I1931" s="235"/>
      <c r="J1931" s="230"/>
      <c r="K1931" s="230"/>
      <c r="L1931" s="236"/>
      <c r="M1931" s="237"/>
      <c r="N1931" s="238"/>
      <c r="O1931" s="238"/>
      <c r="P1931" s="238"/>
      <c r="Q1931" s="238"/>
      <c r="R1931" s="238"/>
      <c r="S1931" s="238"/>
      <c r="T1931" s="239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0" t="s">
        <v>268</v>
      </c>
      <c r="AU1931" s="240" t="s">
        <v>93</v>
      </c>
      <c r="AV1931" s="13" t="s">
        <v>93</v>
      </c>
      <c r="AW1931" s="13" t="s">
        <v>34</v>
      </c>
      <c r="AX1931" s="13" t="s">
        <v>82</v>
      </c>
      <c r="AY1931" s="240" t="s">
        <v>224</v>
      </c>
    </row>
    <row r="1932" s="2" customFormat="1" ht="37.8" customHeight="1">
      <c r="A1932" s="41"/>
      <c r="B1932" s="42"/>
      <c r="C1932" s="216" t="s">
        <v>1944</v>
      </c>
      <c r="D1932" s="216" t="s">
        <v>227</v>
      </c>
      <c r="E1932" s="217" t="s">
        <v>1945</v>
      </c>
      <c r="F1932" s="218" t="s">
        <v>1946</v>
      </c>
      <c r="G1932" s="219" t="s">
        <v>324</v>
      </c>
      <c r="H1932" s="220">
        <v>122.27</v>
      </c>
      <c r="I1932" s="221"/>
      <c r="J1932" s="222">
        <f>ROUND(I1932*H1932,2)</f>
        <v>0</v>
      </c>
      <c r="K1932" s="218" t="s">
        <v>312</v>
      </c>
      <c r="L1932" s="47"/>
      <c r="M1932" s="223" t="s">
        <v>19</v>
      </c>
      <c r="N1932" s="224" t="s">
        <v>46</v>
      </c>
      <c r="O1932" s="87"/>
      <c r="P1932" s="225">
        <f>O1932*H1932</f>
        <v>0</v>
      </c>
      <c r="Q1932" s="225">
        <v>0.035349999999999999</v>
      </c>
      <c r="R1932" s="225">
        <f>Q1932*H1932</f>
        <v>4.3222445</v>
      </c>
      <c r="S1932" s="225">
        <v>0</v>
      </c>
      <c r="T1932" s="226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27" t="s">
        <v>231</v>
      </c>
      <c r="AT1932" s="227" t="s">
        <v>227</v>
      </c>
      <c r="AU1932" s="227" t="s">
        <v>93</v>
      </c>
      <c r="AY1932" s="20" t="s">
        <v>224</v>
      </c>
      <c r="BE1932" s="228">
        <f>IF(N1932="základní",J1932,0)</f>
        <v>0</v>
      </c>
      <c r="BF1932" s="228">
        <f>IF(N1932="snížená",J1932,0)</f>
        <v>0</v>
      </c>
      <c r="BG1932" s="228">
        <f>IF(N1932="zákl. přenesená",J1932,0)</f>
        <v>0</v>
      </c>
      <c r="BH1932" s="228">
        <f>IF(N1932="sníž. přenesená",J1932,0)</f>
        <v>0</v>
      </c>
      <c r="BI1932" s="228">
        <f>IF(N1932="nulová",J1932,0)</f>
        <v>0</v>
      </c>
      <c r="BJ1932" s="20" t="s">
        <v>93</v>
      </c>
      <c r="BK1932" s="228">
        <f>ROUND(I1932*H1932,2)</f>
        <v>0</v>
      </c>
      <c r="BL1932" s="20" t="s">
        <v>231</v>
      </c>
      <c r="BM1932" s="227" t="s">
        <v>1947</v>
      </c>
    </row>
    <row r="1933" s="2" customFormat="1">
      <c r="A1933" s="41"/>
      <c r="B1933" s="42"/>
      <c r="C1933" s="43"/>
      <c r="D1933" s="267" t="s">
        <v>314</v>
      </c>
      <c r="E1933" s="43"/>
      <c r="F1933" s="268" t="s">
        <v>1948</v>
      </c>
      <c r="G1933" s="43"/>
      <c r="H1933" s="43"/>
      <c r="I1933" s="269"/>
      <c r="J1933" s="43"/>
      <c r="K1933" s="43"/>
      <c r="L1933" s="47"/>
      <c r="M1933" s="270"/>
      <c r="N1933" s="271"/>
      <c r="O1933" s="87"/>
      <c r="P1933" s="87"/>
      <c r="Q1933" s="87"/>
      <c r="R1933" s="87"/>
      <c r="S1933" s="87"/>
      <c r="T1933" s="88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T1933" s="20" t="s">
        <v>314</v>
      </c>
      <c r="AU1933" s="20" t="s">
        <v>93</v>
      </c>
    </row>
    <row r="1934" s="14" customFormat="1">
      <c r="A1934" s="14"/>
      <c r="B1934" s="246"/>
      <c r="C1934" s="247"/>
      <c r="D1934" s="231" t="s">
        <v>268</v>
      </c>
      <c r="E1934" s="248" t="s">
        <v>19</v>
      </c>
      <c r="F1934" s="249" t="s">
        <v>1935</v>
      </c>
      <c r="G1934" s="247"/>
      <c r="H1934" s="248" t="s">
        <v>19</v>
      </c>
      <c r="I1934" s="250"/>
      <c r="J1934" s="247"/>
      <c r="K1934" s="247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5" t="s">
        <v>268</v>
      </c>
      <c r="AU1934" s="255" t="s">
        <v>93</v>
      </c>
      <c r="AV1934" s="14" t="s">
        <v>82</v>
      </c>
      <c r="AW1934" s="14" t="s">
        <v>34</v>
      </c>
      <c r="AX1934" s="14" t="s">
        <v>74</v>
      </c>
      <c r="AY1934" s="255" t="s">
        <v>224</v>
      </c>
    </row>
    <row r="1935" s="13" customFormat="1">
      <c r="A1935" s="13"/>
      <c r="B1935" s="229"/>
      <c r="C1935" s="230"/>
      <c r="D1935" s="231" t="s">
        <v>268</v>
      </c>
      <c r="E1935" s="232" t="s">
        <v>19</v>
      </c>
      <c r="F1935" s="233" t="s">
        <v>1936</v>
      </c>
      <c r="G1935" s="230"/>
      <c r="H1935" s="234">
        <v>122.27</v>
      </c>
      <c r="I1935" s="235"/>
      <c r="J1935" s="230"/>
      <c r="K1935" s="230"/>
      <c r="L1935" s="236"/>
      <c r="M1935" s="237"/>
      <c r="N1935" s="238"/>
      <c r="O1935" s="238"/>
      <c r="P1935" s="238"/>
      <c r="Q1935" s="238"/>
      <c r="R1935" s="238"/>
      <c r="S1935" s="238"/>
      <c r="T1935" s="239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40" t="s">
        <v>268</v>
      </c>
      <c r="AU1935" s="240" t="s">
        <v>93</v>
      </c>
      <c r="AV1935" s="13" t="s">
        <v>93</v>
      </c>
      <c r="AW1935" s="13" t="s">
        <v>34</v>
      </c>
      <c r="AX1935" s="13" t="s">
        <v>82</v>
      </c>
      <c r="AY1935" s="240" t="s">
        <v>224</v>
      </c>
    </row>
    <row r="1936" s="2" customFormat="1" ht="21.75" customHeight="1">
      <c r="A1936" s="41"/>
      <c r="B1936" s="42"/>
      <c r="C1936" s="216" t="s">
        <v>1949</v>
      </c>
      <c r="D1936" s="216" t="s">
        <v>227</v>
      </c>
      <c r="E1936" s="217" t="s">
        <v>1823</v>
      </c>
      <c r="F1936" s="218" t="s">
        <v>1824</v>
      </c>
      <c r="G1936" s="219" t="s">
        <v>371</v>
      </c>
      <c r="H1936" s="220">
        <v>6.3579999999999997</v>
      </c>
      <c r="I1936" s="221"/>
      <c r="J1936" s="222">
        <f>ROUND(I1936*H1936,2)</f>
        <v>0</v>
      </c>
      <c r="K1936" s="218" t="s">
        <v>312</v>
      </c>
      <c r="L1936" s="47"/>
      <c r="M1936" s="223" t="s">
        <v>19</v>
      </c>
      <c r="N1936" s="224" t="s">
        <v>46</v>
      </c>
      <c r="O1936" s="87"/>
      <c r="P1936" s="225">
        <f>O1936*H1936</f>
        <v>0</v>
      </c>
      <c r="Q1936" s="225">
        <v>1.06277</v>
      </c>
      <c r="R1936" s="225">
        <f>Q1936*H1936</f>
        <v>6.7570916599999995</v>
      </c>
      <c r="S1936" s="225">
        <v>0</v>
      </c>
      <c r="T1936" s="226">
        <f>S1936*H1936</f>
        <v>0</v>
      </c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R1936" s="227" t="s">
        <v>231</v>
      </c>
      <c r="AT1936" s="227" t="s">
        <v>227</v>
      </c>
      <c r="AU1936" s="227" t="s">
        <v>93</v>
      </c>
      <c r="AY1936" s="20" t="s">
        <v>224</v>
      </c>
      <c r="BE1936" s="228">
        <f>IF(N1936="základní",J1936,0)</f>
        <v>0</v>
      </c>
      <c r="BF1936" s="228">
        <f>IF(N1936="snížená",J1936,0)</f>
        <v>0</v>
      </c>
      <c r="BG1936" s="228">
        <f>IF(N1936="zákl. přenesená",J1936,0)</f>
        <v>0</v>
      </c>
      <c r="BH1936" s="228">
        <f>IF(N1936="sníž. přenesená",J1936,0)</f>
        <v>0</v>
      </c>
      <c r="BI1936" s="228">
        <f>IF(N1936="nulová",J1936,0)</f>
        <v>0</v>
      </c>
      <c r="BJ1936" s="20" t="s">
        <v>93</v>
      </c>
      <c r="BK1936" s="228">
        <f>ROUND(I1936*H1936,2)</f>
        <v>0</v>
      </c>
      <c r="BL1936" s="20" t="s">
        <v>231</v>
      </c>
      <c r="BM1936" s="227" t="s">
        <v>1950</v>
      </c>
    </row>
    <row r="1937" s="2" customFormat="1">
      <c r="A1937" s="41"/>
      <c r="B1937" s="42"/>
      <c r="C1937" s="43"/>
      <c r="D1937" s="267" t="s">
        <v>314</v>
      </c>
      <c r="E1937" s="43"/>
      <c r="F1937" s="268" t="s">
        <v>1826</v>
      </c>
      <c r="G1937" s="43"/>
      <c r="H1937" s="43"/>
      <c r="I1937" s="269"/>
      <c r="J1937" s="43"/>
      <c r="K1937" s="43"/>
      <c r="L1937" s="47"/>
      <c r="M1937" s="270"/>
      <c r="N1937" s="271"/>
      <c r="O1937" s="87"/>
      <c r="P1937" s="87"/>
      <c r="Q1937" s="87"/>
      <c r="R1937" s="87"/>
      <c r="S1937" s="87"/>
      <c r="T1937" s="88"/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T1937" s="20" t="s">
        <v>314</v>
      </c>
      <c r="AU1937" s="20" t="s">
        <v>93</v>
      </c>
    </row>
    <row r="1938" s="14" customFormat="1">
      <c r="A1938" s="14"/>
      <c r="B1938" s="246"/>
      <c r="C1938" s="247"/>
      <c r="D1938" s="231" t="s">
        <v>268</v>
      </c>
      <c r="E1938" s="248" t="s">
        <v>19</v>
      </c>
      <c r="F1938" s="249" t="s">
        <v>1935</v>
      </c>
      <c r="G1938" s="247"/>
      <c r="H1938" s="248" t="s">
        <v>19</v>
      </c>
      <c r="I1938" s="250"/>
      <c r="J1938" s="247"/>
      <c r="K1938" s="247"/>
      <c r="L1938" s="251"/>
      <c r="M1938" s="252"/>
      <c r="N1938" s="253"/>
      <c r="O1938" s="253"/>
      <c r="P1938" s="253"/>
      <c r="Q1938" s="253"/>
      <c r="R1938" s="253"/>
      <c r="S1938" s="253"/>
      <c r="T1938" s="25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5" t="s">
        <v>268</v>
      </c>
      <c r="AU1938" s="255" t="s">
        <v>93</v>
      </c>
      <c r="AV1938" s="14" t="s">
        <v>82</v>
      </c>
      <c r="AW1938" s="14" t="s">
        <v>34</v>
      </c>
      <c r="AX1938" s="14" t="s">
        <v>74</v>
      </c>
      <c r="AY1938" s="255" t="s">
        <v>224</v>
      </c>
    </row>
    <row r="1939" s="13" customFormat="1">
      <c r="A1939" s="13"/>
      <c r="B1939" s="229"/>
      <c r="C1939" s="230"/>
      <c r="D1939" s="231" t="s">
        <v>268</v>
      </c>
      <c r="E1939" s="232" t="s">
        <v>19</v>
      </c>
      <c r="F1939" s="233" t="s">
        <v>1951</v>
      </c>
      <c r="G1939" s="230"/>
      <c r="H1939" s="234">
        <v>6.3579999999999997</v>
      </c>
      <c r="I1939" s="235"/>
      <c r="J1939" s="230"/>
      <c r="K1939" s="230"/>
      <c r="L1939" s="236"/>
      <c r="M1939" s="237"/>
      <c r="N1939" s="238"/>
      <c r="O1939" s="238"/>
      <c r="P1939" s="238"/>
      <c r="Q1939" s="238"/>
      <c r="R1939" s="238"/>
      <c r="S1939" s="238"/>
      <c r="T1939" s="239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0" t="s">
        <v>268</v>
      </c>
      <c r="AU1939" s="240" t="s">
        <v>93</v>
      </c>
      <c r="AV1939" s="13" t="s">
        <v>93</v>
      </c>
      <c r="AW1939" s="13" t="s">
        <v>34</v>
      </c>
      <c r="AX1939" s="13" t="s">
        <v>82</v>
      </c>
      <c r="AY1939" s="240" t="s">
        <v>224</v>
      </c>
    </row>
    <row r="1940" s="2" customFormat="1" ht="16.5" customHeight="1">
      <c r="A1940" s="41"/>
      <c r="B1940" s="42"/>
      <c r="C1940" s="216" t="s">
        <v>1952</v>
      </c>
      <c r="D1940" s="216" t="s">
        <v>227</v>
      </c>
      <c r="E1940" s="217" t="s">
        <v>1953</v>
      </c>
      <c r="F1940" s="218" t="s">
        <v>1954</v>
      </c>
      <c r="G1940" s="219" t="s">
        <v>266</v>
      </c>
      <c r="H1940" s="220">
        <v>18.795000000000002</v>
      </c>
      <c r="I1940" s="221"/>
      <c r="J1940" s="222">
        <f>ROUND(I1940*H1940,2)</f>
        <v>0</v>
      </c>
      <c r="K1940" s="218" t="s">
        <v>312</v>
      </c>
      <c r="L1940" s="47"/>
      <c r="M1940" s="223" t="s">
        <v>19</v>
      </c>
      <c r="N1940" s="224" t="s">
        <v>46</v>
      </c>
      <c r="O1940" s="87"/>
      <c r="P1940" s="225">
        <f>O1940*H1940</f>
        <v>0</v>
      </c>
      <c r="Q1940" s="225">
        <v>0.016070000000000001</v>
      </c>
      <c r="R1940" s="225">
        <f>Q1940*H1940</f>
        <v>0.30203565000000004</v>
      </c>
      <c r="S1940" s="225">
        <v>0</v>
      </c>
      <c r="T1940" s="226">
        <f>S1940*H1940</f>
        <v>0</v>
      </c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R1940" s="227" t="s">
        <v>231</v>
      </c>
      <c r="AT1940" s="227" t="s">
        <v>227</v>
      </c>
      <c r="AU1940" s="227" t="s">
        <v>93</v>
      </c>
      <c r="AY1940" s="20" t="s">
        <v>224</v>
      </c>
      <c r="BE1940" s="228">
        <f>IF(N1940="základní",J1940,0)</f>
        <v>0</v>
      </c>
      <c r="BF1940" s="228">
        <f>IF(N1940="snížená",J1940,0)</f>
        <v>0</v>
      </c>
      <c r="BG1940" s="228">
        <f>IF(N1940="zákl. přenesená",J1940,0)</f>
        <v>0</v>
      </c>
      <c r="BH1940" s="228">
        <f>IF(N1940="sníž. přenesená",J1940,0)</f>
        <v>0</v>
      </c>
      <c r="BI1940" s="228">
        <f>IF(N1940="nulová",J1940,0)</f>
        <v>0</v>
      </c>
      <c r="BJ1940" s="20" t="s">
        <v>93</v>
      </c>
      <c r="BK1940" s="228">
        <f>ROUND(I1940*H1940,2)</f>
        <v>0</v>
      </c>
      <c r="BL1940" s="20" t="s">
        <v>231</v>
      </c>
      <c r="BM1940" s="227" t="s">
        <v>1955</v>
      </c>
    </row>
    <row r="1941" s="2" customFormat="1">
      <c r="A1941" s="41"/>
      <c r="B1941" s="42"/>
      <c r="C1941" s="43"/>
      <c r="D1941" s="267" t="s">
        <v>314</v>
      </c>
      <c r="E1941" s="43"/>
      <c r="F1941" s="268" t="s">
        <v>1956</v>
      </c>
      <c r="G1941" s="43"/>
      <c r="H1941" s="43"/>
      <c r="I1941" s="269"/>
      <c r="J1941" s="43"/>
      <c r="K1941" s="43"/>
      <c r="L1941" s="47"/>
      <c r="M1941" s="270"/>
      <c r="N1941" s="271"/>
      <c r="O1941" s="87"/>
      <c r="P1941" s="87"/>
      <c r="Q1941" s="87"/>
      <c r="R1941" s="87"/>
      <c r="S1941" s="87"/>
      <c r="T1941" s="88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T1941" s="20" t="s">
        <v>314</v>
      </c>
      <c r="AU1941" s="20" t="s">
        <v>93</v>
      </c>
    </row>
    <row r="1942" s="14" customFormat="1">
      <c r="A1942" s="14"/>
      <c r="B1942" s="246"/>
      <c r="C1942" s="247"/>
      <c r="D1942" s="231" t="s">
        <v>268</v>
      </c>
      <c r="E1942" s="248" t="s">
        <v>19</v>
      </c>
      <c r="F1942" s="249" t="s">
        <v>496</v>
      </c>
      <c r="G1942" s="247"/>
      <c r="H1942" s="248" t="s">
        <v>19</v>
      </c>
      <c r="I1942" s="250"/>
      <c r="J1942" s="247"/>
      <c r="K1942" s="247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268</v>
      </c>
      <c r="AU1942" s="255" t="s">
        <v>93</v>
      </c>
      <c r="AV1942" s="14" t="s">
        <v>82</v>
      </c>
      <c r="AW1942" s="14" t="s">
        <v>34</v>
      </c>
      <c r="AX1942" s="14" t="s">
        <v>74</v>
      </c>
      <c r="AY1942" s="255" t="s">
        <v>224</v>
      </c>
    </row>
    <row r="1943" s="14" customFormat="1">
      <c r="A1943" s="14"/>
      <c r="B1943" s="246"/>
      <c r="C1943" s="247"/>
      <c r="D1943" s="231" t="s">
        <v>268</v>
      </c>
      <c r="E1943" s="248" t="s">
        <v>19</v>
      </c>
      <c r="F1943" s="249" t="s">
        <v>1957</v>
      </c>
      <c r="G1943" s="247"/>
      <c r="H1943" s="248" t="s">
        <v>19</v>
      </c>
      <c r="I1943" s="250"/>
      <c r="J1943" s="247"/>
      <c r="K1943" s="247"/>
      <c r="L1943" s="251"/>
      <c r="M1943" s="252"/>
      <c r="N1943" s="253"/>
      <c r="O1943" s="253"/>
      <c r="P1943" s="253"/>
      <c r="Q1943" s="253"/>
      <c r="R1943" s="253"/>
      <c r="S1943" s="253"/>
      <c r="T1943" s="25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5" t="s">
        <v>268</v>
      </c>
      <c r="AU1943" s="255" t="s">
        <v>93</v>
      </c>
      <c r="AV1943" s="14" t="s">
        <v>82</v>
      </c>
      <c r="AW1943" s="14" t="s">
        <v>34</v>
      </c>
      <c r="AX1943" s="14" t="s">
        <v>74</v>
      </c>
      <c r="AY1943" s="255" t="s">
        <v>224</v>
      </c>
    </row>
    <row r="1944" s="13" customFormat="1">
      <c r="A1944" s="13"/>
      <c r="B1944" s="229"/>
      <c r="C1944" s="230"/>
      <c r="D1944" s="231" t="s">
        <v>268</v>
      </c>
      <c r="E1944" s="232" t="s">
        <v>19</v>
      </c>
      <c r="F1944" s="233" t="s">
        <v>1958</v>
      </c>
      <c r="G1944" s="230"/>
      <c r="H1944" s="234">
        <v>18.795000000000002</v>
      </c>
      <c r="I1944" s="235"/>
      <c r="J1944" s="230"/>
      <c r="K1944" s="230"/>
      <c r="L1944" s="236"/>
      <c r="M1944" s="237"/>
      <c r="N1944" s="238"/>
      <c r="O1944" s="238"/>
      <c r="P1944" s="238"/>
      <c r="Q1944" s="238"/>
      <c r="R1944" s="238"/>
      <c r="S1944" s="238"/>
      <c r="T1944" s="23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0" t="s">
        <v>268</v>
      </c>
      <c r="AU1944" s="240" t="s">
        <v>93</v>
      </c>
      <c r="AV1944" s="13" t="s">
        <v>93</v>
      </c>
      <c r="AW1944" s="13" t="s">
        <v>34</v>
      </c>
      <c r="AX1944" s="13" t="s">
        <v>82</v>
      </c>
      <c r="AY1944" s="240" t="s">
        <v>224</v>
      </c>
    </row>
    <row r="1945" s="2" customFormat="1" ht="16.5" customHeight="1">
      <c r="A1945" s="41"/>
      <c r="B1945" s="42"/>
      <c r="C1945" s="216" t="s">
        <v>1959</v>
      </c>
      <c r="D1945" s="216" t="s">
        <v>227</v>
      </c>
      <c r="E1945" s="217" t="s">
        <v>1960</v>
      </c>
      <c r="F1945" s="218" t="s">
        <v>1961</v>
      </c>
      <c r="G1945" s="219" t="s">
        <v>266</v>
      </c>
      <c r="H1945" s="220">
        <v>18.795000000000002</v>
      </c>
      <c r="I1945" s="221"/>
      <c r="J1945" s="222">
        <f>ROUND(I1945*H1945,2)</f>
        <v>0</v>
      </c>
      <c r="K1945" s="218" t="s">
        <v>312</v>
      </c>
      <c r="L1945" s="47"/>
      <c r="M1945" s="223" t="s">
        <v>19</v>
      </c>
      <c r="N1945" s="224" t="s">
        <v>46</v>
      </c>
      <c r="O1945" s="87"/>
      <c r="P1945" s="225">
        <f>O1945*H1945</f>
        <v>0</v>
      </c>
      <c r="Q1945" s="225">
        <v>0</v>
      </c>
      <c r="R1945" s="225">
        <f>Q1945*H1945</f>
        <v>0</v>
      </c>
      <c r="S1945" s="225">
        <v>0</v>
      </c>
      <c r="T1945" s="226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7" t="s">
        <v>231</v>
      </c>
      <c r="AT1945" s="227" t="s">
        <v>227</v>
      </c>
      <c r="AU1945" s="227" t="s">
        <v>93</v>
      </c>
      <c r="AY1945" s="20" t="s">
        <v>224</v>
      </c>
      <c r="BE1945" s="228">
        <f>IF(N1945="základní",J1945,0)</f>
        <v>0</v>
      </c>
      <c r="BF1945" s="228">
        <f>IF(N1945="snížená",J1945,0)</f>
        <v>0</v>
      </c>
      <c r="BG1945" s="228">
        <f>IF(N1945="zákl. přenesená",J1945,0)</f>
        <v>0</v>
      </c>
      <c r="BH1945" s="228">
        <f>IF(N1945="sníž. přenesená",J1945,0)</f>
        <v>0</v>
      </c>
      <c r="BI1945" s="228">
        <f>IF(N1945="nulová",J1945,0)</f>
        <v>0</v>
      </c>
      <c r="BJ1945" s="20" t="s">
        <v>93</v>
      </c>
      <c r="BK1945" s="228">
        <f>ROUND(I1945*H1945,2)</f>
        <v>0</v>
      </c>
      <c r="BL1945" s="20" t="s">
        <v>231</v>
      </c>
      <c r="BM1945" s="227" t="s">
        <v>1962</v>
      </c>
    </row>
    <row r="1946" s="2" customFormat="1">
      <c r="A1946" s="41"/>
      <c r="B1946" s="42"/>
      <c r="C1946" s="43"/>
      <c r="D1946" s="267" t="s">
        <v>314</v>
      </c>
      <c r="E1946" s="43"/>
      <c r="F1946" s="268" t="s">
        <v>1963</v>
      </c>
      <c r="G1946" s="43"/>
      <c r="H1946" s="43"/>
      <c r="I1946" s="269"/>
      <c r="J1946" s="43"/>
      <c r="K1946" s="43"/>
      <c r="L1946" s="47"/>
      <c r="M1946" s="270"/>
      <c r="N1946" s="271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314</v>
      </c>
      <c r="AU1946" s="20" t="s">
        <v>93</v>
      </c>
    </row>
    <row r="1947" s="2" customFormat="1" ht="24.15" customHeight="1">
      <c r="A1947" s="41"/>
      <c r="B1947" s="42"/>
      <c r="C1947" s="216" t="s">
        <v>1964</v>
      </c>
      <c r="D1947" s="216" t="s">
        <v>227</v>
      </c>
      <c r="E1947" s="217" t="s">
        <v>1965</v>
      </c>
      <c r="F1947" s="218" t="s">
        <v>1966</v>
      </c>
      <c r="G1947" s="219" t="s">
        <v>471</v>
      </c>
      <c r="H1947" s="220">
        <v>701.91800000000001</v>
      </c>
      <c r="I1947" s="221"/>
      <c r="J1947" s="222">
        <f>ROUND(I1947*H1947,2)</f>
        <v>0</v>
      </c>
      <c r="K1947" s="218" t="s">
        <v>312</v>
      </c>
      <c r="L1947" s="47"/>
      <c r="M1947" s="223" t="s">
        <v>19</v>
      </c>
      <c r="N1947" s="224" t="s">
        <v>46</v>
      </c>
      <c r="O1947" s="87"/>
      <c r="P1947" s="225">
        <f>O1947*H1947</f>
        <v>0</v>
      </c>
      <c r="Q1947" s="225">
        <v>0.00021000000000000001</v>
      </c>
      <c r="R1947" s="225">
        <f>Q1947*H1947</f>
        <v>0.14740278000000001</v>
      </c>
      <c r="S1947" s="225">
        <v>0</v>
      </c>
      <c r="T1947" s="226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7" t="s">
        <v>231</v>
      </c>
      <c r="AT1947" s="227" t="s">
        <v>227</v>
      </c>
      <c r="AU1947" s="227" t="s">
        <v>93</v>
      </c>
      <c r="AY1947" s="20" t="s">
        <v>224</v>
      </c>
      <c r="BE1947" s="228">
        <f>IF(N1947="základní",J1947,0)</f>
        <v>0</v>
      </c>
      <c r="BF1947" s="228">
        <f>IF(N1947="snížená",J1947,0)</f>
        <v>0</v>
      </c>
      <c r="BG1947" s="228">
        <f>IF(N1947="zákl. přenesená",J1947,0)</f>
        <v>0</v>
      </c>
      <c r="BH1947" s="228">
        <f>IF(N1947="sníž. přenesená",J1947,0)</f>
        <v>0</v>
      </c>
      <c r="BI1947" s="228">
        <f>IF(N1947="nulová",J1947,0)</f>
        <v>0</v>
      </c>
      <c r="BJ1947" s="20" t="s">
        <v>93</v>
      </c>
      <c r="BK1947" s="228">
        <f>ROUND(I1947*H1947,2)</f>
        <v>0</v>
      </c>
      <c r="BL1947" s="20" t="s">
        <v>231</v>
      </c>
      <c r="BM1947" s="227" t="s">
        <v>1967</v>
      </c>
    </row>
    <row r="1948" s="2" customFormat="1">
      <c r="A1948" s="41"/>
      <c r="B1948" s="42"/>
      <c r="C1948" s="43"/>
      <c r="D1948" s="267" t="s">
        <v>314</v>
      </c>
      <c r="E1948" s="43"/>
      <c r="F1948" s="268" t="s">
        <v>1968</v>
      </c>
      <c r="G1948" s="43"/>
      <c r="H1948" s="43"/>
      <c r="I1948" s="269"/>
      <c r="J1948" s="43"/>
      <c r="K1948" s="43"/>
      <c r="L1948" s="47"/>
      <c r="M1948" s="270"/>
      <c r="N1948" s="271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314</v>
      </c>
      <c r="AU1948" s="20" t="s">
        <v>93</v>
      </c>
    </row>
    <row r="1949" s="2" customFormat="1" ht="37.8" customHeight="1">
      <c r="A1949" s="41"/>
      <c r="B1949" s="42"/>
      <c r="C1949" s="216" t="s">
        <v>1969</v>
      </c>
      <c r="D1949" s="216" t="s">
        <v>227</v>
      </c>
      <c r="E1949" s="217" t="s">
        <v>1970</v>
      </c>
      <c r="F1949" s="218" t="s">
        <v>1971</v>
      </c>
      <c r="G1949" s="219" t="s">
        <v>471</v>
      </c>
      <c r="H1949" s="220">
        <v>701.91800000000001</v>
      </c>
      <c r="I1949" s="221"/>
      <c r="J1949" s="222">
        <f>ROUND(I1949*H1949,2)</f>
        <v>0</v>
      </c>
      <c r="K1949" s="218" t="s">
        <v>312</v>
      </c>
      <c r="L1949" s="47"/>
      <c r="M1949" s="223" t="s">
        <v>19</v>
      </c>
      <c r="N1949" s="224" t="s">
        <v>46</v>
      </c>
      <c r="O1949" s="87"/>
      <c r="P1949" s="225">
        <f>O1949*H1949</f>
        <v>0</v>
      </c>
      <c r="Q1949" s="225">
        <v>1.0000000000000001E-05</v>
      </c>
      <c r="R1949" s="225">
        <f>Q1949*H1949</f>
        <v>0.0070191800000000007</v>
      </c>
      <c r="S1949" s="225">
        <v>0</v>
      </c>
      <c r="T1949" s="226">
        <f>S1949*H1949</f>
        <v>0</v>
      </c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R1949" s="227" t="s">
        <v>231</v>
      </c>
      <c r="AT1949" s="227" t="s">
        <v>227</v>
      </c>
      <c r="AU1949" s="227" t="s">
        <v>93</v>
      </c>
      <c r="AY1949" s="20" t="s">
        <v>224</v>
      </c>
      <c r="BE1949" s="228">
        <f>IF(N1949="základní",J1949,0)</f>
        <v>0</v>
      </c>
      <c r="BF1949" s="228">
        <f>IF(N1949="snížená",J1949,0)</f>
        <v>0</v>
      </c>
      <c r="BG1949" s="228">
        <f>IF(N1949="zákl. přenesená",J1949,0)</f>
        <v>0</v>
      </c>
      <c r="BH1949" s="228">
        <f>IF(N1949="sníž. přenesená",J1949,0)</f>
        <v>0</v>
      </c>
      <c r="BI1949" s="228">
        <f>IF(N1949="nulová",J1949,0)</f>
        <v>0</v>
      </c>
      <c r="BJ1949" s="20" t="s">
        <v>93</v>
      </c>
      <c r="BK1949" s="228">
        <f>ROUND(I1949*H1949,2)</f>
        <v>0</v>
      </c>
      <c r="BL1949" s="20" t="s">
        <v>231</v>
      </c>
      <c r="BM1949" s="227" t="s">
        <v>1972</v>
      </c>
    </row>
    <row r="1950" s="2" customFormat="1">
      <c r="A1950" s="41"/>
      <c r="B1950" s="42"/>
      <c r="C1950" s="43"/>
      <c r="D1950" s="267" t="s">
        <v>314</v>
      </c>
      <c r="E1950" s="43"/>
      <c r="F1950" s="268" t="s">
        <v>1973</v>
      </c>
      <c r="G1950" s="43"/>
      <c r="H1950" s="43"/>
      <c r="I1950" s="269"/>
      <c r="J1950" s="43"/>
      <c r="K1950" s="43"/>
      <c r="L1950" s="47"/>
      <c r="M1950" s="270"/>
      <c r="N1950" s="271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314</v>
      </c>
      <c r="AU1950" s="20" t="s">
        <v>93</v>
      </c>
    </row>
    <row r="1951" s="13" customFormat="1">
      <c r="A1951" s="13"/>
      <c r="B1951" s="229"/>
      <c r="C1951" s="230"/>
      <c r="D1951" s="231" t="s">
        <v>268</v>
      </c>
      <c r="E1951" s="232" t="s">
        <v>19</v>
      </c>
      <c r="F1951" s="233" t="s">
        <v>1974</v>
      </c>
      <c r="G1951" s="230"/>
      <c r="H1951" s="234">
        <v>701.91800000000001</v>
      </c>
      <c r="I1951" s="235"/>
      <c r="J1951" s="230"/>
      <c r="K1951" s="230"/>
      <c r="L1951" s="236"/>
      <c r="M1951" s="237"/>
      <c r="N1951" s="238"/>
      <c r="O1951" s="238"/>
      <c r="P1951" s="238"/>
      <c r="Q1951" s="238"/>
      <c r="R1951" s="238"/>
      <c r="S1951" s="238"/>
      <c r="T1951" s="239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0" t="s">
        <v>268</v>
      </c>
      <c r="AU1951" s="240" t="s">
        <v>93</v>
      </c>
      <c r="AV1951" s="13" t="s">
        <v>93</v>
      </c>
      <c r="AW1951" s="13" t="s">
        <v>34</v>
      </c>
      <c r="AX1951" s="13" t="s">
        <v>82</v>
      </c>
      <c r="AY1951" s="240" t="s">
        <v>224</v>
      </c>
    </row>
    <row r="1952" s="12" customFormat="1" ht="22.8" customHeight="1">
      <c r="A1952" s="12"/>
      <c r="B1952" s="200"/>
      <c r="C1952" s="201"/>
      <c r="D1952" s="202" t="s">
        <v>73</v>
      </c>
      <c r="E1952" s="214" t="s">
        <v>1036</v>
      </c>
      <c r="F1952" s="214" t="s">
        <v>1975</v>
      </c>
      <c r="G1952" s="201"/>
      <c r="H1952" s="201"/>
      <c r="I1952" s="204"/>
      <c r="J1952" s="215">
        <f>BK1952</f>
        <v>0</v>
      </c>
      <c r="K1952" s="201"/>
      <c r="L1952" s="206"/>
      <c r="M1952" s="207"/>
      <c r="N1952" s="208"/>
      <c r="O1952" s="208"/>
      <c r="P1952" s="209">
        <f>SUM(P1953:P2152)</f>
        <v>0</v>
      </c>
      <c r="Q1952" s="208"/>
      <c r="R1952" s="209">
        <f>SUM(R1953:R2152)</f>
        <v>58.775040000000004</v>
      </c>
      <c r="S1952" s="208"/>
      <c r="T1952" s="210">
        <f>SUM(T1953:T2152)</f>
        <v>0</v>
      </c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R1952" s="211" t="s">
        <v>82</v>
      </c>
      <c r="AT1952" s="212" t="s">
        <v>73</v>
      </c>
      <c r="AU1952" s="212" t="s">
        <v>82</v>
      </c>
      <c r="AY1952" s="211" t="s">
        <v>224</v>
      </c>
      <c r="BK1952" s="213">
        <f>SUM(BK1953:BK2152)</f>
        <v>0</v>
      </c>
    </row>
    <row r="1953" s="2" customFormat="1" ht="37.8" customHeight="1">
      <c r="A1953" s="41"/>
      <c r="B1953" s="42"/>
      <c r="C1953" s="216" t="s">
        <v>1976</v>
      </c>
      <c r="D1953" s="216" t="s">
        <v>227</v>
      </c>
      <c r="E1953" s="217" t="s">
        <v>1977</v>
      </c>
      <c r="F1953" s="218" t="s">
        <v>1978</v>
      </c>
      <c r="G1953" s="219" t="s">
        <v>595</v>
      </c>
      <c r="H1953" s="220">
        <v>278</v>
      </c>
      <c r="I1953" s="221"/>
      <c r="J1953" s="222">
        <f>ROUND(I1953*H1953,2)</f>
        <v>0</v>
      </c>
      <c r="K1953" s="218" t="s">
        <v>312</v>
      </c>
      <c r="L1953" s="47"/>
      <c r="M1953" s="223" t="s">
        <v>19</v>
      </c>
      <c r="N1953" s="224" t="s">
        <v>46</v>
      </c>
      <c r="O1953" s="87"/>
      <c r="P1953" s="225">
        <f>O1953*H1953</f>
        <v>0</v>
      </c>
      <c r="Q1953" s="225">
        <v>0.04684</v>
      </c>
      <c r="R1953" s="225">
        <f>Q1953*H1953</f>
        <v>13.021520000000001</v>
      </c>
      <c r="S1953" s="225">
        <v>0</v>
      </c>
      <c r="T1953" s="226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27" t="s">
        <v>231</v>
      </c>
      <c r="AT1953" s="227" t="s">
        <v>227</v>
      </c>
      <c r="AU1953" s="227" t="s">
        <v>93</v>
      </c>
      <c r="AY1953" s="20" t="s">
        <v>224</v>
      </c>
      <c r="BE1953" s="228">
        <f>IF(N1953="základní",J1953,0)</f>
        <v>0</v>
      </c>
      <c r="BF1953" s="228">
        <f>IF(N1953="snížená",J1953,0)</f>
        <v>0</v>
      </c>
      <c r="BG1953" s="228">
        <f>IF(N1953="zákl. přenesená",J1953,0)</f>
        <v>0</v>
      </c>
      <c r="BH1953" s="228">
        <f>IF(N1953="sníž. přenesená",J1953,0)</f>
        <v>0</v>
      </c>
      <c r="BI1953" s="228">
        <f>IF(N1953="nulová",J1953,0)</f>
        <v>0</v>
      </c>
      <c r="BJ1953" s="20" t="s">
        <v>93</v>
      </c>
      <c r="BK1953" s="228">
        <f>ROUND(I1953*H1953,2)</f>
        <v>0</v>
      </c>
      <c r="BL1953" s="20" t="s">
        <v>231</v>
      </c>
      <c r="BM1953" s="227" t="s">
        <v>1979</v>
      </c>
    </row>
    <row r="1954" s="2" customFormat="1">
      <c r="A1954" s="41"/>
      <c r="B1954" s="42"/>
      <c r="C1954" s="43"/>
      <c r="D1954" s="267" t="s">
        <v>314</v>
      </c>
      <c r="E1954" s="43"/>
      <c r="F1954" s="268" t="s">
        <v>1980</v>
      </c>
      <c r="G1954" s="43"/>
      <c r="H1954" s="43"/>
      <c r="I1954" s="269"/>
      <c r="J1954" s="43"/>
      <c r="K1954" s="43"/>
      <c r="L1954" s="47"/>
      <c r="M1954" s="270"/>
      <c r="N1954" s="271"/>
      <c r="O1954" s="87"/>
      <c r="P1954" s="87"/>
      <c r="Q1954" s="87"/>
      <c r="R1954" s="87"/>
      <c r="S1954" s="87"/>
      <c r="T1954" s="88"/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T1954" s="20" t="s">
        <v>314</v>
      </c>
      <c r="AU1954" s="20" t="s">
        <v>93</v>
      </c>
    </row>
    <row r="1955" s="13" customFormat="1">
      <c r="A1955" s="13"/>
      <c r="B1955" s="229"/>
      <c r="C1955" s="230"/>
      <c r="D1955" s="231" t="s">
        <v>268</v>
      </c>
      <c r="E1955" s="232" t="s">
        <v>19</v>
      </c>
      <c r="F1955" s="233" t="s">
        <v>1981</v>
      </c>
      <c r="G1955" s="230"/>
      <c r="H1955" s="234">
        <v>363</v>
      </c>
      <c r="I1955" s="235"/>
      <c r="J1955" s="230"/>
      <c r="K1955" s="230"/>
      <c r="L1955" s="236"/>
      <c r="M1955" s="237"/>
      <c r="N1955" s="238"/>
      <c r="O1955" s="238"/>
      <c r="P1955" s="238"/>
      <c r="Q1955" s="238"/>
      <c r="R1955" s="238"/>
      <c r="S1955" s="238"/>
      <c r="T1955" s="239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0" t="s">
        <v>268</v>
      </c>
      <c r="AU1955" s="240" t="s">
        <v>93</v>
      </c>
      <c r="AV1955" s="13" t="s">
        <v>93</v>
      </c>
      <c r="AW1955" s="13" t="s">
        <v>34</v>
      </c>
      <c r="AX1955" s="13" t="s">
        <v>74</v>
      </c>
      <c r="AY1955" s="240" t="s">
        <v>224</v>
      </c>
    </row>
    <row r="1956" s="14" customFormat="1">
      <c r="A1956" s="14"/>
      <c r="B1956" s="246"/>
      <c r="C1956" s="247"/>
      <c r="D1956" s="231" t="s">
        <v>268</v>
      </c>
      <c r="E1956" s="248" t="s">
        <v>19</v>
      </c>
      <c r="F1956" s="249" t="s">
        <v>1982</v>
      </c>
      <c r="G1956" s="247"/>
      <c r="H1956" s="248" t="s">
        <v>19</v>
      </c>
      <c r="I1956" s="250"/>
      <c r="J1956" s="247"/>
      <c r="K1956" s="247"/>
      <c r="L1956" s="251"/>
      <c r="M1956" s="252"/>
      <c r="N1956" s="253"/>
      <c r="O1956" s="253"/>
      <c r="P1956" s="253"/>
      <c r="Q1956" s="253"/>
      <c r="R1956" s="253"/>
      <c r="S1956" s="253"/>
      <c r="T1956" s="25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55" t="s">
        <v>268</v>
      </c>
      <c r="AU1956" s="255" t="s">
        <v>93</v>
      </c>
      <c r="AV1956" s="14" t="s">
        <v>82</v>
      </c>
      <c r="AW1956" s="14" t="s">
        <v>34</v>
      </c>
      <c r="AX1956" s="14" t="s">
        <v>74</v>
      </c>
      <c r="AY1956" s="255" t="s">
        <v>224</v>
      </c>
    </row>
    <row r="1957" s="13" customFormat="1">
      <c r="A1957" s="13"/>
      <c r="B1957" s="229"/>
      <c r="C1957" s="230"/>
      <c r="D1957" s="231" t="s">
        <v>268</v>
      </c>
      <c r="E1957" s="232" t="s">
        <v>19</v>
      </c>
      <c r="F1957" s="233" t="s">
        <v>1983</v>
      </c>
      <c r="G1957" s="230"/>
      <c r="H1957" s="234">
        <v>-85</v>
      </c>
      <c r="I1957" s="235"/>
      <c r="J1957" s="230"/>
      <c r="K1957" s="230"/>
      <c r="L1957" s="236"/>
      <c r="M1957" s="237"/>
      <c r="N1957" s="238"/>
      <c r="O1957" s="238"/>
      <c r="P1957" s="238"/>
      <c r="Q1957" s="238"/>
      <c r="R1957" s="238"/>
      <c r="S1957" s="238"/>
      <c r="T1957" s="23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0" t="s">
        <v>268</v>
      </c>
      <c r="AU1957" s="240" t="s">
        <v>93</v>
      </c>
      <c r="AV1957" s="13" t="s">
        <v>93</v>
      </c>
      <c r="AW1957" s="13" t="s">
        <v>34</v>
      </c>
      <c r="AX1957" s="13" t="s">
        <v>74</v>
      </c>
      <c r="AY1957" s="240" t="s">
        <v>224</v>
      </c>
    </row>
    <row r="1958" s="16" customFormat="1">
      <c r="A1958" s="16"/>
      <c r="B1958" s="272"/>
      <c r="C1958" s="273"/>
      <c r="D1958" s="231" t="s">
        <v>268</v>
      </c>
      <c r="E1958" s="274" t="s">
        <v>19</v>
      </c>
      <c r="F1958" s="275" t="s">
        <v>351</v>
      </c>
      <c r="G1958" s="273"/>
      <c r="H1958" s="276">
        <v>278</v>
      </c>
      <c r="I1958" s="277"/>
      <c r="J1958" s="273"/>
      <c r="K1958" s="273"/>
      <c r="L1958" s="278"/>
      <c r="M1958" s="279"/>
      <c r="N1958" s="280"/>
      <c r="O1958" s="280"/>
      <c r="P1958" s="280"/>
      <c r="Q1958" s="280"/>
      <c r="R1958" s="280"/>
      <c r="S1958" s="280"/>
      <c r="T1958" s="281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T1958" s="282" t="s">
        <v>268</v>
      </c>
      <c r="AU1958" s="282" t="s">
        <v>93</v>
      </c>
      <c r="AV1958" s="16" t="s">
        <v>231</v>
      </c>
      <c r="AW1958" s="16" t="s">
        <v>34</v>
      </c>
      <c r="AX1958" s="16" t="s">
        <v>82</v>
      </c>
      <c r="AY1958" s="282" t="s">
        <v>224</v>
      </c>
    </row>
    <row r="1959" s="2" customFormat="1" ht="37.8" customHeight="1">
      <c r="A1959" s="41"/>
      <c r="B1959" s="42"/>
      <c r="C1959" s="216" t="s">
        <v>1984</v>
      </c>
      <c r="D1959" s="216" t="s">
        <v>227</v>
      </c>
      <c r="E1959" s="217" t="s">
        <v>1985</v>
      </c>
      <c r="F1959" s="218" t="s">
        <v>1986</v>
      </c>
      <c r="G1959" s="219" t="s">
        <v>595</v>
      </c>
      <c r="H1959" s="220">
        <v>85</v>
      </c>
      <c r="I1959" s="221"/>
      <c r="J1959" s="222">
        <f>ROUND(I1959*H1959,2)</f>
        <v>0</v>
      </c>
      <c r="K1959" s="218" t="s">
        <v>312</v>
      </c>
      <c r="L1959" s="47"/>
      <c r="M1959" s="223" t="s">
        <v>19</v>
      </c>
      <c r="N1959" s="224" t="s">
        <v>46</v>
      </c>
      <c r="O1959" s="87"/>
      <c r="P1959" s="225">
        <f>O1959*H1959</f>
        <v>0</v>
      </c>
      <c r="Q1959" s="225">
        <v>0.44169999999999998</v>
      </c>
      <c r="R1959" s="225">
        <f>Q1959*H1959</f>
        <v>37.544499999999999</v>
      </c>
      <c r="S1959" s="225">
        <v>0</v>
      </c>
      <c r="T1959" s="226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7" t="s">
        <v>231</v>
      </c>
      <c r="AT1959" s="227" t="s">
        <v>227</v>
      </c>
      <c r="AU1959" s="227" t="s">
        <v>93</v>
      </c>
      <c r="AY1959" s="20" t="s">
        <v>224</v>
      </c>
      <c r="BE1959" s="228">
        <f>IF(N1959="základní",J1959,0)</f>
        <v>0</v>
      </c>
      <c r="BF1959" s="228">
        <f>IF(N1959="snížená",J1959,0)</f>
        <v>0</v>
      </c>
      <c r="BG1959" s="228">
        <f>IF(N1959="zákl. přenesená",J1959,0)</f>
        <v>0</v>
      </c>
      <c r="BH1959" s="228">
        <f>IF(N1959="sníž. přenesená",J1959,0)</f>
        <v>0</v>
      </c>
      <c r="BI1959" s="228">
        <f>IF(N1959="nulová",J1959,0)</f>
        <v>0</v>
      </c>
      <c r="BJ1959" s="20" t="s">
        <v>93</v>
      </c>
      <c r="BK1959" s="228">
        <f>ROUND(I1959*H1959,2)</f>
        <v>0</v>
      </c>
      <c r="BL1959" s="20" t="s">
        <v>231</v>
      </c>
      <c r="BM1959" s="227" t="s">
        <v>1987</v>
      </c>
    </row>
    <row r="1960" s="2" customFormat="1">
      <c r="A1960" s="41"/>
      <c r="B1960" s="42"/>
      <c r="C1960" s="43"/>
      <c r="D1960" s="267" t="s">
        <v>314</v>
      </c>
      <c r="E1960" s="43"/>
      <c r="F1960" s="268" t="s">
        <v>1988</v>
      </c>
      <c r="G1960" s="43"/>
      <c r="H1960" s="43"/>
      <c r="I1960" s="269"/>
      <c r="J1960" s="43"/>
      <c r="K1960" s="43"/>
      <c r="L1960" s="47"/>
      <c r="M1960" s="270"/>
      <c r="N1960" s="271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314</v>
      </c>
      <c r="AU1960" s="20" t="s">
        <v>93</v>
      </c>
    </row>
    <row r="1961" s="14" customFormat="1">
      <c r="A1961" s="14"/>
      <c r="B1961" s="246"/>
      <c r="C1961" s="247"/>
      <c r="D1961" s="231" t="s">
        <v>268</v>
      </c>
      <c r="E1961" s="248" t="s">
        <v>19</v>
      </c>
      <c r="F1961" s="249" t="s">
        <v>1989</v>
      </c>
      <c r="G1961" s="247"/>
      <c r="H1961" s="248" t="s">
        <v>19</v>
      </c>
      <c r="I1961" s="250"/>
      <c r="J1961" s="247"/>
      <c r="K1961" s="247"/>
      <c r="L1961" s="251"/>
      <c r="M1961" s="252"/>
      <c r="N1961" s="253"/>
      <c r="O1961" s="253"/>
      <c r="P1961" s="253"/>
      <c r="Q1961" s="253"/>
      <c r="R1961" s="253"/>
      <c r="S1961" s="253"/>
      <c r="T1961" s="25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5" t="s">
        <v>268</v>
      </c>
      <c r="AU1961" s="255" t="s">
        <v>93</v>
      </c>
      <c r="AV1961" s="14" t="s">
        <v>82</v>
      </c>
      <c r="AW1961" s="14" t="s">
        <v>34</v>
      </c>
      <c r="AX1961" s="14" t="s">
        <v>74</v>
      </c>
      <c r="AY1961" s="255" t="s">
        <v>224</v>
      </c>
    </row>
    <row r="1962" s="13" customFormat="1">
      <c r="A1962" s="13"/>
      <c r="B1962" s="229"/>
      <c r="C1962" s="230"/>
      <c r="D1962" s="231" t="s">
        <v>268</v>
      </c>
      <c r="E1962" s="232" t="s">
        <v>19</v>
      </c>
      <c r="F1962" s="233" t="s">
        <v>82</v>
      </c>
      <c r="G1962" s="230"/>
      <c r="H1962" s="234">
        <v>1</v>
      </c>
      <c r="I1962" s="235"/>
      <c r="J1962" s="230"/>
      <c r="K1962" s="230"/>
      <c r="L1962" s="236"/>
      <c r="M1962" s="237"/>
      <c r="N1962" s="238"/>
      <c r="O1962" s="238"/>
      <c r="P1962" s="238"/>
      <c r="Q1962" s="238"/>
      <c r="R1962" s="238"/>
      <c r="S1962" s="238"/>
      <c r="T1962" s="239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40" t="s">
        <v>268</v>
      </c>
      <c r="AU1962" s="240" t="s">
        <v>93</v>
      </c>
      <c r="AV1962" s="13" t="s">
        <v>93</v>
      </c>
      <c r="AW1962" s="13" t="s">
        <v>34</v>
      </c>
      <c r="AX1962" s="13" t="s">
        <v>74</v>
      </c>
      <c r="AY1962" s="240" t="s">
        <v>224</v>
      </c>
    </row>
    <row r="1963" s="14" customFormat="1">
      <c r="A1963" s="14"/>
      <c r="B1963" s="246"/>
      <c r="C1963" s="247"/>
      <c r="D1963" s="231" t="s">
        <v>268</v>
      </c>
      <c r="E1963" s="248" t="s">
        <v>19</v>
      </c>
      <c r="F1963" s="249" t="s">
        <v>1990</v>
      </c>
      <c r="G1963" s="247"/>
      <c r="H1963" s="248" t="s">
        <v>19</v>
      </c>
      <c r="I1963" s="250"/>
      <c r="J1963" s="247"/>
      <c r="K1963" s="247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268</v>
      </c>
      <c r="AU1963" s="255" t="s">
        <v>93</v>
      </c>
      <c r="AV1963" s="14" t="s">
        <v>82</v>
      </c>
      <c r="AW1963" s="14" t="s">
        <v>34</v>
      </c>
      <c r="AX1963" s="14" t="s">
        <v>74</v>
      </c>
      <c r="AY1963" s="255" t="s">
        <v>224</v>
      </c>
    </row>
    <row r="1964" s="13" customFormat="1">
      <c r="A1964" s="13"/>
      <c r="B1964" s="229"/>
      <c r="C1964" s="230"/>
      <c r="D1964" s="231" t="s">
        <v>268</v>
      </c>
      <c r="E1964" s="232" t="s">
        <v>19</v>
      </c>
      <c r="F1964" s="233" t="s">
        <v>93</v>
      </c>
      <c r="G1964" s="230"/>
      <c r="H1964" s="234">
        <v>2</v>
      </c>
      <c r="I1964" s="235"/>
      <c r="J1964" s="230"/>
      <c r="K1964" s="230"/>
      <c r="L1964" s="236"/>
      <c r="M1964" s="237"/>
      <c r="N1964" s="238"/>
      <c r="O1964" s="238"/>
      <c r="P1964" s="238"/>
      <c r="Q1964" s="238"/>
      <c r="R1964" s="238"/>
      <c r="S1964" s="238"/>
      <c r="T1964" s="23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0" t="s">
        <v>268</v>
      </c>
      <c r="AU1964" s="240" t="s">
        <v>93</v>
      </c>
      <c r="AV1964" s="13" t="s">
        <v>93</v>
      </c>
      <c r="AW1964" s="13" t="s">
        <v>34</v>
      </c>
      <c r="AX1964" s="13" t="s">
        <v>74</v>
      </c>
      <c r="AY1964" s="240" t="s">
        <v>224</v>
      </c>
    </row>
    <row r="1965" s="14" customFormat="1">
      <c r="A1965" s="14"/>
      <c r="B1965" s="246"/>
      <c r="C1965" s="247"/>
      <c r="D1965" s="231" t="s">
        <v>268</v>
      </c>
      <c r="E1965" s="248" t="s">
        <v>19</v>
      </c>
      <c r="F1965" s="249" t="s">
        <v>1991</v>
      </c>
      <c r="G1965" s="247"/>
      <c r="H1965" s="248" t="s">
        <v>19</v>
      </c>
      <c r="I1965" s="250"/>
      <c r="J1965" s="247"/>
      <c r="K1965" s="247"/>
      <c r="L1965" s="251"/>
      <c r="M1965" s="252"/>
      <c r="N1965" s="253"/>
      <c r="O1965" s="253"/>
      <c r="P1965" s="253"/>
      <c r="Q1965" s="253"/>
      <c r="R1965" s="253"/>
      <c r="S1965" s="253"/>
      <c r="T1965" s="25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5" t="s">
        <v>268</v>
      </c>
      <c r="AU1965" s="255" t="s">
        <v>93</v>
      </c>
      <c r="AV1965" s="14" t="s">
        <v>82</v>
      </c>
      <c r="AW1965" s="14" t="s">
        <v>34</v>
      </c>
      <c r="AX1965" s="14" t="s">
        <v>74</v>
      </c>
      <c r="AY1965" s="255" t="s">
        <v>224</v>
      </c>
    </row>
    <row r="1966" s="13" customFormat="1">
      <c r="A1966" s="13"/>
      <c r="B1966" s="229"/>
      <c r="C1966" s="230"/>
      <c r="D1966" s="231" t="s">
        <v>268</v>
      </c>
      <c r="E1966" s="232" t="s">
        <v>19</v>
      </c>
      <c r="F1966" s="233" t="s">
        <v>82</v>
      </c>
      <c r="G1966" s="230"/>
      <c r="H1966" s="234">
        <v>1</v>
      </c>
      <c r="I1966" s="235"/>
      <c r="J1966" s="230"/>
      <c r="K1966" s="230"/>
      <c r="L1966" s="236"/>
      <c r="M1966" s="237"/>
      <c r="N1966" s="238"/>
      <c r="O1966" s="238"/>
      <c r="P1966" s="238"/>
      <c r="Q1966" s="238"/>
      <c r="R1966" s="238"/>
      <c r="S1966" s="238"/>
      <c r="T1966" s="23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0" t="s">
        <v>268</v>
      </c>
      <c r="AU1966" s="240" t="s">
        <v>93</v>
      </c>
      <c r="AV1966" s="13" t="s">
        <v>93</v>
      </c>
      <c r="AW1966" s="13" t="s">
        <v>34</v>
      </c>
      <c r="AX1966" s="13" t="s">
        <v>74</v>
      </c>
      <c r="AY1966" s="240" t="s">
        <v>224</v>
      </c>
    </row>
    <row r="1967" s="14" customFormat="1">
      <c r="A1967" s="14"/>
      <c r="B1967" s="246"/>
      <c r="C1967" s="247"/>
      <c r="D1967" s="231" t="s">
        <v>268</v>
      </c>
      <c r="E1967" s="248" t="s">
        <v>19</v>
      </c>
      <c r="F1967" s="249" t="s">
        <v>1992</v>
      </c>
      <c r="G1967" s="247"/>
      <c r="H1967" s="248" t="s">
        <v>19</v>
      </c>
      <c r="I1967" s="250"/>
      <c r="J1967" s="247"/>
      <c r="K1967" s="247"/>
      <c r="L1967" s="251"/>
      <c r="M1967" s="252"/>
      <c r="N1967" s="253"/>
      <c r="O1967" s="253"/>
      <c r="P1967" s="253"/>
      <c r="Q1967" s="253"/>
      <c r="R1967" s="253"/>
      <c r="S1967" s="253"/>
      <c r="T1967" s="25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T1967" s="255" t="s">
        <v>268</v>
      </c>
      <c r="AU1967" s="255" t="s">
        <v>93</v>
      </c>
      <c r="AV1967" s="14" t="s">
        <v>82</v>
      </c>
      <c r="AW1967" s="14" t="s">
        <v>34</v>
      </c>
      <c r="AX1967" s="14" t="s">
        <v>74</v>
      </c>
      <c r="AY1967" s="255" t="s">
        <v>224</v>
      </c>
    </row>
    <row r="1968" s="13" customFormat="1">
      <c r="A1968" s="13"/>
      <c r="B1968" s="229"/>
      <c r="C1968" s="230"/>
      <c r="D1968" s="231" t="s">
        <v>268</v>
      </c>
      <c r="E1968" s="232" t="s">
        <v>19</v>
      </c>
      <c r="F1968" s="233" t="s">
        <v>82</v>
      </c>
      <c r="G1968" s="230"/>
      <c r="H1968" s="234">
        <v>1</v>
      </c>
      <c r="I1968" s="235"/>
      <c r="J1968" s="230"/>
      <c r="K1968" s="230"/>
      <c r="L1968" s="236"/>
      <c r="M1968" s="237"/>
      <c r="N1968" s="238"/>
      <c r="O1968" s="238"/>
      <c r="P1968" s="238"/>
      <c r="Q1968" s="238"/>
      <c r="R1968" s="238"/>
      <c r="S1968" s="238"/>
      <c r="T1968" s="239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40" t="s">
        <v>268</v>
      </c>
      <c r="AU1968" s="240" t="s">
        <v>93</v>
      </c>
      <c r="AV1968" s="13" t="s">
        <v>93</v>
      </c>
      <c r="AW1968" s="13" t="s">
        <v>34</v>
      </c>
      <c r="AX1968" s="13" t="s">
        <v>74</v>
      </c>
      <c r="AY1968" s="240" t="s">
        <v>224</v>
      </c>
    </row>
    <row r="1969" s="14" customFormat="1">
      <c r="A1969" s="14"/>
      <c r="B1969" s="246"/>
      <c r="C1969" s="247"/>
      <c r="D1969" s="231" t="s">
        <v>268</v>
      </c>
      <c r="E1969" s="248" t="s">
        <v>19</v>
      </c>
      <c r="F1969" s="249" t="s">
        <v>1993</v>
      </c>
      <c r="G1969" s="247"/>
      <c r="H1969" s="248" t="s">
        <v>19</v>
      </c>
      <c r="I1969" s="250"/>
      <c r="J1969" s="247"/>
      <c r="K1969" s="247"/>
      <c r="L1969" s="251"/>
      <c r="M1969" s="252"/>
      <c r="N1969" s="253"/>
      <c r="O1969" s="253"/>
      <c r="P1969" s="253"/>
      <c r="Q1969" s="253"/>
      <c r="R1969" s="253"/>
      <c r="S1969" s="253"/>
      <c r="T1969" s="25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5" t="s">
        <v>268</v>
      </c>
      <c r="AU1969" s="255" t="s">
        <v>93</v>
      </c>
      <c r="AV1969" s="14" t="s">
        <v>82</v>
      </c>
      <c r="AW1969" s="14" t="s">
        <v>34</v>
      </c>
      <c r="AX1969" s="14" t="s">
        <v>74</v>
      </c>
      <c r="AY1969" s="255" t="s">
        <v>224</v>
      </c>
    </row>
    <row r="1970" s="13" customFormat="1">
      <c r="A1970" s="13"/>
      <c r="B1970" s="229"/>
      <c r="C1970" s="230"/>
      <c r="D1970" s="231" t="s">
        <v>268</v>
      </c>
      <c r="E1970" s="232" t="s">
        <v>19</v>
      </c>
      <c r="F1970" s="233" t="s">
        <v>93</v>
      </c>
      <c r="G1970" s="230"/>
      <c r="H1970" s="234">
        <v>2</v>
      </c>
      <c r="I1970" s="235"/>
      <c r="J1970" s="230"/>
      <c r="K1970" s="230"/>
      <c r="L1970" s="236"/>
      <c r="M1970" s="237"/>
      <c r="N1970" s="238"/>
      <c r="O1970" s="238"/>
      <c r="P1970" s="238"/>
      <c r="Q1970" s="238"/>
      <c r="R1970" s="238"/>
      <c r="S1970" s="238"/>
      <c r="T1970" s="23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0" t="s">
        <v>268</v>
      </c>
      <c r="AU1970" s="240" t="s">
        <v>93</v>
      </c>
      <c r="AV1970" s="13" t="s">
        <v>93</v>
      </c>
      <c r="AW1970" s="13" t="s">
        <v>34</v>
      </c>
      <c r="AX1970" s="13" t="s">
        <v>74</v>
      </c>
      <c r="AY1970" s="240" t="s">
        <v>224</v>
      </c>
    </row>
    <row r="1971" s="14" customFormat="1">
      <c r="A1971" s="14"/>
      <c r="B1971" s="246"/>
      <c r="C1971" s="247"/>
      <c r="D1971" s="231" t="s">
        <v>268</v>
      </c>
      <c r="E1971" s="248" t="s">
        <v>19</v>
      </c>
      <c r="F1971" s="249" t="s">
        <v>1994</v>
      </c>
      <c r="G1971" s="247"/>
      <c r="H1971" s="248" t="s">
        <v>19</v>
      </c>
      <c r="I1971" s="250"/>
      <c r="J1971" s="247"/>
      <c r="K1971" s="247"/>
      <c r="L1971" s="251"/>
      <c r="M1971" s="252"/>
      <c r="N1971" s="253"/>
      <c r="O1971" s="253"/>
      <c r="P1971" s="253"/>
      <c r="Q1971" s="253"/>
      <c r="R1971" s="253"/>
      <c r="S1971" s="253"/>
      <c r="T1971" s="25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55" t="s">
        <v>268</v>
      </c>
      <c r="AU1971" s="255" t="s">
        <v>93</v>
      </c>
      <c r="AV1971" s="14" t="s">
        <v>82</v>
      </c>
      <c r="AW1971" s="14" t="s">
        <v>34</v>
      </c>
      <c r="AX1971" s="14" t="s">
        <v>74</v>
      </c>
      <c r="AY1971" s="255" t="s">
        <v>224</v>
      </c>
    </row>
    <row r="1972" s="13" customFormat="1">
      <c r="A1972" s="13"/>
      <c r="B1972" s="229"/>
      <c r="C1972" s="230"/>
      <c r="D1972" s="231" t="s">
        <v>268</v>
      </c>
      <c r="E1972" s="232" t="s">
        <v>19</v>
      </c>
      <c r="F1972" s="233" t="s">
        <v>93</v>
      </c>
      <c r="G1972" s="230"/>
      <c r="H1972" s="234">
        <v>2</v>
      </c>
      <c r="I1972" s="235"/>
      <c r="J1972" s="230"/>
      <c r="K1972" s="230"/>
      <c r="L1972" s="236"/>
      <c r="M1972" s="237"/>
      <c r="N1972" s="238"/>
      <c r="O1972" s="238"/>
      <c r="P1972" s="238"/>
      <c r="Q1972" s="238"/>
      <c r="R1972" s="238"/>
      <c r="S1972" s="238"/>
      <c r="T1972" s="23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40" t="s">
        <v>268</v>
      </c>
      <c r="AU1972" s="240" t="s">
        <v>93</v>
      </c>
      <c r="AV1972" s="13" t="s">
        <v>93</v>
      </c>
      <c r="AW1972" s="13" t="s">
        <v>34</v>
      </c>
      <c r="AX1972" s="13" t="s">
        <v>74</v>
      </c>
      <c r="AY1972" s="240" t="s">
        <v>224</v>
      </c>
    </row>
    <row r="1973" s="14" customFormat="1">
      <c r="A1973" s="14"/>
      <c r="B1973" s="246"/>
      <c r="C1973" s="247"/>
      <c r="D1973" s="231" t="s">
        <v>268</v>
      </c>
      <c r="E1973" s="248" t="s">
        <v>19</v>
      </c>
      <c r="F1973" s="249" t="s">
        <v>1995</v>
      </c>
      <c r="G1973" s="247"/>
      <c r="H1973" s="248" t="s">
        <v>19</v>
      </c>
      <c r="I1973" s="250"/>
      <c r="J1973" s="247"/>
      <c r="K1973" s="247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268</v>
      </c>
      <c r="AU1973" s="255" t="s">
        <v>93</v>
      </c>
      <c r="AV1973" s="14" t="s">
        <v>82</v>
      </c>
      <c r="AW1973" s="14" t="s">
        <v>34</v>
      </c>
      <c r="AX1973" s="14" t="s">
        <v>74</v>
      </c>
      <c r="AY1973" s="255" t="s">
        <v>224</v>
      </c>
    </row>
    <row r="1974" s="13" customFormat="1">
      <c r="A1974" s="13"/>
      <c r="B1974" s="229"/>
      <c r="C1974" s="230"/>
      <c r="D1974" s="231" t="s">
        <v>268</v>
      </c>
      <c r="E1974" s="232" t="s">
        <v>19</v>
      </c>
      <c r="F1974" s="233" t="s">
        <v>82</v>
      </c>
      <c r="G1974" s="230"/>
      <c r="H1974" s="234">
        <v>1</v>
      </c>
      <c r="I1974" s="235"/>
      <c r="J1974" s="230"/>
      <c r="K1974" s="230"/>
      <c r="L1974" s="236"/>
      <c r="M1974" s="237"/>
      <c r="N1974" s="238"/>
      <c r="O1974" s="238"/>
      <c r="P1974" s="238"/>
      <c r="Q1974" s="238"/>
      <c r="R1974" s="238"/>
      <c r="S1974" s="238"/>
      <c r="T1974" s="239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0" t="s">
        <v>268</v>
      </c>
      <c r="AU1974" s="240" t="s">
        <v>93</v>
      </c>
      <c r="AV1974" s="13" t="s">
        <v>93</v>
      </c>
      <c r="AW1974" s="13" t="s">
        <v>34</v>
      </c>
      <c r="AX1974" s="13" t="s">
        <v>74</v>
      </c>
      <c r="AY1974" s="240" t="s">
        <v>224</v>
      </c>
    </row>
    <row r="1975" s="14" customFormat="1">
      <c r="A1975" s="14"/>
      <c r="B1975" s="246"/>
      <c r="C1975" s="247"/>
      <c r="D1975" s="231" t="s">
        <v>268</v>
      </c>
      <c r="E1975" s="248" t="s">
        <v>19</v>
      </c>
      <c r="F1975" s="249" t="s">
        <v>1996</v>
      </c>
      <c r="G1975" s="247"/>
      <c r="H1975" s="248" t="s">
        <v>19</v>
      </c>
      <c r="I1975" s="250"/>
      <c r="J1975" s="247"/>
      <c r="K1975" s="247"/>
      <c r="L1975" s="251"/>
      <c r="M1975" s="252"/>
      <c r="N1975" s="253"/>
      <c r="O1975" s="253"/>
      <c r="P1975" s="253"/>
      <c r="Q1975" s="253"/>
      <c r="R1975" s="253"/>
      <c r="S1975" s="253"/>
      <c r="T1975" s="25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5" t="s">
        <v>268</v>
      </c>
      <c r="AU1975" s="255" t="s">
        <v>93</v>
      </c>
      <c r="AV1975" s="14" t="s">
        <v>82</v>
      </c>
      <c r="AW1975" s="14" t="s">
        <v>34</v>
      </c>
      <c r="AX1975" s="14" t="s">
        <v>74</v>
      </c>
      <c r="AY1975" s="255" t="s">
        <v>224</v>
      </c>
    </row>
    <row r="1976" s="13" customFormat="1">
      <c r="A1976" s="13"/>
      <c r="B1976" s="229"/>
      <c r="C1976" s="230"/>
      <c r="D1976" s="231" t="s">
        <v>268</v>
      </c>
      <c r="E1976" s="232" t="s">
        <v>19</v>
      </c>
      <c r="F1976" s="233" t="s">
        <v>231</v>
      </c>
      <c r="G1976" s="230"/>
      <c r="H1976" s="234">
        <v>4</v>
      </c>
      <c r="I1976" s="235"/>
      <c r="J1976" s="230"/>
      <c r="K1976" s="230"/>
      <c r="L1976" s="236"/>
      <c r="M1976" s="237"/>
      <c r="N1976" s="238"/>
      <c r="O1976" s="238"/>
      <c r="P1976" s="238"/>
      <c r="Q1976" s="238"/>
      <c r="R1976" s="238"/>
      <c r="S1976" s="238"/>
      <c r="T1976" s="239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0" t="s">
        <v>268</v>
      </c>
      <c r="AU1976" s="240" t="s">
        <v>93</v>
      </c>
      <c r="AV1976" s="13" t="s">
        <v>93</v>
      </c>
      <c r="AW1976" s="13" t="s">
        <v>34</v>
      </c>
      <c r="AX1976" s="13" t="s">
        <v>74</v>
      </c>
      <c r="AY1976" s="240" t="s">
        <v>224</v>
      </c>
    </row>
    <row r="1977" s="14" customFormat="1">
      <c r="A1977" s="14"/>
      <c r="B1977" s="246"/>
      <c r="C1977" s="247"/>
      <c r="D1977" s="231" t="s">
        <v>268</v>
      </c>
      <c r="E1977" s="248" t="s">
        <v>19</v>
      </c>
      <c r="F1977" s="249" t="s">
        <v>1997</v>
      </c>
      <c r="G1977" s="247"/>
      <c r="H1977" s="248" t="s">
        <v>19</v>
      </c>
      <c r="I1977" s="250"/>
      <c r="J1977" s="247"/>
      <c r="K1977" s="247"/>
      <c r="L1977" s="251"/>
      <c r="M1977" s="252"/>
      <c r="N1977" s="253"/>
      <c r="O1977" s="253"/>
      <c r="P1977" s="253"/>
      <c r="Q1977" s="253"/>
      <c r="R1977" s="253"/>
      <c r="S1977" s="253"/>
      <c r="T1977" s="25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5" t="s">
        <v>268</v>
      </c>
      <c r="AU1977" s="255" t="s">
        <v>93</v>
      </c>
      <c r="AV1977" s="14" t="s">
        <v>82</v>
      </c>
      <c r="AW1977" s="14" t="s">
        <v>34</v>
      </c>
      <c r="AX1977" s="14" t="s">
        <v>74</v>
      </c>
      <c r="AY1977" s="255" t="s">
        <v>224</v>
      </c>
    </row>
    <row r="1978" s="13" customFormat="1">
      <c r="A1978" s="13"/>
      <c r="B1978" s="229"/>
      <c r="C1978" s="230"/>
      <c r="D1978" s="231" t="s">
        <v>268</v>
      </c>
      <c r="E1978" s="232" t="s">
        <v>19</v>
      </c>
      <c r="F1978" s="233" t="s">
        <v>93</v>
      </c>
      <c r="G1978" s="230"/>
      <c r="H1978" s="234">
        <v>2</v>
      </c>
      <c r="I1978" s="235"/>
      <c r="J1978" s="230"/>
      <c r="K1978" s="230"/>
      <c r="L1978" s="236"/>
      <c r="M1978" s="237"/>
      <c r="N1978" s="238"/>
      <c r="O1978" s="238"/>
      <c r="P1978" s="238"/>
      <c r="Q1978" s="238"/>
      <c r="R1978" s="238"/>
      <c r="S1978" s="238"/>
      <c r="T1978" s="239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40" t="s">
        <v>268</v>
      </c>
      <c r="AU1978" s="240" t="s">
        <v>93</v>
      </c>
      <c r="AV1978" s="13" t="s">
        <v>93</v>
      </c>
      <c r="AW1978" s="13" t="s">
        <v>34</v>
      </c>
      <c r="AX1978" s="13" t="s">
        <v>74</v>
      </c>
      <c r="AY1978" s="240" t="s">
        <v>224</v>
      </c>
    </row>
    <row r="1979" s="14" customFormat="1">
      <c r="A1979" s="14"/>
      <c r="B1979" s="246"/>
      <c r="C1979" s="247"/>
      <c r="D1979" s="231" t="s">
        <v>268</v>
      </c>
      <c r="E1979" s="248" t="s">
        <v>19</v>
      </c>
      <c r="F1979" s="249" t="s">
        <v>1998</v>
      </c>
      <c r="G1979" s="247"/>
      <c r="H1979" s="248" t="s">
        <v>19</v>
      </c>
      <c r="I1979" s="250"/>
      <c r="J1979" s="247"/>
      <c r="K1979" s="247"/>
      <c r="L1979" s="251"/>
      <c r="M1979" s="252"/>
      <c r="N1979" s="253"/>
      <c r="O1979" s="253"/>
      <c r="P1979" s="253"/>
      <c r="Q1979" s="253"/>
      <c r="R1979" s="253"/>
      <c r="S1979" s="253"/>
      <c r="T1979" s="25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5" t="s">
        <v>268</v>
      </c>
      <c r="AU1979" s="255" t="s">
        <v>93</v>
      </c>
      <c r="AV1979" s="14" t="s">
        <v>82</v>
      </c>
      <c r="AW1979" s="14" t="s">
        <v>34</v>
      </c>
      <c r="AX1979" s="14" t="s">
        <v>74</v>
      </c>
      <c r="AY1979" s="255" t="s">
        <v>224</v>
      </c>
    </row>
    <row r="1980" s="13" customFormat="1">
      <c r="A1980" s="13"/>
      <c r="B1980" s="229"/>
      <c r="C1980" s="230"/>
      <c r="D1980" s="231" t="s">
        <v>268</v>
      </c>
      <c r="E1980" s="232" t="s">
        <v>19</v>
      </c>
      <c r="F1980" s="233" t="s">
        <v>82</v>
      </c>
      <c r="G1980" s="230"/>
      <c r="H1980" s="234">
        <v>1</v>
      </c>
      <c r="I1980" s="235"/>
      <c r="J1980" s="230"/>
      <c r="K1980" s="230"/>
      <c r="L1980" s="236"/>
      <c r="M1980" s="237"/>
      <c r="N1980" s="238"/>
      <c r="O1980" s="238"/>
      <c r="P1980" s="238"/>
      <c r="Q1980" s="238"/>
      <c r="R1980" s="238"/>
      <c r="S1980" s="238"/>
      <c r="T1980" s="23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0" t="s">
        <v>268</v>
      </c>
      <c r="AU1980" s="240" t="s">
        <v>93</v>
      </c>
      <c r="AV1980" s="13" t="s">
        <v>93</v>
      </c>
      <c r="AW1980" s="13" t="s">
        <v>34</v>
      </c>
      <c r="AX1980" s="13" t="s">
        <v>74</v>
      </c>
      <c r="AY1980" s="240" t="s">
        <v>224</v>
      </c>
    </row>
    <row r="1981" s="14" customFormat="1">
      <c r="A1981" s="14"/>
      <c r="B1981" s="246"/>
      <c r="C1981" s="247"/>
      <c r="D1981" s="231" t="s">
        <v>268</v>
      </c>
      <c r="E1981" s="248" t="s">
        <v>19</v>
      </c>
      <c r="F1981" s="249" t="s">
        <v>1999</v>
      </c>
      <c r="G1981" s="247"/>
      <c r="H1981" s="248" t="s">
        <v>19</v>
      </c>
      <c r="I1981" s="250"/>
      <c r="J1981" s="247"/>
      <c r="K1981" s="247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5" t="s">
        <v>268</v>
      </c>
      <c r="AU1981" s="255" t="s">
        <v>93</v>
      </c>
      <c r="AV1981" s="14" t="s">
        <v>82</v>
      </c>
      <c r="AW1981" s="14" t="s">
        <v>34</v>
      </c>
      <c r="AX1981" s="14" t="s">
        <v>74</v>
      </c>
      <c r="AY1981" s="255" t="s">
        <v>224</v>
      </c>
    </row>
    <row r="1982" s="13" customFormat="1">
      <c r="A1982" s="13"/>
      <c r="B1982" s="229"/>
      <c r="C1982" s="230"/>
      <c r="D1982" s="231" t="s">
        <v>268</v>
      </c>
      <c r="E1982" s="232" t="s">
        <v>19</v>
      </c>
      <c r="F1982" s="233" t="s">
        <v>162</v>
      </c>
      <c r="G1982" s="230"/>
      <c r="H1982" s="234">
        <v>24</v>
      </c>
      <c r="I1982" s="235"/>
      <c r="J1982" s="230"/>
      <c r="K1982" s="230"/>
      <c r="L1982" s="236"/>
      <c r="M1982" s="237"/>
      <c r="N1982" s="238"/>
      <c r="O1982" s="238"/>
      <c r="P1982" s="238"/>
      <c r="Q1982" s="238"/>
      <c r="R1982" s="238"/>
      <c r="S1982" s="238"/>
      <c r="T1982" s="23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0" t="s">
        <v>268</v>
      </c>
      <c r="AU1982" s="240" t="s">
        <v>93</v>
      </c>
      <c r="AV1982" s="13" t="s">
        <v>93</v>
      </c>
      <c r="AW1982" s="13" t="s">
        <v>34</v>
      </c>
      <c r="AX1982" s="13" t="s">
        <v>74</v>
      </c>
      <c r="AY1982" s="240" t="s">
        <v>224</v>
      </c>
    </row>
    <row r="1983" s="14" customFormat="1">
      <c r="A1983" s="14"/>
      <c r="B1983" s="246"/>
      <c r="C1983" s="247"/>
      <c r="D1983" s="231" t="s">
        <v>268</v>
      </c>
      <c r="E1983" s="248" t="s">
        <v>19</v>
      </c>
      <c r="F1983" s="249" t="s">
        <v>2000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268</v>
      </c>
      <c r="AU1983" s="255" t="s">
        <v>93</v>
      </c>
      <c r="AV1983" s="14" t="s">
        <v>82</v>
      </c>
      <c r="AW1983" s="14" t="s">
        <v>34</v>
      </c>
      <c r="AX1983" s="14" t="s">
        <v>74</v>
      </c>
      <c r="AY1983" s="255" t="s">
        <v>224</v>
      </c>
    </row>
    <row r="1984" s="13" customFormat="1">
      <c r="A1984" s="13"/>
      <c r="B1984" s="229"/>
      <c r="C1984" s="230"/>
      <c r="D1984" s="231" t="s">
        <v>268</v>
      </c>
      <c r="E1984" s="232" t="s">
        <v>19</v>
      </c>
      <c r="F1984" s="233" t="s">
        <v>231</v>
      </c>
      <c r="G1984" s="230"/>
      <c r="H1984" s="234">
        <v>4</v>
      </c>
      <c r="I1984" s="235"/>
      <c r="J1984" s="230"/>
      <c r="K1984" s="230"/>
      <c r="L1984" s="236"/>
      <c r="M1984" s="237"/>
      <c r="N1984" s="238"/>
      <c r="O1984" s="238"/>
      <c r="P1984" s="238"/>
      <c r="Q1984" s="238"/>
      <c r="R1984" s="238"/>
      <c r="S1984" s="238"/>
      <c r="T1984" s="23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0" t="s">
        <v>268</v>
      </c>
      <c r="AU1984" s="240" t="s">
        <v>93</v>
      </c>
      <c r="AV1984" s="13" t="s">
        <v>93</v>
      </c>
      <c r="AW1984" s="13" t="s">
        <v>34</v>
      </c>
      <c r="AX1984" s="13" t="s">
        <v>74</v>
      </c>
      <c r="AY1984" s="240" t="s">
        <v>224</v>
      </c>
    </row>
    <row r="1985" s="14" customFormat="1">
      <c r="A1985" s="14"/>
      <c r="B1985" s="246"/>
      <c r="C1985" s="247"/>
      <c r="D1985" s="231" t="s">
        <v>268</v>
      </c>
      <c r="E1985" s="248" t="s">
        <v>19</v>
      </c>
      <c r="F1985" s="249" t="s">
        <v>2001</v>
      </c>
      <c r="G1985" s="247"/>
      <c r="H1985" s="248" t="s">
        <v>19</v>
      </c>
      <c r="I1985" s="250"/>
      <c r="J1985" s="247"/>
      <c r="K1985" s="247"/>
      <c r="L1985" s="251"/>
      <c r="M1985" s="252"/>
      <c r="N1985" s="253"/>
      <c r="O1985" s="253"/>
      <c r="P1985" s="253"/>
      <c r="Q1985" s="253"/>
      <c r="R1985" s="253"/>
      <c r="S1985" s="253"/>
      <c r="T1985" s="25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5" t="s">
        <v>268</v>
      </c>
      <c r="AU1985" s="255" t="s">
        <v>93</v>
      </c>
      <c r="AV1985" s="14" t="s">
        <v>82</v>
      </c>
      <c r="AW1985" s="14" t="s">
        <v>34</v>
      </c>
      <c r="AX1985" s="14" t="s">
        <v>74</v>
      </c>
      <c r="AY1985" s="255" t="s">
        <v>224</v>
      </c>
    </row>
    <row r="1986" s="13" customFormat="1">
      <c r="A1986" s="13"/>
      <c r="B1986" s="229"/>
      <c r="C1986" s="230"/>
      <c r="D1986" s="231" t="s">
        <v>268</v>
      </c>
      <c r="E1986" s="232" t="s">
        <v>19</v>
      </c>
      <c r="F1986" s="233" t="s">
        <v>246</v>
      </c>
      <c r="G1986" s="230"/>
      <c r="H1986" s="234">
        <v>6</v>
      </c>
      <c r="I1986" s="235"/>
      <c r="J1986" s="230"/>
      <c r="K1986" s="230"/>
      <c r="L1986" s="236"/>
      <c r="M1986" s="237"/>
      <c r="N1986" s="238"/>
      <c r="O1986" s="238"/>
      <c r="P1986" s="238"/>
      <c r="Q1986" s="238"/>
      <c r="R1986" s="238"/>
      <c r="S1986" s="238"/>
      <c r="T1986" s="239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40" t="s">
        <v>268</v>
      </c>
      <c r="AU1986" s="240" t="s">
        <v>93</v>
      </c>
      <c r="AV1986" s="13" t="s">
        <v>93</v>
      </c>
      <c r="AW1986" s="13" t="s">
        <v>34</v>
      </c>
      <c r="AX1986" s="13" t="s">
        <v>74</v>
      </c>
      <c r="AY1986" s="240" t="s">
        <v>224</v>
      </c>
    </row>
    <row r="1987" s="14" customFormat="1">
      <c r="A1987" s="14"/>
      <c r="B1987" s="246"/>
      <c r="C1987" s="247"/>
      <c r="D1987" s="231" t="s">
        <v>268</v>
      </c>
      <c r="E1987" s="248" t="s">
        <v>19</v>
      </c>
      <c r="F1987" s="249" t="s">
        <v>2002</v>
      </c>
      <c r="G1987" s="247"/>
      <c r="H1987" s="248" t="s">
        <v>19</v>
      </c>
      <c r="I1987" s="250"/>
      <c r="J1987" s="247"/>
      <c r="K1987" s="247"/>
      <c r="L1987" s="251"/>
      <c r="M1987" s="252"/>
      <c r="N1987" s="253"/>
      <c r="O1987" s="253"/>
      <c r="P1987" s="253"/>
      <c r="Q1987" s="253"/>
      <c r="R1987" s="253"/>
      <c r="S1987" s="253"/>
      <c r="T1987" s="25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5" t="s">
        <v>268</v>
      </c>
      <c r="AU1987" s="255" t="s">
        <v>93</v>
      </c>
      <c r="AV1987" s="14" t="s">
        <v>82</v>
      </c>
      <c r="AW1987" s="14" t="s">
        <v>34</v>
      </c>
      <c r="AX1987" s="14" t="s">
        <v>74</v>
      </c>
      <c r="AY1987" s="255" t="s">
        <v>224</v>
      </c>
    </row>
    <row r="1988" s="13" customFormat="1">
      <c r="A1988" s="13"/>
      <c r="B1988" s="229"/>
      <c r="C1988" s="230"/>
      <c r="D1988" s="231" t="s">
        <v>268</v>
      </c>
      <c r="E1988" s="232" t="s">
        <v>19</v>
      </c>
      <c r="F1988" s="233" t="s">
        <v>82</v>
      </c>
      <c r="G1988" s="230"/>
      <c r="H1988" s="234">
        <v>1</v>
      </c>
      <c r="I1988" s="235"/>
      <c r="J1988" s="230"/>
      <c r="K1988" s="230"/>
      <c r="L1988" s="236"/>
      <c r="M1988" s="237"/>
      <c r="N1988" s="238"/>
      <c r="O1988" s="238"/>
      <c r="P1988" s="238"/>
      <c r="Q1988" s="238"/>
      <c r="R1988" s="238"/>
      <c r="S1988" s="238"/>
      <c r="T1988" s="23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0" t="s">
        <v>268</v>
      </c>
      <c r="AU1988" s="240" t="s">
        <v>93</v>
      </c>
      <c r="AV1988" s="13" t="s">
        <v>93</v>
      </c>
      <c r="AW1988" s="13" t="s">
        <v>34</v>
      </c>
      <c r="AX1988" s="13" t="s">
        <v>74</v>
      </c>
      <c r="AY1988" s="240" t="s">
        <v>224</v>
      </c>
    </row>
    <row r="1989" s="14" customFormat="1">
      <c r="A1989" s="14"/>
      <c r="B1989" s="246"/>
      <c r="C1989" s="247"/>
      <c r="D1989" s="231" t="s">
        <v>268</v>
      </c>
      <c r="E1989" s="248" t="s">
        <v>19</v>
      </c>
      <c r="F1989" s="249" t="s">
        <v>2003</v>
      </c>
      <c r="G1989" s="247"/>
      <c r="H1989" s="248" t="s">
        <v>19</v>
      </c>
      <c r="I1989" s="250"/>
      <c r="J1989" s="247"/>
      <c r="K1989" s="247"/>
      <c r="L1989" s="251"/>
      <c r="M1989" s="252"/>
      <c r="N1989" s="253"/>
      <c r="O1989" s="253"/>
      <c r="P1989" s="253"/>
      <c r="Q1989" s="253"/>
      <c r="R1989" s="253"/>
      <c r="S1989" s="253"/>
      <c r="T1989" s="25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5" t="s">
        <v>268</v>
      </c>
      <c r="AU1989" s="255" t="s">
        <v>93</v>
      </c>
      <c r="AV1989" s="14" t="s">
        <v>82</v>
      </c>
      <c r="AW1989" s="14" t="s">
        <v>34</v>
      </c>
      <c r="AX1989" s="14" t="s">
        <v>74</v>
      </c>
      <c r="AY1989" s="255" t="s">
        <v>224</v>
      </c>
    </row>
    <row r="1990" s="13" customFormat="1">
      <c r="A1990" s="13"/>
      <c r="B1990" s="229"/>
      <c r="C1990" s="230"/>
      <c r="D1990" s="231" t="s">
        <v>268</v>
      </c>
      <c r="E1990" s="232" t="s">
        <v>19</v>
      </c>
      <c r="F1990" s="233" t="s">
        <v>93</v>
      </c>
      <c r="G1990" s="230"/>
      <c r="H1990" s="234">
        <v>2</v>
      </c>
      <c r="I1990" s="235"/>
      <c r="J1990" s="230"/>
      <c r="K1990" s="230"/>
      <c r="L1990" s="236"/>
      <c r="M1990" s="237"/>
      <c r="N1990" s="238"/>
      <c r="O1990" s="238"/>
      <c r="P1990" s="238"/>
      <c r="Q1990" s="238"/>
      <c r="R1990" s="238"/>
      <c r="S1990" s="238"/>
      <c r="T1990" s="239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0" t="s">
        <v>268</v>
      </c>
      <c r="AU1990" s="240" t="s">
        <v>93</v>
      </c>
      <c r="AV1990" s="13" t="s">
        <v>93</v>
      </c>
      <c r="AW1990" s="13" t="s">
        <v>34</v>
      </c>
      <c r="AX1990" s="13" t="s">
        <v>74</v>
      </c>
      <c r="AY1990" s="240" t="s">
        <v>224</v>
      </c>
    </row>
    <row r="1991" s="14" customFormat="1">
      <c r="A1991" s="14"/>
      <c r="B1991" s="246"/>
      <c r="C1991" s="247"/>
      <c r="D1991" s="231" t="s">
        <v>268</v>
      </c>
      <c r="E1991" s="248" t="s">
        <v>19</v>
      </c>
      <c r="F1991" s="249" t="s">
        <v>2004</v>
      </c>
      <c r="G1991" s="247"/>
      <c r="H1991" s="248" t="s">
        <v>19</v>
      </c>
      <c r="I1991" s="250"/>
      <c r="J1991" s="247"/>
      <c r="K1991" s="247"/>
      <c r="L1991" s="251"/>
      <c r="M1991" s="252"/>
      <c r="N1991" s="253"/>
      <c r="O1991" s="253"/>
      <c r="P1991" s="253"/>
      <c r="Q1991" s="253"/>
      <c r="R1991" s="253"/>
      <c r="S1991" s="253"/>
      <c r="T1991" s="25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5" t="s">
        <v>268</v>
      </c>
      <c r="AU1991" s="255" t="s">
        <v>93</v>
      </c>
      <c r="AV1991" s="14" t="s">
        <v>82</v>
      </c>
      <c r="AW1991" s="14" t="s">
        <v>34</v>
      </c>
      <c r="AX1991" s="14" t="s">
        <v>74</v>
      </c>
      <c r="AY1991" s="255" t="s">
        <v>224</v>
      </c>
    </row>
    <row r="1992" s="13" customFormat="1">
      <c r="A1992" s="13"/>
      <c r="B1992" s="229"/>
      <c r="C1992" s="230"/>
      <c r="D1992" s="231" t="s">
        <v>268</v>
      </c>
      <c r="E1992" s="232" t="s">
        <v>19</v>
      </c>
      <c r="F1992" s="233" t="s">
        <v>559</v>
      </c>
      <c r="G1992" s="230"/>
      <c r="H1992" s="234">
        <v>18</v>
      </c>
      <c r="I1992" s="235"/>
      <c r="J1992" s="230"/>
      <c r="K1992" s="230"/>
      <c r="L1992" s="236"/>
      <c r="M1992" s="237"/>
      <c r="N1992" s="238"/>
      <c r="O1992" s="238"/>
      <c r="P1992" s="238"/>
      <c r="Q1992" s="238"/>
      <c r="R1992" s="238"/>
      <c r="S1992" s="238"/>
      <c r="T1992" s="239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0" t="s">
        <v>268</v>
      </c>
      <c r="AU1992" s="240" t="s">
        <v>93</v>
      </c>
      <c r="AV1992" s="13" t="s">
        <v>93</v>
      </c>
      <c r="AW1992" s="13" t="s">
        <v>34</v>
      </c>
      <c r="AX1992" s="13" t="s">
        <v>74</v>
      </c>
      <c r="AY1992" s="240" t="s">
        <v>224</v>
      </c>
    </row>
    <row r="1993" s="14" customFormat="1">
      <c r="A1993" s="14"/>
      <c r="B1993" s="246"/>
      <c r="C1993" s="247"/>
      <c r="D1993" s="231" t="s">
        <v>268</v>
      </c>
      <c r="E1993" s="248" t="s">
        <v>19</v>
      </c>
      <c r="F1993" s="249" t="s">
        <v>2005</v>
      </c>
      <c r="G1993" s="247"/>
      <c r="H1993" s="248" t="s">
        <v>19</v>
      </c>
      <c r="I1993" s="250"/>
      <c r="J1993" s="247"/>
      <c r="K1993" s="247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268</v>
      </c>
      <c r="AU1993" s="255" t="s">
        <v>93</v>
      </c>
      <c r="AV1993" s="14" t="s">
        <v>82</v>
      </c>
      <c r="AW1993" s="14" t="s">
        <v>34</v>
      </c>
      <c r="AX1993" s="14" t="s">
        <v>74</v>
      </c>
      <c r="AY1993" s="255" t="s">
        <v>224</v>
      </c>
    </row>
    <row r="1994" s="13" customFormat="1">
      <c r="A1994" s="13"/>
      <c r="B1994" s="229"/>
      <c r="C1994" s="230"/>
      <c r="D1994" s="231" t="s">
        <v>268</v>
      </c>
      <c r="E1994" s="232" t="s">
        <v>19</v>
      </c>
      <c r="F1994" s="233" t="s">
        <v>93</v>
      </c>
      <c r="G1994" s="230"/>
      <c r="H1994" s="234">
        <v>2</v>
      </c>
      <c r="I1994" s="235"/>
      <c r="J1994" s="230"/>
      <c r="K1994" s="230"/>
      <c r="L1994" s="236"/>
      <c r="M1994" s="237"/>
      <c r="N1994" s="238"/>
      <c r="O1994" s="238"/>
      <c r="P1994" s="238"/>
      <c r="Q1994" s="238"/>
      <c r="R1994" s="238"/>
      <c r="S1994" s="238"/>
      <c r="T1994" s="239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0" t="s">
        <v>268</v>
      </c>
      <c r="AU1994" s="240" t="s">
        <v>93</v>
      </c>
      <c r="AV1994" s="13" t="s">
        <v>93</v>
      </c>
      <c r="AW1994" s="13" t="s">
        <v>34</v>
      </c>
      <c r="AX1994" s="13" t="s">
        <v>74</v>
      </c>
      <c r="AY1994" s="240" t="s">
        <v>224</v>
      </c>
    </row>
    <row r="1995" s="14" customFormat="1">
      <c r="A1995" s="14"/>
      <c r="B1995" s="246"/>
      <c r="C1995" s="247"/>
      <c r="D1995" s="231" t="s">
        <v>268</v>
      </c>
      <c r="E1995" s="248" t="s">
        <v>19</v>
      </c>
      <c r="F1995" s="249" t="s">
        <v>2006</v>
      </c>
      <c r="G1995" s="247"/>
      <c r="H1995" s="248" t="s">
        <v>19</v>
      </c>
      <c r="I1995" s="250"/>
      <c r="J1995" s="247"/>
      <c r="K1995" s="247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5" t="s">
        <v>268</v>
      </c>
      <c r="AU1995" s="255" t="s">
        <v>93</v>
      </c>
      <c r="AV1995" s="14" t="s">
        <v>82</v>
      </c>
      <c r="AW1995" s="14" t="s">
        <v>34</v>
      </c>
      <c r="AX1995" s="14" t="s">
        <v>74</v>
      </c>
      <c r="AY1995" s="255" t="s">
        <v>224</v>
      </c>
    </row>
    <row r="1996" s="13" customFormat="1">
      <c r="A1996" s="13"/>
      <c r="B1996" s="229"/>
      <c r="C1996" s="230"/>
      <c r="D1996" s="231" t="s">
        <v>268</v>
      </c>
      <c r="E1996" s="232" t="s">
        <v>19</v>
      </c>
      <c r="F1996" s="233" t="s">
        <v>108</v>
      </c>
      <c r="G1996" s="230"/>
      <c r="H1996" s="234">
        <v>3</v>
      </c>
      <c r="I1996" s="235"/>
      <c r="J1996" s="230"/>
      <c r="K1996" s="230"/>
      <c r="L1996" s="236"/>
      <c r="M1996" s="237"/>
      <c r="N1996" s="238"/>
      <c r="O1996" s="238"/>
      <c r="P1996" s="238"/>
      <c r="Q1996" s="238"/>
      <c r="R1996" s="238"/>
      <c r="S1996" s="238"/>
      <c r="T1996" s="239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0" t="s">
        <v>268</v>
      </c>
      <c r="AU1996" s="240" t="s">
        <v>93</v>
      </c>
      <c r="AV1996" s="13" t="s">
        <v>93</v>
      </c>
      <c r="AW1996" s="13" t="s">
        <v>34</v>
      </c>
      <c r="AX1996" s="13" t="s">
        <v>74</v>
      </c>
      <c r="AY1996" s="240" t="s">
        <v>224</v>
      </c>
    </row>
    <row r="1997" s="14" customFormat="1">
      <c r="A1997" s="14"/>
      <c r="B1997" s="246"/>
      <c r="C1997" s="247"/>
      <c r="D1997" s="231" t="s">
        <v>268</v>
      </c>
      <c r="E1997" s="248" t="s">
        <v>19</v>
      </c>
      <c r="F1997" s="249" t="s">
        <v>2007</v>
      </c>
      <c r="G1997" s="247"/>
      <c r="H1997" s="248" t="s">
        <v>19</v>
      </c>
      <c r="I1997" s="250"/>
      <c r="J1997" s="247"/>
      <c r="K1997" s="247"/>
      <c r="L1997" s="251"/>
      <c r="M1997" s="252"/>
      <c r="N1997" s="253"/>
      <c r="O1997" s="253"/>
      <c r="P1997" s="253"/>
      <c r="Q1997" s="253"/>
      <c r="R1997" s="253"/>
      <c r="S1997" s="253"/>
      <c r="T1997" s="25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55" t="s">
        <v>268</v>
      </c>
      <c r="AU1997" s="255" t="s">
        <v>93</v>
      </c>
      <c r="AV1997" s="14" t="s">
        <v>82</v>
      </c>
      <c r="AW1997" s="14" t="s">
        <v>34</v>
      </c>
      <c r="AX1997" s="14" t="s">
        <v>74</v>
      </c>
      <c r="AY1997" s="255" t="s">
        <v>224</v>
      </c>
    </row>
    <row r="1998" s="13" customFormat="1">
      <c r="A1998" s="13"/>
      <c r="B1998" s="229"/>
      <c r="C1998" s="230"/>
      <c r="D1998" s="231" t="s">
        <v>268</v>
      </c>
      <c r="E1998" s="232" t="s">
        <v>19</v>
      </c>
      <c r="F1998" s="233" t="s">
        <v>250</v>
      </c>
      <c r="G1998" s="230"/>
      <c r="H1998" s="234">
        <v>7</v>
      </c>
      <c r="I1998" s="235"/>
      <c r="J1998" s="230"/>
      <c r="K1998" s="230"/>
      <c r="L1998" s="236"/>
      <c r="M1998" s="237"/>
      <c r="N1998" s="238"/>
      <c r="O1998" s="238"/>
      <c r="P1998" s="238"/>
      <c r="Q1998" s="238"/>
      <c r="R1998" s="238"/>
      <c r="S1998" s="238"/>
      <c r="T1998" s="23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40" t="s">
        <v>268</v>
      </c>
      <c r="AU1998" s="240" t="s">
        <v>93</v>
      </c>
      <c r="AV1998" s="13" t="s">
        <v>93</v>
      </c>
      <c r="AW1998" s="13" t="s">
        <v>34</v>
      </c>
      <c r="AX1998" s="13" t="s">
        <v>74</v>
      </c>
      <c r="AY1998" s="240" t="s">
        <v>224</v>
      </c>
    </row>
    <row r="1999" s="14" customFormat="1">
      <c r="A1999" s="14"/>
      <c r="B1999" s="246"/>
      <c r="C1999" s="247"/>
      <c r="D1999" s="231" t="s">
        <v>268</v>
      </c>
      <c r="E1999" s="248" t="s">
        <v>19</v>
      </c>
      <c r="F1999" s="249" t="s">
        <v>2008</v>
      </c>
      <c r="G1999" s="247"/>
      <c r="H1999" s="248" t="s">
        <v>19</v>
      </c>
      <c r="I1999" s="250"/>
      <c r="J1999" s="247"/>
      <c r="K1999" s="247"/>
      <c r="L1999" s="251"/>
      <c r="M1999" s="252"/>
      <c r="N1999" s="253"/>
      <c r="O1999" s="253"/>
      <c r="P1999" s="253"/>
      <c r="Q1999" s="253"/>
      <c r="R1999" s="253"/>
      <c r="S1999" s="253"/>
      <c r="T1999" s="25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5" t="s">
        <v>268</v>
      </c>
      <c r="AU1999" s="255" t="s">
        <v>93</v>
      </c>
      <c r="AV1999" s="14" t="s">
        <v>82</v>
      </c>
      <c r="AW1999" s="14" t="s">
        <v>34</v>
      </c>
      <c r="AX1999" s="14" t="s">
        <v>74</v>
      </c>
      <c r="AY1999" s="255" t="s">
        <v>224</v>
      </c>
    </row>
    <row r="2000" s="13" customFormat="1">
      <c r="A2000" s="13"/>
      <c r="B2000" s="229"/>
      <c r="C2000" s="230"/>
      <c r="D2000" s="231" t="s">
        <v>268</v>
      </c>
      <c r="E2000" s="232" t="s">
        <v>19</v>
      </c>
      <c r="F2000" s="233" t="s">
        <v>82</v>
      </c>
      <c r="G2000" s="230"/>
      <c r="H2000" s="234">
        <v>1</v>
      </c>
      <c r="I2000" s="235"/>
      <c r="J2000" s="230"/>
      <c r="K2000" s="230"/>
      <c r="L2000" s="236"/>
      <c r="M2000" s="237"/>
      <c r="N2000" s="238"/>
      <c r="O2000" s="238"/>
      <c r="P2000" s="238"/>
      <c r="Q2000" s="238"/>
      <c r="R2000" s="238"/>
      <c r="S2000" s="238"/>
      <c r="T2000" s="23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40" t="s">
        <v>268</v>
      </c>
      <c r="AU2000" s="240" t="s">
        <v>93</v>
      </c>
      <c r="AV2000" s="13" t="s">
        <v>93</v>
      </c>
      <c r="AW2000" s="13" t="s">
        <v>34</v>
      </c>
      <c r="AX2000" s="13" t="s">
        <v>74</v>
      </c>
      <c r="AY2000" s="240" t="s">
        <v>224</v>
      </c>
    </row>
    <row r="2001" s="16" customFormat="1">
      <c r="A2001" s="16"/>
      <c r="B2001" s="272"/>
      <c r="C2001" s="273"/>
      <c r="D2001" s="231" t="s">
        <v>268</v>
      </c>
      <c r="E2001" s="274" t="s">
        <v>19</v>
      </c>
      <c r="F2001" s="275" t="s">
        <v>351</v>
      </c>
      <c r="G2001" s="273"/>
      <c r="H2001" s="276">
        <v>85</v>
      </c>
      <c r="I2001" s="277"/>
      <c r="J2001" s="273"/>
      <c r="K2001" s="273"/>
      <c r="L2001" s="278"/>
      <c r="M2001" s="279"/>
      <c r="N2001" s="280"/>
      <c r="O2001" s="280"/>
      <c r="P2001" s="280"/>
      <c r="Q2001" s="280"/>
      <c r="R2001" s="280"/>
      <c r="S2001" s="280"/>
      <c r="T2001" s="281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T2001" s="282" t="s">
        <v>268</v>
      </c>
      <c r="AU2001" s="282" t="s">
        <v>93</v>
      </c>
      <c r="AV2001" s="16" t="s">
        <v>231</v>
      </c>
      <c r="AW2001" s="16" t="s">
        <v>34</v>
      </c>
      <c r="AX2001" s="16" t="s">
        <v>82</v>
      </c>
      <c r="AY2001" s="282" t="s">
        <v>224</v>
      </c>
    </row>
    <row r="2002" s="2" customFormat="1" ht="37.8" customHeight="1">
      <c r="A2002" s="41"/>
      <c r="B2002" s="42"/>
      <c r="C2002" s="286" t="s">
        <v>2009</v>
      </c>
      <c r="D2002" s="286" t="s">
        <v>572</v>
      </c>
      <c r="E2002" s="287" t="s">
        <v>2010</v>
      </c>
      <c r="F2002" s="288" t="s">
        <v>2011</v>
      </c>
      <c r="G2002" s="289" t="s">
        <v>595</v>
      </c>
      <c r="H2002" s="290">
        <v>120</v>
      </c>
      <c r="I2002" s="291"/>
      <c r="J2002" s="292">
        <f>ROUND(I2002*H2002,2)</f>
        <v>0</v>
      </c>
      <c r="K2002" s="288" t="s">
        <v>19</v>
      </c>
      <c r="L2002" s="293"/>
      <c r="M2002" s="294" t="s">
        <v>19</v>
      </c>
      <c r="N2002" s="295" t="s">
        <v>46</v>
      </c>
      <c r="O2002" s="87"/>
      <c r="P2002" s="225">
        <f>O2002*H2002</f>
        <v>0</v>
      </c>
      <c r="Q2002" s="225">
        <v>0.01201</v>
      </c>
      <c r="R2002" s="225">
        <f>Q2002*H2002</f>
        <v>1.4412</v>
      </c>
      <c r="S2002" s="225">
        <v>0</v>
      </c>
      <c r="T2002" s="226">
        <f>S2002*H2002</f>
        <v>0</v>
      </c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R2002" s="227" t="s">
        <v>254</v>
      </c>
      <c r="AT2002" s="227" t="s">
        <v>572</v>
      </c>
      <c r="AU2002" s="227" t="s">
        <v>93</v>
      </c>
      <c r="AY2002" s="20" t="s">
        <v>224</v>
      </c>
      <c r="BE2002" s="228">
        <f>IF(N2002="základní",J2002,0)</f>
        <v>0</v>
      </c>
      <c r="BF2002" s="228">
        <f>IF(N2002="snížená",J2002,0)</f>
        <v>0</v>
      </c>
      <c r="BG2002" s="228">
        <f>IF(N2002="zákl. přenesená",J2002,0)</f>
        <v>0</v>
      </c>
      <c r="BH2002" s="228">
        <f>IF(N2002="sníž. přenesená",J2002,0)</f>
        <v>0</v>
      </c>
      <c r="BI2002" s="228">
        <f>IF(N2002="nulová",J2002,0)</f>
        <v>0</v>
      </c>
      <c r="BJ2002" s="20" t="s">
        <v>93</v>
      </c>
      <c r="BK2002" s="228">
        <f>ROUND(I2002*H2002,2)</f>
        <v>0</v>
      </c>
      <c r="BL2002" s="20" t="s">
        <v>231</v>
      </c>
      <c r="BM2002" s="227" t="s">
        <v>2012</v>
      </c>
    </row>
    <row r="2003" s="14" customFormat="1">
      <c r="A2003" s="14"/>
      <c r="B2003" s="246"/>
      <c r="C2003" s="247"/>
      <c r="D2003" s="231" t="s">
        <v>268</v>
      </c>
      <c r="E2003" s="248" t="s">
        <v>19</v>
      </c>
      <c r="F2003" s="249" t="s">
        <v>2013</v>
      </c>
      <c r="G2003" s="247"/>
      <c r="H2003" s="248" t="s">
        <v>19</v>
      </c>
      <c r="I2003" s="250"/>
      <c r="J2003" s="247"/>
      <c r="K2003" s="247"/>
      <c r="L2003" s="251"/>
      <c r="M2003" s="252"/>
      <c r="N2003" s="253"/>
      <c r="O2003" s="253"/>
      <c r="P2003" s="253"/>
      <c r="Q2003" s="253"/>
      <c r="R2003" s="253"/>
      <c r="S2003" s="253"/>
      <c r="T2003" s="25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5" t="s">
        <v>268</v>
      </c>
      <c r="AU2003" s="255" t="s">
        <v>93</v>
      </c>
      <c r="AV2003" s="14" t="s">
        <v>82</v>
      </c>
      <c r="AW2003" s="14" t="s">
        <v>34</v>
      </c>
      <c r="AX2003" s="14" t="s">
        <v>74</v>
      </c>
      <c r="AY2003" s="255" t="s">
        <v>224</v>
      </c>
    </row>
    <row r="2004" s="13" customFormat="1">
      <c r="A2004" s="13"/>
      <c r="B2004" s="229"/>
      <c r="C2004" s="230"/>
      <c r="D2004" s="231" t="s">
        <v>268</v>
      </c>
      <c r="E2004" s="232" t="s">
        <v>19</v>
      </c>
      <c r="F2004" s="233" t="s">
        <v>82</v>
      </c>
      <c r="G2004" s="230"/>
      <c r="H2004" s="234">
        <v>1</v>
      </c>
      <c r="I2004" s="235"/>
      <c r="J2004" s="230"/>
      <c r="K2004" s="230"/>
      <c r="L2004" s="236"/>
      <c r="M2004" s="237"/>
      <c r="N2004" s="238"/>
      <c r="O2004" s="238"/>
      <c r="P2004" s="238"/>
      <c r="Q2004" s="238"/>
      <c r="R2004" s="238"/>
      <c r="S2004" s="238"/>
      <c r="T2004" s="239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40" t="s">
        <v>268</v>
      </c>
      <c r="AU2004" s="240" t="s">
        <v>93</v>
      </c>
      <c r="AV2004" s="13" t="s">
        <v>93</v>
      </c>
      <c r="AW2004" s="13" t="s">
        <v>34</v>
      </c>
      <c r="AX2004" s="13" t="s">
        <v>74</v>
      </c>
      <c r="AY2004" s="240" t="s">
        <v>224</v>
      </c>
    </row>
    <row r="2005" s="14" customFormat="1">
      <c r="A2005" s="14"/>
      <c r="B2005" s="246"/>
      <c r="C2005" s="247"/>
      <c r="D2005" s="231" t="s">
        <v>268</v>
      </c>
      <c r="E2005" s="248" t="s">
        <v>19</v>
      </c>
      <c r="F2005" s="249" t="s">
        <v>2014</v>
      </c>
      <c r="G2005" s="247"/>
      <c r="H2005" s="248" t="s">
        <v>19</v>
      </c>
      <c r="I2005" s="250"/>
      <c r="J2005" s="247"/>
      <c r="K2005" s="247"/>
      <c r="L2005" s="251"/>
      <c r="M2005" s="252"/>
      <c r="N2005" s="253"/>
      <c r="O2005" s="253"/>
      <c r="P2005" s="253"/>
      <c r="Q2005" s="253"/>
      <c r="R2005" s="253"/>
      <c r="S2005" s="253"/>
      <c r="T2005" s="25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5" t="s">
        <v>268</v>
      </c>
      <c r="AU2005" s="255" t="s">
        <v>93</v>
      </c>
      <c r="AV2005" s="14" t="s">
        <v>82</v>
      </c>
      <c r="AW2005" s="14" t="s">
        <v>34</v>
      </c>
      <c r="AX2005" s="14" t="s">
        <v>74</v>
      </c>
      <c r="AY2005" s="255" t="s">
        <v>224</v>
      </c>
    </row>
    <row r="2006" s="13" customFormat="1">
      <c r="A2006" s="13"/>
      <c r="B2006" s="229"/>
      <c r="C2006" s="230"/>
      <c r="D2006" s="231" t="s">
        <v>268</v>
      </c>
      <c r="E2006" s="232" t="s">
        <v>19</v>
      </c>
      <c r="F2006" s="233" t="s">
        <v>82</v>
      </c>
      <c r="G2006" s="230"/>
      <c r="H2006" s="234">
        <v>1</v>
      </c>
      <c r="I2006" s="235"/>
      <c r="J2006" s="230"/>
      <c r="K2006" s="230"/>
      <c r="L2006" s="236"/>
      <c r="M2006" s="237"/>
      <c r="N2006" s="238"/>
      <c r="O2006" s="238"/>
      <c r="P2006" s="238"/>
      <c r="Q2006" s="238"/>
      <c r="R2006" s="238"/>
      <c r="S2006" s="238"/>
      <c r="T2006" s="23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40" t="s">
        <v>268</v>
      </c>
      <c r="AU2006" s="240" t="s">
        <v>93</v>
      </c>
      <c r="AV2006" s="13" t="s">
        <v>93</v>
      </c>
      <c r="AW2006" s="13" t="s">
        <v>34</v>
      </c>
      <c r="AX2006" s="13" t="s">
        <v>74</v>
      </c>
      <c r="AY2006" s="240" t="s">
        <v>224</v>
      </c>
    </row>
    <row r="2007" s="14" customFormat="1">
      <c r="A2007" s="14"/>
      <c r="B2007" s="246"/>
      <c r="C2007" s="247"/>
      <c r="D2007" s="231" t="s">
        <v>268</v>
      </c>
      <c r="E2007" s="248" t="s">
        <v>19</v>
      </c>
      <c r="F2007" s="249" t="s">
        <v>2015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268</v>
      </c>
      <c r="AU2007" s="255" t="s">
        <v>93</v>
      </c>
      <c r="AV2007" s="14" t="s">
        <v>82</v>
      </c>
      <c r="AW2007" s="14" t="s">
        <v>34</v>
      </c>
      <c r="AX2007" s="14" t="s">
        <v>74</v>
      </c>
      <c r="AY2007" s="255" t="s">
        <v>224</v>
      </c>
    </row>
    <row r="2008" s="13" customFormat="1">
      <c r="A2008" s="13"/>
      <c r="B2008" s="229"/>
      <c r="C2008" s="230"/>
      <c r="D2008" s="231" t="s">
        <v>268</v>
      </c>
      <c r="E2008" s="232" t="s">
        <v>19</v>
      </c>
      <c r="F2008" s="233" t="s">
        <v>93</v>
      </c>
      <c r="G2008" s="230"/>
      <c r="H2008" s="234">
        <v>2</v>
      </c>
      <c r="I2008" s="235"/>
      <c r="J2008" s="230"/>
      <c r="K2008" s="230"/>
      <c r="L2008" s="236"/>
      <c r="M2008" s="237"/>
      <c r="N2008" s="238"/>
      <c r="O2008" s="238"/>
      <c r="P2008" s="238"/>
      <c r="Q2008" s="238"/>
      <c r="R2008" s="238"/>
      <c r="S2008" s="238"/>
      <c r="T2008" s="23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0" t="s">
        <v>268</v>
      </c>
      <c r="AU2008" s="240" t="s">
        <v>93</v>
      </c>
      <c r="AV2008" s="13" t="s">
        <v>93</v>
      </c>
      <c r="AW2008" s="13" t="s">
        <v>34</v>
      </c>
      <c r="AX2008" s="13" t="s">
        <v>74</v>
      </c>
      <c r="AY2008" s="240" t="s">
        <v>224</v>
      </c>
    </row>
    <row r="2009" s="14" customFormat="1">
      <c r="A2009" s="14"/>
      <c r="B2009" s="246"/>
      <c r="C2009" s="247"/>
      <c r="D2009" s="231" t="s">
        <v>268</v>
      </c>
      <c r="E2009" s="248" t="s">
        <v>19</v>
      </c>
      <c r="F2009" s="249" t="s">
        <v>2016</v>
      </c>
      <c r="G2009" s="247"/>
      <c r="H2009" s="248" t="s">
        <v>19</v>
      </c>
      <c r="I2009" s="250"/>
      <c r="J2009" s="247"/>
      <c r="K2009" s="247"/>
      <c r="L2009" s="251"/>
      <c r="M2009" s="252"/>
      <c r="N2009" s="253"/>
      <c r="O2009" s="253"/>
      <c r="P2009" s="253"/>
      <c r="Q2009" s="253"/>
      <c r="R2009" s="253"/>
      <c r="S2009" s="253"/>
      <c r="T2009" s="25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5" t="s">
        <v>268</v>
      </c>
      <c r="AU2009" s="255" t="s">
        <v>93</v>
      </c>
      <c r="AV2009" s="14" t="s">
        <v>82</v>
      </c>
      <c r="AW2009" s="14" t="s">
        <v>34</v>
      </c>
      <c r="AX2009" s="14" t="s">
        <v>74</v>
      </c>
      <c r="AY2009" s="255" t="s">
        <v>224</v>
      </c>
    </row>
    <row r="2010" s="13" customFormat="1">
      <c r="A2010" s="13"/>
      <c r="B2010" s="229"/>
      <c r="C2010" s="230"/>
      <c r="D2010" s="231" t="s">
        <v>268</v>
      </c>
      <c r="E2010" s="232" t="s">
        <v>19</v>
      </c>
      <c r="F2010" s="233" t="s">
        <v>82</v>
      </c>
      <c r="G2010" s="230"/>
      <c r="H2010" s="234">
        <v>1</v>
      </c>
      <c r="I2010" s="235"/>
      <c r="J2010" s="230"/>
      <c r="K2010" s="230"/>
      <c r="L2010" s="236"/>
      <c r="M2010" s="237"/>
      <c r="N2010" s="238"/>
      <c r="O2010" s="238"/>
      <c r="P2010" s="238"/>
      <c r="Q2010" s="238"/>
      <c r="R2010" s="238"/>
      <c r="S2010" s="238"/>
      <c r="T2010" s="239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40" t="s">
        <v>268</v>
      </c>
      <c r="AU2010" s="240" t="s">
        <v>93</v>
      </c>
      <c r="AV2010" s="13" t="s">
        <v>93</v>
      </c>
      <c r="AW2010" s="13" t="s">
        <v>34</v>
      </c>
      <c r="AX2010" s="13" t="s">
        <v>74</v>
      </c>
      <c r="AY2010" s="240" t="s">
        <v>224</v>
      </c>
    </row>
    <row r="2011" s="14" customFormat="1">
      <c r="A2011" s="14"/>
      <c r="B2011" s="246"/>
      <c r="C2011" s="247"/>
      <c r="D2011" s="231" t="s">
        <v>268</v>
      </c>
      <c r="E2011" s="248" t="s">
        <v>19</v>
      </c>
      <c r="F2011" s="249" t="s">
        <v>2017</v>
      </c>
      <c r="G2011" s="247"/>
      <c r="H2011" s="248" t="s">
        <v>19</v>
      </c>
      <c r="I2011" s="250"/>
      <c r="J2011" s="247"/>
      <c r="K2011" s="247"/>
      <c r="L2011" s="251"/>
      <c r="M2011" s="252"/>
      <c r="N2011" s="253"/>
      <c r="O2011" s="253"/>
      <c r="P2011" s="253"/>
      <c r="Q2011" s="253"/>
      <c r="R2011" s="253"/>
      <c r="S2011" s="253"/>
      <c r="T2011" s="25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5" t="s">
        <v>268</v>
      </c>
      <c r="AU2011" s="255" t="s">
        <v>93</v>
      </c>
      <c r="AV2011" s="14" t="s">
        <v>82</v>
      </c>
      <c r="AW2011" s="14" t="s">
        <v>34</v>
      </c>
      <c r="AX2011" s="14" t="s">
        <v>74</v>
      </c>
      <c r="AY2011" s="255" t="s">
        <v>224</v>
      </c>
    </row>
    <row r="2012" s="13" customFormat="1">
      <c r="A2012" s="13"/>
      <c r="B2012" s="229"/>
      <c r="C2012" s="230"/>
      <c r="D2012" s="231" t="s">
        <v>268</v>
      </c>
      <c r="E2012" s="232" t="s">
        <v>19</v>
      </c>
      <c r="F2012" s="233" t="s">
        <v>171</v>
      </c>
      <c r="G2012" s="230"/>
      <c r="H2012" s="234">
        <v>27</v>
      </c>
      <c r="I2012" s="235"/>
      <c r="J2012" s="230"/>
      <c r="K2012" s="230"/>
      <c r="L2012" s="236"/>
      <c r="M2012" s="237"/>
      <c r="N2012" s="238"/>
      <c r="O2012" s="238"/>
      <c r="P2012" s="238"/>
      <c r="Q2012" s="238"/>
      <c r="R2012" s="238"/>
      <c r="S2012" s="238"/>
      <c r="T2012" s="239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40" t="s">
        <v>268</v>
      </c>
      <c r="AU2012" s="240" t="s">
        <v>93</v>
      </c>
      <c r="AV2012" s="13" t="s">
        <v>93</v>
      </c>
      <c r="AW2012" s="13" t="s">
        <v>34</v>
      </c>
      <c r="AX2012" s="13" t="s">
        <v>74</v>
      </c>
      <c r="AY2012" s="240" t="s">
        <v>224</v>
      </c>
    </row>
    <row r="2013" s="14" customFormat="1">
      <c r="A2013" s="14"/>
      <c r="B2013" s="246"/>
      <c r="C2013" s="247"/>
      <c r="D2013" s="231" t="s">
        <v>268</v>
      </c>
      <c r="E2013" s="248" t="s">
        <v>19</v>
      </c>
      <c r="F2013" s="249" t="s">
        <v>2018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268</v>
      </c>
      <c r="AU2013" s="255" t="s">
        <v>93</v>
      </c>
      <c r="AV2013" s="14" t="s">
        <v>82</v>
      </c>
      <c r="AW2013" s="14" t="s">
        <v>34</v>
      </c>
      <c r="AX2013" s="14" t="s">
        <v>74</v>
      </c>
      <c r="AY2013" s="255" t="s">
        <v>224</v>
      </c>
    </row>
    <row r="2014" s="13" customFormat="1">
      <c r="A2014" s="13"/>
      <c r="B2014" s="229"/>
      <c r="C2014" s="230"/>
      <c r="D2014" s="231" t="s">
        <v>268</v>
      </c>
      <c r="E2014" s="232" t="s">
        <v>19</v>
      </c>
      <c r="F2014" s="233" t="s">
        <v>629</v>
      </c>
      <c r="G2014" s="230"/>
      <c r="H2014" s="234">
        <v>30</v>
      </c>
      <c r="I2014" s="235"/>
      <c r="J2014" s="230"/>
      <c r="K2014" s="230"/>
      <c r="L2014" s="236"/>
      <c r="M2014" s="237"/>
      <c r="N2014" s="238"/>
      <c r="O2014" s="238"/>
      <c r="P2014" s="238"/>
      <c r="Q2014" s="238"/>
      <c r="R2014" s="238"/>
      <c r="S2014" s="238"/>
      <c r="T2014" s="239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0" t="s">
        <v>268</v>
      </c>
      <c r="AU2014" s="240" t="s">
        <v>93</v>
      </c>
      <c r="AV2014" s="13" t="s">
        <v>93</v>
      </c>
      <c r="AW2014" s="13" t="s">
        <v>34</v>
      </c>
      <c r="AX2014" s="13" t="s">
        <v>74</v>
      </c>
      <c r="AY2014" s="240" t="s">
        <v>224</v>
      </c>
    </row>
    <row r="2015" s="14" customFormat="1">
      <c r="A2015" s="14"/>
      <c r="B2015" s="246"/>
      <c r="C2015" s="247"/>
      <c r="D2015" s="231" t="s">
        <v>268</v>
      </c>
      <c r="E2015" s="248" t="s">
        <v>19</v>
      </c>
      <c r="F2015" s="249" t="s">
        <v>2019</v>
      </c>
      <c r="G2015" s="247"/>
      <c r="H2015" s="248" t="s">
        <v>19</v>
      </c>
      <c r="I2015" s="250"/>
      <c r="J2015" s="247"/>
      <c r="K2015" s="247"/>
      <c r="L2015" s="251"/>
      <c r="M2015" s="252"/>
      <c r="N2015" s="253"/>
      <c r="O2015" s="253"/>
      <c r="P2015" s="253"/>
      <c r="Q2015" s="253"/>
      <c r="R2015" s="253"/>
      <c r="S2015" s="253"/>
      <c r="T2015" s="25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5" t="s">
        <v>268</v>
      </c>
      <c r="AU2015" s="255" t="s">
        <v>93</v>
      </c>
      <c r="AV2015" s="14" t="s">
        <v>82</v>
      </c>
      <c r="AW2015" s="14" t="s">
        <v>34</v>
      </c>
      <c r="AX2015" s="14" t="s">
        <v>74</v>
      </c>
      <c r="AY2015" s="255" t="s">
        <v>224</v>
      </c>
    </row>
    <row r="2016" s="13" customFormat="1">
      <c r="A2016" s="13"/>
      <c r="B2016" s="229"/>
      <c r="C2016" s="230"/>
      <c r="D2016" s="231" t="s">
        <v>268</v>
      </c>
      <c r="E2016" s="232" t="s">
        <v>19</v>
      </c>
      <c r="F2016" s="233" t="s">
        <v>174</v>
      </c>
      <c r="G2016" s="230"/>
      <c r="H2016" s="234">
        <v>28</v>
      </c>
      <c r="I2016" s="235"/>
      <c r="J2016" s="230"/>
      <c r="K2016" s="230"/>
      <c r="L2016" s="236"/>
      <c r="M2016" s="237"/>
      <c r="N2016" s="238"/>
      <c r="O2016" s="238"/>
      <c r="P2016" s="238"/>
      <c r="Q2016" s="238"/>
      <c r="R2016" s="238"/>
      <c r="S2016" s="238"/>
      <c r="T2016" s="23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0" t="s">
        <v>268</v>
      </c>
      <c r="AU2016" s="240" t="s">
        <v>93</v>
      </c>
      <c r="AV2016" s="13" t="s">
        <v>93</v>
      </c>
      <c r="AW2016" s="13" t="s">
        <v>34</v>
      </c>
      <c r="AX2016" s="13" t="s">
        <v>74</v>
      </c>
      <c r="AY2016" s="240" t="s">
        <v>224</v>
      </c>
    </row>
    <row r="2017" s="14" customFormat="1">
      <c r="A2017" s="14"/>
      <c r="B2017" s="246"/>
      <c r="C2017" s="247"/>
      <c r="D2017" s="231" t="s">
        <v>268</v>
      </c>
      <c r="E2017" s="248" t="s">
        <v>19</v>
      </c>
      <c r="F2017" s="249" t="s">
        <v>2020</v>
      </c>
      <c r="G2017" s="247"/>
      <c r="H2017" s="248" t="s">
        <v>19</v>
      </c>
      <c r="I2017" s="250"/>
      <c r="J2017" s="247"/>
      <c r="K2017" s="247"/>
      <c r="L2017" s="251"/>
      <c r="M2017" s="252"/>
      <c r="N2017" s="253"/>
      <c r="O2017" s="253"/>
      <c r="P2017" s="253"/>
      <c r="Q2017" s="253"/>
      <c r="R2017" s="253"/>
      <c r="S2017" s="253"/>
      <c r="T2017" s="25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5" t="s">
        <v>268</v>
      </c>
      <c r="AU2017" s="255" t="s">
        <v>93</v>
      </c>
      <c r="AV2017" s="14" t="s">
        <v>82</v>
      </c>
      <c r="AW2017" s="14" t="s">
        <v>34</v>
      </c>
      <c r="AX2017" s="14" t="s">
        <v>74</v>
      </c>
      <c r="AY2017" s="255" t="s">
        <v>224</v>
      </c>
    </row>
    <row r="2018" s="13" customFormat="1">
      <c r="A2018" s="13"/>
      <c r="B2018" s="229"/>
      <c r="C2018" s="230"/>
      <c r="D2018" s="231" t="s">
        <v>268</v>
      </c>
      <c r="E2018" s="232" t="s">
        <v>19</v>
      </c>
      <c r="F2018" s="233" t="s">
        <v>623</v>
      </c>
      <c r="G2018" s="230"/>
      <c r="H2018" s="234">
        <v>29</v>
      </c>
      <c r="I2018" s="235"/>
      <c r="J2018" s="230"/>
      <c r="K2018" s="230"/>
      <c r="L2018" s="236"/>
      <c r="M2018" s="237"/>
      <c r="N2018" s="238"/>
      <c r="O2018" s="238"/>
      <c r="P2018" s="238"/>
      <c r="Q2018" s="238"/>
      <c r="R2018" s="238"/>
      <c r="S2018" s="238"/>
      <c r="T2018" s="23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0" t="s">
        <v>268</v>
      </c>
      <c r="AU2018" s="240" t="s">
        <v>93</v>
      </c>
      <c r="AV2018" s="13" t="s">
        <v>93</v>
      </c>
      <c r="AW2018" s="13" t="s">
        <v>34</v>
      </c>
      <c r="AX2018" s="13" t="s">
        <v>74</v>
      </c>
      <c r="AY2018" s="240" t="s">
        <v>224</v>
      </c>
    </row>
    <row r="2019" s="14" customFormat="1">
      <c r="A2019" s="14"/>
      <c r="B2019" s="246"/>
      <c r="C2019" s="247"/>
      <c r="D2019" s="231" t="s">
        <v>268</v>
      </c>
      <c r="E2019" s="248" t="s">
        <v>19</v>
      </c>
      <c r="F2019" s="249" t="s">
        <v>2008</v>
      </c>
      <c r="G2019" s="247"/>
      <c r="H2019" s="248" t="s">
        <v>19</v>
      </c>
      <c r="I2019" s="250"/>
      <c r="J2019" s="247"/>
      <c r="K2019" s="247"/>
      <c r="L2019" s="251"/>
      <c r="M2019" s="252"/>
      <c r="N2019" s="253"/>
      <c r="O2019" s="253"/>
      <c r="P2019" s="253"/>
      <c r="Q2019" s="253"/>
      <c r="R2019" s="253"/>
      <c r="S2019" s="253"/>
      <c r="T2019" s="25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5" t="s">
        <v>268</v>
      </c>
      <c r="AU2019" s="255" t="s">
        <v>93</v>
      </c>
      <c r="AV2019" s="14" t="s">
        <v>82</v>
      </c>
      <c r="AW2019" s="14" t="s">
        <v>34</v>
      </c>
      <c r="AX2019" s="14" t="s">
        <v>74</v>
      </c>
      <c r="AY2019" s="255" t="s">
        <v>224</v>
      </c>
    </row>
    <row r="2020" s="13" customFormat="1">
      <c r="A2020" s="13"/>
      <c r="B2020" s="229"/>
      <c r="C2020" s="230"/>
      <c r="D2020" s="231" t="s">
        <v>268</v>
      </c>
      <c r="E2020" s="232" t="s">
        <v>19</v>
      </c>
      <c r="F2020" s="233" t="s">
        <v>82</v>
      </c>
      <c r="G2020" s="230"/>
      <c r="H2020" s="234">
        <v>1</v>
      </c>
      <c r="I2020" s="235"/>
      <c r="J2020" s="230"/>
      <c r="K2020" s="230"/>
      <c r="L2020" s="236"/>
      <c r="M2020" s="237"/>
      <c r="N2020" s="238"/>
      <c r="O2020" s="238"/>
      <c r="P2020" s="238"/>
      <c r="Q2020" s="238"/>
      <c r="R2020" s="238"/>
      <c r="S2020" s="238"/>
      <c r="T2020" s="239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0" t="s">
        <v>268</v>
      </c>
      <c r="AU2020" s="240" t="s">
        <v>93</v>
      </c>
      <c r="AV2020" s="13" t="s">
        <v>93</v>
      </c>
      <c r="AW2020" s="13" t="s">
        <v>34</v>
      </c>
      <c r="AX2020" s="13" t="s">
        <v>74</v>
      </c>
      <c r="AY2020" s="240" t="s">
        <v>224</v>
      </c>
    </row>
    <row r="2021" s="16" customFormat="1">
      <c r="A2021" s="16"/>
      <c r="B2021" s="272"/>
      <c r="C2021" s="273"/>
      <c r="D2021" s="231" t="s">
        <v>268</v>
      </c>
      <c r="E2021" s="274" t="s">
        <v>19</v>
      </c>
      <c r="F2021" s="275" t="s">
        <v>351</v>
      </c>
      <c r="G2021" s="273"/>
      <c r="H2021" s="276">
        <v>120</v>
      </c>
      <c r="I2021" s="277"/>
      <c r="J2021" s="273"/>
      <c r="K2021" s="273"/>
      <c r="L2021" s="278"/>
      <c r="M2021" s="279"/>
      <c r="N2021" s="280"/>
      <c r="O2021" s="280"/>
      <c r="P2021" s="280"/>
      <c r="Q2021" s="280"/>
      <c r="R2021" s="280"/>
      <c r="S2021" s="280"/>
      <c r="T2021" s="281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T2021" s="282" t="s">
        <v>268</v>
      </c>
      <c r="AU2021" s="282" t="s">
        <v>93</v>
      </c>
      <c r="AV2021" s="16" t="s">
        <v>231</v>
      </c>
      <c r="AW2021" s="16" t="s">
        <v>34</v>
      </c>
      <c r="AX2021" s="16" t="s">
        <v>82</v>
      </c>
      <c r="AY2021" s="282" t="s">
        <v>224</v>
      </c>
    </row>
    <row r="2022" s="2" customFormat="1" ht="37.8" customHeight="1">
      <c r="A2022" s="41"/>
      <c r="B2022" s="42"/>
      <c r="C2022" s="286" t="s">
        <v>2021</v>
      </c>
      <c r="D2022" s="286" t="s">
        <v>572</v>
      </c>
      <c r="E2022" s="287" t="s">
        <v>2022</v>
      </c>
      <c r="F2022" s="288" t="s">
        <v>2023</v>
      </c>
      <c r="G2022" s="289" t="s">
        <v>595</v>
      </c>
      <c r="H2022" s="290">
        <v>91</v>
      </c>
      <c r="I2022" s="291"/>
      <c r="J2022" s="292">
        <f>ROUND(I2022*H2022,2)</f>
        <v>0</v>
      </c>
      <c r="K2022" s="288" t="s">
        <v>19</v>
      </c>
      <c r="L2022" s="293"/>
      <c r="M2022" s="294" t="s">
        <v>19</v>
      </c>
      <c r="N2022" s="295" t="s">
        <v>46</v>
      </c>
      <c r="O2022" s="87"/>
      <c r="P2022" s="225">
        <f>O2022*H2022</f>
        <v>0</v>
      </c>
      <c r="Q2022" s="225">
        <v>0.01553</v>
      </c>
      <c r="R2022" s="225">
        <f>Q2022*H2022</f>
        <v>1.41323</v>
      </c>
      <c r="S2022" s="225">
        <v>0</v>
      </c>
      <c r="T2022" s="226">
        <f>S2022*H2022</f>
        <v>0</v>
      </c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R2022" s="227" t="s">
        <v>254</v>
      </c>
      <c r="AT2022" s="227" t="s">
        <v>572</v>
      </c>
      <c r="AU2022" s="227" t="s">
        <v>93</v>
      </c>
      <c r="AY2022" s="20" t="s">
        <v>224</v>
      </c>
      <c r="BE2022" s="228">
        <f>IF(N2022="základní",J2022,0)</f>
        <v>0</v>
      </c>
      <c r="BF2022" s="228">
        <f>IF(N2022="snížená",J2022,0)</f>
        <v>0</v>
      </c>
      <c r="BG2022" s="228">
        <f>IF(N2022="zákl. přenesená",J2022,0)</f>
        <v>0</v>
      </c>
      <c r="BH2022" s="228">
        <f>IF(N2022="sníž. přenesená",J2022,0)</f>
        <v>0</v>
      </c>
      <c r="BI2022" s="228">
        <f>IF(N2022="nulová",J2022,0)</f>
        <v>0</v>
      </c>
      <c r="BJ2022" s="20" t="s">
        <v>93</v>
      </c>
      <c r="BK2022" s="228">
        <f>ROUND(I2022*H2022,2)</f>
        <v>0</v>
      </c>
      <c r="BL2022" s="20" t="s">
        <v>231</v>
      </c>
      <c r="BM2022" s="227" t="s">
        <v>2024</v>
      </c>
    </row>
    <row r="2023" s="14" customFormat="1">
      <c r="A2023" s="14"/>
      <c r="B2023" s="246"/>
      <c r="C2023" s="247"/>
      <c r="D2023" s="231" t="s">
        <v>268</v>
      </c>
      <c r="E2023" s="248" t="s">
        <v>19</v>
      </c>
      <c r="F2023" s="249" t="s">
        <v>1989</v>
      </c>
      <c r="G2023" s="247"/>
      <c r="H2023" s="248" t="s">
        <v>19</v>
      </c>
      <c r="I2023" s="250"/>
      <c r="J2023" s="247"/>
      <c r="K2023" s="247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268</v>
      </c>
      <c r="AU2023" s="255" t="s">
        <v>93</v>
      </c>
      <c r="AV2023" s="14" t="s">
        <v>82</v>
      </c>
      <c r="AW2023" s="14" t="s">
        <v>34</v>
      </c>
      <c r="AX2023" s="14" t="s">
        <v>74</v>
      </c>
      <c r="AY2023" s="255" t="s">
        <v>224</v>
      </c>
    </row>
    <row r="2024" s="13" customFormat="1">
      <c r="A2024" s="13"/>
      <c r="B2024" s="229"/>
      <c r="C2024" s="230"/>
      <c r="D2024" s="231" t="s">
        <v>268</v>
      </c>
      <c r="E2024" s="232" t="s">
        <v>19</v>
      </c>
      <c r="F2024" s="233" t="s">
        <v>82</v>
      </c>
      <c r="G2024" s="230"/>
      <c r="H2024" s="234">
        <v>1</v>
      </c>
      <c r="I2024" s="235"/>
      <c r="J2024" s="230"/>
      <c r="K2024" s="230"/>
      <c r="L2024" s="236"/>
      <c r="M2024" s="237"/>
      <c r="N2024" s="238"/>
      <c r="O2024" s="238"/>
      <c r="P2024" s="238"/>
      <c r="Q2024" s="238"/>
      <c r="R2024" s="238"/>
      <c r="S2024" s="238"/>
      <c r="T2024" s="239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0" t="s">
        <v>268</v>
      </c>
      <c r="AU2024" s="240" t="s">
        <v>93</v>
      </c>
      <c r="AV2024" s="13" t="s">
        <v>93</v>
      </c>
      <c r="AW2024" s="13" t="s">
        <v>34</v>
      </c>
      <c r="AX2024" s="13" t="s">
        <v>74</v>
      </c>
      <c r="AY2024" s="240" t="s">
        <v>224</v>
      </c>
    </row>
    <row r="2025" s="14" customFormat="1">
      <c r="A2025" s="14"/>
      <c r="B2025" s="246"/>
      <c r="C2025" s="247"/>
      <c r="D2025" s="231" t="s">
        <v>268</v>
      </c>
      <c r="E2025" s="248" t="s">
        <v>19</v>
      </c>
      <c r="F2025" s="249" t="s">
        <v>1990</v>
      </c>
      <c r="G2025" s="247"/>
      <c r="H2025" s="248" t="s">
        <v>19</v>
      </c>
      <c r="I2025" s="250"/>
      <c r="J2025" s="247"/>
      <c r="K2025" s="247"/>
      <c r="L2025" s="251"/>
      <c r="M2025" s="252"/>
      <c r="N2025" s="253"/>
      <c r="O2025" s="253"/>
      <c r="P2025" s="253"/>
      <c r="Q2025" s="253"/>
      <c r="R2025" s="253"/>
      <c r="S2025" s="253"/>
      <c r="T2025" s="25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5" t="s">
        <v>268</v>
      </c>
      <c r="AU2025" s="255" t="s">
        <v>93</v>
      </c>
      <c r="AV2025" s="14" t="s">
        <v>82</v>
      </c>
      <c r="AW2025" s="14" t="s">
        <v>34</v>
      </c>
      <c r="AX2025" s="14" t="s">
        <v>74</v>
      </c>
      <c r="AY2025" s="255" t="s">
        <v>224</v>
      </c>
    </row>
    <row r="2026" s="13" customFormat="1">
      <c r="A2026" s="13"/>
      <c r="B2026" s="229"/>
      <c r="C2026" s="230"/>
      <c r="D2026" s="231" t="s">
        <v>268</v>
      </c>
      <c r="E2026" s="232" t="s">
        <v>19</v>
      </c>
      <c r="F2026" s="233" t="s">
        <v>93</v>
      </c>
      <c r="G2026" s="230"/>
      <c r="H2026" s="234">
        <v>2</v>
      </c>
      <c r="I2026" s="235"/>
      <c r="J2026" s="230"/>
      <c r="K2026" s="230"/>
      <c r="L2026" s="236"/>
      <c r="M2026" s="237"/>
      <c r="N2026" s="238"/>
      <c r="O2026" s="238"/>
      <c r="P2026" s="238"/>
      <c r="Q2026" s="238"/>
      <c r="R2026" s="238"/>
      <c r="S2026" s="238"/>
      <c r="T2026" s="23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0" t="s">
        <v>268</v>
      </c>
      <c r="AU2026" s="240" t="s">
        <v>93</v>
      </c>
      <c r="AV2026" s="13" t="s">
        <v>93</v>
      </c>
      <c r="AW2026" s="13" t="s">
        <v>34</v>
      </c>
      <c r="AX2026" s="13" t="s">
        <v>74</v>
      </c>
      <c r="AY2026" s="240" t="s">
        <v>224</v>
      </c>
    </row>
    <row r="2027" s="14" customFormat="1">
      <c r="A2027" s="14"/>
      <c r="B2027" s="246"/>
      <c r="C2027" s="247"/>
      <c r="D2027" s="231" t="s">
        <v>268</v>
      </c>
      <c r="E2027" s="248" t="s">
        <v>19</v>
      </c>
      <c r="F2027" s="249" t="s">
        <v>2025</v>
      </c>
      <c r="G2027" s="247"/>
      <c r="H2027" s="248" t="s">
        <v>19</v>
      </c>
      <c r="I2027" s="250"/>
      <c r="J2027" s="247"/>
      <c r="K2027" s="247"/>
      <c r="L2027" s="251"/>
      <c r="M2027" s="252"/>
      <c r="N2027" s="253"/>
      <c r="O2027" s="253"/>
      <c r="P2027" s="253"/>
      <c r="Q2027" s="253"/>
      <c r="R2027" s="253"/>
      <c r="S2027" s="253"/>
      <c r="T2027" s="25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5" t="s">
        <v>268</v>
      </c>
      <c r="AU2027" s="255" t="s">
        <v>93</v>
      </c>
      <c r="AV2027" s="14" t="s">
        <v>82</v>
      </c>
      <c r="AW2027" s="14" t="s">
        <v>34</v>
      </c>
      <c r="AX2027" s="14" t="s">
        <v>74</v>
      </c>
      <c r="AY2027" s="255" t="s">
        <v>224</v>
      </c>
    </row>
    <row r="2028" s="13" customFormat="1">
      <c r="A2028" s="13"/>
      <c r="B2028" s="229"/>
      <c r="C2028" s="230"/>
      <c r="D2028" s="231" t="s">
        <v>268</v>
      </c>
      <c r="E2028" s="232" t="s">
        <v>19</v>
      </c>
      <c r="F2028" s="233" t="s">
        <v>82</v>
      </c>
      <c r="G2028" s="230"/>
      <c r="H2028" s="234">
        <v>1</v>
      </c>
      <c r="I2028" s="235"/>
      <c r="J2028" s="230"/>
      <c r="K2028" s="230"/>
      <c r="L2028" s="236"/>
      <c r="M2028" s="237"/>
      <c r="N2028" s="238"/>
      <c r="O2028" s="238"/>
      <c r="P2028" s="238"/>
      <c r="Q2028" s="238"/>
      <c r="R2028" s="238"/>
      <c r="S2028" s="238"/>
      <c r="T2028" s="239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0" t="s">
        <v>268</v>
      </c>
      <c r="AU2028" s="240" t="s">
        <v>93</v>
      </c>
      <c r="AV2028" s="13" t="s">
        <v>93</v>
      </c>
      <c r="AW2028" s="13" t="s">
        <v>34</v>
      </c>
      <c r="AX2028" s="13" t="s">
        <v>74</v>
      </c>
      <c r="AY2028" s="240" t="s">
        <v>224</v>
      </c>
    </row>
    <row r="2029" s="14" customFormat="1">
      <c r="A2029" s="14"/>
      <c r="B2029" s="246"/>
      <c r="C2029" s="247"/>
      <c r="D2029" s="231" t="s">
        <v>268</v>
      </c>
      <c r="E2029" s="248" t="s">
        <v>19</v>
      </c>
      <c r="F2029" s="249" t="s">
        <v>2026</v>
      </c>
      <c r="G2029" s="247"/>
      <c r="H2029" s="248" t="s">
        <v>19</v>
      </c>
      <c r="I2029" s="250"/>
      <c r="J2029" s="247"/>
      <c r="K2029" s="247"/>
      <c r="L2029" s="251"/>
      <c r="M2029" s="252"/>
      <c r="N2029" s="253"/>
      <c r="O2029" s="253"/>
      <c r="P2029" s="253"/>
      <c r="Q2029" s="253"/>
      <c r="R2029" s="253"/>
      <c r="S2029" s="253"/>
      <c r="T2029" s="25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5" t="s">
        <v>268</v>
      </c>
      <c r="AU2029" s="255" t="s">
        <v>93</v>
      </c>
      <c r="AV2029" s="14" t="s">
        <v>82</v>
      </c>
      <c r="AW2029" s="14" t="s">
        <v>34</v>
      </c>
      <c r="AX2029" s="14" t="s">
        <v>74</v>
      </c>
      <c r="AY2029" s="255" t="s">
        <v>224</v>
      </c>
    </row>
    <row r="2030" s="13" customFormat="1">
      <c r="A2030" s="13"/>
      <c r="B2030" s="229"/>
      <c r="C2030" s="230"/>
      <c r="D2030" s="231" t="s">
        <v>268</v>
      </c>
      <c r="E2030" s="232" t="s">
        <v>19</v>
      </c>
      <c r="F2030" s="233" t="s">
        <v>82</v>
      </c>
      <c r="G2030" s="230"/>
      <c r="H2030" s="234">
        <v>1</v>
      </c>
      <c r="I2030" s="235"/>
      <c r="J2030" s="230"/>
      <c r="K2030" s="230"/>
      <c r="L2030" s="236"/>
      <c r="M2030" s="237"/>
      <c r="N2030" s="238"/>
      <c r="O2030" s="238"/>
      <c r="P2030" s="238"/>
      <c r="Q2030" s="238"/>
      <c r="R2030" s="238"/>
      <c r="S2030" s="238"/>
      <c r="T2030" s="239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0" t="s">
        <v>268</v>
      </c>
      <c r="AU2030" s="240" t="s">
        <v>93</v>
      </c>
      <c r="AV2030" s="13" t="s">
        <v>93</v>
      </c>
      <c r="AW2030" s="13" t="s">
        <v>34</v>
      </c>
      <c r="AX2030" s="13" t="s">
        <v>74</v>
      </c>
      <c r="AY2030" s="240" t="s">
        <v>224</v>
      </c>
    </row>
    <row r="2031" s="14" customFormat="1">
      <c r="A2031" s="14"/>
      <c r="B2031" s="246"/>
      <c r="C2031" s="247"/>
      <c r="D2031" s="231" t="s">
        <v>268</v>
      </c>
      <c r="E2031" s="248" t="s">
        <v>19</v>
      </c>
      <c r="F2031" s="249" t="s">
        <v>2027</v>
      </c>
      <c r="G2031" s="247"/>
      <c r="H2031" s="248" t="s">
        <v>19</v>
      </c>
      <c r="I2031" s="250"/>
      <c r="J2031" s="247"/>
      <c r="K2031" s="247"/>
      <c r="L2031" s="251"/>
      <c r="M2031" s="252"/>
      <c r="N2031" s="253"/>
      <c r="O2031" s="253"/>
      <c r="P2031" s="253"/>
      <c r="Q2031" s="253"/>
      <c r="R2031" s="253"/>
      <c r="S2031" s="253"/>
      <c r="T2031" s="25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5" t="s">
        <v>268</v>
      </c>
      <c r="AU2031" s="255" t="s">
        <v>93</v>
      </c>
      <c r="AV2031" s="14" t="s">
        <v>82</v>
      </c>
      <c r="AW2031" s="14" t="s">
        <v>34</v>
      </c>
      <c r="AX2031" s="14" t="s">
        <v>74</v>
      </c>
      <c r="AY2031" s="255" t="s">
        <v>224</v>
      </c>
    </row>
    <row r="2032" s="13" customFormat="1">
      <c r="A2032" s="13"/>
      <c r="B2032" s="229"/>
      <c r="C2032" s="230"/>
      <c r="D2032" s="231" t="s">
        <v>268</v>
      </c>
      <c r="E2032" s="232" t="s">
        <v>19</v>
      </c>
      <c r="F2032" s="233" t="s">
        <v>93</v>
      </c>
      <c r="G2032" s="230"/>
      <c r="H2032" s="234">
        <v>2</v>
      </c>
      <c r="I2032" s="235"/>
      <c r="J2032" s="230"/>
      <c r="K2032" s="230"/>
      <c r="L2032" s="236"/>
      <c r="M2032" s="237"/>
      <c r="N2032" s="238"/>
      <c r="O2032" s="238"/>
      <c r="P2032" s="238"/>
      <c r="Q2032" s="238"/>
      <c r="R2032" s="238"/>
      <c r="S2032" s="238"/>
      <c r="T2032" s="239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0" t="s">
        <v>268</v>
      </c>
      <c r="AU2032" s="240" t="s">
        <v>93</v>
      </c>
      <c r="AV2032" s="13" t="s">
        <v>93</v>
      </c>
      <c r="AW2032" s="13" t="s">
        <v>34</v>
      </c>
      <c r="AX2032" s="13" t="s">
        <v>74</v>
      </c>
      <c r="AY2032" s="240" t="s">
        <v>224</v>
      </c>
    </row>
    <row r="2033" s="14" customFormat="1">
      <c r="A2033" s="14"/>
      <c r="B2033" s="246"/>
      <c r="C2033" s="247"/>
      <c r="D2033" s="231" t="s">
        <v>268</v>
      </c>
      <c r="E2033" s="248" t="s">
        <v>19</v>
      </c>
      <c r="F2033" s="249" t="s">
        <v>2028</v>
      </c>
      <c r="G2033" s="247"/>
      <c r="H2033" s="248" t="s">
        <v>19</v>
      </c>
      <c r="I2033" s="250"/>
      <c r="J2033" s="247"/>
      <c r="K2033" s="247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268</v>
      </c>
      <c r="AU2033" s="255" t="s">
        <v>93</v>
      </c>
      <c r="AV2033" s="14" t="s">
        <v>82</v>
      </c>
      <c r="AW2033" s="14" t="s">
        <v>34</v>
      </c>
      <c r="AX2033" s="14" t="s">
        <v>74</v>
      </c>
      <c r="AY2033" s="255" t="s">
        <v>224</v>
      </c>
    </row>
    <row r="2034" s="13" customFormat="1">
      <c r="A2034" s="13"/>
      <c r="B2034" s="229"/>
      <c r="C2034" s="230"/>
      <c r="D2034" s="231" t="s">
        <v>268</v>
      </c>
      <c r="E2034" s="232" t="s">
        <v>19</v>
      </c>
      <c r="F2034" s="233" t="s">
        <v>93</v>
      </c>
      <c r="G2034" s="230"/>
      <c r="H2034" s="234">
        <v>2</v>
      </c>
      <c r="I2034" s="235"/>
      <c r="J2034" s="230"/>
      <c r="K2034" s="230"/>
      <c r="L2034" s="236"/>
      <c r="M2034" s="237"/>
      <c r="N2034" s="238"/>
      <c r="O2034" s="238"/>
      <c r="P2034" s="238"/>
      <c r="Q2034" s="238"/>
      <c r="R2034" s="238"/>
      <c r="S2034" s="238"/>
      <c r="T2034" s="239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0" t="s">
        <v>268</v>
      </c>
      <c r="AU2034" s="240" t="s">
        <v>93</v>
      </c>
      <c r="AV2034" s="13" t="s">
        <v>93</v>
      </c>
      <c r="AW2034" s="13" t="s">
        <v>34</v>
      </c>
      <c r="AX2034" s="13" t="s">
        <v>74</v>
      </c>
      <c r="AY2034" s="240" t="s">
        <v>224</v>
      </c>
    </row>
    <row r="2035" s="14" customFormat="1">
      <c r="A2035" s="14"/>
      <c r="B2035" s="246"/>
      <c r="C2035" s="247"/>
      <c r="D2035" s="231" t="s">
        <v>268</v>
      </c>
      <c r="E2035" s="248" t="s">
        <v>19</v>
      </c>
      <c r="F2035" s="249" t="s">
        <v>2029</v>
      </c>
      <c r="G2035" s="247"/>
      <c r="H2035" s="248" t="s">
        <v>19</v>
      </c>
      <c r="I2035" s="250"/>
      <c r="J2035" s="247"/>
      <c r="K2035" s="247"/>
      <c r="L2035" s="251"/>
      <c r="M2035" s="252"/>
      <c r="N2035" s="253"/>
      <c r="O2035" s="253"/>
      <c r="P2035" s="253"/>
      <c r="Q2035" s="253"/>
      <c r="R2035" s="253"/>
      <c r="S2035" s="253"/>
      <c r="T2035" s="25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5" t="s">
        <v>268</v>
      </c>
      <c r="AU2035" s="255" t="s">
        <v>93</v>
      </c>
      <c r="AV2035" s="14" t="s">
        <v>82</v>
      </c>
      <c r="AW2035" s="14" t="s">
        <v>34</v>
      </c>
      <c r="AX2035" s="14" t="s">
        <v>74</v>
      </c>
      <c r="AY2035" s="255" t="s">
        <v>224</v>
      </c>
    </row>
    <row r="2036" s="13" customFormat="1">
      <c r="A2036" s="13"/>
      <c r="B2036" s="229"/>
      <c r="C2036" s="230"/>
      <c r="D2036" s="231" t="s">
        <v>268</v>
      </c>
      <c r="E2036" s="232" t="s">
        <v>19</v>
      </c>
      <c r="F2036" s="233" t="s">
        <v>148</v>
      </c>
      <c r="G2036" s="230"/>
      <c r="H2036" s="234">
        <v>13</v>
      </c>
      <c r="I2036" s="235"/>
      <c r="J2036" s="230"/>
      <c r="K2036" s="230"/>
      <c r="L2036" s="236"/>
      <c r="M2036" s="237"/>
      <c r="N2036" s="238"/>
      <c r="O2036" s="238"/>
      <c r="P2036" s="238"/>
      <c r="Q2036" s="238"/>
      <c r="R2036" s="238"/>
      <c r="S2036" s="238"/>
      <c r="T2036" s="239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0" t="s">
        <v>268</v>
      </c>
      <c r="AU2036" s="240" t="s">
        <v>93</v>
      </c>
      <c r="AV2036" s="13" t="s">
        <v>93</v>
      </c>
      <c r="AW2036" s="13" t="s">
        <v>34</v>
      </c>
      <c r="AX2036" s="13" t="s">
        <v>74</v>
      </c>
      <c r="AY2036" s="240" t="s">
        <v>224</v>
      </c>
    </row>
    <row r="2037" s="14" customFormat="1">
      <c r="A2037" s="14"/>
      <c r="B2037" s="246"/>
      <c r="C2037" s="247"/>
      <c r="D2037" s="231" t="s">
        <v>268</v>
      </c>
      <c r="E2037" s="248" t="s">
        <v>19</v>
      </c>
      <c r="F2037" s="249" t="s">
        <v>2030</v>
      </c>
      <c r="G2037" s="247"/>
      <c r="H2037" s="248" t="s">
        <v>19</v>
      </c>
      <c r="I2037" s="250"/>
      <c r="J2037" s="247"/>
      <c r="K2037" s="247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268</v>
      </c>
      <c r="AU2037" s="255" t="s">
        <v>93</v>
      </c>
      <c r="AV2037" s="14" t="s">
        <v>82</v>
      </c>
      <c r="AW2037" s="14" t="s">
        <v>34</v>
      </c>
      <c r="AX2037" s="14" t="s">
        <v>74</v>
      </c>
      <c r="AY2037" s="255" t="s">
        <v>224</v>
      </c>
    </row>
    <row r="2038" s="13" customFormat="1">
      <c r="A2038" s="13"/>
      <c r="B2038" s="229"/>
      <c r="C2038" s="230"/>
      <c r="D2038" s="231" t="s">
        <v>268</v>
      </c>
      <c r="E2038" s="232" t="s">
        <v>19</v>
      </c>
      <c r="F2038" s="233" t="s">
        <v>8</v>
      </c>
      <c r="G2038" s="230"/>
      <c r="H2038" s="234">
        <v>12</v>
      </c>
      <c r="I2038" s="235"/>
      <c r="J2038" s="230"/>
      <c r="K2038" s="230"/>
      <c r="L2038" s="236"/>
      <c r="M2038" s="237"/>
      <c r="N2038" s="238"/>
      <c r="O2038" s="238"/>
      <c r="P2038" s="238"/>
      <c r="Q2038" s="238"/>
      <c r="R2038" s="238"/>
      <c r="S2038" s="238"/>
      <c r="T2038" s="239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0" t="s">
        <v>268</v>
      </c>
      <c r="AU2038" s="240" t="s">
        <v>93</v>
      </c>
      <c r="AV2038" s="13" t="s">
        <v>93</v>
      </c>
      <c r="AW2038" s="13" t="s">
        <v>34</v>
      </c>
      <c r="AX2038" s="13" t="s">
        <v>74</v>
      </c>
      <c r="AY2038" s="240" t="s">
        <v>224</v>
      </c>
    </row>
    <row r="2039" s="14" customFormat="1">
      <c r="A2039" s="14"/>
      <c r="B2039" s="246"/>
      <c r="C2039" s="247"/>
      <c r="D2039" s="231" t="s">
        <v>268</v>
      </c>
      <c r="E2039" s="248" t="s">
        <v>19</v>
      </c>
      <c r="F2039" s="249" t="s">
        <v>2031</v>
      </c>
      <c r="G2039" s="247"/>
      <c r="H2039" s="248" t="s">
        <v>19</v>
      </c>
      <c r="I2039" s="250"/>
      <c r="J2039" s="247"/>
      <c r="K2039" s="247"/>
      <c r="L2039" s="251"/>
      <c r="M2039" s="252"/>
      <c r="N2039" s="253"/>
      <c r="O2039" s="253"/>
      <c r="P2039" s="253"/>
      <c r="Q2039" s="253"/>
      <c r="R2039" s="253"/>
      <c r="S2039" s="253"/>
      <c r="T2039" s="25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5" t="s">
        <v>268</v>
      </c>
      <c r="AU2039" s="255" t="s">
        <v>93</v>
      </c>
      <c r="AV2039" s="14" t="s">
        <v>82</v>
      </c>
      <c r="AW2039" s="14" t="s">
        <v>34</v>
      </c>
      <c r="AX2039" s="14" t="s">
        <v>74</v>
      </c>
      <c r="AY2039" s="255" t="s">
        <v>224</v>
      </c>
    </row>
    <row r="2040" s="13" customFormat="1">
      <c r="A2040" s="13"/>
      <c r="B2040" s="229"/>
      <c r="C2040" s="230"/>
      <c r="D2040" s="231" t="s">
        <v>268</v>
      </c>
      <c r="E2040" s="232" t="s">
        <v>19</v>
      </c>
      <c r="F2040" s="233" t="s">
        <v>623</v>
      </c>
      <c r="G2040" s="230"/>
      <c r="H2040" s="234">
        <v>29</v>
      </c>
      <c r="I2040" s="235"/>
      <c r="J2040" s="230"/>
      <c r="K2040" s="230"/>
      <c r="L2040" s="236"/>
      <c r="M2040" s="237"/>
      <c r="N2040" s="238"/>
      <c r="O2040" s="238"/>
      <c r="P2040" s="238"/>
      <c r="Q2040" s="238"/>
      <c r="R2040" s="238"/>
      <c r="S2040" s="238"/>
      <c r="T2040" s="239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0" t="s">
        <v>268</v>
      </c>
      <c r="AU2040" s="240" t="s">
        <v>93</v>
      </c>
      <c r="AV2040" s="13" t="s">
        <v>93</v>
      </c>
      <c r="AW2040" s="13" t="s">
        <v>34</v>
      </c>
      <c r="AX2040" s="13" t="s">
        <v>74</v>
      </c>
      <c r="AY2040" s="240" t="s">
        <v>224</v>
      </c>
    </row>
    <row r="2041" s="14" customFormat="1">
      <c r="A2041" s="14"/>
      <c r="B2041" s="246"/>
      <c r="C2041" s="247"/>
      <c r="D2041" s="231" t="s">
        <v>268</v>
      </c>
      <c r="E2041" s="248" t="s">
        <v>19</v>
      </c>
      <c r="F2041" s="249" t="s">
        <v>2032</v>
      </c>
      <c r="G2041" s="247"/>
      <c r="H2041" s="248" t="s">
        <v>19</v>
      </c>
      <c r="I2041" s="250"/>
      <c r="J2041" s="247"/>
      <c r="K2041" s="247"/>
      <c r="L2041" s="251"/>
      <c r="M2041" s="252"/>
      <c r="N2041" s="253"/>
      <c r="O2041" s="253"/>
      <c r="P2041" s="253"/>
      <c r="Q2041" s="253"/>
      <c r="R2041" s="253"/>
      <c r="S2041" s="253"/>
      <c r="T2041" s="25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5" t="s">
        <v>268</v>
      </c>
      <c r="AU2041" s="255" t="s">
        <v>93</v>
      </c>
      <c r="AV2041" s="14" t="s">
        <v>82</v>
      </c>
      <c r="AW2041" s="14" t="s">
        <v>34</v>
      </c>
      <c r="AX2041" s="14" t="s">
        <v>74</v>
      </c>
      <c r="AY2041" s="255" t="s">
        <v>224</v>
      </c>
    </row>
    <row r="2042" s="13" customFormat="1">
      <c r="A2042" s="13"/>
      <c r="B2042" s="229"/>
      <c r="C2042" s="230"/>
      <c r="D2042" s="231" t="s">
        <v>268</v>
      </c>
      <c r="E2042" s="232" t="s">
        <v>19</v>
      </c>
      <c r="F2042" s="233" t="s">
        <v>174</v>
      </c>
      <c r="G2042" s="230"/>
      <c r="H2042" s="234">
        <v>28</v>
      </c>
      <c r="I2042" s="235"/>
      <c r="J2042" s="230"/>
      <c r="K2042" s="230"/>
      <c r="L2042" s="236"/>
      <c r="M2042" s="237"/>
      <c r="N2042" s="238"/>
      <c r="O2042" s="238"/>
      <c r="P2042" s="238"/>
      <c r="Q2042" s="238"/>
      <c r="R2042" s="238"/>
      <c r="S2042" s="238"/>
      <c r="T2042" s="239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0" t="s">
        <v>268</v>
      </c>
      <c r="AU2042" s="240" t="s">
        <v>93</v>
      </c>
      <c r="AV2042" s="13" t="s">
        <v>93</v>
      </c>
      <c r="AW2042" s="13" t="s">
        <v>34</v>
      </c>
      <c r="AX2042" s="13" t="s">
        <v>74</v>
      </c>
      <c r="AY2042" s="240" t="s">
        <v>224</v>
      </c>
    </row>
    <row r="2043" s="16" customFormat="1">
      <c r="A2043" s="16"/>
      <c r="B2043" s="272"/>
      <c r="C2043" s="273"/>
      <c r="D2043" s="231" t="s">
        <v>268</v>
      </c>
      <c r="E2043" s="274" t="s">
        <v>19</v>
      </c>
      <c r="F2043" s="275" t="s">
        <v>351</v>
      </c>
      <c r="G2043" s="273"/>
      <c r="H2043" s="276">
        <v>91</v>
      </c>
      <c r="I2043" s="277"/>
      <c r="J2043" s="273"/>
      <c r="K2043" s="273"/>
      <c r="L2043" s="278"/>
      <c r="M2043" s="279"/>
      <c r="N2043" s="280"/>
      <c r="O2043" s="280"/>
      <c r="P2043" s="280"/>
      <c r="Q2043" s="280"/>
      <c r="R2043" s="280"/>
      <c r="S2043" s="280"/>
      <c r="T2043" s="281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T2043" s="282" t="s">
        <v>268</v>
      </c>
      <c r="AU2043" s="282" t="s">
        <v>93</v>
      </c>
      <c r="AV2043" s="16" t="s">
        <v>231</v>
      </c>
      <c r="AW2043" s="16" t="s">
        <v>34</v>
      </c>
      <c r="AX2043" s="16" t="s">
        <v>82</v>
      </c>
      <c r="AY2043" s="282" t="s">
        <v>224</v>
      </c>
    </row>
    <row r="2044" s="2" customFormat="1" ht="37.8" customHeight="1">
      <c r="A2044" s="41"/>
      <c r="B2044" s="42"/>
      <c r="C2044" s="286" t="s">
        <v>2033</v>
      </c>
      <c r="D2044" s="286" t="s">
        <v>572</v>
      </c>
      <c r="E2044" s="287" t="s">
        <v>2034</v>
      </c>
      <c r="F2044" s="288" t="s">
        <v>2035</v>
      </c>
      <c r="G2044" s="289" t="s">
        <v>595</v>
      </c>
      <c r="H2044" s="290">
        <v>52</v>
      </c>
      <c r="I2044" s="291"/>
      <c r="J2044" s="292">
        <f>ROUND(I2044*H2044,2)</f>
        <v>0</v>
      </c>
      <c r="K2044" s="288" t="s">
        <v>19</v>
      </c>
      <c r="L2044" s="293"/>
      <c r="M2044" s="294" t="s">
        <v>19</v>
      </c>
      <c r="N2044" s="295" t="s">
        <v>46</v>
      </c>
      <c r="O2044" s="87"/>
      <c r="P2044" s="225">
        <f>O2044*H2044</f>
        <v>0</v>
      </c>
      <c r="Q2044" s="225">
        <v>0.01553</v>
      </c>
      <c r="R2044" s="225">
        <f>Q2044*H2044</f>
        <v>0.80756000000000006</v>
      </c>
      <c r="S2044" s="225">
        <v>0</v>
      </c>
      <c r="T2044" s="226">
        <f>S2044*H2044</f>
        <v>0</v>
      </c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R2044" s="227" t="s">
        <v>254</v>
      </c>
      <c r="AT2044" s="227" t="s">
        <v>572</v>
      </c>
      <c r="AU2044" s="227" t="s">
        <v>93</v>
      </c>
      <c r="AY2044" s="20" t="s">
        <v>224</v>
      </c>
      <c r="BE2044" s="228">
        <f>IF(N2044="základní",J2044,0)</f>
        <v>0</v>
      </c>
      <c r="BF2044" s="228">
        <f>IF(N2044="snížená",J2044,0)</f>
        <v>0</v>
      </c>
      <c r="BG2044" s="228">
        <f>IF(N2044="zákl. přenesená",J2044,0)</f>
        <v>0</v>
      </c>
      <c r="BH2044" s="228">
        <f>IF(N2044="sníž. přenesená",J2044,0)</f>
        <v>0</v>
      </c>
      <c r="BI2044" s="228">
        <f>IF(N2044="nulová",J2044,0)</f>
        <v>0</v>
      </c>
      <c r="BJ2044" s="20" t="s">
        <v>93</v>
      </c>
      <c r="BK2044" s="228">
        <f>ROUND(I2044*H2044,2)</f>
        <v>0</v>
      </c>
      <c r="BL2044" s="20" t="s">
        <v>231</v>
      </c>
      <c r="BM2044" s="227" t="s">
        <v>2036</v>
      </c>
    </row>
    <row r="2045" s="14" customFormat="1">
      <c r="A2045" s="14"/>
      <c r="B2045" s="246"/>
      <c r="C2045" s="247"/>
      <c r="D2045" s="231" t="s">
        <v>268</v>
      </c>
      <c r="E2045" s="248" t="s">
        <v>19</v>
      </c>
      <c r="F2045" s="249" t="s">
        <v>2037</v>
      </c>
      <c r="G2045" s="247"/>
      <c r="H2045" s="248" t="s">
        <v>19</v>
      </c>
      <c r="I2045" s="250"/>
      <c r="J2045" s="247"/>
      <c r="K2045" s="247"/>
      <c r="L2045" s="251"/>
      <c r="M2045" s="252"/>
      <c r="N2045" s="253"/>
      <c r="O2045" s="253"/>
      <c r="P2045" s="253"/>
      <c r="Q2045" s="253"/>
      <c r="R2045" s="253"/>
      <c r="S2045" s="253"/>
      <c r="T2045" s="25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5" t="s">
        <v>268</v>
      </c>
      <c r="AU2045" s="255" t="s">
        <v>93</v>
      </c>
      <c r="AV2045" s="14" t="s">
        <v>82</v>
      </c>
      <c r="AW2045" s="14" t="s">
        <v>34</v>
      </c>
      <c r="AX2045" s="14" t="s">
        <v>74</v>
      </c>
      <c r="AY2045" s="255" t="s">
        <v>224</v>
      </c>
    </row>
    <row r="2046" s="13" customFormat="1">
      <c r="A2046" s="13"/>
      <c r="B2046" s="229"/>
      <c r="C2046" s="230"/>
      <c r="D2046" s="231" t="s">
        <v>268</v>
      </c>
      <c r="E2046" s="232" t="s">
        <v>19</v>
      </c>
      <c r="F2046" s="233" t="s">
        <v>82</v>
      </c>
      <c r="G2046" s="230"/>
      <c r="H2046" s="234">
        <v>1</v>
      </c>
      <c r="I2046" s="235"/>
      <c r="J2046" s="230"/>
      <c r="K2046" s="230"/>
      <c r="L2046" s="236"/>
      <c r="M2046" s="237"/>
      <c r="N2046" s="238"/>
      <c r="O2046" s="238"/>
      <c r="P2046" s="238"/>
      <c r="Q2046" s="238"/>
      <c r="R2046" s="238"/>
      <c r="S2046" s="238"/>
      <c r="T2046" s="239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0" t="s">
        <v>268</v>
      </c>
      <c r="AU2046" s="240" t="s">
        <v>93</v>
      </c>
      <c r="AV2046" s="13" t="s">
        <v>93</v>
      </c>
      <c r="AW2046" s="13" t="s">
        <v>34</v>
      </c>
      <c r="AX2046" s="13" t="s">
        <v>74</v>
      </c>
      <c r="AY2046" s="240" t="s">
        <v>224</v>
      </c>
    </row>
    <row r="2047" s="14" customFormat="1">
      <c r="A2047" s="14"/>
      <c r="B2047" s="246"/>
      <c r="C2047" s="247"/>
      <c r="D2047" s="231" t="s">
        <v>268</v>
      </c>
      <c r="E2047" s="248" t="s">
        <v>19</v>
      </c>
      <c r="F2047" s="249" t="s">
        <v>2038</v>
      </c>
      <c r="G2047" s="247"/>
      <c r="H2047" s="248" t="s">
        <v>19</v>
      </c>
      <c r="I2047" s="250"/>
      <c r="J2047" s="247"/>
      <c r="K2047" s="247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268</v>
      </c>
      <c r="AU2047" s="255" t="s">
        <v>93</v>
      </c>
      <c r="AV2047" s="14" t="s">
        <v>82</v>
      </c>
      <c r="AW2047" s="14" t="s">
        <v>34</v>
      </c>
      <c r="AX2047" s="14" t="s">
        <v>74</v>
      </c>
      <c r="AY2047" s="255" t="s">
        <v>224</v>
      </c>
    </row>
    <row r="2048" s="13" customFormat="1">
      <c r="A2048" s="13"/>
      <c r="B2048" s="229"/>
      <c r="C2048" s="230"/>
      <c r="D2048" s="231" t="s">
        <v>268</v>
      </c>
      <c r="E2048" s="232" t="s">
        <v>19</v>
      </c>
      <c r="F2048" s="233" t="s">
        <v>82</v>
      </c>
      <c r="G2048" s="230"/>
      <c r="H2048" s="234">
        <v>1</v>
      </c>
      <c r="I2048" s="235"/>
      <c r="J2048" s="230"/>
      <c r="K2048" s="230"/>
      <c r="L2048" s="236"/>
      <c r="M2048" s="237"/>
      <c r="N2048" s="238"/>
      <c r="O2048" s="238"/>
      <c r="P2048" s="238"/>
      <c r="Q2048" s="238"/>
      <c r="R2048" s="238"/>
      <c r="S2048" s="238"/>
      <c r="T2048" s="23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0" t="s">
        <v>268</v>
      </c>
      <c r="AU2048" s="240" t="s">
        <v>93</v>
      </c>
      <c r="AV2048" s="13" t="s">
        <v>93</v>
      </c>
      <c r="AW2048" s="13" t="s">
        <v>34</v>
      </c>
      <c r="AX2048" s="13" t="s">
        <v>74</v>
      </c>
      <c r="AY2048" s="240" t="s">
        <v>224</v>
      </c>
    </row>
    <row r="2049" s="14" customFormat="1">
      <c r="A2049" s="14"/>
      <c r="B2049" s="246"/>
      <c r="C2049" s="247"/>
      <c r="D2049" s="231" t="s">
        <v>268</v>
      </c>
      <c r="E2049" s="248" t="s">
        <v>19</v>
      </c>
      <c r="F2049" s="249" t="s">
        <v>2039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268</v>
      </c>
      <c r="AU2049" s="255" t="s">
        <v>93</v>
      </c>
      <c r="AV2049" s="14" t="s">
        <v>82</v>
      </c>
      <c r="AW2049" s="14" t="s">
        <v>34</v>
      </c>
      <c r="AX2049" s="14" t="s">
        <v>74</v>
      </c>
      <c r="AY2049" s="255" t="s">
        <v>224</v>
      </c>
    </row>
    <row r="2050" s="13" customFormat="1">
      <c r="A2050" s="13"/>
      <c r="B2050" s="229"/>
      <c r="C2050" s="230"/>
      <c r="D2050" s="231" t="s">
        <v>268</v>
      </c>
      <c r="E2050" s="232" t="s">
        <v>19</v>
      </c>
      <c r="F2050" s="233" t="s">
        <v>231</v>
      </c>
      <c r="G2050" s="230"/>
      <c r="H2050" s="234">
        <v>4</v>
      </c>
      <c r="I2050" s="235"/>
      <c r="J2050" s="230"/>
      <c r="K2050" s="230"/>
      <c r="L2050" s="236"/>
      <c r="M2050" s="237"/>
      <c r="N2050" s="238"/>
      <c r="O2050" s="238"/>
      <c r="P2050" s="238"/>
      <c r="Q2050" s="238"/>
      <c r="R2050" s="238"/>
      <c r="S2050" s="238"/>
      <c r="T2050" s="239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0" t="s">
        <v>268</v>
      </c>
      <c r="AU2050" s="240" t="s">
        <v>93</v>
      </c>
      <c r="AV2050" s="13" t="s">
        <v>93</v>
      </c>
      <c r="AW2050" s="13" t="s">
        <v>34</v>
      </c>
      <c r="AX2050" s="13" t="s">
        <v>74</v>
      </c>
      <c r="AY2050" s="240" t="s">
        <v>224</v>
      </c>
    </row>
    <row r="2051" s="14" customFormat="1">
      <c r="A2051" s="14"/>
      <c r="B2051" s="246"/>
      <c r="C2051" s="247"/>
      <c r="D2051" s="231" t="s">
        <v>268</v>
      </c>
      <c r="E2051" s="248" t="s">
        <v>19</v>
      </c>
      <c r="F2051" s="249" t="s">
        <v>2040</v>
      </c>
      <c r="G2051" s="247"/>
      <c r="H2051" s="248" t="s">
        <v>19</v>
      </c>
      <c r="I2051" s="250"/>
      <c r="J2051" s="247"/>
      <c r="K2051" s="247"/>
      <c r="L2051" s="251"/>
      <c r="M2051" s="252"/>
      <c r="N2051" s="253"/>
      <c r="O2051" s="253"/>
      <c r="P2051" s="253"/>
      <c r="Q2051" s="253"/>
      <c r="R2051" s="253"/>
      <c r="S2051" s="253"/>
      <c r="T2051" s="25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5" t="s">
        <v>268</v>
      </c>
      <c r="AU2051" s="255" t="s">
        <v>93</v>
      </c>
      <c r="AV2051" s="14" t="s">
        <v>82</v>
      </c>
      <c r="AW2051" s="14" t="s">
        <v>34</v>
      </c>
      <c r="AX2051" s="14" t="s">
        <v>74</v>
      </c>
      <c r="AY2051" s="255" t="s">
        <v>224</v>
      </c>
    </row>
    <row r="2052" s="13" customFormat="1">
      <c r="A2052" s="13"/>
      <c r="B2052" s="229"/>
      <c r="C2052" s="230"/>
      <c r="D2052" s="231" t="s">
        <v>268</v>
      </c>
      <c r="E2052" s="232" t="s">
        <v>19</v>
      </c>
      <c r="F2052" s="233" t="s">
        <v>246</v>
      </c>
      <c r="G2052" s="230"/>
      <c r="H2052" s="234">
        <v>6</v>
      </c>
      <c r="I2052" s="235"/>
      <c r="J2052" s="230"/>
      <c r="K2052" s="230"/>
      <c r="L2052" s="236"/>
      <c r="M2052" s="237"/>
      <c r="N2052" s="238"/>
      <c r="O2052" s="238"/>
      <c r="P2052" s="238"/>
      <c r="Q2052" s="238"/>
      <c r="R2052" s="238"/>
      <c r="S2052" s="238"/>
      <c r="T2052" s="239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0" t="s">
        <v>268</v>
      </c>
      <c r="AU2052" s="240" t="s">
        <v>93</v>
      </c>
      <c r="AV2052" s="13" t="s">
        <v>93</v>
      </c>
      <c r="AW2052" s="13" t="s">
        <v>34</v>
      </c>
      <c r="AX2052" s="13" t="s">
        <v>74</v>
      </c>
      <c r="AY2052" s="240" t="s">
        <v>224</v>
      </c>
    </row>
    <row r="2053" s="14" customFormat="1">
      <c r="A2053" s="14"/>
      <c r="B2053" s="246"/>
      <c r="C2053" s="247"/>
      <c r="D2053" s="231" t="s">
        <v>268</v>
      </c>
      <c r="E2053" s="248" t="s">
        <v>19</v>
      </c>
      <c r="F2053" s="249" t="s">
        <v>2041</v>
      </c>
      <c r="G2053" s="247"/>
      <c r="H2053" s="248" t="s">
        <v>19</v>
      </c>
      <c r="I2053" s="250"/>
      <c r="J2053" s="247"/>
      <c r="K2053" s="247"/>
      <c r="L2053" s="251"/>
      <c r="M2053" s="252"/>
      <c r="N2053" s="253"/>
      <c r="O2053" s="253"/>
      <c r="P2053" s="253"/>
      <c r="Q2053" s="253"/>
      <c r="R2053" s="253"/>
      <c r="S2053" s="253"/>
      <c r="T2053" s="25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5" t="s">
        <v>268</v>
      </c>
      <c r="AU2053" s="255" t="s">
        <v>93</v>
      </c>
      <c r="AV2053" s="14" t="s">
        <v>82</v>
      </c>
      <c r="AW2053" s="14" t="s">
        <v>34</v>
      </c>
      <c r="AX2053" s="14" t="s">
        <v>74</v>
      </c>
      <c r="AY2053" s="255" t="s">
        <v>224</v>
      </c>
    </row>
    <row r="2054" s="13" customFormat="1">
      <c r="A2054" s="13"/>
      <c r="B2054" s="229"/>
      <c r="C2054" s="230"/>
      <c r="D2054" s="231" t="s">
        <v>268</v>
      </c>
      <c r="E2054" s="232" t="s">
        <v>19</v>
      </c>
      <c r="F2054" s="233" t="s">
        <v>108</v>
      </c>
      <c r="G2054" s="230"/>
      <c r="H2054" s="234">
        <v>3</v>
      </c>
      <c r="I2054" s="235"/>
      <c r="J2054" s="230"/>
      <c r="K2054" s="230"/>
      <c r="L2054" s="236"/>
      <c r="M2054" s="237"/>
      <c r="N2054" s="238"/>
      <c r="O2054" s="238"/>
      <c r="P2054" s="238"/>
      <c r="Q2054" s="238"/>
      <c r="R2054" s="238"/>
      <c r="S2054" s="238"/>
      <c r="T2054" s="23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0" t="s">
        <v>268</v>
      </c>
      <c r="AU2054" s="240" t="s">
        <v>93</v>
      </c>
      <c r="AV2054" s="13" t="s">
        <v>93</v>
      </c>
      <c r="AW2054" s="13" t="s">
        <v>34</v>
      </c>
      <c r="AX2054" s="13" t="s">
        <v>74</v>
      </c>
      <c r="AY2054" s="240" t="s">
        <v>224</v>
      </c>
    </row>
    <row r="2055" s="14" customFormat="1">
      <c r="A2055" s="14"/>
      <c r="B2055" s="246"/>
      <c r="C2055" s="247"/>
      <c r="D2055" s="231" t="s">
        <v>268</v>
      </c>
      <c r="E2055" s="248" t="s">
        <v>19</v>
      </c>
      <c r="F2055" s="249" t="s">
        <v>2042</v>
      </c>
      <c r="G2055" s="247"/>
      <c r="H2055" s="248" t="s">
        <v>19</v>
      </c>
      <c r="I2055" s="250"/>
      <c r="J2055" s="247"/>
      <c r="K2055" s="247"/>
      <c r="L2055" s="251"/>
      <c r="M2055" s="252"/>
      <c r="N2055" s="253"/>
      <c r="O2055" s="253"/>
      <c r="P2055" s="253"/>
      <c r="Q2055" s="253"/>
      <c r="R2055" s="253"/>
      <c r="S2055" s="253"/>
      <c r="T2055" s="25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T2055" s="255" t="s">
        <v>268</v>
      </c>
      <c r="AU2055" s="255" t="s">
        <v>93</v>
      </c>
      <c r="AV2055" s="14" t="s">
        <v>82</v>
      </c>
      <c r="AW2055" s="14" t="s">
        <v>34</v>
      </c>
      <c r="AX2055" s="14" t="s">
        <v>74</v>
      </c>
      <c r="AY2055" s="255" t="s">
        <v>224</v>
      </c>
    </row>
    <row r="2056" s="13" customFormat="1">
      <c r="A2056" s="13"/>
      <c r="B2056" s="229"/>
      <c r="C2056" s="230"/>
      <c r="D2056" s="231" t="s">
        <v>268</v>
      </c>
      <c r="E2056" s="232" t="s">
        <v>19</v>
      </c>
      <c r="F2056" s="233" t="s">
        <v>231</v>
      </c>
      <c r="G2056" s="230"/>
      <c r="H2056" s="234">
        <v>4</v>
      </c>
      <c r="I2056" s="235"/>
      <c r="J2056" s="230"/>
      <c r="K2056" s="230"/>
      <c r="L2056" s="236"/>
      <c r="M2056" s="237"/>
      <c r="N2056" s="238"/>
      <c r="O2056" s="238"/>
      <c r="P2056" s="238"/>
      <c r="Q2056" s="238"/>
      <c r="R2056" s="238"/>
      <c r="S2056" s="238"/>
      <c r="T2056" s="239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0" t="s">
        <v>268</v>
      </c>
      <c r="AU2056" s="240" t="s">
        <v>93</v>
      </c>
      <c r="AV2056" s="13" t="s">
        <v>93</v>
      </c>
      <c r="AW2056" s="13" t="s">
        <v>34</v>
      </c>
      <c r="AX2056" s="13" t="s">
        <v>74</v>
      </c>
      <c r="AY2056" s="240" t="s">
        <v>224</v>
      </c>
    </row>
    <row r="2057" s="14" customFormat="1">
      <c r="A2057" s="14"/>
      <c r="B2057" s="246"/>
      <c r="C2057" s="247"/>
      <c r="D2057" s="231" t="s">
        <v>268</v>
      </c>
      <c r="E2057" s="248" t="s">
        <v>19</v>
      </c>
      <c r="F2057" s="249" t="s">
        <v>2043</v>
      </c>
      <c r="G2057" s="247"/>
      <c r="H2057" s="248" t="s">
        <v>19</v>
      </c>
      <c r="I2057" s="250"/>
      <c r="J2057" s="247"/>
      <c r="K2057" s="247"/>
      <c r="L2057" s="251"/>
      <c r="M2057" s="252"/>
      <c r="N2057" s="253"/>
      <c r="O2057" s="253"/>
      <c r="P2057" s="253"/>
      <c r="Q2057" s="253"/>
      <c r="R2057" s="253"/>
      <c r="S2057" s="253"/>
      <c r="T2057" s="25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5" t="s">
        <v>268</v>
      </c>
      <c r="AU2057" s="255" t="s">
        <v>93</v>
      </c>
      <c r="AV2057" s="14" t="s">
        <v>82</v>
      </c>
      <c r="AW2057" s="14" t="s">
        <v>34</v>
      </c>
      <c r="AX2057" s="14" t="s">
        <v>74</v>
      </c>
      <c r="AY2057" s="255" t="s">
        <v>224</v>
      </c>
    </row>
    <row r="2058" s="13" customFormat="1">
      <c r="A2058" s="13"/>
      <c r="B2058" s="229"/>
      <c r="C2058" s="230"/>
      <c r="D2058" s="231" t="s">
        <v>268</v>
      </c>
      <c r="E2058" s="232" t="s">
        <v>19</v>
      </c>
      <c r="F2058" s="233" t="s">
        <v>108</v>
      </c>
      <c r="G2058" s="230"/>
      <c r="H2058" s="234">
        <v>3</v>
      </c>
      <c r="I2058" s="235"/>
      <c r="J2058" s="230"/>
      <c r="K2058" s="230"/>
      <c r="L2058" s="236"/>
      <c r="M2058" s="237"/>
      <c r="N2058" s="238"/>
      <c r="O2058" s="238"/>
      <c r="P2058" s="238"/>
      <c r="Q2058" s="238"/>
      <c r="R2058" s="238"/>
      <c r="S2058" s="238"/>
      <c r="T2058" s="239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0" t="s">
        <v>268</v>
      </c>
      <c r="AU2058" s="240" t="s">
        <v>93</v>
      </c>
      <c r="AV2058" s="13" t="s">
        <v>93</v>
      </c>
      <c r="AW2058" s="13" t="s">
        <v>34</v>
      </c>
      <c r="AX2058" s="13" t="s">
        <v>74</v>
      </c>
      <c r="AY2058" s="240" t="s">
        <v>224</v>
      </c>
    </row>
    <row r="2059" s="14" customFormat="1">
      <c r="A2059" s="14"/>
      <c r="B2059" s="246"/>
      <c r="C2059" s="247"/>
      <c r="D2059" s="231" t="s">
        <v>268</v>
      </c>
      <c r="E2059" s="248" t="s">
        <v>19</v>
      </c>
      <c r="F2059" s="249" t="s">
        <v>2044</v>
      </c>
      <c r="G2059" s="247"/>
      <c r="H2059" s="248" t="s">
        <v>19</v>
      </c>
      <c r="I2059" s="250"/>
      <c r="J2059" s="247"/>
      <c r="K2059" s="247"/>
      <c r="L2059" s="251"/>
      <c r="M2059" s="252"/>
      <c r="N2059" s="253"/>
      <c r="O2059" s="253"/>
      <c r="P2059" s="253"/>
      <c r="Q2059" s="253"/>
      <c r="R2059" s="253"/>
      <c r="S2059" s="253"/>
      <c r="T2059" s="25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5" t="s">
        <v>268</v>
      </c>
      <c r="AU2059" s="255" t="s">
        <v>93</v>
      </c>
      <c r="AV2059" s="14" t="s">
        <v>82</v>
      </c>
      <c r="AW2059" s="14" t="s">
        <v>34</v>
      </c>
      <c r="AX2059" s="14" t="s">
        <v>74</v>
      </c>
      <c r="AY2059" s="255" t="s">
        <v>224</v>
      </c>
    </row>
    <row r="2060" s="13" customFormat="1">
      <c r="A2060" s="13"/>
      <c r="B2060" s="229"/>
      <c r="C2060" s="230"/>
      <c r="D2060" s="231" t="s">
        <v>268</v>
      </c>
      <c r="E2060" s="232" t="s">
        <v>19</v>
      </c>
      <c r="F2060" s="233" t="s">
        <v>108</v>
      </c>
      <c r="G2060" s="230"/>
      <c r="H2060" s="234">
        <v>3</v>
      </c>
      <c r="I2060" s="235"/>
      <c r="J2060" s="230"/>
      <c r="K2060" s="230"/>
      <c r="L2060" s="236"/>
      <c r="M2060" s="237"/>
      <c r="N2060" s="238"/>
      <c r="O2060" s="238"/>
      <c r="P2060" s="238"/>
      <c r="Q2060" s="238"/>
      <c r="R2060" s="238"/>
      <c r="S2060" s="238"/>
      <c r="T2060" s="239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40" t="s">
        <v>268</v>
      </c>
      <c r="AU2060" s="240" t="s">
        <v>93</v>
      </c>
      <c r="AV2060" s="13" t="s">
        <v>93</v>
      </c>
      <c r="AW2060" s="13" t="s">
        <v>34</v>
      </c>
      <c r="AX2060" s="13" t="s">
        <v>74</v>
      </c>
      <c r="AY2060" s="240" t="s">
        <v>224</v>
      </c>
    </row>
    <row r="2061" s="14" customFormat="1">
      <c r="A2061" s="14"/>
      <c r="B2061" s="246"/>
      <c r="C2061" s="247"/>
      <c r="D2061" s="231" t="s">
        <v>268</v>
      </c>
      <c r="E2061" s="248" t="s">
        <v>19</v>
      </c>
      <c r="F2061" s="249" t="s">
        <v>2045</v>
      </c>
      <c r="G2061" s="247"/>
      <c r="H2061" s="248" t="s">
        <v>19</v>
      </c>
      <c r="I2061" s="250"/>
      <c r="J2061" s="247"/>
      <c r="K2061" s="247"/>
      <c r="L2061" s="251"/>
      <c r="M2061" s="252"/>
      <c r="N2061" s="253"/>
      <c r="O2061" s="253"/>
      <c r="P2061" s="253"/>
      <c r="Q2061" s="253"/>
      <c r="R2061" s="253"/>
      <c r="S2061" s="253"/>
      <c r="T2061" s="25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55" t="s">
        <v>268</v>
      </c>
      <c r="AU2061" s="255" t="s">
        <v>93</v>
      </c>
      <c r="AV2061" s="14" t="s">
        <v>82</v>
      </c>
      <c r="AW2061" s="14" t="s">
        <v>34</v>
      </c>
      <c r="AX2061" s="14" t="s">
        <v>74</v>
      </c>
      <c r="AY2061" s="255" t="s">
        <v>224</v>
      </c>
    </row>
    <row r="2062" s="13" customFormat="1">
      <c r="A2062" s="13"/>
      <c r="B2062" s="229"/>
      <c r="C2062" s="230"/>
      <c r="D2062" s="231" t="s">
        <v>268</v>
      </c>
      <c r="E2062" s="232" t="s">
        <v>19</v>
      </c>
      <c r="F2062" s="233" t="s">
        <v>231</v>
      </c>
      <c r="G2062" s="230"/>
      <c r="H2062" s="234">
        <v>4</v>
      </c>
      <c r="I2062" s="235"/>
      <c r="J2062" s="230"/>
      <c r="K2062" s="230"/>
      <c r="L2062" s="236"/>
      <c r="M2062" s="237"/>
      <c r="N2062" s="238"/>
      <c r="O2062" s="238"/>
      <c r="P2062" s="238"/>
      <c r="Q2062" s="238"/>
      <c r="R2062" s="238"/>
      <c r="S2062" s="238"/>
      <c r="T2062" s="239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0" t="s">
        <v>268</v>
      </c>
      <c r="AU2062" s="240" t="s">
        <v>93</v>
      </c>
      <c r="AV2062" s="13" t="s">
        <v>93</v>
      </c>
      <c r="AW2062" s="13" t="s">
        <v>34</v>
      </c>
      <c r="AX2062" s="13" t="s">
        <v>74</v>
      </c>
      <c r="AY2062" s="240" t="s">
        <v>224</v>
      </c>
    </row>
    <row r="2063" s="14" customFormat="1">
      <c r="A2063" s="14"/>
      <c r="B2063" s="246"/>
      <c r="C2063" s="247"/>
      <c r="D2063" s="231" t="s">
        <v>268</v>
      </c>
      <c r="E2063" s="248" t="s">
        <v>19</v>
      </c>
      <c r="F2063" s="249" t="s">
        <v>1991</v>
      </c>
      <c r="G2063" s="247"/>
      <c r="H2063" s="248" t="s">
        <v>19</v>
      </c>
      <c r="I2063" s="250"/>
      <c r="J2063" s="247"/>
      <c r="K2063" s="247"/>
      <c r="L2063" s="251"/>
      <c r="M2063" s="252"/>
      <c r="N2063" s="253"/>
      <c r="O2063" s="253"/>
      <c r="P2063" s="253"/>
      <c r="Q2063" s="253"/>
      <c r="R2063" s="253"/>
      <c r="S2063" s="253"/>
      <c r="T2063" s="25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T2063" s="255" t="s">
        <v>268</v>
      </c>
      <c r="AU2063" s="255" t="s">
        <v>93</v>
      </c>
      <c r="AV2063" s="14" t="s">
        <v>82</v>
      </c>
      <c r="AW2063" s="14" t="s">
        <v>34</v>
      </c>
      <c r="AX2063" s="14" t="s">
        <v>74</v>
      </c>
      <c r="AY2063" s="255" t="s">
        <v>224</v>
      </c>
    </row>
    <row r="2064" s="13" customFormat="1">
      <c r="A2064" s="13"/>
      <c r="B2064" s="229"/>
      <c r="C2064" s="230"/>
      <c r="D2064" s="231" t="s">
        <v>268</v>
      </c>
      <c r="E2064" s="232" t="s">
        <v>19</v>
      </c>
      <c r="F2064" s="233" t="s">
        <v>82</v>
      </c>
      <c r="G2064" s="230"/>
      <c r="H2064" s="234">
        <v>1</v>
      </c>
      <c r="I2064" s="235"/>
      <c r="J2064" s="230"/>
      <c r="K2064" s="230"/>
      <c r="L2064" s="236"/>
      <c r="M2064" s="237"/>
      <c r="N2064" s="238"/>
      <c r="O2064" s="238"/>
      <c r="P2064" s="238"/>
      <c r="Q2064" s="238"/>
      <c r="R2064" s="238"/>
      <c r="S2064" s="238"/>
      <c r="T2064" s="239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0" t="s">
        <v>268</v>
      </c>
      <c r="AU2064" s="240" t="s">
        <v>93</v>
      </c>
      <c r="AV2064" s="13" t="s">
        <v>93</v>
      </c>
      <c r="AW2064" s="13" t="s">
        <v>34</v>
      </c>
      <c r="AX2064" s="13" t="s">
        <v>74</v>
      </c>
      <c r="AY2064" s="240" t="s">
        <v>224</v>
      </c>
    </row>
    <row r="2065" s="14" customFormat="1">
      <c r="A2065" s="14"/>
      <c r="B2065" s="246"/>
      <c r="C2065" s="247"/>
      <c r="D2065" s="231" t="s">
        <v>268</v>
      </c>
      <c r="E2065" s="248" t="s">
        <v>19</v>
      </c>
      <c r="F2065" s="249" t="s">
        <v>1992</v>
      </c>
      <c r="G2065" s="247"/>
      <c r="H2065" s="248" t="s">
        <v>19</v>
      </c>
      <c r="I2065" s="250"/>
      <c r="J2065" s="247"/>
      <c r="K2065" s="247"/>
      <c r="L2065" s="251"/>
      <c r="M2065" s="252"/>
      <c r="N2065" s="253"/>
      <c r="O2065" s="253"/>
      <c r="P2065" s="253"/>
      <c r="Q2065" s="253"/>
      <c r="R2065" s="253"/>
      <c r="S2065" s="253"/>
      <c r="T2065" s="25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T2065" s="255" t="s">
        <v>268</v>
      </c>
      <c r="AU2065" s="255" t="s">
        <v>93</v>
      </c>
      <c r="AV2065" s="14" t="s">
        <v>82</v>
      </c>
      <c r="AW2065" s="14" t="s">
        <v>34</v>
      </c>
      <c r="AX2065" s="14" t="s">
        <v>74</v>
      </c>
      <c r="AY2065" s="255" t="s">
        <v>224</v>
      </c>
    </row>
    <row r="2066" s="13" customFormat="1">
      <c r="A2066" s="13"/>
      <c r="B2066" s="229"/>
      <c r="C2066" s="230"/>
      <c r="D2066" s="231" t="s">
        <v>268</v>
      </c>
      <c r="E2066" s="232" t="s">
        <v>19</v>
      </c>
      <c r="F2066" s="233" t="s">
        <v>82</v>
      </c>
      <c r="G2066" s="230"/>
      <c r="H2066" s="234">
        <v>1</v>
      </c>
      <c r="I2066" s="235"/>
      <c r="J2066" s="230"/>
      <c r="K2066" s="230"/>
      <c r="L2066" s="236"/>
      <c r="M2066" s="237"/>
      <c r="N2066" s="238"/>
      <c r="O2066" s="238"/>
      <c r="P2066" s="238"/>
      <c r="Q2066" s="238"/>
      <c r="R2066" s="238"/>
      <c r="S2066" s="238"/>
      <c r="T2066" s="239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0" t="s">
        <v>268</v>
      </c>
      <c r="AU2066" s="240" t="s">
        <v>93</v>
      </c>
      <c r="AV2066" s="13" t="s">
        <v>93</v>
      </c>
      <c r="AW2066" s="13" t="s">
        <v>34</v>
      </c>
      <c r="AX2066" s="13" t="s">
        <v>74</v>
      </c>
      <c r="AY2066" s="240" t="s">
        <v>224</v>
      </c>
    </row>
    <row r="2067" s="14" customFormat="1">
      <c r="A2067" s="14"/>
      <c r="B2067" s="246"/>
      <c r="C2067" s="247"/>
      <c r="D2067" s="231" t="s">
        <v>268</v>
      </c>
      <c r="E2067" s="248" t="s">
        <v>19</v>
      </c>
      <c r="F2067" s="249" t="s">
        <v>1993</v>
      </c>
      <c r="G2067" s="247"/>
      <c r="H2067" s="248" t="s">
        <v>19</v>
      </c>
      <c r="I2067" s="250"/>
      <c r="J2067" s="247"/>
      <c r="K2067" s="247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268</v>
      </c>
      <c r="AU2067" s="255" t="s">
        <v>93</v>
      </c>
      <c r="AV2067" s="14" t="s">
        <v>82</v>
      </c>
      <c r="AW2067" s="14" t="s">
        <v>34</v>
      </c>
      <c r="AX2067" s="14" t="s">
        <v>74</v>
      </c>
      <c r="AY2067" s="255" t="s">
        <v>224</v>
      </c>
    </row>
    <row r="2068" s="13" customFormat="1">
      <c r="A2068" s="13"/>
      <c r="B2068" s="229"/>
      <c r="C2068" s="230"/>
      <c r="D2068" s="231" t="s">
        <v>268</v>
      </c>
      <c r="E2068" s="232" t="s">
        <v>19</v>
      </c>
      <c r="F2068" s="233" t="s">
        <v>93</v>
      </c>
      <c r="G2068" s="230"/>
      <c r="H2068" s="234">
        <v>2</v>
      </c>
      <c r="I2068" s="235"/>
      <c r="J2068" s="230"/>
      <c r="K2068" s="230"/>
      <c r="L2068" s="236"/>
      <c r="M2068" s="237"/>
      <c r="N2068" s="238"/>
      <c r="O2068" s="238"/>
      <c r="P2068" s="238"/>
      <c r="Q2068" s="238"/>
      <c r="R2068" s="238"/>
      <c r="S2068" s="238"/>
      <c r="T2068" s="239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0" t="s">
        <v>268</v>
      </c>
      <c r="AU2068" s="240" t="s">
        <v>93</v>
      </c>
      <c r="AV2068" s="13" t="s">
        <v>93</v>
      </c>
      <c r="AW2068" s="13" t="s">
        <v>34</v>
      </c>
      <c r="AX2068" s="13" t="s">
        <v>74</v>
      </c>
      <c r="AY2068" s="240" t="s">
        <v>224</v>
      </c>
    </row>
    <row r="2069" s="14" customFormat="1">
      <c r="A2069" s="14"/>
      <c r="B2069" s="246"/>
      <c r="C2069" s="247"/>
      <c r="D2069" s="231" t="s">
        <v>268</v>
      </c>
      <c r="E2069" s="248" t="s">
        <v>19</v>
      </c>
      <c r="F2069" s="249" t="s">
        <v>1994</v>
      </c>
      <c r="G2069" s="247"/>
      <c r="H2069" s="248" t="s">
        <v>19</v>
      </c>
      <c r="I2069" s="250"/>
      <c r="J2069" s="247"/>
      <c r="K2069" s="247"/>
      <c r="L2069" s="251"/>
      <c r="M2069" s="252"/>
      <c r="N2069" s="253"/>
      <c r="O2069" s="253"/>
      <c r="P2069" s="253"/>
      <c r="Q2069" s="253"/>
      <c r="R2069" s="253"/>
      <c r="S2069" s="253"/>
      <c r="T2069" s="25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5" t="s">
        <v>268</v>
      </c>
      <c r="AU2069" s="255" t="s">
        <v>93</v>
      </c>
      <c r="AV2069" s="14" t="s">
        <v>82</v>
      </c>
      <c r="AW2069" s="14" t="s">
        <v>34</v>
      </c>
      <c r="AX2069" s="14" t="s">
        <v>74</v>
      </c>
      <c r="AY2069" s="255" t="s">
        <v>224</v>
      </c>
    </row>
    <row r="2070" s="13" customFormat="1">
      <c r="A2070" s="13"/>
      <c r="B2070" s="229"/>
      <c r="C2070" s="230"/>
      <c r="D2070" s="231" t="s">
        <v>268</v>
      </c>
      <c r="E2070" s="232" t="s">
        <v>19</v>
      </c>
      <c r="F2070" s="233" t="s">
        <v>93</v>
      </c>
      <c r="G2070" s="230"/>
      <c r="H2070" s="234">
        <v>2</v>
      </c>
      <c r="I2070" s="235"/>
      <c r="J2070" s="230"/>
      <c r="K2070" s="230"/>
      <c r="L2070" s="236"/>
      <c r="M2070" s="237"/>
      <c r="N2070" s="238"/>
      <c r="O2070" s="238"/>
      <c r="P2070" s="238"/>
      <c r="Q2070" s="238"/>
      <c r="R2070" s="238"/>
      <c r="S2070" s="238"/>
      <c r="T2070" s="239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0" t="s">
        <v>268</v>
      </c>
      <c r="AU2070" s="240" t="s">
        <v>93</v>
      </c>
      <c r="AV2070" s="13" t="s">
        <v>93</v>
      </c>
      <c r="AW2070" s="13" t="s">
        <v>34</v>
      </c>
      <c r="AX2070" s="13" t="s">
        <v>74</v>
      </c>
      <c r="AY2070" s="240" t="s">
        <v>224</v>
      </c>
    </row>
    <row r="2071" s="14" customFormat="1">
      <c r="A2071" s="14"/>
      <c r="B2071" s="246"/>
      <c r="C2071" s="247"/>
      <c r="D2071" s="231" t="s">
        <v>268</v>
      </c>
      <c r="E2071" s="248" t="s">
        <v>19</v>
      </c>
      <c r="F2071" s="249" t="s">
        <v>1995</v>
      </c>
      <c r="G2071" s="247"/>
      <c r="H2071" s="248" t="s">
        <v>19</v>
      </c>
      <c r="I2071" s="250"/>
      <c r="J2071" s="247"/>
      <c r="K2071" s="247"/>
      <c r="L2071" s="251"/>
      <c r="M2071" s="252"/>
      <c r="N2071" s="253"/>
      <c r="O2071" s="253"/>
      <c r="P2071" s="253"/>
      <c r="Q2071" s="253"/>
      <c r="R2071" s="253"/>
      <c r="S2071" s="253"/>
      <c r="T2071" s="25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55" t="s">
        <v>268</v>
      </c>
      <c r="AU2071" s="255" t="s">
        <v>93</v>
      </c>
      <c r="AV2071" s="14" t="s">
        <v>82</v>
      </c>
      <c r="AW2071" s="14" t="s">
        <v>34</v>
      </c>
      <c r="AX2071" s="14" t="s">
        <v>74</v>
      </c>
      <c r="AY2071" s="255" t="s">
        <v>224</v>
      </c>
    </row>
    <row r="2072" s="13" customFormat="1">
      <c r="A2072" s="13"/>
      <c r="B2072" s="229"/>
      <c r="C2072" s="230"/>
      <c r="D2072" s="231" t="s">
        <v>268</v>
      </c>
      <c r="E2072" s="232" t="s">
        <v>19</v>
      </c>
      <c r="F2072" s="233" t="s">
        <v>82</v>
      </c>
      <c r="G2072" s="230"/>
      <c r="H2072" s="234">
        <v>1</v>
      </c>
      <c r="I2072" s="235"/>
      <c r="J2072" s="230"/>
      <c r="K2072" s="230"/>
      <c r="L2072" s="236"/>
      <c r="M2072" s="237"/>
      <c r="N2072" s="238"/>
      <c r="O2072" s="238"/>
      <c r="P2072" s="238"/>
      <c r="Q2072" s="238"/>
      <c r="R2072" s="238"/>
      <c r="S2072" s="238"/>
      <c r="T2072" s="239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0" t="s">
        <v>268</v>
      </c>
      <c r="AU2072" s="240" t="s">
        <v>93</v>
      </c>
      <c r="AV2072" s="13" t="s">
        <v>93</v>
      </c>
      <c r="AW2072" s="13" t="s">
        <v>34</v>
      </c>
      <c r="AX2072" s="13" t="s">
        <v>74</v>
      </c>
      <c r="AY2072" s="240" t="s">
        <v>224</v>
      </c>
    </row>
    <row r="2073" s="14" customFormat="1">
      <c r="A2073" s="14"/>
      <c r="B2073" s="246"/>
      <c r="C2073" s="247"/>
      <c r="D2073" s="231" t="s">
        <v>268</v>
      </c>
      <c r="E2073" s="248" t="s">
        <v>19</v>
      </c>
      <c r="F2073" s="249" t="s">
        <v>2046</v>
      </c>
      <c r="G2073" s="247"/>
      <c r="H2073" s="248" t="s">
        <v>19</v>
      </c>
      <c r="I2073" s="250"/>
      <c r="J2073" s="247"/>
      <c r="K2073" s="247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5" t="s">
        <v>268</v>
      </c>
      <c r="AU2073" s="255" t="s">
        <v>93</v>
      </c>
      <c r="AV2073" s="14" t="s">
        <v>82</v>
      </c>
      <c r="AW2073" s="14" t="s">
        <v>34</v>
      </c>
      <c r="AX2073" s="14" t="s">
        <v>74</v>
      </c>
      <c r="AY2073" s="255" t="s">
        <v>224</v>
      </c>
    </row>
    <row r="2074" s="13" customFormat="1">
      <c r="A2074" s="13"/>
      <c r="B2074" s="229"/>
      <c r="C2074" s="230"/>
      <c r="D2074" s="231" t="s">
        <v>268</v>
      </c>
      <c r="E2074" s="232" t="s">
        <v>19</v>
      </c>
      <c r="F2074" s="233" t="s">
        <v>93</v>
      </c>
      <c r="G2074" s="230"/>
      <c r="H2074" s="234">
        <v>2</v>
      </c>
      <c r="I2074" s="235"/>
      <c r="J2074" s="230"/>
      <c r="K2074" s="230"/>
      <c r="L2074" s="236"/>
      <c r="M2074" s="237"/>
      <c r="N2074" s="238"/>
      <c r="O2074" s="238"/>
      <c r="P2074" s="238"/>
      <c r="Q2074" s="238"/>
      <c r="R2074" s="238"/>
      <c r="S2074" s="238"/>
      <c r="T2074" s="239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0" t="s">
        <v>268</v>
      </c>
      <c r="AU2074" s="240" t="s">
        <v>93</v>
      </c>
      <c r="AV2074" s="13" t="s">
        <v>93</v>
      </c>
      <c r="AW2074" s="13" t="s">
        <v>34</v>
      </c>
      <c r="AX2074" s="13" t="s">
        <v>74</v>
      </c>
      <c r="AY2074" s="240" t="s">
        <v>224</v>
      </c>
    </row>
    <row r="2075" s="14" customFormat="1">
      <c r="A2075" s="14"/>
      <c r="B2075" s="246"/>
      <c r="C2075" s="247"/>
      <c r="D2075" s="231" t="s">
        <v>268</v>
      </c>
      <c r="E2075" s="248" t="s">
        <v>19</v>
      </c>
      <c r="F2075" s="249" t="s">
        <v>2047</v>
      </c>
      <c r="G2075" s="247"/>
      <c r="H2075" s="248" t="s">
        <v>19</v>
      </c>
      <c r="I2075" s="250"/>
      <c r="J2075" s="247"/>
      <c r="K2075" s="247"/>
      <c r="L2075" s="251"/>
      <c r="M2075" s="252"/>
      <c r="N2075" s="253"/>
      <c r="O2075" s="253"/>
      <c r="P2075" s="253"/>
      <c r="Q2075" s="253"/>
      <c r="R2075" s="253"/>
      <c r="S2075" s="253"/>
      <c r="T2075" s="25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5" t="s">
        <v>268</v>
      </c>
      <c r="AU2075" s="255" t="s">
        <v>93</v>
      </c>
      <c r="AV2075" s="14" t="s">
        <v>82</v>
      </c>
      <c r="AW2075" s="14" t="s">
        <v>34</v>
      </c>
      <c r="AX2075" s="14" t="s">
        <v>74</v>
      </c>
      <c r="AY2075" s="255" t="s">
        <v>224</v>
      </c>
    </row>
    <row r="2076" s="13" customFormat="1">
      <c r="A2076" s="13"/>
      <c r="B2076" s="229"/>
      <c r="C2076" s="230"/>
      <c r="D2076" s="231" t="s">
        <v>268</v>
      </c>
      <c r="E2076" s="232" t="s">
        <v>19</v>
      </c>
      <c r="F2076" s="233" t="s">
        <v>108</v>
      </c>
      <c r="G2076" s="230"/>
      <c r="H2076" s="234">
        <v>3</v>
      </c>
      <c r="I2076" s="235"/>
      <c r="J2076" s="230"/>
      <c r="K2076" s="230"/>
      <c r="L2076" s="236"/>
      <c r="M2076" s="237"/>
      <c r="N2076" s="238"/>
      <c r="O2076" s="238"/>
      <c r="P2076" s="238"/>
      <c r="Q2076" s="238"/>
      <c r="R2076" s="238"/>
      <c r="S2076" s="238"/>
      <c r="T2076" s="239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0" t="s">
        <v>268</v>
      </c>
      <c r="AU2076" s="240" t="s">
        <v>93</v>
      </c>
      <c r="AV2076" s="13" t="s">
        <v>93</v>
      </c>
      <c r="AW2076" s="13" t="s">
        <v>34</v>
      </c>
      <c r="AX2076" s="13" t="s">
        <v>74</v>
      </c>
      <c r="AY2076" s="240" t="s">
        <v>224</v>
      </c>
    </row>
    <row r="2077" s="14" customFormat="1">
      <c r="A2077" s="14"/>
      <c r="B2077" s="246"/>
      <c r="C2077" s="247"/>
      <c r="D2077" s="231" t="s">
        <v>268</v>
      </c>
      <c r="E2077" s="248" t="s">
        <v>19</v>
      </c>
      <c r="F2077" s="249" t="s">
        <v>2048</v>
      </c>
      <c r="G2077" s="247"/>
      <c r="H2077" s="248" t="s">
        <v>19</v>
      </c>
      <c r="I2077" s="250"/>
      <c r="J2077" s="247"/>
      <c r="K2077" s="247"/>
      <c r="L2077" s="251"/>
      <c r="M2077" s="252"/>
      <c r="N2077" s="253"/>
      <c r="O2077" s="253"/>
      <c r="P2077" s="253"/>
      <c r="Q2077" s="253"/>
      <c r="R2077" s="253"/>
      <c r="S2077" s="253"/>
      <c r="T2077" s="25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5" t="s">
        <v>268</v>
      </c>
      <c r="AU2077" s="255" t="s">
        <v>93</v>
      </c>
      <c r="AV2077" s="14" t="s">
        <v>82</v>
      </c>
      <c r="AW2077" s="14" t="s">
        <v>34</v>
      </c>
      <c r="AX2077" s="14" t="s">
        <v>74</v>
      </c>
      <c r="AY2077" s="255" t="s">
        <v>224</v>
      </c>
    </row>
    <row r="2078" s="13" customFormat="1">
      <c r="A2078" s="13"/>
      <c r="B2078" s="229"/>
      <c r="C2078" s="230"/>
      <c r="D2078" s="231" t="s">
        <v>268</v>
      </c>
      <c r="E2078" s="232" t="s">
        <v>19</v>
      </c>
      <c r="F2078" s="233" t="s">
        <v>82</v>
      </c>
      <c r="G2078" s="230"/>
      <c r="H2078" s="234">
        <v>1</v>
      </c>
      <c r="I2078" s="235"/>
      <c r="J2078" s="230"/>
      <c r="K2078" s="230"/>
      <c r="L2078" s="236"/>
      <c r="M2078" s="237"/>
      <c r="N2078" s="238"/>
      <c r="O2078" s="238"/>
      <c r="P2078" s="238"/>
      <c r="Q2078" s="238"/>
      <c r="R2078" s="238"/>
      <c r="S2078" s="238"/>
      <c r="T2078" s="23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40" t="s">
        <v>268</v>
      </c>
      <c r="AU2078" s="240" t="s">
        <v>93</v>
      </c>
      <c r="AV2078" s="13" t="s">
        <v>93</v>
      </c>
      <c r="AW2078" s="13" t="s">
        <v>34</v>
      </c>
      <c r="AX2078" s="13" t="s">
        <v>74</v>
      </c>
      <c r="AY2078" s="240" t="s">
        <v>224</v>
      </c>
    </row>
    <row r="2079" s="14" customFormat="1">
      <c r="A2079" s="14"/>
      <c r="B2079" s="246"/>
      <c r="C2079" s="247"/>
      <c r="D2079" s="231" t="s">
        <v>268</v>
      </c>
      <c r="E2079" s="248" t="s">
        <v>19</v>
      </c>
      <c r="F2079" s="249" t="s">
        <v>2049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268</v>
      </c>
      <c r="AU2079" s="255" t="s">
        <v>93</v>
      </c>
      <c r="AV2079" s="14" t="s">
        <v>82</v>
      </c>
      <c r="AW2079" s="14" t="s">
        <v>34</v>
      </c>
      <c r="AX2079" s="14" t="s">
        <v>74</v>
      </c>
      <c r="AY2079" s="255" t="s">
        <v>224</v>
      </c>
    </row>
    <row r="2080" s="13" customFormat="1">
      <c r="A2080" s="13"/>
      <c r="B2080" s="229"/>
      <c r="C2080" s="230"/>
      <c r="D2080" s="231" t="s">
        <v>268</v>
      </c>
      <c r="E2080" s="232" t="s">
        <v>19</v>
      </c>
      <c r="F2080" s="233" t="s">
        <v>82</v>
      </c>
      <c r="G2080" s="230"/>
      <c r="H2080" s="234">
        <v>1</v>
      </c>
      <c r="I2080" s="235"/>
      <c r="J2080" s="230"/>
      <c r="K2080" s="230"/>
      <c r="L2080" s="236"/>
      <c r="M2080" s="237"/>
      <c r="N2080" s="238"/>
      <c r="O2080" s="238"/>
      <c r="P2080" s="238"/>
      <c r="Q2080" s="238"/>
      <c r="R2080" s="238"/>
      <c r="S2080" s="238"/>
      <c r="T2080" s="23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0" t="s">
        <v>268</v>
      </c>
      <c r="AU2080" s="240" t="s">
        <v>93</v>
      </c>
      <c r="AV2080" s="13" t="s">
        <v>93</v>
      </c>
      <c r="AW2080" s="13" t="s">
        <v>34</v>
      </c>
      <c r="AX2080" s="13" t="s">
        <v>74</v>
      </c>
      <c r="AY2080" s="240" t="s">
        <v>224</v>
      </c>
    </row>
    <row r="2081" s="14" customFormat="1">
      <c r="A2081" s="14"/>
      <c r="B2081" s="246"/>
      <c r="C2081" s="247"/>
      <c r="D2081" s="231" t="s">
        <v>268</v>
      </c>
      <c r="E2081" s="248" t="s">
        <v>19</v>
      </c>
      <c r="F2081" s="249" t="s">
        <v>2050</v>
      </c>
      <c r="G2081" s="247"/>
      <c r="H2081" s="248" t="s">
        <v>19</v>
      </c>
      <c r="I2081" s="250"/>
      <c r="J2081" s="247"/>
      <c r="K2081" s="247"/>
      <c r="L2081" s="251"/>
      <c r="M2081" s="252"/>
      <c r="N2081" s="253"/>
      <c r="O2081" s="253"/>
      <c r="P2081" s="253"/>
      <c r="Q2081" s="253"/>
      <c r="R2081" s="253"/>
      <c r="S2081" s="253"/>
      <c r="T2081" s="25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55" t="s">
        <v>268</v>
      </c>
      <c r="AU2081" s="255" t="s">
        <v>93</v>
      </c>
      <c r="AV2081" s="14" t="s">
        <v>82</v>
      </c>
      <c r="AW2081" s="14" t="s">
        <v>34</v>
      </c>
      <c r="AX2081" s="14" t="s">
        <v>74</v>
      </c>
      <c r="AY2081" s="255" t="s">
        <v>224</v>
      </c>
    </row>
    <row r="2082" s="13" customFormat="1">
      <c r="A2082" s="13"/>
      <c r="B2082" s="229"/>
      <c r="C2082" s="230"/>
      <c r="D2082" s="231" t="s">
        <v>268</v>
      </c>
      <c r="E2082" s="232" t="s">
        <v>19</v>
      </c>
      <c r="F2082" s="233" t="s">
        <v>108</v>
      </c>
      <c r="G2082" s="230"/>
      <c r="H2082" s="234">
        <v>3</v>
      </c>
      <c r="I2082" s="235"/>
      <c r="J2082" s="230"/>
      <c r="K2082" s="230"/>
      <c r="L2082" s="236"/>
      <c r="M2082" s="237"/>
      <c r="N2082" s="238"/>
      <c r="O2082" s="238"/>
      <c r="P2082" s="238"/>
      <c r="Q2082" s="238"/>
      <c r="R2082" s="238"/>
      <c r="S2082" s="238"/>
      <c r="T2082" s="239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0" t="s">
        <v>268</v>
      </c>
      <c r="AU2082" s="240" t="s">
        <v>93</v>
      </c>
      <c r="AV2082" s="13" t="s">
        <v>93</v>
      </c>
      <c r="AW2082" s="13" t="s">
        <v>34</v>
      </c>
      <c r="AX2082" s="13" t="s">
        <v>74</v>
      </c>
      <c r="AY2082" s="240" t="s">
        <v>224</v>
      </c>
    </row>
    <row r="2083" s="14" customFormat="1">
      <c r="A2083" s="14"/>
      <c r="B2083" s="246"/>
      <c r="C2083" s="247"/>
      <c r="D2083" s="231" t="s">
        <v>268</v>
      </c>
      <c r="E2083" s="248" t="s">
        <v>19</v>
      </c>
      <c r="F2083" s="249" t="s">
        <v>2051</v>
      </c>
      <c r="G2083" s="247"/>
      <c r="H2083" s="248" t="s">
        <v>19</v>
      </c>
      <c r="I2083" s="250"/>
      <c r="J2083" s="247"/>
      <c r="K2083" s="247"/>
      <c r="L2083" s="251"/>
      <c r="M2083" s="252"/>
      <c r="N2083" s="253"/>
      <c r="O2083" s="253"/>
      <c r="P2083" s="253"/>
      <c r="Q2083" s="253"/>
      <c r="R2083" s="253"/>
      <c r="S2083" s="253"/>
      <c r="T2083" s="25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5" t="s">
        <v>268</v>
      </c>
      <c r="AU2083" s="255" t="s">
        <v>93</v>
      </c>
      <c r="AV2083" s="14" t="s">
        <v>82</v>
      </c>
      <c r="AW2083" s="14" t="s">
        <v>34</v>
      </c>
      <c r="AX2083" s="14" t="s">
        <v>74</v>
      </c>
      <c r="AY2083" s="255" t="s">
        <v>224</v>
      </c>
    </row>
    <row r="2084" s="13" customFormat="1">
      <c r="A2084" s="13"/>
      <c r="B2084" s="229"/>
      <c r="C2084" s="230"/>
      <c r="D2084" s="231" t="s">
        <v>268</v>
      </c>
      <c r="E2084" s="232" t="s">
        <v>19</v>
      </c>
      <c r="F2084" s="233" t="s">
        <v>231</v>
      </c>
      <c r="G2084" s="230"/>
      <c r="H2084" s="234">
        <v>4</v>
      </c>
      <c r="I2084" s="235"/>
      <c r="J2084" s="230"/>
      <c r="K2084" s="230"/>
      <c r="L2084" s="236"/>
      <c r="M2084" s="237"/>
      <c r="N2084" s="238"/>
      <c r="O2084" s="238"/>
      <c r="P2084" s="238"/>
      <c r="Q2084" s="238"/>
      <c r="R2084" s="238"/>
      <c r="S2084" s="238"/>
      <c r="T2084" s="239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0" t="s">
        <v>268</v>
      </c>
      <c r="AU2084" s="240" t="s">
        <v>93</v>
      </c>
      <c r="AV2084" s="13" t="s">
        <v>93</v>
      </c>
      <c r="AW2084" s="13" t="s">
        <v>34</v>
      </c>
      <c r="AX2084" s="13" t="s">
        <v>74</v>
      </c>
      <c r="AY2084" s="240" t="s">
        <v>224</v>
      </c>
    </row>
    <row r="2085" s="14" customFormat="1">
      <c r="A2085" s="14"/>
      <c r="B2085" s="246"/>
      <c r="C2085" s="247"/>
      <c r="D2085" s="231" t="s">
        <v>268</v>
      </c>
      <c r="E2085" s="248" t="s">
        <v>19</v>
      </c>
      <c r="F2085" s="249" t="s">
        <v>2052</v>
      </c>
      <c r="G2085" s="247"/>
      <c r="H2085" s="248" t="s">
        <v>19</v>
      </c>
      <c r="I2085" s="250"/>
      <c r="J2085" s="247"/>
      <c r="K2085" s="247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268</v>
      </c>
      <c r="AU2085" s="255" t="s">
        <v>93</v>
      </c>
      <c r="AV2085" s="14" t="s">
        <v>82</v>
      </c>
      <c r="AW2085" s="14" t="s">
        <v>34</v>
      </c>
      <c r="AX2085" s="14" t="s">
        <v>74</v>
      </c>
      <c r="AY2085" s="255" t="s">
        <v>224</v>
      </c>
    </row>
    <row r="2086" s="13" customFormat="1">
      <c r="A2086" s="13"/>
      <c r="B2086" s="229"/>
      <c r="C2086" s="230"/>
      <c r="D2086" s="231" t="s">
        <v>268</v>
      </c>
      <c r="E2086" s="232" t="s">
        <v>19</v>
      </c>
      <c r="F2086" s="233" t="s">
        <v>82</v>
      </c>
      <c r="G2086" s="230"/>
      <c r="H2086" s="234">
        <v>1</v>
      </c>
      <c r="I2086" s="235"/>
      <c r="J2086" s="230"/>
      <c r="K2086" s="230"/>
      <c r="L2086" s="236"/>
      <c r="M2086" s="237"/>
      <c r="N2086" s="238"/>
      <c r="O2086" s="238"/>
      <c r="P2086" s="238"/>
      <c r="Q2086" s="238"/>
      <c r="R2086" s="238"/>
      <c r="S2086" s="238"/>
      <c r="T2086" s="239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0" t="s">
        <v>268</v>
      </c>
      <c r="AU2086" s="240" t="s">
        <v>93</v>
      </c>
      <c r="AV2086" s="13" t="s">
        <v>93</v>
      </c>
      <c r="AW2086" s="13" t="s">
        <v>34</v>
      </c>
      <c r="AX2086" s="13" t="s">
        <v>74</v>
      </c>
      <c r="AY2086" s="240" t="s">
        <v>224</v>
      </c>
    </row>
    <row r="2087" s="14" customFormat="1">
      <c r="A2087" s="14"/>
      <c r="B2087" s="246"/>
      <c r="C2087" s="247"/>
      <c r="D2087" s="231" t="s">
        <v>268</v>
      </c>
      <c r="E2087" s="248" t="s">
        <v>19</v>
      </c>
      <c r="F2087" s="249" t="s">
        <v>2053</v>
      </c>
      <c r="G2087" s="247"/>
      <c r="H2087" s="248" t="s">
        <v>19</v>
      </c>
      <c r="I2087" s="250"/>
      <c r="J2087" s="247"/>
      <c r="K2087" s="247"/>
      <c r="L2087" s="251"/>
      <c r="M2087" s="252"/>
      <c r="N2087" s="253"/>
      <c r="O2087" s="253"/>
      <c r="P2087" s="253"/>
      <c r="Q2087" s="253"/>
      <c r="R2087" s="253"/>
      <c r="S2087" s="253"/>
      <c r="T2087" s="25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5" t="s">
        <v>268</v>
      </c>
      <c r="AU2087" s="255" t="s">
        <v>93</v>
      </c>
      <c r="AV2087" s="14" t="s">
        <v>82</v>
      </c>
      <c r="AW2087" s="14" t="s">
        <v>34</v>
      </c>
      <c r="AX2087" s="14" t="s">
        <v>74</v>
      </c>
      <c r="AY2087" s="255" t="s">
        <v>224</v>
      </c>
    </row>
    <row r="2088" s="13" customFormat="1">
      <c r="A2088" s="13"/>
      <c r="B2088" s="229"/>
      <c r="C2088" s="230"/>
      <c r="D2088" s="231" t="s">
        <v>268</v>
      </c>
      <c r="E2088" s="232" t="s">
        <v>19</v>
      </c>
      <c r="F2088" s="233" t="s">
        <v>82</v>
      </c>
      <c r="G2088" s="230"/>
      <c r="H2088" s="234">
        <v>1</v>
      </c>
      <c r="I2088" s="235"/>
      <c r="J2088" s="230"/>
      <c r="K2088" s="230"/>
      <c r="L2088" s="236"/>
      <c r="M2088" s="237"/>
      <c r="N2088" s="238"/>
      <c r="O2088" s="238"/>
      <c r="P2088" s="238"/>
      <c r="Q2088" s="238"/>
      <c r="R2088" s="238"/>
      <c r="S2088" s="238"/>
      <c r="T2088" s="239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0" t="s">
        <v>268</v>
      </c>
      <c r="AU2088" s="240" t="s">
        <v>93</v>
      </c>
      <c r="AV2088" s="13" t="s">
        <v>93</v>
      </c>
      <c r="AW2088" s="13" t="s">
        <v>34</v>
      </c>
      <c r="AX2088" s="13" t="s">
        <v>74</v>
      </c>
      <c r="AY2088" s="240" t="s">
        <v>224</v>
      </c>
    </row>
    <row r="2089" s="16" customFormat="1">
      <c r="A2089" s="16"/>
      <c r="B2089" s="272"/>
      <c r="C2089" s="273"/>
      <c r="D2089" s="231" t="s">
        <v>268</v>
      </c>
      <c r="E2089" s="274" t="s">
        <v>19</v>
      </c>
      <c r="F2089" s="275" t="s">
        <v>351</v>
      </c>
      <c r="G2089" s="273"/>
      <c r="H2089" s="276">
        <v>52</v>
      </c>
      <c r="I2089" s="277"/>
      <c r="J2089" s="273"/>
      <c r="K2089" s="273"/>
      <c r="L2089" s="278"/>
      <c r="M2089" s="279"/>
      <c r="N2089" s="280"/>
      <c r="O2089" s="280"/>
      <c r="P2089" s="280"/>
      <c r="Q2089" s="280"/>
      <c r="R2089" s="280"/>
      <c r="S2089" s="280"/>
      <c r="T2089" s="281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T2089" s="282" t="s">
        <v>268</v>
      </c>
      <c r="AU2089" s="282" t="s">
        <v>93</v>
      </c>
      <c r="AV2089" s="16" t="s">
        <v>231</v>
      </c>
      <c r="AW2089" s="16" t="s">
        <v>34</v>
      </c>
      <c r="AX2089" s="16" t="s">
        <v>82</v>
      </c>
      <c r="AY2089" s="282" t="s">
        <v>224</v>
      </c>
    </row>
    <row r="2090" s="2" customFormat="1" ht="37.8" customHeight="1">
      <c r="A2090" s="41"/>
      <c r="B2090" s="42"/>
      <c r="C2090" s="286" t="s">
        <v>2054</v>
      </c>
      <c r="D2090" s="286" t="s">
        <v>572</v>
      </c>
      <c r="E2090" s="287" t="s">
        <v>2055</v>
      </c>
      <c r="F2090" s="288" t="s">
        <v>2056</v>
      </c>
      <c r="G2090" s="289" t="s">
        <v>595</v>
      </c>
      <c r="H2090" s="290">
        <v>74</v>
      </c>
      <c r="I2090" s="291"/>
      <c r="J2090" s="292">
        <f>ROUND(I2090*H2090,2)</f>
        <v>0</v>
      </c>
      <c r="K2090" s="288" t="s">
        <v>19</v>
      </c>
      <c r="L2090" s="293"/>
      <c r="M2090" s="294" t="s">
        <v>19</v>
      </c>
      <c r="N2090" s="295" t="s">
        <v>46</v>
      </c>
      <c r="O2090" s="87"/>
      <c r="P2090" s="225">
        <f>O2090*H2090</f>
        <v>0</v>
      </c>
      <c r="Q2090" s="225">
        <v>0.01553</v>
      </c>
      <c r="R2090" s="225">
        <f>Q2090*H2090</f>
        <v>1.1492200000000001</v>
      </c>
      <c r="S2090" s="225">
        <v>0</v>
      </c>
      <c r="T2090" s="226">
        <f>S2090*H2090</f>
        <v>0</v>
      </c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R2090" s="227" t="s">
        <v>254</v>
      </c>
      <c r="AT2090" s="227" t="s">
        <v>572</v>
      </c>
      <c r="AU2090" s="227" t="s">
        <v>93</v>
      </c>
      <c r="AY2090" s="20" t="s">
        <v>224</v>
      </c>
      <c r="BE2090" s="228">
        <f>IF(N2090="základní",J2090,0)</f>
        <v>0</v>
      </c>
      <c r="BF2090" s="228">
        <f>IF(N2090="snížená",J2090,0)</f>
        <v>0</v>
      </c>
      <c r="BG2090" s="228">
        <f>IF(N2090="zákl. přenesená",J2090,0)</f>
        <v>0</v>
      </c>
      <c r="BH2090" s="228">
        <f>IF(N2090="sníž. přenesená",J2090,0)</f>
        <v>0</v>
      </c>
      <c r="BI2090" s="228">
        <f>IF(N2090="nulová",J2090,0)</f>
        <v>0</v>
      </c>
      <c r="BJ2090" s="20" t="s">
        <v>93</v>
      </c>
      <c r="BK2090" s="228">
        <f>ROUND(I2090*H2090,2)</f>
        <v>0</v>
      </c>
      <c r="BL2090" s="20" t="s">
        <v>231</v>
      </c>
      <c r="BM2090" s="227" t="s">
        <v>2057</v>
      </c>
    </row>
    <row r="2091" s="14" customFormat="1">
      <c r="A2091" s="14"/>
      <c r="B2091" s="246"/>
      <c r="C2091" s="247"/>
      <c r="D2091" s="231" t="s">
        <v>268</v>
      </c>
      <c r="E2091" s="248" t="s">
        <v>19</v>
      </c>
      <c r="F2091" s="249" t="s">
        <v>1996</v>
      </c>
      <c r="G2091" s="247"/>
      <c r="H2091" s="248" t="s">
        <v>19</v>
      </c>
      <c r="I2091" s="250"/>
      <c r="J2091" s="247"/>
      <c r="K2091" s="247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268</v>
      </c>
      <c r="AU2091" s="255" t="s">
        <v>93</v>
      </c>
      <c r="AV2091" s="14" t="s">
        <v>82</v>
      </c>
      <c r="AW2091" s="14" t="s">
        <v>34</v>
      </c>
      <c r="AX2091" s="14" t="s">
        <v>74</v>
      </c>
      <c r="AY2091" s="255" t="s">
        <v>224</v>
      </c>
    </row>
    <row r="2092" s="13" customFormat="1">
      <c r="A2092" s="13"/>
      <c r="B2092" s="229"/>
      <c r="C2092" s="230"/>
      <c r="D2092" s="231" t="s">
        <v>268</v>
      </c>
      <c r="E2092" s="232" t="s">
        <v>19</v>
      </c>
      <c r="F2092" s="233" t="s">
        <v>231</v>
      </c>
      <c r="G2092" s="230"/>
      <c r="H2092" s="234">
        <v>4</v>
      </c>
      <c r="I2092" s="235"/>
      <c r="J2092" s="230"/>
      <c r="K2092" s="230"/>
      <c r="L2092" s="236"/>
      <c r="M2092" s="237"/>
      <c r="N2092" s="238"/>
      <c r="O2092" s="238"/>
      <c r="P2092" s="238"/>
      <c r="Q2092" s="238"/>
      <c r="R2092" s="238"/>
      <c r="S2092" s="238"/>
      <c r="T2092" s="239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40" t="s">
        <v>268</v>
      </c>
      <c r="AU2092" s="240" t="s">
        <v>93</v>
      </c>
      <c r="AV2092" s="13" t="s">
        <v>93</v>
      </c>
      <c r="AW2092" s="13" t="s">
        <v>34</v>
      </c>
      <c r="AX2092" s="13" t="s">
        <v>74</v>
      </c>
      <c r="AY2092" s="240" t="s">
        <v>224</v>
      </c>
    </row>
    <row r="2093" s="14" customFormat="1">
      <c r="A2093" s="14"/>
      <c r="B2093" s="246"/>
      <c r="C2093" s="247"/>
      <c r="D2093" s="231" t="s">
        <v>268</v>
      </c>
      <c r="E2093" s="248" t="s">
        <v>19</v>
      </c>
      <c r="F2093" s="249" t="s">
        <v>1997</v>
      </c>
      <c r="G2093" s="247"/>
      <c r="H2093" s="248" t="s">
        <v>19</v>
      </c>
      <c r="I2093" s="250"/>
      <c r="J2093" s="247"/>
      <c r="K2093" s="247"/>
      <c r="L2093" s="251"/>
      <c r="M2093" s="252"/>
      <c r="N2093" s="253"/>
      <c r="O2093" s="253"/>
      <c r="P2093" s="253"/>
      <c r="Q2093" s="253"/>
      <c r="R2093" s="253"/>
      <c r="S2093" s="253"/>
      <c r="T2093" s="25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5" t="s">
        <v>268</v>
      </c>
      <c r="AU2093" s="255" t="s">
        <v>93</v>
      </c>
      <c r="AV2093" s="14" t="s">
        <v>82</v>
      </c>
      <c r="AW2093" s="14" t="s">
        <v>34</v>
      </c>
      <c r="AX2093" s="14" t="s">
        <v>74</v>
      </c>
      <c r="AY2093" s="255" t="s">
        <v>224</v>
      </c>
    </row>
    <row r="2094" s="13" customFormat="1">
      <c r="A2094" s="13"/>
      <c r="B2094" s="229"/>
      <c r="C2094" s="230"/>
      <c r="D2094" s="231" t="s">
        <v>268</v>
      </c>
      <c r="E2094" s="232" t="s">
        <v>19</v>
      </c>
      <c r="F2094" s="233" t="s">
        <v>93</v>
      </c>
      <c r="G2094" s="230"/>
      <c r="H2094" s="234">
        <v>2</v>
      </c>
      <c r="I2094" s="235"/>
      <c r="J2094" s="230"/>
      <c r="K2094" s="230"/>
      <c r="L2094" s="236"/>
      <c r="M2094" s="237"/>
      <c r="N2094" s="238"/>
      <c r="O2094" s="238"/>
      <c r="P2094" s="238"/>
      <c r="Q2094" s="238"/>
      <c r="R2094" s="238"/>
      <c r="S2094" s="238"/>
      <c r="T2094" s="239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0" t="s">
        <v>268</v>
      </c>
      <c r="AU2094" s="240" t="s">
        <v>93</v>
      </c>
      <c r="AV2094" s="13" t="s">
        <v>93</v>
      </c>
      <c r="AW2094" s="13" t="s">
        <v>34</v>
      </c>
      <c r="AX2094" s="13" t="s">
        <v>74</v>
      </c>
      <c r="AY2094" s="240" t="s">
        <v>224</v>
      </c>
    </row>
    <row r="2095" s="14" customFormat="1">
      <c r="A2095" s="14"/>
      <c r="B2095" s="246"/>
      <c r="C2095" s="247"/>
      <c r="D2095" s="231" t="s">
        <v>268</v>
      </c>
      <c r="E2095" s="248" t="s">
        <v>19</v>
      </c>
      <c r="F2095" s="249" t="s">
        <v>1998</v>
      </c>
      <c r="G2095" s="247"/>
      <c r="H2095" s="248" t="s">
        <v>19</v>
      </c>
      <c r="I2095" s="250"/>
      <c r="J2095" s="247"/>
      <c r="K2095" s="247"/>
      <c r="L2095" s="251"/>
      <c r="M2095" s="252"/>
      <c r="N2095" s="253"/>
      <c r="O2095" s="253"/>
      <c r="P2095" s="253"/>
      <c r="Q2095" s="253"/>
      <c r="R2095" s="253"/>
      <c r="S2095" s="253"/>
      <c r="T2095" s="25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5" t="s">
        <v>268</v>
      </c>
      <c r="AU2095" s="255" t="s">
        <v>93</v>
      </c>
      <c r="AV2095" s="14" t="s">
        <v>82</v>
      </c>
      <c r="AW2095" s="14" t="s">
        <v>34</v>
      </c>
      <c r="AX2095" s="14" t="s">
        <v>74</v>
      </c>
      <c r="AY2095" s="255" t="s">
        <v>224</v>
      </c>
    </row>
    <row r="2096" s="13" customFormat="1">
      <c r="A2096" s="13"/>
      <c r="B2096" s="229"/>
      <c r="C2096" s="230"/>
      <c r="D2096" s="231" t="s">
        <v>268</v>
      </c>
      <c r="E2096" s="232" t="s">
        <v>19</v>
      </c>
      <c r="F2096" s="233" t="s">
        <v>82</v>
      </c>
      <c r="G2096" s="230"/>
      <c r="H2096" s="234">
        <v>1</v>
      </c>
      <c r="I2096" s="235"/>
      <c r="J2096" s="230"/>
      <c r="K2096" s="230"/>
      <c r="L2096" s="236"/>
      <c r="M2096" s="237"/>
      <c r="N2096" s="238"/>
      <c r="O2096" s="238"/>
      <c r="P2096" s="238"/>
      <c r="Q2096" s="238"/>
      <c r="R2096" s="238"/>
      <c r="S2096" s="238"/>
      <c r="T2096" s="23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0" t="s">
        <v>268</v>
      </c>
      <c r="AU2096" s="240" t="s">
        <v>93</v>
      </c>
      <c r="AV2096" s="13" t="s">
        <v>93</v>
      </c>
      <c r="AW2096" s="13" t="s">
        <v>34</v>
      </c>
      <c r="AX2096" s="13" t="s">
        <v>74</v>
      </c>
      <c r="AY2096" s="240" t="s">
        <v>224</v>
      </c>
    </row>
    <row r="2097" s="14" customFormat="1">
      <c r="A2097" s="14"/>
      <c r="B2097" s="246"/>
      <c r="C2097" s="247"/>
      <c r="D2097" s="231" t="s">
        <v>268</v>
      </c>
      <c r="E2097" s="248" t="s">
        <v>19</v>
      </c>
      <c r="F2097" s="249" t="s">
        <v>1999</v>
      </c>
      <c r="G2097" s="247"/>
      <c r="H2097" s="248" t="s">
        <v>19</v>
      </c>
      <c r="I2097" s="250"/>
      <c r="J2097" s="247"/>
      <c r="K2097" s="247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268</v>
      </c>
      <c r="AU2097" s="255" t="s">
        <v>93</v>
      </c>
      <c r="AV2097" s="14" t="s">
        <v>82</v>
      </c>
      <c r="AW2097" s="14" t="s">
        <v>34</v>
      </c>
      <c r="AX2097" s="14" t="s">
        <v>74</v>
      </c>
      <c r="AY2097" s="255" t="s">
        <v>224</v>
      </c>
    </row>
    <row r="2098" s="13" customFormat="1">
      <c r="A2098" s="13"/>
      <c r="B2098" s="229"/>
      <c r="C2098" s="230"/>
      <c r="D2098" s="231" t="s">
        <v>268</v>
      </c>
      <c r="E2098" s="232" t="s">
        <v>19</v>
      </c>
      <c r="F2098" s="233" t="s">
        <v>162</v>
      </c>
      <c r="G2098" s="230"/>
      <c r="H2098" s="234">
        <v>24</v>
      </c>
      <c r="I2098" s="235"/>
      <c r="J2098" s="230"/>
      <c r="K2098" s="230"/>
      <c r="L2098" s="236"/>
      <c r="M2098" s="237"/>
      <c r="N2098" s="238"/>
      <c r="O2098" s="238"/>
      <c r="P2098" s="238"/>
      <c r="Q2098" s="238"/>
      <c r="R2098" s="238"/>
      <c r="S2098" s="238"/>
      <c r="T2098" s="239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0" t="s">
        <v>268</v>
      </c>
      <c r="AU2098" s="240" t="s">
        <v>93</v>
      </c>
      <c r="AV2098" s="13" t="s">
        <v>93</v>
      </c>
      <c r="AW2098" s="13" t="s">
        <v>34</v>
      </c>
      <c r="AX2098" s="13" t="s">
        <v>74</v>
      </c>
      <c r="AY2098" s="240" t="s">
        <v>224</v>
      </c>
    </row>
    <row r="2099" s="14" customFormat="1">
      <c r="A2099" s="14"/>
      <c r="B2099" s="246"/>
      <c r="C2099" s="247"/>
      <c r="D2099" s="231" t="s">
        <v>268</v>
      </c>
      <c r="E2099" s="248" t="s">
        <v>19</v>
      </c>
      <c r="F2099" s="249" t="s">
        <v>2000</v>
      </c>
      <c r="G2099" s="247"/>
      <c r="H2099" s="248" t="s">
        <v>19</v>
      </c>
      <c r="I2099" s="250"/>
      <c r="J2099" s="247"/>
      <c r="K2099" s="247"/>
      <c r="L2099" s="251"/>
      <c r="M2099" s="252"/>
      <c r="N2099" s="253"/>
      <c r="O2099" s="253"/>
      <c r="P2099" s="253"/>
      <c r="Q2099" s="253"/>
      <c r="R2099" s="253"/>
      <c r="S2099" s="253"/>
      <c r="T2099" s="25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T2099" s="255" t="s">
        <v>268</v>
      </c>
      <c r="AU2099" s="255" t="s">
        <v>93</v>
      </c>
      <c r="AV2099" s="14" t="s">
        <v>82</v>
      </c>
      <c r="AW2099" s="14" t="s">
        <v>34</v>
      </c>
      <c r="AX2099" s="14" t="s">
        <v>74</v>
      </c>
      <c r="AY2099" s="255" t="s">
        <v>224</v>
      </c>
    </row>
    <row r="2100" s="13" customFormat="1">
      <c r="A2100" s="13"/>
      <c r="B2100" s="229"/>
      <c r="C2100" s="230"/>
      <c r="D2100" s="231" t="s">
        <v>268</v>
      </c>
      <c r="E2100" s="232" t="s">
        <v>19</v>
      </c>
      <c r="F2100" s="233" t="s">
        <v>231</v>
      </c>
      <c r="G2100" s="230"/>
      <c r="H2100" s="234">
        <v>4</v>
      </c>
      <c r="I2100" s="235"/>
      <c r="J2100" s="230"/>
      <c r="K2100" s="230"/>
      <c r="L2100" s="236"/>
      <c r="M2100" s="237"/>
      <c r="N2100" s="238"/>
      <c r="O2100" s="238"/>
      <c r="P2100" s="238"/>
      <c r="Q2100" s="238"/>
      <c r="R2100" s="238"/>
      <c r="S2100" s="238"/>
      <c r="T2100" s="239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0" t="s">
        <v>268</v>
      </c>
      <c r="AU2100" s="240" t="s">
        <v>93</v>
      </c>
      <c r="AV2100" s="13" t="s">
        <v>93</v>
      </c>
      <c r="AW2100" s="13" t="s">
        <v>34</v>
      </c>
      <c r="AX2100" s="13" t="s">
        <v>74</v>
      </c>
      <c r="AY2100" s="240" t="s">
        <v>224</v>
      </c>
    </row>
    <row r="2101" s="14" customFormat="1">
      <c r="A2101" s="14"/>
      <c r="B2101" s="246"/>
      <c r="C2101" s="247"/>
      <c r="D2101" s="231" t="s">
        <v>268</v>
      </c>
      <c r="E2101" s="248" t="s">
        <v>19</v>
      </c>
      <c r="F2101" s="249" t="s">
        <v>2001</v>
      </c>
      <c r="G2101" s="247"/>
      <c r="H2101" s="248" t="s">
        <v>19</v>
      </c>
      <c r="I2101" s="250"/>
      <c r="J2101" s="247"/>
      <c r="K2101" s="247"/>
      <c r="L2101" s="251"/>
      <c r="M2101" s="252"/>
      <c r="N2101" s="253"/>
      <c r="O2101" s="253"/>
      <c r="P2101" s="253"/>
      <c r="Q2101" s="253"/>
      <c r="R2101" s="253"/>
      <c r="S2101" s="253"/>
      <c r="T2101" s="25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5" t="s">
        <v>268</v>
      </c>
      <c r="AU2101" s="255" t="s">
        <v>93</v>
      </c>
      <c r="AV2101" s="14" t="s">
        <v>82</v>
      </c>
      <c r="AW2101" s="14" t="s">
        <v>34</v>
      </c>
      <c r="AX2101" s="14" t="s">
        <v>74</v>
      </c>
      <c r="AY2101" s="255" t="s">
        <v>224</v>
      </c>
    </row>
    <row r="2102" s="13" customFormat="1">
      <c r="A2102" s="13"/>
      <c r="B2102" s="229"/>
      <c r="C2102" s="230"/>
      <c r="D2102" s="231" t="s">
        <v>268</v>
      </c>
      <c r="E2102" s="232" t="s">
        <v>19</v>
      </c>
      <c r="F2102" s="233" t="s">
        <v>246</v>
      </c>
      <c r="G2102" s="230"/>
      <c r="H2102" s="234">
        <v>6</v>
      </c>
      <c r="I2102" s="235"/>
      <c r="J2102" s="230"/>
      <c r="K2102" s="230"/>
      <c r="L2102" s="236"/>
      <c r="M2102" s="237"/>
      <c r="N2102" s="238"/>
      <c r="O2102" s="238"/>
      <c r="P2102" s="238"/>
      <c r="Q2102" s="238"/>
      <c r="R2102" s="238"/>
      <c r="S2102" s="238"/>
      <c r="T2102" s="23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0" t="s">
        <v>268</v>
      </c>
      <c r="AU2102" s="240" t="s">
        <v>93</v>
      </c>
      <c r="AV2102" s="13" t="s">
        <v>93</v>
      </c>
      <c r="AW2102" s="13" t="s">
        <v>34</v>
      </c>
      <c r="AX2102" s="13" t="s">
        <v>74</v>
      </c>
      <c r="AY2102" s="240" t="s">
        <v>224</v>
      </c>
    </row>
    <row r="2103" s="14" customFormat="1">
      <c r="A2103" s="14"/>
      <c r="B2103" s="246"/>
      <c r="C2103" s="247"/>
      <c r="D2103" s="231" t="s">
        <v>268</v>
      </c>
      <c r="E2103" s="248" t="s">
        <v>19</v>
      </c>
      <c r="F2103" s="249" t="s">
        <v>2002</v>
      </c>
      <c r="G2103" s="247"/>
      <c r="H2103" s="248" t="s">
        <v>19</v>
      </c>
      <c r="I2103" s="250"/>
      <c r="J2103" s="247"/>
      <c r="K2103" s="247"/>
      <c r="L2103" s="251"/>
      <c r="M2103" s="252"/>
      <c r="N2103" s="253"/>
      <c r="O2103" s="253"/>
      <c r="P2103" s="253"/>
      <c r="Q2103" s="253"/>
      <c r="R2103" s="253"/>
      <c r="S2103" s="253"/>
      <c r="T2103" s="25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5" t="s">
        <v>268</v>
      </c>
      <c r="AU2103" s="255" t="s">
        <v>93</v>
      </c>
      <c r="AV2103" s="14" t="s">
        <v>82</v>
      </c>
      <c r="AW2103" s="14" t="s">
        <v>34</v>
      </c>
      <c r="AX2103" s="14" t="s">
        <v>74</v>
      </c>
      <c r="AY2103" s="255" t="s">
        <v>224</v>
      </c>
    </row>
    <row r="2104" s="13" customFormat="1">
      <c r="A2104" s="13"/>
      <c r="B2104" s="229"/>
      <c r="C2104" s="230"/>
      <c r="D2104" s="231" t="s">
        <v>268</v>
      </c>
      <c r="E2104" s="232" t="s">
        <v>19</v>
      </c>
      <c r="F2104" s="233" t="s">
        <v>82</v>
      </c>
      <c r="G2104" s="230"/>
      <c r="H2104" s="234">
        <v>1</v>
      </c>
      <c r="I2104" s="235"/>
      <c r="J2104" s="230"/>
      <c r="K2104" s="230"/>
      <c r="L2104" s="236"/>
      <c r="M2104" s="237"/>
      <c r="N2104" s="238"/>
      <c r="O2104" s="238"/>
      <c r="P2104" s="238"/>
      <c r="Q2104" s="238"/>
      <c r="R2104" s="238"/>
      <c r="S2104" s="238"/>
      <c r="T2104" s="239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0" t="s">
        <v>268</v>
      </c>
      <c r="AU2104" s="240" t="s">
        <v>93</v>
      </c>
      <c r="AV2104" s="13" t="s">
        <v>93</v>
      </c>
      <c r="AW2104" s="13" t="s">
        <v>34</v>
      </c>
      <c r="AX2104" s="13" t="s">
        <v>74</v>
      </c>
      <c r="AY2104" s="240" t="s">
        <v>224</v>
      </c>
    </row>
    <row r="2105" s="14" customFormat="1">
      <c r="A2105" s="14"/>
      <c r="B2105" s="246"/>
      <c r="C2105" s="247"/>
      <c r="D2105" s="231" t="s">
        <v>268</v>
      </c>
      <c r="E2105" s="248" t="s">
        <v>19</v>
      </c>
      <c r="F2105" s="249" t="s">
        <v>2003</v>
      </c>
      <c r="G2105" s="247"/>
      <c r="H2105" s="248" t="s">
        <v>19</v>
      </c>
      <c r="I2105" s="250"/>
      <c r="J2105" s="247"/>
      <c r="K2105" s="247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268</v>
      </c>
      <c r="AU2105" s="255" t="s">
        <v>93</v>
      </c>
      <c r="AV2105" s="14" t="s">
        <v>82</v>
      </c>
      <c r="AW2105" s="14" t="s">
        <v>34</v>
      </c>
      <c r="AX2105" s="14" t="s">
        <v>74</v>
      </c>
      <c r="AY2105" s="255" t="s">
        <v>224</v>
      </c>
    </row>
    <row r="2106" s="13" customFormat="1">
      <c r="A2106" s="13"/>
      <c r="B2106" s="229"/>
      <c r="C2106" s="230"/>
      <c r="D2106" s="231" t="s">
        <v>268</v>
      </c>
      <c r="E2106" s="232" t="s">
        <v>19</v>
      </c>
      <c r="F2106" s="233" t="s">
        <v>93</v>
      </c>
      <c r="G2106" s="230"/>
      <c r="H2106" s="234">
        <v>2</v>
      </c>
      <c r="I2106" s="235"/>
      <c r="J2106" s="230"/>
      <c r="K2106" s="230"/>
      <c r="L2106" s="236"/>
      <c r="M2106" s="237"/>
      <c r="N2106" s="238"/>
      <c r="O2106" s="238"/>
      <c r="P2106" s="238"/>
      <c r="Q2106" s="238"/>
      <c r="R2106" s="238"/>
      <c r="S2106" s="238"/>
      <c r="T2106" s="239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0" t="s">
        <v>268</v>
      </c>
      <c r="AU2106" s="240" t="s">
        <v>93</v>
      </c>
      <c r="AV2106" s="13" t="s">
        <v>93</v>
      </c>
      <c r="AW2106" s="13" t="s">
        <v>34</v>
      </c>
      <c r="AX2106" s="13" t="s">
        <v>74</v>
      </c>
      <c r="AY2106" s="240" t="s">
        <v>224</v>
      </c>
    </row>
    <row r="2107" s="14" customFormat="1">
      <c r="A2107" s="14"/>
      <c r="B2107" s="246"/>
      <c r="C2107" s="247"/>
      <c r="D2107" s="231" t="s">
        <v>268</v>
      </c>
      <c r="E2107" s="248" t="s">
        <v>19</v>
      </c>
      <c r="F2107" s="249" t="s">
        <v>2004</v>
      </c>
      <c r="G2107" s="247"/>
      <c r="H2107" s="248" t="s">
        <v>19</v>
      </c>
      <c r="I2107" s="250"/>
      <c r="J2107" s="247"/>
      <c r="K2107" s="247"/>
      <c r="L2107" s="251"/>
      <c r="M2107" s="252"/>
      <c r="N2107" s="253"/>
      <c r="O2107" s="253"/>
      <c r="P2107" s="253"/>
      <c r="Q2107" s="253"/>
      <c r="R2107" s="253"/>
      <c r="S2107" s="253"/>
      <c r="T2107" s="25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5" t="s">
        <v>268</v>
      </c>
      <c r="AU2107" s="255" t="s">
        <v>93</v>
      </c>
      <c r="AV2107" s="14" t="s">
        <v>82</v>
      </c>
      <c r="AW2107" s="14" t="s">
        <v>34</v>
      </c>
      <c r="AX2107" s="14" t="s">
        <v>74</v>
      </c>
      <c r="AY2107" s="255" t="s">
        <v>224</v>
      </c>
    </row>
    <row r="2108" s="13" customFormat="1">
      <c r="A2108" s="13"/>
      <c r="B2108" s="229"/>
      <c r="C2108" s="230"/>
      <c r="D2108" s="231" t="s">
        <v>268</v>
      </c>
      <c r="E2108" s="232" t="s">
        <v>19</v>
      </c>
      <c r="F2108" s="233" t="s">
        <v>559</v>
      </c>
      <c r="G2108" s="230"/>
      <c r="H2108" s="234">
        <v>18</v>
      </c>
      <c r="I2108" s="235"/>
      <c r="J2108" s="230"/>
      <c r="K2108" s="230"/>
      <c r="L2108" s="236"/>
      <c r="M2108" s="237"/>
      <c r="N2108" s="238"/>
      <c r="O2108" s="238"/>
      <c r="P2108" s="238"/>
      <c r="Q2108" s="238"/>
      <c r="R2108" s="238"/>
      <c r="S2108" s="238"/>
      <c r="T2108" s="239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0" t="s">
        <v>268</v>
      </c>
      <c r="AU2108" s="240" t="s">
        <v>93</v>
      </c>
      <c r="AV2108" s="13" t="s">
        <v>93</v>
      </c>
      <c r="AW2108" s="13" t="s">
        <v>34</v>
      </c>
      <c r="AX2108" s="13" t="s">
        <v>74</v>
      </c>
      <c r="AY2108" s="240" t="s">
        <v>224</v>
      </c>
    </row>
    <row r="2109" s="14" customFormat="1">
      <c r="A2109" s="14"/>
      <c r="B2109" s="246"/>
      <c r="C2109" s="247"/>
      <c r="D2109" s="231" t="s">
        <v>268</v>
      </c>
      <c r="E2109" s="248" t="s">
        <v>19</v>
      </c>
      <c r="F2109" s="249" t="s">
        <v>2005</v>
      </c>
      <c r="G2109" s="247"/>
      <c r="H2109" s="248" t="s">
        <v>19</v>
      </c>
      <c r="I2109" s="250"/>
      <c r="J2109" s="247"/>
      <c r="K2109" s="247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268</v>
      </c>
      <c r="AU2109" s="255" t="s">
        <v>93</v>
      </c>
      <c r="AV2109" s="14" t="s">
        <v>82</v>
      </c>
      <c r="AW2109" s="14" t="s">
        <v>34</v>
      </c>
      <c r="AX2109" s="14" t="s">
        <v>74</v>
      </c>
      <c r="AY2109" s="255" t="s">
        <v>224</v>
      </c>
    </row>
    <row r="2110" s="13" customFormat="1">
      <c r="A2110" s="13"/>
      <c r="B2110" s="229"/>
      <c r="C2110" s="230"/>
      <c r="D2110" s="231" t="s">
        <v>268</v>
      </c>
      <c r="E2110" s="232" t="s">
        <v>19</v>
      </c>
      <c r="F2110" s="233" t="s">
        <v>93</v>
      </c>
      <c r="G2110" s="230"/>
      <c r="H2110" s="234">
        <v>2</v>
      </c>
      <c r="I2110" s="235"/>
      <c r="J2110" s="230"/>
      <c r="K2110" s="230"/>
      <c r="L2110" s="236"/>
      <c r="M2110" s="237"/>
      <c r="N2110" s="238"/>
      <c r="O2110" s="238"/>
      <c r="P2110" s="238"/>
      <c r="Q2110" s="238"/>
      <c r="R2110" s="238"/>
      <c r="S2110" s="238"/>
      <c r="T2110" s="239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0" t="s">
        <v>268</v>
      </c>
      <c r="AU2110" s="240" t="s">
        <v>93</v>
      </c>
      <c r="AV2110" s="13" t="s">
        <v>93</v>
      </c>
      <c r="AW2110" s="13" t="s">
        <v>34</v>
      </c>
      <c r="AX2110" s="13" t="s">
        <v>74</v>
      </c>
      <c r="AY2110" s="240" t="s">
        <v>224</v>
      </c>
    </row>
    <row r="2111" s="14" customFormat="1">
      <c r="A2111" s="14"/>
      <c r="B2111" s="246"/>
      <c r="C2111" s="247"/>
      <c r="D2111" s="231" t="s">
        <v>268</v>
      </c>
      <c r="E2111" s="248" t="s">
        <v>19</v>
      </c>
      <c r="F2111" s="249" t="s">
        <v>2058</v>
      </c>
      <c r="G2111" s="247"/>
      <c r="H2111" s="248" t="s">
        <v>19</v>
      </c>
      <c r="I2111" s="250"/>
      <c r="J2111" s="247"/>
      <c r="K2111" s="247"/>
      <c r="L2111" s="251"/>
      <c r="M2111" s="252"/>
      <c r="N2111" s="253"/>
      <c r="O2111" s="253"/>
      <c r="P2111" s="253"/>
      <c r="Q2111" s="253"/>
      <c r="R2111" s="253"/>
      <c r="S2111" s="253"/>
      <c r="T2111" s="25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5" t="s">
        <v>268</v>
      </c>
      <c r="AU2111" s="255" t="s">
        <v>93</v>
      </c>
      <c r="AV2111" s="14" t="s">
        <v>82</v>
      </c>
      <c r="AW2111" s="14" t="s">
        <v>34</v>
      </c>
      <c r="AX2111" s="14" t="s">
        <v>74</v>
      </c>
      <c r="AY2111" s="255" t="s">
        <v>224</v>
      </c>
    </row>
    <row r="2112" s="13" customFormat="1">
      <c r="A2112" s="13"/>
      <c r="B2112" s="229"/>
      <c r="C2112" s="230"/>
      <c r="D2112" s="231" t="s">
        <v>268</v>
      </c>
      <c r="E2112" s="232" t="s">
        <v>19</v>
      </c>
      <c r="F2112" s="233" t="s">
        <v>108</v>
      </c>
      <c r="G2112" s="230"/>
      <c r="H2112" s="234">
        <v>3</v>
      </c>
      <c r="I2112" s="235"/>
      <c r="J2112" s="230"/>
      <c r="K2112" s="230"/>
      <c r="L2112" s="236"/>
      <c r="M2112" s="237"/>
      <c r="N2112" s="238"/>
      <c r="O2112" s="238"/>
      <c r="P2112" s="238"/>
      <c r="Q2112" s="238"/>
      <c r="R2112" s="238"/>
      <c r="S2112" s="238"/>
      <c r="T2112" s="239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0" t="s">
        <v>268</v>
      </c>
      <c r="AU2112" s="240" t="s">
        <v>93</v>
      </c>
      <c r="AV2112" s="13" t="s">
        <v>93</v>
      </c>
      <c r="AW2112" s="13" t="s">
        <v>34</v>
      </c>
      <c r="AX2112" s="13" t="s">
        <v>74</v>
      </c>
      <c r="AY2112" s="240" t="s">
        <v>224</v>
      </c>
    </row>
    <row r="2113" s="14" customFormat="1">
      <c r="A2113" s="14"/>
      <c r="B2113" s="246"/>
      <c r="C2113" s="247"/>
      <c r="D2113" s="231" t="s">
        <v>268</v>
      </c>
      <c r="E2113" s="248" t="s">
        <v>19</v>
      </c>
      <c r="F2113" s="249" t="s">
        <v>2007</v>
      </c>
      <c r="G2113" s="247"/>
      <c r="H2113" s="248" t="s">
        <v>19</v>
      </c>
      <c r="I2113" s="250"/>
      <c r="J2113" s="247"/>
      <c r="K2113" s="247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268</v>
      </c>
      <c r="AU2113" s="255" t="s">
        <v>93</v>
      </c>
      <c r="AV2113" s="14" t="s">
        <v>82</v>
      </c>
      <c r="AW2113" s="14" t="s">
        <v>34</v>
      </c>
      <c r="AX2113" s="14" t="s">
        <v>74</v>
      </c>
      <c r="AY2113" s="255" t="s">
        <v>224</v>
      </c>
    </row>
    <row r="2114" s="13" customFormat="1">
      <c r="A2114" s="13"/>
      <c r="B2114" s="229"/>
      <c r="C2114" s="230"/>
      <c r="D2114" s="231" t="s">
        <v>268</v>
      </c>
      <c r="E2114" s="232" t="s">
        <v>19</v>
      </c>
      <c r="F2114" s="233" t="s">
        <v>250</v>
      </c>
      <c r="G2114" s="230"/>
      <c r="H2114" s="234">
        <v>7</v>
      </c>
      <c r="I2114" s="235"/>
      <c r="J2114" s="230"/>
      <c r="K2114" s="230"/>
      <c r="L2114" s="236"/>
      <c r="M2114" s="237"/>
      <c r="N2114" s="238"/>
      <c r="O2114" s="238"/>
      <c r="P2114" s="238"/>
      <c r="Q2114" s="238"/>
      <c r="R2114" s="238"/>
      <c r="S2114" s="238"/>
      <c r="T2114" s="23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40" t="s">
        <v>268</v>
      </c>
      <c r="AU2114" s="240" t="s">
        <v>93</v>
      </c>
      <c r="AV2114" s="13" t="s">
        <v>93</v>
      </c>
      <c r="AW2114" s="13" t="s">
        <v>34</v>
      </c>
      <c r="AX2114" s="13" t="s">
        <v>74</v>
      </c>
      <c r="AY2114" s="240" t="s">
        <v>224</v>
      </c>
    </row>
    <row r="2115" s="15" customFormat="1">
      <c r="A2115" s="15"/>
      <c r="B2115" s="256"/>
      <c r="C2115" s="257"/>
      <c r="D2115" s="231" t="s">
        <v>268</v>
      </c>
      <c r="E2115" s="258" t="s">
        <v>19</v>
      </c>
      <c r="F2115" s="259" t="s">
        <v>300</v>
      </c>
      <c r="G2115" s="257"/>
      <c r="H2115" s="260">
        <v>74</v>
      </c>
      <c r="I2115" s="261"/>
      <c r="J2115" s="257"/>
      <c r="K2115" s="257"/>
      <c r="L2115" s="262"/>
      <c r="M2115" s="263"/>
      <c r="N2115" s="264"/>
      <c r="O2115" s="264"/>
      <c r="P2115" s="264"/>
      <c r="Q2115" s="264"/>
      <c r="R2115" s="264"/>
      <c r="S2115" s="264"/>
      <c r="T2115" s="265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66" t="s">
        <v>268</v>
      </c>
      <c r="AU2115" s="266" t="s">
        <v>93</v>
      </c>
      <c r="AV2115" s="15" t="s">
        <v>108</v>
      </c>
      <c r="AW2115" s="15" t="s">
        <v>34</v>
      </c>
      <c r="AX2115" s="15" t="s">
        <v>82</v>
      </c>
      <c r="AY2115" s="266" t="s">
        <v>224</v>
      </c>
    </row>
    <row r="2116" s="2" customFormat="1" ht="37.8" customHeight="1">
      <c r="A2116" s="41"/>
      <c r="B2116" s="42"/>
      <c r="C2116" s="286" t="s">
        <v>2059</v>
      </c>
      <c r="D2116" s="286" t="s">
        <v>572</v>
      </c>
      <c r="E2116" s="287" t="s">
        <v>2060</v>
      </c>
      <c r="F2116" s="288" t="s">
        <v>2061</v>
      </c>
      <c r="G2116" s="289" t="s">
        <v>595</v>
      </c>
      <c r="H2116" s="290">
        <v>4</v>
      </c>
      <c r="I2116" s="291"/>
      <c r="J2116" s="292">
        <f>ROUND(I2116*H2116,2)</f>
        <v>0</v>
      </c>
      <c r="K2116" s="288" t="s">
        <v>19</v>
      </c>
      <c r="L2116" s="293"/>
      <c r="M2116" s="294" t="s">
        <v>19</v>
      </c>
      <c r="N2116" s="295" t="s">
        <v>46</v>
      </c>
      <c r="O2116" s="87"/>
      <c r="P2116" s="225">
        <f>O2116*H2116</f>
        <v>0</v>
      </c>
      <c r="Q2116" s="225">
        <v>0.01553</v>
      </c>
      <c r="R2116" s="225">
        <f>Q2116*H2116</f>
        <v>0.062120000000000002</v>
      </c>
      <c r="S2116" s="225">
        <v>0</v>
      </c>
      <c r="T2116" s="226">
        <f>S2116*H2116</f>
        <v>0</v>
      </c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R2116" s="227" t="s">
        <v>254</v>
      </c>
      <c r="AT2116" s="227" t="s">
        <v>572</v>
      </c>
      <c r="AU2116" s="227" t="s">
        <v>93</v>
      </c>
      <c r="AY2116" s="20" t="s">
        <v>224</v>
      </c>
      <c r="BE2116" s="228">
        <f>IF(N2116="základní",J2116,0)</f>
        <v>0</v>
      </c>
      <c r="BF2116" s="228">
        <f>IF(N2116="snížená",J2116,0)</f>
        <v>0</v>
      </c>
      <c r="BG2116" s="228">
        <f>IF(N2116="zákl. přenesená",J2116,0)</f>
        <v>0</v>
      </c>
      <c r="BH2116" s="228">
        <f>IF(N2116="sníž. přenesená",J2116,0)</f>
        <v>0</v>
      </c>
      <c r="BI2116" s="228">
        <f>IF(N2116="nulová",J2116,0)</f>
        <v>0</v>
      </c>
      <c r="BJ2116" s="20" t="s">
        <v>93</v>
      </c>
      <c r="BK2116" s="228">
        <f>ROUND(I2116*H2116,2)</f>
        <v>0</v>
      </c>
      <c r="BL2116" s="20" t="s">
        <v>231</v>
      </c>
      <c r="BM2116" s="227" t="s">
        <v>2062</v>
      </c>
    </row>
    <row r="2117" s="14" customFormat="1">
      <c r="A2117" s="14"/>
      <c r="B2117" s="246"/>
      <c r="C2117" s="247"/>
      <c r="D2117" s="231" t="s">
        <v>268</v>
      </c>
      <c r="E2117" s="248" t="s">
        <v>19</v>
      </c>
      <c r="F2117" s="249" t="s">
        <v>2063</v>
      </c>
      <c r="G2117" s="247"/>
      <c r="H2117" s="248" t="s">
        <v>19</v>
      </c>
      <c r="I2117" s="250"/>
      <c r="J2117" s="247"/>
      <c r="K2117" s="247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268</v>
      </c>
      <c r="AU2117" s="255" t="s">
        <v>93</v>
      </c>
      <c r="AV2117" s="14" t="s">
        <v>82</v>
      </c>
      <c r="AW2117" s="14" t="s">
        <v>34</v>
      </c>
      <c r="AX2117" s="14" t="s">
        <v>74</v>
      </c>
      <c r="AY2117" s="255" t="s">
        <v>224</v>
      </c>
    </row>
    <row r="2118" s="13" customFormat="1">
      <c r="A2118" s="13"/>
      <c r="B2118" s="229"/>
      <c r="C2118" s="230"/>
      <c r="D2118" s="231" t="s">
        <v>268</v>
      </c>
      <c r="E2118" s="232" t="s">
        <v>19</v>
      </c>
      <c r="F2118" s="233" t="s">
        <v>93</v>
      </c>
      <c r="G2118" s="230"/>
      <c r="H2118" s="234">
        <v>2</v>
      </c>
      <c r="I2118" s="235"/>
      <c r="J2118" s="230"/>
      <c r="K2118" s="230"/>
      <c r="L2118" s="236"/>
      <c r="M2118" s="237"/>
      <c r="N2118" s="238"/>
      <c r="O2118" s="238"/>
      <c r="P2118" s="238"/>
      <c r="Q2118" s="238"/>
      <c r="R2118" s="238"/>
      <c r="S2118" s="238"/>
      <c r="T2118" s="239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0" t="s">
        <v>268</v>
      </c>
      <c r="AU2118" s="240" t="s">
        <v>93</v>
      </c>
      <c r="AV2118" s="13" t="s">
        <v>93</v>
      </c>
      <c r="AW2118" s="13" t="s">
        <v>34</v>
      </c>
      <c r="AX2118" s="13" t="s">
        <v>74</v>
      </c>
      <c r="AY2118" s="240" t="s">
        <v>224</v>
      </c>
    </row>
    <row r="2119" s="14" customFormat="1">
      <c r="A2119" s="14"/>
      <c r="B2119" s="246"/>
      <c r="C2119" s="247"/>
      <c r="D2119" s="231" t="s">
        <v>268</v>
      </c>
      <c r="E2119" s="248" t="s">
        <v>19</v>
      </c>
      <c r="F2119" s="249" t="s">
        <v>2064</v>
      </c>
      <c r="G2119" s="247"/>
      <c r="H2119" s="248" t="s">
        <v>19</v>
      </c>
      <c r="I2119" s="250"/>
      <c r="J2119" s="247"/>
      <c r="K2119" s="247"/>
      <c r="L2119" s="251"/>
      <c r="M2119" s="252"/>
      <c r="N2119" s="253"/>
      <c r="O2119" s="253"/>
      <c r="P2119" s="253"/>
      <c r="Q2119" s="253"/>
      <c r="R2119" s="253"/>
      <c r="S2119" s="253"/>
      <c r="T2119" s="25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5" t="s">
        <v>268</v>
      </c>
      <c r="AU2119" s="255" t="s">
        <v>93</v>
      </c>
      <c r="AV2119" s="14" t="s">
        <v>82</v>
      </c>
      <c r="AW2119" s="14" t="s">
        <v>34</v>
      </c>
      <c r="AX2119" s="14" t="s">
        <v>74</v>
      </c>
      <c r="AY2119" s="255" t="s">
        <v>224</v>
      </c>
    </row>
    <row r="2120" s="13" customFormat="1">
      <c r="A2120" s="13"/>
      <c r="B2120" s="229"/>
      <c r="C2120" s="230"/>
      <c r="D2120" s="231" t="s">
        <v>268</v>
      </c>
      <c r="E2120" s="232" t="s">
        <v>19</v>
      </c>
      <c r="F2120" s="233" t="s">
        <v>93</v>
      </c>
      <c r="G2120" s="230"/>
      <c r="H2120" s="234">
        <v>2</v>
      </c>
      <c r="I2120" s="235"/>
      <c r="J2120" s="230"/>
      <c r="K2120" s="230"/>
      <c r="L2120" s="236"/>
      <c r="M2120" s="237"/>
      <c r="N2120" s="238"/>
      <c r="O2120" s="238"/>
      <c r="P2120" s="238"/>
      <c r="Q2120" s="238"/>
      <c r="R2120" s="238"/>
      <c r="S2120" s="238"/>
      <c r="T2120" s="23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0" t="s">
        <v>268</v>
      </c>
      <c r="AU2120" s="240" t="s">
        <v>93</v>
      </c>
      <c r="AV2120" s="13" t="s">
        <v>93</v>
      </c>
      <c r="AW2120" s="13" t="s">
        <v>34</v>
      </c>
      <c r="AX2120" s="13" t="s">
        <v>74</v>
      </c>
      <c r="AY2120" s="240" t="s">
        <v>224</v>
      </c>
    </row>
    <row r="2121" s="16" customFormat="1">
      <c r="A2121" s="16"/>
      <c r="B2121" s="272"/>
      <c r="C2121" s="273"/>
      <c r="D2121" s="231" t="s">
        <v>268</v>
      </c>
      <c r="E2121" s="274" t="s">
        <v>19</v>
      </c>
      <c r="F2121" s="275" t="s">
        <v>351</v>
      </c>
      <c r="G2121" s="273"/>
      <c r="H2121" s="276">
        <v>4</v>
      </c>
      <c r="I2121" s="277"/>
      <c r="J2121" s="273"/>
      <c r="K2121" s="273"/>
      <c r="L2121" s="278"/>
      <c r="M2121" s="279"/>
      <c r="N2121" s="280"/>
      <c r="O2121" s="280"/>
      <c r="P2121" s="280"/>
      <c r="Q2121" s="280"/>
      <c r="R2121" s="280"/>
      <c r="S2121" s="280"/>
      <c r="T2121" s="281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T2121" s="282" t="s">
        <v>268</v>
      </c>
      <c r="AU2121" s="282" t="s">
        <v>93</v>
      </c>
      <c r="AV2121" s="16" t="s">
        <v>231</v>
      </c>
      <c r="AW2121" s="16" t="s">
        <v>34</v>
      </c>
      <c r="AX2121" s="16" t="s">
        <v>82</v>
      </c>
      <c r="AY2121" s="282" t="s">
        <v>224</v>
      </c>
    </row>
    <row r="2122" s="2" customFormat="1" ht="37.8" customHeight="1">
      <c r="A2122" s="41"/>
      <c r="B2122" s="42"/>
      <c r="C2122" s="286" t="s">
        <v>2065</v>
      </c>
      <c r="D2122" s="286" t="s">
        <v>572</v>
      </c>
      <c r="E2122" s="287" t="s">
        <v>2066</v>
      </c>
      <c r="F2122" s="288" t="s">
        <v>2067</v>
      </c>
      <c r="G2122" s="289" t="s">
        <v>595</v>
      </c>
      <c r="H2122" s="290">
        <v>9</v>
      </c>
      <c r="I2122" s="291"/>
      <c r="J2122" s="292">
        <f>ROUND(I2122*H2122,2)</f>
        <v>0</v>
      </c>
      <c r="K2122" s="288" t="s">
        <v>19</v>
      </c>
      <c r="L2122" s="293"/>
      <c r="M2122" s="294" t="s">
        <v>19</v>
      </c>
      <c r="N2122" s="295" t="s">
        <v>46</v>
      </c>
      <c r="O2122" s="87"/>
      <c r="P2122" s="225">
        <f>O2122*H2122</f>
        <v>0</v>
      </c>
      <c r="Q2122" s="225">
        <v>0.022120000000000001</v>
      </c>
      <c r="R2122" s="225">
        <f>Q2122*H2122</f>
        <v>0.19908000000000001</v>
      </c>
      <c r="S2122" s="225">
        <v>0</v>
      </c>
      <c r="T2122" s="226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7" t="s">
        <v>254</v>
      </c>
      <c r="AT2122" s="227" t="s">
        <v>572</v>
      </c>
      <c r="AU2122" s="227" t="s">
        <v>93</v>
      </c>
      <c r="AY2122" s="20" t="s">
        <v>224</v>
      </c>
      <c r="BE2122" s="228">
        <f>IF(N2122="základní",J2122,0)</f>
        <v>0</v>
      </c>
      <c r="BF2122" s="228">
        <f>IF(N2122="snížená",J2122,0)</f>
        <v>0</v>
      </c>
      <c r="BG2122" s="228">
        <f>IF(N2122="zákl. přenesená",J2122,0)</f>
        <v>0</v>
      </c>
      <c r="BH2122" s="228">
        <f>IF(N2122="sníž. přenesená",J2122,0)</f>
        <v>0</v>
      </c>
      <c r="BI2122" s="228">
        <f>IF(N2122="nulová",J2122,0)</f>
        <v>0</v>
      </c>
      <c r="BJ2122" s="20" t="s">
        <v>93</v>
      </c>
      <c r="BK2122" s="228">
        <f>ROUND(I2122*H2122,2)</f>
        <v>0</v>
      </c>
      <c r="BL2122" s="20" t="s">
        <v>231</v>
      </c>
      <c r="BM2122" s="227" t="s">
        <v>2068</v>
      </c>
    </row>
    <row r="2123" s="14" customFormat="1">
      <c r="A2123" s="14"/>
      <c r="B2123" s="246"/>
      <c r="C2123" s="247"/>
      <c r="D2123" s="231" t="s">
        <v>268</v>
      </c>
      <c r="E2123" s="248" t="s">
        <v>19</v>
      </c>
      <c r="F2123" s="249" t="s">
        <v>2069</v>
      </c>
      <c r="G2123" s="247"/>
      <c r="H2123" s="248" t="s">
        <v>19</v>
      </c>
      <c r="I2123" s="250"/>
      <c r="J2123" s="247"/>
      <c r="K2123" s="247"/>
      <c r="L2123" s="251"/>
      <c r="M2123" s="252"/>
      <c r="N2123" s="253"/>
      <c r="O2123" s="253"/>
      <c r="P2123" s="253"/>
      <c r="Q2123" s="253"/>
      <c r="R2123" s="253"/>
      <c r="S2123" s="253"/>
      <c r="T2123" s="25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5" t="s">
        <v>268</v>
      </c>
      <c r="AU2123" s="255" t="s">
        <v>93</v>
      </c>
      <c r="AV2123" s="14" t="s">
        <v>82</v>
      </c>
      <c r="AW2123" s="14" t="s">
        <v>34</v>
      </c>
      <c r="AX2123" s="14" t="s">
        <v>74</v>
      </c>
      <c r="AY2123" s="255" t="s">
        <v>224</v>
      </c>
    </row>
    <row r="2124" s="13" customFormat="1">
      <c r="A2124" s="13"/>
      <c r="B2124" s="229"/>
      <c r="C2124" s="230"/>
      <c r="D2124" s="231" t="s">
        <v>268</v>
      </c>
      <c r="E2124" s="232" t="s">
        <v>19</v>
      </c>
      <c r="F2124" s="233" t="s">
        <v>93</v>
      </c>
      <c r="G2124" s="230"/>
      <c r="H2124" s="234">
        <v>2</v>
      </c>
      <c r="I2124" s="235"/>
      <c r="J2124" s="230"/>
      <c r="K2124" s="230"/>
      <c r="L2124" s="236"/>
      <c r="M2124" s="237"/>
      <c r="N2124" s="238"/>
      <c r="O2124" s="238"/>
      <c r="P2124" s="238"/>
      <c r="Q2124" s="238"/>
      <c r="R2124" s="238"/>
      <c r="S2124" s="238"/>
      <c r="T2124" s="239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0" t="s">
        <v>268</v>
      </c>
      <c r="AU2124" s="240" t="s">
        <v>93</v>
      </c>
      <c r="AV2124" s="13" t="s">
        <v>93</v>
      </c>
      <c r="AW2124" s="13" t="s">
        <v>34</v>
      </c>
      <c r="AX2124" s="13" t="s">
        <v>74</v>
      </c>
      <c r="AY2124" s="240" t="s">
        <v>224</v>
      </c>
    </row>
    <row r="2125" s="14" customFormat="1">
      <c r="A2125" s="14"/>
      <c r="B2125" s="246"/>
      <c r="C2125" s="247"/>
      <c r="D2125" s="231" t="s">
        <v>268</v>
      </c>
      <c r="E2125" s="248" t="s">
        <v>19</v>
      </c>
      <c r="F2125" s="249" t="s">
        <v>2070</v>
      </c>
      <c r="G2125" s="247"/>
      <c r="H2125" s="248" t="s">
        <v>19</v>
      </c>
      <c r="I2125" s="250"/>
      <c r="J2125" s="247"/>
      <c r="K2125" s="247"/>
      <c r="L2125" s="251"/>
      <c r="M2125" s="252"/>
      <c r="N2125" s="253"/>
      <c r="O2125" s="253"/>
      <c r="P2125" s="253"/>
      <c r="Q2125" s="253"/>
      <c r="R2125" s="253"/>
      <c r="S2125" s="253"/>
      <c r="T2125" s="25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5" t="s">
        <v>268</v>
      </c>
      <c r="AU2125" s="255" t="s">
        <v>93</v>
      </c>
      <c r="AV2125" s="14" t="s">
        <v>82</v>
      </c>
      <c r="AW2125" s="14" t="s">
        <v>34</v>
      </c>
      <c r="AX2125" s="14" t="s">
        <v>74</v>
      </c>
      <c r="AY2125" s="255" t="s">
        <v>224</v>
      </c>
    </row>
    <row r="2126" s="13" customFormat="1">
      <c r="A2126" s="13"/>
      <c r="B2126" s="229"/>
      <c r="C2126" s="230"/>
      <c r="D2126" s="231" t="s">
        <v>268</v>
      </c>
      <c r="E2126" s="232" t="s">
        <v>19</v>
      </c>
      <c r="F2126" s="233" t="s">
        <v>93</v>
      </c>
      <c r="G2126" s="230"/>
      <c r="H2126" s="234">
        <v>2</v>
      </c>
      <c r="I2126" s="235"/>
      <c r="J2126" s="230"/>
      <c r="K2126" s="230"/>
      <c r="L2126" s="236"/>
      <c r="M2126" s="237"/>
      <c r="N2126" s="238"/>
      <c r="O2126" s="238"/>
      <c r="P2126" s="238"/>
      <c r="Q2126" s="238"/>
      <c r="R2126" s="238"/>
      <c r="S2126" s="238"/>
      <c r="T2126" s="239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40" t="s">
        <v>268</v>
      </c>
      <c r="AU2126" s="240" t="s">
        <v>93</v>
      </c>
      <c r="AV2126" s="13" t="s">
        <v>93</v>
      </c>
      <c r="AW2126" s="13" t="s">
        <v>34</v>
      </c>
      <c r="AX2126" s="13" t="s">
        <v>74</v>
      </c>
      <c r="AY2126" s="240" t="s">
        <v>224</v>
      </c>
    </row>
    <row r="2127" s="14" customFormat="1">
      <c r="A2127" s="14"/>
      <c r="B2127" s="246"/>
      <c r="C2127" s="247"/>
      <c r="D2127" s="231" t="s">
        <v>268</v>
      </c>
      <c r="E2127" s="248" t="s">
        <v>19</v>
      </c>
      <c r="F2127" s="249" t="s">
        <v>2071</v>
      </c>
      <c r="G2127" s="247"/>
      <c r="H2127" s="248" t="s">
        <v>19</v>
      </c>
      <c r="I2127" s="250"/>
      <c r="J2127" s="247"/>
      <c r="K2127" s="247"/>
      <c r="L2127" s="251"/>
      <c r="M2127" s="252"/>
      <c r="N2127" s="253"/>
      <c r="O2127" s="253"/>
      <c r="P2127" s="253"/>
      <c r="Q2127" s="253"/>
      <c r="R2127" s="253"/>
      <c r="S2127" s="253"/>
      <c r="T2127" s="25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5" t="s">
        <v>268</v>
      </c>
      <c r="AU2127" s="255" t="s">
        <v>93</v>
      </c>
      <c r="AV2127" s="14" t="s">
        <v>82</v>
      </c>
      <c r="AW2127" s="14" t="s">
        <v>34</v>
      </c>
      <c r="AX2127" s="14" t="s">
        <v>74</v>
      </c>
      <c r="AY2127" s="255" t="s">
        <v>224</v>
      </c>
    </row>
    <row r="2128" s="13" customFormat="1">
      <c r="A2128" s="13"/>
      <c r="B2128" s="229"/>
      <c r="C2128" s="230"/>
      <c r="D2128" s="231" t="s">
        <v>268</v>
      </c>
      <c r="E2128" s="232" t="s">
        <v>19</v>
      </c>
      <c r="F2128" s="233" t="s">
        <v>108</v>
      </c>
      <c r="G2128" s="230"/>
      <c r="H2128" s="234">
        <v>3</v>
      </c>
      <c r="I2128" s="235"/>
      <c r="J2128" s="230"/>
      <c r="K2128" s="230"/>
      <c r="L2128" s="236"/>
      <c r="M2128" s="237"/>
      <c r="N2128" s="238"/>
      <c r="O2128" s="238"/>
      <c r="P2128" s="238"/>
      <c r="Q2128" s="238"/>
      <c r="R2128" s="238"/>
      <c r="S2128" s="238"/>
      <c r="T2128" s="239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0" t="s">
        <v>268</v>
      </c>
      <c r="AU2128" s="240" t="s">
        <v>93</v>
      </c>
      <c r="AV2128" s="13" t="s">
        <v>93</v>
      </c>
      <c r="AW2128" s="13" t="s">
        <v>34</v>
      </c>
      <c r="AX2128" s="13" t="s">
        <v>74</v>
      </c>
      <c r="AY2128" s="240" t="s">
        <v>224</v>
      </c>
    </row>
    <row r="2129" s="14" customFormat="1">
      <c r="A2129" s="14"/>
      <c r="B2129" s="246"/>
      <c r="C2129" s="247"/>
      <c r="D2129" s="231" t="s">
        <v>268</v>
      </c>
      <c r="E2129" s="248" t="s">
        <v>19</v>
      </c>
      <c r="F2129" s="249" t="s">
        <v>2072</v>
      </c>
      <c r="G2129" s="247"/>
      <c r="H2129" s="248" t="s">
        <v>19</v>
      </c>
      <c r="I2129" s="250"/>
      <c r="J2129" s="247"/>
      <c r="K2129" s="247"/>
      <c r="L2129" s="251"/>
      <c r="M2129" s="252"/>
      <c r="N2129" s="253"/>
      <c r="O2129" s="253"/>
      <c r="P2129" s="253"/>
      <c r="Q2129" s="253"/>
      <c r="R2129" s="253"/>
      <c r="S2129" s="253"/>
      <c r="T2129" s="25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5" t="s">
        <v>268</v>
      </c>
      <c r="AU2129" s="255" t="s">
        <v>93</v>
      </c>
      <c r="AV2129" s="14" t="s">
        <v>82</v>
      </c>
      <c r="AW2129" s="14" t="s">
        <v>34</v>
      </c>
      <c r="AX2129" s="14" t="s">
        <v>74</v>
      </c>
      <c r="AY2129" s="255" t="s">
        <v>224</v>
      </c>
    </row>
    <row r="2130" s="13" customFormat="1">
      <c r="A2130" s="13"/>
      <c r="B2130" s="229"/>
      <c r="C2130" s="230"/>
      <c r="D2130" s="231" t="s">
        <v>268</v>
      </c>
      <c r="E2130" s="232" t="s">
        <v>19</v>
      </c>
      <c r="F2130" s="233" t="s">
        <v>93</v>
      </c>
      <c r="G2130" s="230"/>
      <c r="H2130" s="234">
        <v>2</v>
      </c>
      <c r="I2130" s="235"/>
      <c r="J2130" s="230"/>
      <c r="K2130" s="230"/>
      <c r="L2130" s="236"/>
      <c r="M2130" s="237"/>
      <c r="N2130" s="238"/>
      <c r="O2130" s="238"/>
      <c r="P2130" s="238"/>
      <c r="Q2130" s="238"/>
      <c r="R2130" s="238"/>
      <c r="S2130" s="238"/>
      <c r="T2130" s="23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40" t="s">
        <v>268</v>
      </c>
      <c r="AU2130" s="240" t="s">
        <v>93</v>
      </c>
      <c r="AV2130" s="13" t="s">
        <v>93</v>
      </c>
      <c r="AW2130" s="13" t="s">
        <v>34</v>
      </c>
      <c r="AX2130" s="13" t="s">
        <v>74</v>
      </c>
      <c r="AY2130" s="240" t="s">
        <v>224</v>
      </c>
    </row>
    <row r="2131" s="16" customFormat="1">
      <c r="A2131" s="16"/>
      <c r="B2131" s="272"/>
      <c r="C2131" s="273"/>
      <c r="D2131" s="231" t="s">
        <v>268</v>
      </c>
      <c r="E2131" s="274" t="s">
        <v>19</v>
      </c>
      <c r="F2131" s="275" t="s">
        <v>351</v>
      </c>
      <c r="G2131" s="273"/>
      <c r="H2131" s="276">
        <v>9</v>
      </c>
      <c r="I2131" s="277"/>
      <c r="J2131" s="273"/>
      <c r="K2131" s="273"/>
      <c r="L2131" s="278"/>
      <c r="M2131" s="279"/>
      <c r="N2131" s="280"/>
      <c r="O2131" s="280"/>
      <c r="P2131" s="280"/>
      <c r="Q2131" s="280"/>
      <c r="R2131" s="280"/>
      <c r="S2131" s="280"/>
      <c r="T2131" s="281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T2131" s="282" t="s">
        <v>268</v>
      </c>
      <c r="AU2131" s="282" t="s">
        <v>93</v>
      </c>
      <c r="AV2131" s="16" t="s">
        <v>231</v>
      </c>
      <c r="AW2131" s="16" t="s">
        <v>34</v>
      </c>
      <c r="AX2131" s="16" t="s">
        <v>82</v>
      </c>
      <c r="AY2131" s="282" t="s">
        <v>224</v>
      </c>
    </row>
    <row r="2132" s="2" customFormat="1" ht="37.8" customHeight="1">
      <c r="A2132" s="41"/>
      <c r="B2132" s="42"/>
      <c r="C2132" s="286" t="s">
        <v>2073</v>
      </c>
      <c r="D2132" s="286" t="s">
        <v>572</v>
      </c>
      <c r="E2132" s="287" t="s">
        <v>2074</v>
      </c>
      <c r="F2132" s="288" t="s">
        <v>2075</v>
      </c>
      <c r="G2132" s="289" t="s">
        <v>595</v>
      </c>
      <c r="H2132" s="290">
        <v>13</v>
      </c>
      <c r="I2132" s="291"/>
      <c r="J2132" s="292">
        <f>ROUND(I2132*H2132,2)</f>
        <v>0</v>
      </c>
      <c r="K2132" s="288" t="s">
        <v>19</v>
      </c>
      <c r="L2132" s="293"/>
      <c r="M2132" s="294" t="s">
        <v>19</v>
      </c>
      <c r="N2132" s="295" t="s">
        <v>46</v>
      </c>
      <c r="O2132" s="87"/>
      <c r="P2132" s="225">
        <f>O2132*H2132</f>
        <v>0</v>
      </c>
      <c r="Q2132" s="225">
        <v>0.022120000000000001</v>
      </c>
      <c r="R2132" s="225">
        <f>Q2132*H2132</f>
        <v>0.28756000000000004</v>
      </c>
      <c r="S2132" s="225">
        <v>0</v>
      </c>
      <c r="T2132" s="226">
        <f>S2132*H2132</f>
        <v>0</v>
      </c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R2132" s="227" t="s">
        <v>254</v>
      </c>
      <c r="AT2132" s="227" t="s">
        <v>572</v>
      </c>
      <c r="AU2132" s="227" t="s">
        <v>93</v>
      </c>
      <c r="AY2132" s="20" t="s">
        <v>224</v>
      </c>
      <c r="BE2132" s="228">
        <f>IF(N2132="základní",J2132,0)</f>
        <v>0</v>
      </c>
      <c r="BF2132" s="228">
        <f>IF(N2132="snížená",J2132,0)</f>
        <v>0</v>
      </c>
      <c r="BG2132" s="228">
        <f>IF(N2132="zákl. přenesená",J2132,0)</f>
        <v>0</v>
      </c>
      <c r="BH2132" s="228">
        <f>IF(N2132="sníž. přenesená",J2132,0)</f>
        <v>0</v>
      </c>
      <c r="BI2132" s="228">
        <f>IF(N2132="nulová",J2132,0)</f>
        <v>0</v>
      </c>
      <c r="BJ2132" s="20" t="s">
        <v>93</v>
      </c>
      <c r="BK2132" s="228">
        <f>ROUND(I2132*H2132,2)</f>
        <v>0</v>
      </c>
      <c r="BL2132" s="20" t="s">
        <v>231</v>
      </c>
      <c r="BM2132" s="227" t="s">
        <v>2076</v>
      </c>
    </row>
    <row r="2133" s="14" customFormat="1">
      <c r="A2133" s="14"/>
      <c r="B2133" s="246"/>
      <c r="C2133" s="247"/>
      <c r="D2133" s="231" t="s">
        <v>268</v>
      </c>
      <c r="E2133" s="248" t="s">
        <v>19</v>
      </c>
      <c r="F2133" s="249" t="s">
        <v>2077</v>
      </c>
      <c r="G2133" s="247"/>
      <c r="H2133" s="248" t="s">
        <v>19</v>
      </c>
      <c r="I2133" s="250"/>
      <c r="J2133" s="247"/>
      <c r="K2133" s="247"/>
      <c r="L2133" s="251"/>
      <c r="M2133" s="252"/>
      <c r="N2133" s="253"/>
      <c r="O2133" s="253"/>
      <c r="P2133" s="253"/>
      <c r="Q2133" s="253"/>
      <c r="R2133" s="253"/>
      <c r="S2133" s="253"/>
      <c r="T2133" s="25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5" t="s">
        <v>268</v>
      </c>
      <c r="AU2133" s="255" t="s">
        <v>93</v>
      </c>
      <c r="AV2133" s="14" t="s">
        <v>82</v>
      </c>
      <c r="AW2133" s="14" t="s">
        <v>34</v>
      </c>
      <c r="AX2133" s="14" t="s">
        <v>74</v>
      </c>
      <c r="AY2133" s="255" t="s">
        <v>224</v>
      </c>
    </row>
    <row r="2134" s="13" customFormat="1">
      <c r="A2134" s="13"/>
      <c r="B2134" s="229"/>
      <c r="C2134" s="230"/>
      <c r="D2134" s="231" t="s">
        <v>268</v>
      </c>
      <c r="E2134" s="232" t="s">
        <v>19</v>
      </c>
      <c r="F2134" s="233" t="s">
        <v>82</v>
      </c>
      <c r="G2134" s="230"/>
      <c r="H2134" s="234">
        <v>1</v>
      </c>
      <c r="I2134" s="235"/>
      <c r="J2134" s="230"/>
      <c r="K2134" s="230"/>
      <c r="L2134" s="236"/>
      <c r="M2134" s="237"/>
      <c r="N2134" s="238"/>
      <c r="O2134" s="238"/>
      <c r="P2134" s="238"/>
      <c r="Q2134" s="238"/>
      <c r="R2134" s="238"/>
      <c r="S2134" s="238"/>
      <c r="T2134" s="239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0" t="s">
        <v>268</v>
      </c>
      <c r="AU2134" s="240" t="s">
        <v>93</v>
      </c>
      <c r="AV2134" s="13" t="s">
        <v>93</v>
      </c>
      <c r="AW2134" s="13" t="s">
        <v>34</v>
      </c>
      <c r="AX2134" s="13" t="s">
        <v>74</v>
      </c>
      <c r="AY2134" s="240" t="s">
        <v>224</v>
      </c>
    </row>
    <row r="2135" s="14" customFormat="1">
      <c r="A2135" s="14"/>
      <c r="B2135" s="246"/>
      <c r="C2135" s="247"/>
      <c r="D2135" s="231" t="s">
        <v>268</v>
      </c>
      <c r="E2135" s="248" t="s">
        <v>19</v>
      </c>
      <c r="F2135" s="249" t="s">
        <v>2078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268</v>
      </c>
      <c r="AU2135" s="255" t="s">
        <v>93</v>
      </c>
      <c r="AV2135" s="14" t="s">
        <v>82</v>
      </c>
      <c r="AW2135" s="14" t="s">
        <v>34</v>
      </c>
      <c r="AX2135" s="14" t="s">
        <v>74</v>
      </c>
      <c r="AY2135" s="255" t="s">
        <v>224</v>
      </c>
    </row>
    <row r="2136" s="13" customFormat="1">
      <c r="A2136" s="13"/>
      <c r="B2136" s="229"/>
      <c r="C2136" s="230"/>
      <c r="D2136" s="231" t="s">
        <v>268</v>
      </c>
      <c r="E2136" s="232" t="s">
        <v>19</v>
      </c>
      <c r="F2136" s="233" t="s">
        <v>231</v>
      </c>
      <c r="G2136" s="230"/>
      <c r="H2136" s="234">
        <v>4</v>
      </c>
      <c r="I2136" s="235"/>
      <c r="J2136" s="230"/>
      <c r="K2136" s="230"/>
      <c r="L2136" s="236"/>
      <c r="M2136" s="237"/>
      <c r="N2136" s="238"/>
      <c r="O2136" s="238"/>
      <c r="P2136" s="238"/>
      <c r="Q2136" s="238"/>
      <c r="R2136" s="238"/>
      <c r="S2136" s="238"/>
      <c r="T2136" s="23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0" t="s">
        <v>268</v>
      </c>
      <c r="AU2136" s="240" t="s">
        <v>93</v>
      </c>
      <c r="AV2136" s="13" t="s">
        <v>93</v>
      </c>
      <c r="AW2136" s="13" t="s">
        <v>34</v>
      </c>
      <c r="AX2136" s="13" t="s">
        <v>74</v>
      </c>
      <c r="AY2136" s="240" t="s">
        <v>224</v>
      </c>
    </row>
    <row r="2137" s="14" customFormat="1">
      <c r="A2137" s="14"/>
      <c r="B2137" s="246"/>
      <c r="C2137" s="247"/>
      <c r="D2137" s="231" t="s">
        <v>268</v>
      </c>
      <c r="E2137" s="248" t="s">
        <v>19</v>
      </c>
      <c r="F2137" s="249" t="s">
        <v>2079</v>
      </c>
      <c r="G2137" s="247"/>
      <c r="H2137" s="248" t="s">
        <v>19</v>
      </c>
      <c r="I2137" s="250"/>
      <c r="J2137" s="247"/>
      <c r="K2137" s="247"/>
      <c r="L2137" s="251"/>
      <c r="M2137" s="252"/>
      <c r="N2137" s="253"/>
      <c r="O2137" s="253"/>
      <c r="P2137" s="253"/>
      <c r="Q2137" s="253"/>
      <c r="R2137" s="253"/>
      <c r="S2137" s="253"/>
      <c r="T2137" s="25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5" t="s">
        <v>268</v>
      </c>
      <c r="AU2137" s="255" t="s">
        <v>93</v>
      </c>
      <c r="AV2137" s="14" t="s">
        <v>82</v>
      </c>
      <c r="AW2137" s="14" t="s">
        <v>34</v>
      </c>
      <c r="AX2137" s="14" t="s">
        <v>74</v>
      </c>
      <c r="AY2137" s="255" t="s">
        <v>224</v>
      </c>
    </row>
    <row r="2138" s="13" customFormat="1">
      <c r="A2138" s="13"/>
      <c r="B2138" s="229"/>
      <c r="C2138" s="230"/>
      <c r="D2138" s="231" t="s">
        <v>268</v>
      </c>
      <c r="E2138" s="232" t="s">
        <v>19</v>
      </c>
      <c r="F2138" s="233" t="s">
        <v>93</v>
      </c>
      <c r="G2138" s="230"/>
      <c r="H2138" s="234">
        <v>2</v>
      </c>
      <c r="I2138" s="235"/>
      <c r="J2138" s="230"/>
      <c r="K2138" s="230"/>
      <c r="L2138" s="236"/>
      <c r="M2138" s="237"/>
      <c r="N2138" s="238"/>
      <c r="O2138" s="238"/>
      <c r="P2138" s="238"/>
      <c r="Q2138" s="238"/>
      <c r="R2138" s="238"/>
      <c r="S2138" s="238"/>
      <c r="T2138" s="23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0" t="s">
        <v>268</v>
      </c>
      <c r="AU2138" s="240" t="s">
        <v>93</v>
      </c>
      <c r="AV2138" s="13" t="s">
        <v>93</v>
      </c>
      <c r="AW2138" s="13" t="s">
        <v>34</v>
      </c>
      <c r="AX2138" s="13" t="s">
        <v>74</v>
      </c>
      <c r="AY2138" s="240" t="s">
        <v>224</v>
      </c>
    </row>
    <row r="2139" s="14" customFormat="1">
      <c r="A2139" s="14"/>
      <c r="B2139" s="246"/>
      <c r="C2139" s="247"/>
      <c r="D2139" s="231" t="s">
        <v>268</v>
      </c>
      <c r="E2139" s="248" t="s">
        <v>19</v>
      </c>
      <c r="F2139" s="249" t="s">
        <v>2080</v>
      </c>
      <c r="G2139" s="247"/>
      <c r="H2139" s="248" t="s">
        <v>19</v>
      </c>
      <c r="I2139" s="250"/>
      <c r="J2139" s="247"/>
      <c r="K2139" s="247"/>
      <c r="L2139" s="251"/>
      <c r="M2139" s="252"/>
      <c r="N2139" s="253"/>
      <c r="O2139" s="253"/>
      <c r="P2139" s="253"/>
      <c r="Q2139" s="253"/>
      <c r="R2139" s="253"/>
      <c r="S2139" s="253"/>
      <c r="T2139" s="25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5" t="s">
        <v>268</v>
      </c>
      <c r="AU2139" s="255" t="s">
        <v>93</v>
      </c>
      <c r="AV2139" s="14" t="s">
        <v>82</v>
      </c>
      <c r="AW2139" s="14" t="s">
        <v>34</v>
      </c>
      <c r="AX2139" s="14" t="s">
        <v>74</v>
      </c>
      <c r="AY2139" s="255" t="s">
        <v>224</v>
      </c>
    </row>
    <row r="2140" s="13" customFormat="1">
      <c r="A2140" s="13"/>
      <c r="B2140" s="229"/>
      <c r="C2140" s="230"/>
      <c r="D2140" s="231" t="s">
        <v>268</v>
      </c>
      <c r="E2140" s="232" t="s">
        <v>19</v>
      </c>
      <c r="F2140" s="233" t="s">
        <v>93</v>
      </c>
      <c r="G2140" s="230"/>
      <c r="H2140" s="234">
        <v>2</v>
      </c>
      <c r="I2140" s="235"/>
      <c r="J2140" s="230"/>
      <c r="K2140" s="230"/>
      <c r="L2140" s="236"/>
      <c r="M2140" s="237"/>
      <c r="N2140" s="238"/>
      <c r="O2140" s="238"/>
      <c r="P2140" s="238"/>
      <c r="Q2140" s="238"/>
      <c r="R2140" s="238"/>
      <c r="S2140" s="238"/>
      <c r="T2140" s="239"/>
      <c r="U2140" s="13"/>
      <c r="V2140" s="13"/>
      <c r="W2140" s="13"/>
      <c r="X2140" s="13"/>
      <c r="Y2140" s="13"/>
      <c r="Z2140" s="13"/>
      <c r="AA2140" s="13"/>
      <c r="AB2140" s="13"/>
      <c r="AC2140" s="13"/>
      <c r="AD2140" s="13"/>
      <c r="AE2140" s="13"/>
      <c r="AT2140" s="240" t="s">
        <v>268</v>
      </c>
      <c r="AU2140" s="240" t="s">
        <v>93</v>
      </c>
      <c r="AV2140" s="13" t="s">
        <v>93</v>
      </c>
      <c r="AW2140" s="13" t="s">
        <v>34</v>
      </c>
      <c r="AX2140" s="13" t="s">
        <v>74</v>
      </c>
      <c r="AY2140" s="240" t="s">
        <v>224</v>
      </c>
    </row>
    <row r="2141" s="14" customFormat="1">
      <c r="A2141" s="14"/>
      <c r="B2141" s="246"/>
      <c r="C2141" s="247"/>
      <c r="D2141" s="231" t="s">
        <v>268</v>
      </c>
      <c r="E2141" s="248" t="s">
        <v>19</v>
      </c>
      <c r="F2141" s="249" t="s">
        <v>2081</v>
      </c>
      <c r="G2141" s="247"/>
      <c r="H2141" s="248" t="s">
        <v>19</v>
      </c>
      <c r="I2141" s="250"/>
      <c r="J2141" s="247"/>
      <c r="K2141" s="247"/>
      <c r="L2141" s="251"/>
      <c r="M2141" s="252"/>
      <c r="N2141" s="253"/>
      <c r="O2141" s="253"/>
      <c r="P2141" s="253"/>
      <c r="Q2141" s="253"/>
      <c r="R2141" s="253"/>
      <c r="S2141" s="253"/>
      <c r="T2141" s="25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5" t="s">
        <v>268</v>
      </c>
      <c r="AU2141" s="255" t="s">
        <v>93</v>
      </c>
      <c r="AV2141" s="14" t="s">
        <v>82</v>
      </c>
      <c r="AW2141" s="14" t="s">
        <v>34</v>
      </c>
      <c r="AX2141" s="14" t="s">
        <v>74</v>
      </c>
      <c r="AY2141" s="255" t="s">
        <v>224</v>
      </c>
    </row>
    <row r="2142" s="13" customFormat="1">
      <c r="A2142" s="13"/>
      <c r="B2142" s="229"/>
      <c r="C2142" s="230"/>
      <c r="D2142" s="231" t="s">
        <v>268</v>
      </c>
      <c r="E2142" s="232" t="s">
        <v>19</v>
      </c>
      <c r="F2142" s="233" t="s">
        <v>93</v>
      </c>
      <c r="G2142" s="230"/>
      <c r="H2142" s="234">
        <v>2</v>
      </c>
      <c r="I2142" s="235"/>
      <c r="J2142" s="230"/>
      <c r="K2142" s="230"/>
      <c r="L2142" s="236"/>
      <c r="M2142" s="237"/>
      <c r="N2142" s="238"/>
      <c r="O2142" s="238"/>
      <c r="P2142" s="238"/>
      <c r="Q2142" s="238"/>
      <c r="R2142" s="238"/>
      <c r="S2142" s="238"/>
      <c r="T2142" s="239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40" t="s">
        <v>268</v>
      </c>
      <c r="AU2142" s="240" t="s">
        <v>93</v>
      </c>
      <c r="AV2142" s="13" t="s">
        <v>93</v>
      </c>
      <c r="AW2142" s="13" t="s">
        <v>34</v>
      </c>
      <c r="AX2142" s="13" t="s">
        <v>74</v>
      </c>
      <c r="AY2142" s="240" t="s">
        <v>224</v>
      </c>
    </row>
    <row r="2143" s="14" customFormat="1">
      <c r="A2143" s="14"/>
      <c r="B2143" s="246"/>
      <c r="C2143" s="247"/>
      <c r="D2143" s="231" t="s">
        <v>268</v>
      </c>
      <c r="E2143" s="248" t="s">
        <v>19</v>
      </c>
      <c r="F2143" s="249" t="s">
        <v>2082</v>
      </c>
      <c r="G2143" s="247"/>
      <c r="H2143" s="248" t="s">
        <v>19</v>
      </c>
      <c r="I2143" s="250"/>
      <c r="J2143" s="247"/>
      <c r="K2143" s="247"/>
      <c r="L2143" s="251"/>
      <c r="M2143" s="252"/>
      <c r="N2143" s="253"/>
      <c r="O2143" s="253"/>
      <c r="P2143" s="253"/>
      <c r="Q2143" s="253"/>
      <c r="R2143" s="253"/>
      <c r="S2143" s="253"/>
      <c r="T2143" s="25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5" t="s">
        <v>268</v>
      </c>
      <c r="AU2143" s="255" t="s">
        <v>93</v>
      </c>
      <c r="AV2143" s="14" t="s">
        <v>82</v>
      </c>
      <c r="AW2143" s="14" t="s">
        <v>34</v>
      </c>
      <c r="AX2143" s="14" t="s">
        <v>74</v>
      </c>
      <c r="AY2143" s="255" t="s">
        <v>224</v>
      </c>
    </row>
    <row r="2144" s="13" customFormat="1">
      <c r="A2144" s="13"/>
      <c r="B2144" s="229"/>
      <c r="C2144" s="230"/>
      <c r="D2144" s="231" t="s">
        <v>268</v>
      </c>
      <c r="E2144" s="232" t="s">
        <v>19</v>
      </c>
      <c r="F2144" s="233" t="s">
        <v>93</v>
      </c>
      <c r="G2144" s="230"/>
      <c r="H2144" s="234">
        <v>2</v>
      </c>
      <c r="I2144" s="235"/>
      <c r="J2144" s="230"/>
      <c r="K2144" s="230"/>
      <c r="L2144" s="236"/>
      <c r="M2144" s="237"/>
      <c r="N2144" s="238"/>
      <c r="O2144" s="238"/>
      <c r="P2144" s="238"/>
      <c r="Q2144" s="238"/>
      <c r="R2144" s="238"/>
      <c r="S2144" s="238"/>
      <c r="T2144" s="23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0" t="s">
        <v>268</v>
      </c>
      <c r="AU2144" s="240" t="s">
        <v>93</v>
      </c>
      <c r="AV2144" s="13" t="s">
        <v>93</v>
      </c>
      <c r="AW2144" s="13" t="s">
        <v>34</v>
      </c>
      <c r="AX2144" s="13" t="s">
        <v>74</v>
      </c>
      <c r="AY2144" s="240" t="s">
        <v>224</v>
      </c>
    </row>
    <row r="2145" s="16" customFormat="1">
      <c r="A2145" s="16"/>
      <c r="B2145" s="272"/>
      <c r="C2145" s="273"/>
      <c r="D2145" s="231" t="s">
        <v>268</v>
      </c>
      <c r="E2145" s="274" t="s">
        <v>19</v>
      </c>
      <c r="F2145" s="275" t="s">
        <v>351</v>
      </c>
      <c r="G2145" s="273"/>
      <c r="H2145" s="276">
        <v>13</v>
      </c>
      <c r="I2145" s="277"/>
      <c r="J2145" s="273"/>
      <c r="K2145" s="273"/>
      <c r="L2145" s="278"/>
      <c r="M2145" s="279"/>
      <c r="N2145" s="280"/>
      <c r="O2145" s="280"/>
      <c r="P2145" s="280"/>
      <c r="Q2145" s="280"/>
      <c r="R2145" s="280"/>
      <c r="S2145" s="280"/>
      <c r="T2145" s="281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T2145" s="282" t="s">
        <v>268</v>
      </c>
      <c r="AU2145" s="282" t="s">
        <v>93</v>
      </c>
      <c r="AV2145" s="16" t="s">
        <v>231</v>
      </c>
      <c r="AW2145" s="16" t="s">
        <v>34</v>
      </c>
      <c r="AX2145" s="16" t="s">
        <v>82</v>
      </c>
      <c r="AY2145" s="282" t="s">
        <v>224</v>
      </c>
    </row>
    <row r="2146" s="2" customFormat="1" ht="44.25" customHeight="1">
      <c r="A2146" s="41"/>
      <c r="B2146" s="42"/>
      <c r="C2146" s="216" t="s">
        <v>2083</v>
      </c>
      <c r="D2146" s="216" t="s">
        <v>227</v>
      </c>
      <c r="E2146" s="217" t="s">
        <v>2084</v>
      </c>
      <c r="F2146" s="218" t="s">
        <v>2085</v>
      </c>
      <c r="G2146" s="219" t="s">
        <v>595</v>
      </c>
      <c r="H2146" s="220">
        <v>5</v>
      </c>
      <c r="I2146" s="221"/>
      <c r="J2146" s="222">
        <f>ROUND(I2146*H2146,2)</f>
        <v>0</v>
      </c>
      <c r="K2146" s="218" t="s">
        <v>312</v>
      </c>
      <c r="L2146" s="47"/>
      <c r="M2146" s="223" t="s">
        <v>19</v>
      </c>
      <c r="N2146" s="224" t="s">
        <v>46</v>
      </c>
      <c r="O2146" s="87"/>
      <c r="P2146" s="225">
        <f>O2146*H2146</f>
        <v>0</v>
      </c>
      <c r="Q2146" s="225">
        <v>0.54769000000000001</v>
      </c>
      <c r="R2146" s="225">
        <f>Q2146*H2146</f>
        <v>2.7384500000000003</v>
      </c>
      <c r="S2146" s="225">
        <v>0</v>
      </c>
      <c r="T2146" s="226">
        <f>S2146*H2146</f>
        <v>0</v>
      </c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R2146" s="227" t="s">
        <v>231</v>
      </c>
      <c r="AT2146" s="227" t="s">
        <v>227</v>
      </c>
      <c r="AU2146" s="227" t="s">
        <v>93</v>
      </c>
      <c r="AY2146" s="20" t="s">
        <v>224</v>
      </c>
      <c r="BE2146" s="228">
        <f>IF(N2146="základní",J2146,0)</f>
        <v>0</v>
      </c>
      <c r="BF2146" s="228">
        <f>IF(N2146="snížená",J2146,0)</f>
        <v>0</v>
      </c>
      <c r="BG2146" s="228">
        <f>IF(N2146="zákl. přenesená",J2146,0)</f>
        <v>0</v>
      </c>
      <c r="BH2146" s="228">
        <f>IF(N2146="sníž. přenesená",J2146,0)</f>
        <v>0</v>
      </c>
      <c r="BI2146" s="228">
        <f>IF(N2146="nulová",J2146,0)</f>
        <v>0</v>
      </c>
      <c r="BJ2146" s="20" t="s">
        <v>93</v>
      </c>
      <c r="BK2146" s="228">
        <f>ROUND(I2146*H2146,2)</f>
        <v>0</v>
      </c>
      <c r="BL2146" s="20" t="s">
        <v>231</v>
      </c>
      <c r="BM2146" s="227" t="s">
        <v>2086</v>
      </c>
    </row>
    <row r="2147" s="2" customFormat="1">
      <c r="A2147" s="41"/>
      <c r="B2147" s="42"/>
      <c r="C2147" s="43"/>
      <c r="D2147" s="267" t="s">
        <v>314</v>
      </c>
      <c r="E2147" s="43"/>
      <c r="F2147" s="268" t="s">
        <v>2087</v>
      </c>
      <c r="G2147" s="43"/>
      <c r="H2147" s="43"/>
      <c r="I2147" s="269"/>
      <c r="J2147" s="43"/>
      <c r="K2147" s="43"/>
      <c r="L2147" s="47"/>
      <c r="M2147" s="270"/>
      <c r="N2147" s="271"/>
      <c r="O2147" s="87"/>
      <c r="P2147" s="87"/>
      <c r="Q2147" s="87"/>
      <c r="R2147" s="87"/>
      <c r="S2147" s="87"/>
      <c r="T2147" s="88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T2147" s="20" t="s">
        <v>314</v>
      </c>
      <c r="AU2147" s="20" t="s">
        <v>93</v>
      </c>
    </row>
    <row r="2148" s="14" customFormat="1">
      <c r="A2148" s="14"/>
      <c r="B2148" s="246"/>
      <c r="C2148" s="247"/>
      <c r="D2148" s="231" t="s">
        <v>268</v>
      </c>
      <c r="E2148" s="248" t="s">
        <v>19</v>
      </c>
      <c r="F2148" s="249" t="s">
        <v>2088</v>
      </c>
      <c r="G2148" s="247"/>
      <c r="H2148" s="248" t="s">
        <v>19</v>
      </c>
      <c r="I2148" s="250"/>
      <c r="J2148" s="247"/>
      <c r="K2148" s="247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268</v>
      </c>
      <c r="AU2148" s="255" t="s">
        <v>93</v>
      </c>
      <c r="AV2148" s="14" t="s">
        <v>82</v>
      </c>
      <c r="AW2148" s="14" t="s">
        <v>34</v>
      </c>
      <c r="AX2148" s="14" t="s">
        <v>74</v>
      </c>
      <c r="AY2148" s="255" t="s">
        <v>224</v>
      </c>
    </row>
    <row r="2149" s="13" customFormat="1">
      <c r="A2149" s="13"/>
      <c r="B2149" s="229"/>
      <c r="C2149" s="230"/>
      <c r="D2149" s="231" t="s">
        <v>268</v>
      </c>
      <c r="E2149" s="232" t="s">
        <v>19</v>
      </c>
      <c r="F2149" s="233" t="s">
        <v>223</v>
      </c>
      <c r="G2149" s="230"/>
      <c r="H2149" s="234">
        <v>5</v>
      </c>
      <c r="I2149" s="235"/>
      <c r="J2149" s="230"/>
      <c r="K2149" s="230"/>
      <c r="L2149" s="236"/>
      <c r="M2149" s="237"/>
      <c r="N2149" s="238"/>
      <c r="O2149" s="238"/>
      <c r="P2149" s="238"/>
      <c r="Q2149" s="238"/>
      <c r="R2149" s="238"/>
      <c r="S2149" s="238"/>
      <c r="T2149" s="239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0" t="s">
        <v>268</v>
      </c>
      <c r="AU2149" s="240" t="s">
        <v>93</v>
      </c>
      <c r="AV2149" s="13" t="s">
        <v>93</v>
      </c>
      <c r="AW2149" s="13" t="s">
        <v>34</v>
      </c>
      <c r="AX2149" s="13" t="s">
        <v>82</v>
      </c>
      <c r="AY2149" s="240" t="s">
        <v>224</v>
      </c>
    </row>
    <row r="2150" s="2" customFormat="1" ht="33" customHeight="1">
      <c r="A2150" s="41"/>
      <c r="B2150" s="42"/>
      <c r="C2150" s="286" t="s">
        <v>2089</v>
      </c>
      <c r="D2150" s="286" t="s">
        <v>572</v>
      </c>
      <c r="E2150" s="287" t="s">
        <v>2090</v>
      </c>
      <c r="F2150" s="288" t="s">
        <v>2091</v>
      </c>
      <c r="G2150" s="289" t="s">
        <v>595</v>
      </c>
      <c r="H2150" s="290">
        <v>5</v>
      </c>
      <c r="I2150" s="291"/>
      <c r="J2150" s="292">
        <f>ROUND(I2150*H2150,2)</f>
        <v>0</v>
      </c>
      <c r="K2150" s="288" t="s">
        <v>19</v>
      </c>
      <c r="L2150" s="293"/>
      <c r="M2150" s="294" t="s">
        <v>19</v>
      </c>
      <c r="N2150" s="295" t="s">
        <v>46</v>
      </c>
      <c r="O2150" s="87"/>
      <c r="P2150" s="225">
        <f>O2150*H2150</f>
        <v>0</v>
      </c>
      <c r="Q2150" s="225">
        <v>0.022120000000000001</v>
      </c>
      <c r="R2150" s="225">
        <f>Q2150*H2150</f>
        <v>0.1106</v>
      </c>
      <c r="S2150" s="225">
        <v>0</v>
      </c>
      <c r="T2150" s="226">
        <f>S2150*H2150</f>
        <v>0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27" t="s">
        <v>254</v>
      </c>
      <c r="AT2150" s="227" t="s">
        <v>572</v>
      </c>
      <c r="AU2150" s="227" t="s">
        <v>93</v>
      </c>
      <c r="AY2150" s="20" t="s">
        <v>224</v>
      </c>
      <c r="BE2150" s="228">
        <f>IF(N2150="základní",J2150,0)</f>
        <v>0</v>
      </c>
      <c r="BF2150" s="228">
        <f>IF(N2150="snížená",J2150,0)</f>
        <v>0</v>
      </c>
      <c r="BG2150" s="228">
        <f>IF(N2150="zákl. přenesená",J2150,0)</f>
        <v>0</v>
      </c>
      <c r="BH2150" s="228">
        <f>IF(N2150="sníž. přenesená",J2150,0)</f>
        <v>0</v>
      </c>
      <c r="BI2150" s="228">
        <f>IF(N2150="nulová",J2150,0)</f>
        <v>0</v>
      </c>
      <c r="BJ2150" s="20" t="s">
        <v>93</v>
      </c>
      <c r="BK2150" s="228">
        <f>ROUND(I2150*H2150,2)</f>
        <v>0</v>
      </c>
      <c r="BL2150" s="20" t="s">
        <v>231</v>
      </c>
      <c r="BM2150" s="227" t="s">
        <v>2092</v>
      </c>
    </row>
    <row r="2151" s="14" customFormat="1">
      <c r="A2151" s="14"/>
      <c r="B2151" s="246"/>
      <c r="C2151" s="247"/>
      <c r="D2151" s="231" t="s">
        <v>268</v>
      </c>
      <c r="E2151" s="248" t="s">
        <v>19</v>
      </c>
      <c r="F2151" s="249" t="s">
        <v>2088</v>
      </c>
      <c r="G2151" s="247"/>
      <c r="H2151" s="248" t="s">
        <v>19</v>
      </c>
      <c r="I2151" s="250"/>
      <c r="J2151" s="247"/>
      <c r="K2151" s="247"/>
      <c r="L2151" s="251"/>
      <c r="M2151" s="252"/>
      <c r="N2151" s="253"/>
      <c r="O2151" s="253"/>
      <c r="P2151" s="253"/>
      <c r="Q2151" s="253"/>
      <c r="R2151" s="253"/>
      <c r="S2151" s="253"/>
      <c r="T2151" s="25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5" t="s">
        <v>268</v>
      </c>
      <c r="AU2151" s="255" t="s">
        <v>93</v>
      </c>
      <c r="AV2151" s="14" t="s">
        <v>82</v>
      </c>
      <c r="AW2151" s="14" t="s">
        <v>34</v>
      </c>
      <c r="AX2151" s="14" t="s">
        <v>74</v>
      </c>
      <c r="AY2151" s="255" t="s">
        <v>224</v>
      </c>
    </row>
    <row r="2152" s="13" customFormat="1">
      <c r="A2152" s="13"/>
      <c r="B2152" s="229"/>
      <c r="C2152" s="230"/>
      <c r="D2152" s="231" t="s">
        <v>268</v>
      </c>
      <c r="E2152" s="232" t="s">
        <v>19</v>
      </c>
      <c r="F2152" s="233" t="s">
        <v>223</v>
      </c>
      <c r="G2152" s="230"/>
      <c r="H2152" s="234">
        <v>5</v>
      </c>
      <c r="I2152" s="235"/>
      <c r="J2152" s="230"/>
      <c r="K2152" s="230"/>
      <c r="L2152" s="236"/>
      <c r="M2152" s="237"/>
      <c r="N2152" s="238"/>
      <c r="O2152" s="238"/>
      <c r="P2152" s="238"/>
      <c r="Q2152" s="238"/>
      <c r="R2152" s="238"/>
      <c r="S2152" s="238"/>
      <c r="T2152" s="239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0" t="s">
        <v>268</v>
      </c>
      <c r="AU2152" s="240" t="s">
        <v>93</v>
      </c>
      <c r="AV2152" s="13" t="s">
        <v>93</v>
      </c>
      <c r="AW2152" s="13" t="s">
        <v>34</v>
      </c>
      <c r="AX2152" s="13" t="s">
        <v>82</v>
      </c>
      <c r="AY2152" s="240" t="s">
        <v>224</v>
      </c>
    </row>
    <row r="2153" s="12" customFormat="1" ht="22.8" customHeight="1">
      <c r="A2153" s="12"/>
      <c r="B2153" s="200"/>
      <c r="C2153" s="201"/>
      <c r="D2153" s="202" t="s">
        <v>73</v>
      </c>
      <c r="E2153" s="214" t="s">
        <v>260</v>
      </c>
      <c r="F2153" s="214" t="s">
        <v>2093</v>
      </c>
      <c r="G2153" s="201"/>
      <c r="H2153" s="201"/>
      <c r="I2153" s="204"/>
      <c r="J2153" s="215">
        <f>BK2153</f>
        <v>0</v>
      </c>
      <c r="K2153" s="201"/>
      <c r="L2153" s="206"/>
      <c r="M2153" s="207"/>
      <c r="N2153" s="208"/>
      <c r="O2153" s="208"/>
      <c r="P2153" s="209">
        <f>SUM(P2154:P2248)</f>
        <v>0</v>
      </c>
      <c r="Q2153" s="208"/>
      <c r="R2153" s="209">
        <f>SUM(R2154:R2248)</f>
        <v>1.6658151000000001</v>
      </c>
      <c r="S2153" s="208"/>
      <c r="T2153" s="210">
        <f>SUM(T2154:T2248)</f>
        <v>0.061199999999999997</v>
      </c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R2153" s="211" t="s">
        <v>82</v>
      </c>
      <c r="AT2153" s="212" t="s">
        <v>73</v>
      </c>
      <c r="AU2153" s="212" t="s">
        <v>82</v>
      </c>
      <c r="AY2153" s="211" t="s">
        <v>224</v>
      </c>
      <c r="BK2153" s="213">
        <f>SUM(BK2154:BK2248)</f>
        <v>0</v>
      </c>
    </row>
    <row r="2154" s="2" customFormat="1" ht="44.25" customHeight="1">
      <c r="A2154" s="41"/>
      <c r="B2154" s="42"/>
      <c r="C2154" s="216" t="s">
        <v>2094</v>
      </c>
      <c r="D2154" s="216" t="s">
        <v>227</v>
      </c>
      <c r="E2154" s="217" t="s">
        <v>2095</v>
      </c>
      <c r="F2154" s="218" t="s">
        <v>2096</v>
      </c>
      <c r="G2154" s="219" t="s">
        <v>266</v>
      </c>
      <c r="H2154" s="220">
        <v>3005.6300000000001</v>
      </c>
      <c r="I2154" s="221"/>
      <c r="J2154" s="222">
        <f>ROUND(I2154*H2154,2)</f>
        <v>0</v>
      </c>
      <c r="K2154" s="218" t="s">
        <v>312</v>
      </c>
      <c r="L2154" s="47"/>
      <c r="M2154" s="223" t="s">
        <v>19</v>
      </c>
      <c r="N2154" s="224" t="s">
        <v>46</v>
      </c>
      <c r="O2154" s="87"/>
      <c r="P2154" s="225">
        <f>O2154*H2154</f>
        <v>0</v>
      </c>
      <c r="Q2154" s="225">
        <v>0</v>
      </c>
      <c r="R2154" s="225">
        <f>Q2154*H2154</f>
        <v>0</v>
      </c>
      <c r="S2154" s="225">
        <v>0</v>
      </c>
      <c r="T2154" s="226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7" t="s">
        <v>231</v>
      </c>
      <c r="AT2154" s="227" t="s">
        <v>227</v>
      </c>
      <c r="AU2154" s="227" t="s">
        <v>93</v>
      </c>
      <c r="AY2154" s="20" t="s">
        <v>224</v>
      </c>
      <c r="BE2154" s="228">
        <f>IF(N2154="základní",J2154,0)</f>
        <v>0</v>
      </c>
      <c r="BF2154" s="228">
        <f>IF(N2154="snížená",J2154,0)</f>
        <v>0</v>
      </c>
      <c r="BG2154" s="228">
        <f>IF(N2154="zákl. přenesená",J2154,0)</f>
        <v>0</v>
      </c>
      <c r="BH2154" s="228">
        <f>IF(N2154="sníž. přenesená",J2154,0)</f>
        <v>0</v>
      </c>
      <c r="BI2154" s="228">
        <f>IF(N2154="nulová",J2154,0)</f>
        <v>0</v>
      </c>
      <c r="BJ2154" s="20" t="s">
        <v>93</v>
      </c>
      <c r="BK2154" s="228">
        <f>ROUND(I2154*H2154,2)</f>
        <v>0</v>
      </c>
      <c r="BL2154" s="20" t="s">
        <v>231</v>
      </c>
      <c r="BM2154" s="227" t="s">
        <v>2097</v>
      </c>
    </row>
    <row r="2155" s="2" customFormat="1">
      <c r="A2155" s="41"/>
      <c r="B2155" s="42"/>
      <c r="C2155" s="43"/>
      <c r="D2155" s="267" t="s">
        <v>314</v>
      </c>
      <c r="E2155" s="43"/>
      <c r="F2155" s="268" t="s">
        <v>2098</v>
      </c>
      <c r="G2155" s="43"/>
      <c r="H2155" s="43"/>
      <c r="I2155" s="269"/>
      <c r="J2155" s="43"/>
      <c r="K2155" s="43"/>
      <c r="L2155" s="47"/>
      <c r="M2155" s="270"/>
      <c r="N2155" s="271"/>
      <c r="O2155" s="87"/>
      <c r="P2155" s="87"/>
      <c r="Q2155" s="87"/>
      <c r="R2155" s="87"/>
      <c r="S2155" s="87"/>
      <c r="T2155" s="88"/>
      <c r="U2155" s="41"/>
      <c r="V2155" s="41"/>
      <c r="W2155" s="41"/>
      <c r="X2155" s="41"/>
      <c r="Y2155" s="41"/>
      <c r="Z2155" s="41"/>
      <c r="AA2155" s="41"/>
      <c r="AB2155" s="41"/>
      <c r="AC2155" s="41"/>
      <c r="AD2155" s="41"/>
      <c r="AE2155" s="41"/>
      <c r="AT2155" s="20" t="s">
        <v>314</v>
      </c>
      <c r="AU2155" s="20" t="s">
        <v>93</v>
      </c>
    </row>
    <row r="2156" s="13" customFormat="1">
      <c r="A2156" s="13"/>
      <c r="B2156" s="229"/>
      <c r="C2156" s="230"/>
      <c r="D2156" s="231" t="s">
        <v>268</v>
      </c>
      <c r="E2156" s="232" t="s">
        <v>19</v>
      </c>
      <c r="F2156" s="233" t="s">
        <v>2099</v>
      </c>
      <c r="G2156" s="230"/>
      <c r="H2156" s="234">
        <v>2606.6379999999999</v>
      </c>
      <c r="I2156" s="235"/>
      <c r="J2156" s="230"/>
      <c r="K2156" s="230"/>
      <c r="L2156" s="236"/>
      <c r="M2156" s="237"/>
      <c r="N2156" s="238"/>
      <c r="O2156" s="238"/>
      <c r="P2156" s="238"/>
      <c r="Q2156" s="238"/>
      <c r="R2156" s="238"/>
      <c r="S2156" s="238"/>
      <c r="T2156" s="239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40" t="s">
        <v>268</v>
      </c>
      <c r="AU2156" s="240" t="s">
        <v>93</v>
      </c>
      <c r="AV2156" s="13" t="s">
        <v>93</v>
      </c>
      <c r="AW2156" s="13" t="s">
        <v>34</v>
      </c>
      <c r="AX2156" s="13" t="s">
        <v>74</v>
      </c>
      <c r="AY2156" s="240" t="s">
        <v>224</v>
      </c>
    </row>
    <row r="2157" s="13" customFormat="1">
      <c r="A2157" s="13"/>
      <c r="B2157" s="229"/>
      <c r="C2157" s="230"/>
      <c r="D2157" s="231" t="s">
        <v>268</v>
      </c>
      <c r="E2157" s="232" t="s">
        <v>19</v>
      </c>
      <c r="F2157" s="233" t="s">
        <v>2100</v>
      </c>
      <c r="G2157" s="230"/>
      <c r="H2157" s="234">
        <v>398.99200000000002</v>
      </c>
      <c r="I2157" s="235"/>
      <c r="J2157" s="230"/>
      <c r="K2157" s="230"/>
      <c r="L2157" s="236"/>
      <c r="M2157" s="237"/>
      <c r="N2157" s="238"/>
      <c r="O2157" s="238"/>
      <c r="P2157" s="238"/>
      <c r="Q2157" s="238"/>
      <c r="R2157" s="238"/>
      <c r="S2157" s="238"/>
      <c r="T2157" s="239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0" t="s">
        <v>268</v>
      </c>
      <c r="AU2157" s="240" t="s">
        <v>93</v>
      </c>
      <c r="AV2157" s="13" t="s">
        <v>93</v>
      </c>
      <c r="AW2157" s="13" t="s">
        <v>34</v>
      </c>
      <c r="AX2157" s="13" t="s">
        <v>74</v>
      </c>
      <c r="AY2157" s="240" t="s">
        <v>224</v>
      </c>
    </row>
    <row r="2158" s="16" customFormat="1">
      <c r="A2158" s="16"/>
      <c r="B2158" s="272"/>
      <c r="C2158" s="273"/>
      <c r="D2158" s="231" t="s">
        <v>268</v>
      </c>
      <c r="E2158" s="274" t="s">
        <v>19</v>
      </c>
      <c r="F2158" s="275" t="s">
        <v>351</v>
      </c>
      <c r="G2158" s="273"/>
      <c r="H2158" s="276">
        <v>3005.6300000000001</v>
      </c>
      <c r="I2158" s="277"/>
      <c r="J2158" s="273"/>
      <c r="K2158" s="273"/>
      <c r="L2158" s="278"/>
      <c r="M2158" s="279"/>
      <c r="N2158" s="280"/>
      <c r="O2158" s="280"/>
      <c r="P2158" s="280"/>
      <c r="Q2158" s="280"/>
      <c r="R2158" s="280"/>
      <c r="S2158" s="280"/>
      <c r="T2158" s="281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T2158" s="282" t="s">
        <v>268</v>
      </c>
      <c r="AU2158" s="282" t="s">
        <v>93</v>
      </c>
      <c r="AV2158" s="16" t="s">
        <v>231</v>
      </c>
      <c r="AW2158" s="16" t="s">
        <v>34</v>
      </c>
      <c r="AX2158" s="16" t="s">
        <v>82</v>
      </c>
      <c r="AY2158" s="282" t="s">
        <v>224</v>
      </c>
    </row>
    <row r="2159" s="2" customFormat="1" ht="55.5" customHeight="1">
      <c r="A2159" s="41"/>
      <c r="B2159" s="42"/>
      <c r="C2159" s="216" t="s">
        <v>2101</v>
      </c>
      <c r="D2159" s="216" t="s">
        <v>227</v>
      </c>
      <c r="E2159" s="217" t="s">
        <v>2102</v>
      </c>
      <c r="F2159" s="218" t="s">
        <v>2103</v>
      </c>
      <c r="G2159" s="219" t="s">
        <v>266</v>
      </c>
      <c r="H2159" s="220">
        <v>180337.79999999999</v>
      </c>
      <c r="I2159" s="221"/>
      <c r="J2159" s="222">
        <f>ROUND(I2159*H2159,2)</f>
        <v>0</v>
      </c>
      <c r="K2159" s="218" t="s">
        <v>312</v>
      </c>
      <c r="L2159" s="47"/>
      <c r="M2159" s="223" t="s">
        <v>19</v>
      </c>
      <c r="N2159" s="224" t="s">
        <v>46</v>
      </c>
      <c r="O2159" s="87"/>
      <c r="P2159" s="225">
        <f>O2159*H2159</f>
        <v>0</v>
      </c>
      <c r="Q2159" s="225">
        <v>0</v>
      </c>
      <c r="R2159" s="225">
        <f>Q2159*H2159</f>
        <v>0</v>
      </c>
      <c r="S2159" s="225">
        <v>0</v>
      </c>
      <c r="T2159" s="226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7" t="s">
        <v>231</v>
      </c>
      <c r="AT2159" s="227" t="s">
        <v>227</v>
      </c>
      <c r="AU2159" s="227" t="s">
        <v>93</v>
      </c>
      <c r="AY2159" s="20" t="s">
        <v>224</v>
      </c>
      <c r="BE2159" s="228">
        <f>IF(N2159="základní",J2159,0)</f>
        <v>0</v>
      </c>
      <c r="BF2159" s="228">
        <f>IF(N2159="snížená",J2159,0)</f>
        <v>0</v>
      </c>
      <c r="BG2159" s="228">
        <f>IF(N2159="zákl. přenesená",J2159,0)</f>
        <v>0</v>
      </c>
      <c r="BH2159" s="228">
        <f>IF(N2159="sníž. přenesená",J2159,0)</f>
        <v>0</v>
      </c>
      <c r="BI2159" s="228">
        <f>IF(N2159="nulová",J2159,0)</f>
        <v>0</v>
      </c>
      <c r="BJ2159" s="20" t="s">
        <v>93</v>
      </c>
      <c r="BK2159" s="228">
        <f>ROUND(I2159*H2159,2)</f>
        <v>0</v>
      </c>
      <c r="BL2159" s="20" t="s">
        <v>231</v>
      </c>
      <c r="BM2159" s="227" t="s">
        <v>2104</v>
      </c>
    </row>
    <row r="2160" s="2" customFormat="1">
      <c r="A2160" s="41"/>
      <c r="B2160" s="42"/>
      <c r="C2160" s="43"/>
      <c r="D2160" s="267" t="s">
        <v>314</v>
      </c>
      <c r="E2160" s="43"/>
      <c r="F2160" s="268" t="s">
        <v>2105</v>
      </c>
      <c r="G2160" s="43"/>
      <c r="H2160" s="43"/>
      <c r="I2160" s="269"/>
      <c r="J2160" s="43"/>
      <c r="K2160" s="43"/>
      <c r="L2160" s="47"/>
      <c r="M2160" s="270"/>
      <c r="N2160" s="271"/>
      <c r="O2160" s="87"/>
      <c r="P2160" s="87"/>
      <c r="Q2160" s="87"/>
      <c r="R2160" s="87"/>
      <c r="S2160" s="87"/>
      <c r="T2160" s="88"/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T2160" s="20" t="s">
        <v>314</v>
      </c>
      <c r="AU2160" s="20" t="s">
        <v>93</v>
      </c>
    </row>
    <row r="2161" s="13" customFormat="1">
      <c r="A2161" s="13"/>
      <c r="B2161" s="229"/>
      <c r="C2161" s="230"/>
      <c r="D2161" s="231" t="s">
        <v>268</v>
      </c>
      <c r="E2161" s="232" t="s">
        <v>19</v>
      </c>
      <c r="F2161" s="233" t="s">
        <v>2106</v>
      </c>
      <c r="G2161" s="230"/>
      <c r="H2161" s="234">
        <v>180337.79999999999</v>
      </c>
      <c r="I2161" s="235"/>
      <c r="J2161" s="230"/>
      <c r="K2161" s="230"/>
      <c r="L2161" s="236"/>
      <c r="M2161" s="237"/>
      <c r="N2161" s="238"/>
      <c r="O2161" s="238"/>
      <c r="P2161" s="238"/>
      <c r="Q2161" s="238"/>
      <c r="R2161" s="238"/>
      <c r="S2161" s="238"/>
      <c r="T2161" s="239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0" t="s">
        <v>268</v>
      </c>
      <c r="AU2161" s="240" t="s">
        <v>93</v>
      </c>
      <c r="AV2161" s="13" t="s">
        <v>93</v>
      </c>
      <c r="AW2161" s="13" t="s">
        <v>34</v>
      </c>
      <c r="AX2161" s="13" t="s">
        <v>82</v>
      </c>
      <c r="AY2161" s="240" t="s">
        <v>224</v>
      </c>
    </row>
    <row r="2162" s="2" customFormat="1" ht="44.25" customHeight="1">
      <c r="A2162" s="41"/>
      <c r="B2162" s="42"/>
      <c r="C2162" s="216" t="s">
        <v>2107</v>
      </c>
      <c r="D2162" s="216" t="s">
        <v>227</v>
      </c>
      <c r="E2162" s="217" t="s">
        <v>2108</v>
      </c>
      <c r="F2162" s="218" t="s">
        <v>2109</v>
      </c>
      <c r="G2162" s="219" t="s">
        <v>266</v>
      </c>
      <c r="H2162" s="220">
        <v>3005.6300000000001</v>
      </c>
      <c r="I2162" s="221"/>
      <c r="J2162" s="222">
        <f>ROUND(I2162*H2162,2)</f>
        <v>0</v>
      </c>
      <c r="K2162" s="218" t="s">
        <v>312</v>
      </c>
      <c r="L2162" s="47"/>
      <c r="M2162" s="223" t="s">
        <v>19</v>
      </c>
      <c r="N2162" s="224" t="s">
        <v>46</v>
      </c>
      <c r="O2162" s="87"/>
      <c r="P2162" s="225">
        <f>O2162*H2162</f>
        <v>0</v>
      </c>
      <c r="Q2162" s="225">
        <v>0</v>
      </c>
      <c r="R2162" s="225">
        <f>Q2162*H2162</f>
        <v>0</v>
      </c>
      <c r="S2162" s="225">
        <v>0</v>
      </c>
      <c r="T2162" s="226">
        <f>S2162*H2162</f>
        <v>0</v>
      </c>
      <c r="U2162" s="41"/>
      <c r="V2162" s="41"/>
      <c r="W2162" s="41"/>
      <c r="X2162" s="41"/>
      <c r="Y2162" s="41"/>
      <c r="Z2162" s="41"/>
      <c r="AA2162" s="41"/>
      <c r="AB2162" s="41"/>
      <c r="AC2162" s="41"/>
      <c r="AD2162" s="41"/>
      <c r="AE2162" s="41"/>
      <c r="AR2162" s="227" t="s">
        <v>231</v>
      </c>
      <c r="AT2162" s="227" t="s">
        <v>227</v>
      </c>
      <c r="AU2162" s="227" t="s">
        <v>93</v>
      </c>
      <c r="AY2162" s="20" t="s">
        <v>224</v>
      </c>
      <c r="BE2162" s="228">
        <f>IF(N2162="základní",J2162,0)</f>
        <v>0</v>
      </c>
      <c r="BF2162" s="228">
        <f>IF(N2162="snížená",J2162,0)</f>
        <v>0</v>
      </c>
      <c r="BG2162" s="228">
        <f>IF(N2162="zákl. přenesená",J2162,0)</f>
        <v>0</v>
      </c>
      <c r="BH2162" s="228">
        <f>IF(N2162="sníž. přenesená",J2162,0)</f>
        <v>0</v>
      </c>
      <c r="BI2162" s="228">
        <f>IF(N2162="nulová",J2162,0)</f>
        <v>0</v>
      </c>
      <c r="BJ2162" s="20" t="s">
        <v>93</v>
      </c>
      <c r="BK2162" s="228">
        <f>ROUND(I2162*H2162,2)</f>
        <v>0</v>
      </c>
      <c r="BL2162" s="20" t="s">
        <v>231</v>
      </c>
      <c r="BM2162" s="227" t="s">
        <v>2110</v>
      </c>
    </row>
    <row r="2163" s="2" customFormat="1">
      <c r="A2163" s="41"/>
      <c r="B2163" s="42"/>
      <c r="C2163" s="43"/>
      <c r="D2163" s="267" t="s">
        <v>314</v>
      </c>
      <c r="E2163" s="43"/>
      <c r="F2163" s="268" t="s">
        <v>2111</v>
      </c>
      <c r="G2163" s="43"/>
      <c r="H2163" s="43"/>
      <c r="I2163" s="269"/>
      <c r="J2163" s="43"/>
      <c r="K2163" s="43"/>
      <c r="L2163" s="47"/>
      <c r="M2163" s="270"/>
      <c r="N2163" s="271"/>
      <c r="O2163" s="87"/>
      <c r="P2163" s="87"/>
      <c r="Q2163" s="87"/>
      <c r="R2163" s="87"/>
      <c r="S2163" s="87"/>
      <c r="T2163" s="88"/>
      <c r="U2163" s="41"/>
      <c r="V2163" s="41"/>
      <c r="W2163" s="41"/>
      <c r="X2163" s="41"/>
      <c r="Y2163" s="41"/>
      <c r="Z2163" s="41"/>
      <c r="AA2163" s="41"/>
      <c r="AB2163" s="41"/>
      <c r="AC2163" s="41"/>
      <c r="AD2163" s="41"/>
      <c r="AE2163" s="41"/>
      <c r="AT2163" s="20" t="s">
        <v>314</v>
      </c>
      <c r="AU2163" s="20" t="s">
        <v>93</v>
      </c>
    </row>
    <row r="2164" s="2" customFormat="1" ht="24.15" customHeight="1">
      <c r="A2164" s="41"/>
      <c r="B2164" s="42"/>
      <c r="C2164" s="216" t="s">
        <v>2112</v>
      </c>
      <c r="D2164" s="216" t="s">
        <v>227</v>
      </c>
      <c r="E2164" s="217" t="s">
        <v>2113</v>
      </c>
      <c r="F2164" s="218" t="s">
        <v>2114</v>
      </c>
      <c r="G2164" s="219" t="s">
        <v>266</v>
      </c>
      <c r="H2164" s="220">
        <v>3005.6300000000001</v>
      </c>
      <c r="I2164" s="221"/>
      <c r="J2164" s="222">
        <f>ROUND(I2164*H2164,2)</f>
        <v>0</v>
      </c>
      <c r="K2164" s="218" t="s">
        <v>312</v>
      </c>
      <c r="L2164" s="47"/>
      <c r="M2164" s="223" t="s">
        <v>19</v>
      </c>
      <c r="N2164" s="224" t="s">
        <v>46</v>
      </c>
      <c r="O2164" s="87"/>
      <c r="P2164" s="225">
        <f>O2164*H2164</f>
        <v>0</v>
      </c>
      <c r="Q2164" s="225">
        <v>0</v>
      </c>
      <c r="R2164" s="225">
        <f>Q2164*H2164</f>
        <v>0</v>
      </c>
      <c r="S2164" s="225">
        <v>0</v>
      </c>
      <c r="T2164" s="226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7" t="s">
        <v>231</v>
      </c>
      <c r="AT2164" s="227" t="s">
        <v>227</v>
      </c>
      <c r="AU2164" s="227" t="s">
        <v>93</v>
      </c>
      <c r="AY2164" s="20" t="s">
        <v>224</v>
      </c>
      <c r="BE2164" s="228">
        <f>IF(N2164="základní",J2164,0)</f>
        <v>0</v>
      </c>
      <c r="BF2164" s="228">
        <f>IF(N2164="snížená",J2164,0)</f>
        <v>0</v>
      </c>
      <c r="BG2164" s="228">
        <f>IF(N2164="zákl. přenesená",J2164,0)</f>
        <v>0</v>
      </c>
      <c r="BH2164" s="228">
        <f>IF(N2164="sníž. přenesená",J2164,0)</f>
        <v>0</v>
      </c>
      <c r="BI2164" s="228">
        <f>IF(N2164="nulová",J2164,0)</f>
        <v>0</v>
      </c>
      <c r="BJ2164" s="20" t="s">
        <v>93</v>
      </c>
      <c r="BK2164" s="228">
        <f>ROUND(I2164*H2164,2)</f>
        <v>0</v>
      </c>
      <c r="BL2164" s="20" t="s">
        <v>231</v>
      </c>
      <c r="BM2164" s="227" t="s">
        <v>2115</v>
      </c>
    </row>
    <row r="2165" s="2" customFormat="1">
      <c r="A2165" s="41"/>
      <c r="B2165" s="42"/>
      <c r="C2165" s="43"/>
      <c r="D2165" s="267" t="s">
        <v>314</v>
      </c>
      <c r="E2165" s="43"/>
      <c r="F2165" s="268" t="s">
        <v>2116</v>
      </c>
      <c r="G2165" s="43"/>
      <c r="H2165" s="43"/>
      <c r="I2165" s="269"/>
      <c r="J2165" s="43"/>
      <c r="K2165" s="43"/>
      <c r="L2165" s="47"/>
      <c r="M2165" s="270"/>
      <c r="N2165" s="271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314</v>
      </c>
      <c r="AU2165" s="20" t="s">
        <v>93</v>
      </c>
    </row>
    <row r="2166" s="2" customFormat="1" ht="33" customHeight="1">
      <c r="A2166" s="41"/>
      <c r="B2166" s="42"/>
      <c r="C2166" s="216" t="s">
        <v>2117</v>
      </c>
      <c r="D2166" s="216" t="s">
        <v>227</v>
      </c>
      <c r="E2166" s="217" t="s">
        <v>2118</v>
      </c>
      <c r="F2166" s="218" t="s">
        <v>2119</v>
      </c>
      <c r="G2166" s="219" t="s">
        <v>266</v>
      </c>
      <c r="H2166" s="220">
        <v>180337.79999999999</v>
      </c>
      <c r="I2166" s="221"/>
      <c r="J2166" s="222">
        <f>ROUND(I2166*H2166,2)</f>
        <v>0</v>
      </c>
      <c r="K2166" s="218" t="s">
        <v>312</v>
      </c>
      <c r="L2166" s="47"/>
      <c r="M2166" s="223" t="s">
        <v>19</v>
      </c>
      <c r="N2166" s="224" t="s">
        <v>46</v>
      </c>
      <c r="O2166" s="87"/>
      <c r="P2166" s="225">
        <f>O2166*H2166</f>
        <v>0</v>
      </c>
      <c r="Q2166" s="225">
        <v>0</v>
      </c>
      <c r="R2166" s="225">
        <f>Q2166*H2166</f>
        <v>0</v>
      </c>
      <c r="S2166" s="225">
        <v>0</v>
      </c>
      <c r="T2166" s="226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7" t="s">
        <v>231</v>
      </c>
      <c r="AT2166" s="227" t="s">
        <v>227</v>
      </c>
      <c r="AU2166" s="227" t="s">
        <v>93</v>
      </c>
      <c r="AY2166" s="20" t="s">
        <v>224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20" t="s">
        <v>93</v>
      </c>
      <c r="BK2166" s="228">
        <f>ROUND(I2166*H2166,2)</f>
        <v>0</v>
      </c>
      <c r="BL2166" s="20" t="s">
        <v>231</v>
      </c>
      <c r="BM2166" s="227" t="s">
        <v>2120</v>
      </c>
    </row>
    <row r="2167" s="2" customFormat="1">
      <c r="A2167" s="41"/>
      <c r="B2167" s="42"/>
      <c r="C2167" s="43"/>
      <c r="D2167" s="267" t="s">
        <v>314</v>
      </c>
      <c r="E2167" s="43"/>
      <c r="F2167" s="268" t="s">
        <v>2121</v>
      </c>
      <c r="G2167" s="43"/>
      <c r="H2167" s="43"/>
      <c r="I2167" s="269"/>
      <c r="J2167" s="43"/>
      <c r="K2167" s="43"/>
      <c r="L2167" s="47"/>
      <c r="M2167" s="270"/>
      <c r="N2167" s="271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T2167" s="20" t="s">
        <v>314</v>
      </c>
      <c r="AU2167" s="20" t="s">
        <v>93</v>
      </c>
    </row>
    <row r="2168" s="13" customFormat="1">
      <c r="A2168" s="13"/>
      <c r="B2168" s="229"/>
      <c r="C2168" s="230"/>
      <c r="D2168" s="231" t="s">
        <v>268</v>
      </c>
      <c r="E2168" s="232" t="s">
        <v>19</v>
      </c>
      <c r="F2168" s="233" t="s">
        <v>2106</v>
      </c>
      <c r="G2168" s="230"/>
      <c r="H2168" s="234">
        <v>180337.79999999999</v>
      </c>
      <c r="I2168" s="235"/>
      <c r="J2168" s="230"/>
      <c r="K2168" s="230"/>
      <c r="L2168" s="236"/>
      <c r="M2168" s="237"/>
      <c r="N2168" s="238"/>
      <c r="O2168" s="238"/>
      <c r="P2168" s="238"/>
      <c r="Q2168" s="238"/>
      <c r="R2168" s="238"/>
      <c r="S2168" s="238"/>
      <c r="T2168" s="239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0" t="s">
        <v>268</v>
      </c>
      <c r="AU2168" s="240" t="s">
        <v>93</v>
      </c>
      <c r="AV2168" s="13" t="s">
        <v>93</v>
      </c>
      <c r="AW2168" s="13" t="s">
        <v>34</v>
      </c>
      <c r="AX2168" s="13" t="s">
        <v>82</v>
      </c>
      <c r="AY2168" s="240" t="s">
        <v>224</v>
      </c>
    </row>
    <row r="2169" s="2" customFormat="1" ht="24.15" customHeight="1">
      <c r="A2169" s="41"/>
      <c r="B2169" s="42"/>
      <c r="C2169" s="216" t="s">
        <v>2122</v>
      </c>
      <c r="D2169" s="216" t="s">
        <v>227</v>
      </c>
      <c r="E2169" s="217" t="s">
        <v>2123</v>
      </c>
      <c r="F2169" s="218" t="s">
        <v>2124</v>
      </c>
      <c r="G2169" s="219" t="s">
        <v>266</v>
      </c>
      <c r="H2169" s="220">
        <v>3005.6300000000001</v>
      </c>
      <c r="I2169" s="221"/>
      <c r="J2169" s="222">
        <f>ROUND(I2169*H2169,2)</f>
        <v>0</v>
      </c>
      <c r="K2169" s="218" t="s">
        <v>312</v>
      </c>
      <c r="L2169" s="47"/>
      <c r="M2169" s="223" t="s">
        <v>19</v>
      </c>
      <c r="N2169" s="224" t="s">
        <v>46</v>
      </c>
      <c r="O2169" s="87"/>
      <c r="P2169" s="225">
        <f>O2169*H2169</f>
        <v>0</v>
      </c>
      <c r="Q2169" s="225">
        <v>0</v>
      </c>
      <c r="R2169" s="225">
        <f>Q2169*H2169</f>
        <v>0</v>
      </c>
      <c r="S2169" s="225">
        <v>0</v>
      </c>
      <c r="T2169" s="226">
        <f>S2169*H2169</f>
        <v>0</v>
      </c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R2169" s="227" t="s">
        <v>231</v>
      </c>
      <c r="AT2169" s="227" t="s">
        <v>227</v>
      </c>
      <c r="AU2169" s="227" t="s">
        <v>93</v>
      </c>
      <c r="AY2169" s="20" t="s">
        <v>224</v>
      </c>
      <c r="BE2169" s="228">
        <f>IF(N2169="základní",J2169,0)</f>
        <v>0</v>
      </c>
      <c r="BF2169" s="228">
        <f>IF(N2169="snížená",J2169,0)</f>
        <v>0</v>
      </c>
      <c r="BG2169" s="228">
        <f>IF(N2169="zákl. přenesená",J2169,0)</f>
        <v>0</v>
      </c>
      <c r="BH2169" s="228">
        <f>IF(N2169="sníž. přenesená",J2169,0)</f>
        <v>0</v>
      </c>
      <c r="BI2169" s="228">
        <f>IF(N2169="nulová",J2169,0)</f>
        <v>0</v>
      </c>
      <c r="BJ2169" s="20" t="s">
        <v>93</v>
      </c>
      <c r="BK2169" s="228">
        <f>ROUND(I2169*H2169,2)</f>
        <v>0</v>
      </c>
      <c r="BL2169" s="20" t="s">
        <v>231</v>
      </c>
      <c r="BM2169" s="227" t="s">
        <v>2125</v>
      </c>
    </row>
    <row r="2170" s="2" customFormat="1">
      <c r="A2170" s="41"/>
      <c r="B2170" s="42"/>
      <c r="C2170" s="43"/>
      <c r="D2170" s="267" t="s">
        <v>314</v>
      </c>
      <c r="E2170" s="43"/>
      <c r="F2170" s="268" t="s">
        <v>2126</v>
      </c>
      <c r="G2170" s="43"/>
      <c r="H2170" s="43"/>
      <c r="I2170" s="269"/>
      <c r="J2170" s="43"/>
      <c r="K2170" s="43"/>
      <c r="L2170" s="47"/>
      <c r="M2170" s="270"/>
      <c r="N2170" s="271"/>
      <c r="O2170" s="87"/>
      <c r="P2170" s="87"/>
      <c r="Q2170" s="87"/>
      <c r="R2170" s="87"/>
      <c r="S2170" s="87"/>
      <c r="T2170" s="88"/>
      <c r="U2170" s="41"/>
      <c r="V2170" s="41"/>
      <c r="W2170" s="41"/>
      <c r="X2170" s="41"/>
      <c r="Y2170" s="41"/>
      <c r="Z2170" s="41"/>
      <c r="AA2170" s="41"/>
      <c r="AB2170" s="41"/>
      <c r="AC2170" s="41"/>
      <c r="AD2170" s="41"/>
      <c r="AE2170" s="41"/>
      <c r="AT2170" s="20" t="s">
        <v>314</v>
      </c>
      <c r="AU2170" s="20" t="s">
        <v>93</v>
      </c>
    </row>
    <row r="2171" s="2" customFormat="1" ht="37.8" customHeight="1">
      <c r="A2171" s="41"/>
      <c r="B2171" s="42"/>
      <c r="C2171" s="216" t="s">
        <v>2127</v>
      </c>
      <c r="D2171" s="216" t="s">
        <v>227</v>
      </c>
      <c r="E2171" s="217" t="s">
        <v>2128</v>
      </c>
      <c r="F2171" s="218" t="s">
        <v>2129</v>
      </c>
      <c r="G2171" s="219" t="s">
        <v>266</v>
      </c>
      <c r="H2171" s="220">
        <v>5708.0050000000001</v>
      </c>
      <c r="I2171" s="221"/>
      <c r="J2171" s="222">
        <f>ROUND(I2171*H2171,2)</f>
        <v>0</v>
      </c>
      <c r="K2171" s="218" t="s">
        <v>312</v>
      </c>
      <c r="L2171" s="47"/>
      <c r="M2171" s="223" t="s">
        <v>19</v>
      </c>
      <c r="N2171" s="224" t="s">
        <v>46</v>
      </c>
      <c r="O2171" s="87"/>
      <c r="P2171" s="225">
        <f>O2171*H2171</f>
        <v>0</v>
      </c>
      <c r="Q2171" s="225">
        <v>0.00012999999999999999</v>
      </c>
      <c r="R2171" s="225">
        <f>Q2171*H2171</f>
        <v>0.74204064999999997</v>
      </c>
      <c r="S2171" s="225">
        <v>0</v>
      </c>
      <c r="T2171" s="226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27" t="s">
        <v>231</v>
      </c>
      <c r="AT2171" s="227" t="s">
        <v>227</v>
      </c>
      <c r="AU2171" s="227" t="s">
        <v>93</v>
      </c>
      <c r="AY2171" s="20" t="s">
        <v>224</v>
      </c>
      <c r="BE2171" s="228">
        <f>IF(N2171="základní",J2171,0)</f>
        <v>0</v>
      </c>
      <c r="BF2171" s="228">
        <f>IF(N2171="snížená",J2171,0)</f>
        <v>0</v>
      </c>
      <c r="BG2171" s="228">
        <f>IF(N2171="zákl. přenesená",J2171,0)</f>
        <v>0</v>
      </c>
      <c r="BH2171" s="228">
        <f>IF(N2171="sníž. přenesená",J2171,0)</f>
        <v>0</v>
      </c>
      <c r="BI2171" s="228">
        <f>IF(N2171="nulová",J2171,0)</f>
        <v>0</v>
      </c>
      <c r="BJ2171" s="20" t="s">
        <v>93</v>
      </c>
      <c r="BK2171" s="228">
        <f>ROUND(I2171*H2171,2)</f>
        <v>0</v>
      </c>
      <c r="BL2171" s="20" t="s">
        <v>231</v>
      </c>
      <c r="BM2171" s="227" t="s">
        <v>2130</v>
      </c>
    </row>
    <row r="2172" s="2" customFormat="1">
      <c r="A2172" s="41"/>
      <c r="B2172" s="42"/>
      <c r="C2172" s="43"/>
      <c r="D2172" s="267" t="s">
        <v>314</v>
      </c>
      <c r="E2172" s="43"/>
      <c r="F2172" s="268" t="s">
        <v>2131</v>
      </c>
      <c r="G2172" s="43"/>
      <c r="H2172" s="43"/>
      <c r="I2172" s="269"/>
      <c r="J2172" s="43"/>
      <c r="K2172" s="43"/>
      <c r="L2172" s="47"/>
      <c r="M2172" s="270"/>
      <c r="N2172" s="271"/>
      <c r="O2172" s="87"/>
      <c r="P2172" s="87"/>
      <c r="Q2172" s="87"/>
      <c r="R2172" s="87"/>
      <c r="S2172" s="87"/>
      <c r="T2172" s="88"/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T2172" s="20" t="s">
        <v>314</v>
      </c>
      <c r="AU2172" s="20" t="s">
        <v>93</v>
      </c>
    </row>
    <row r="2173" s="14" customFormat="1">
      <c r="A2173" s="14"/>
      <c r="B2173" s="246"/>
      <c r="C2173" s="247"/>
      <c r="D2173" s="231" t="s">
        <v>268</v>
      </c>
      <c r="E2173" s="248" t="s">
        <v>19</v>
      </c>
      <c r="F2173" s="249" t="s">
        <v>496</v>
      </c>
      <c r="G2173" s="247"/>
      <c r="H2173" s="248" t="s">
        <v>19</v>
      </c>
      <c r="I2173" s="250"/>
      <c r="J2173" s="247"/>
      <c r="K2173" s="247"/>
      <c r="L2173" s="251"/>
      <c r="M2173" s="252"/>
      <c r="N2173" s="253"/>
      <c r="O2173" s="253"/>
      <c r="P2173" s="253"/>
      <c r="Q2173" s="253"/>
      <c r="R2173" s="253"/>
      <c r="S2173" s="253"/>
      <c r="T2173" s="25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T2173" s="255" t="s">
        <v>268</v>
      </c>
      <c r="AU2173" s="255" t="s">
        <v>93</v>
      </c>
      <c r="AV2173" s="14" t="s">
        <v>82</v>
      </c>
      <c r="AW2173" s="14" t="s">
        <v>34</v>
      </c>
      <c r="AX2173" s="14" t="s">
        <v>74</v>
      </c>
      <c r="AY2173" s="255" t="s">
        <v>224</v>
      </c>
    </row>
    <row r="2174" s="13" customFormat="1">
      <c r="A2174" s="13"/>
      <c r="B2174" s="229"/>
      <c r="C2174" s="230"/>
      <c r="D2174" s="231" t="s">
        <v>268</v>
      </c>
      <c r="E2174" s="232" t="s">
        <v>19</v>
      </c>
      <c r="F2174" s="233" t="s">
        <v>1422</v>
      </c>
      <c r="G2174" s="230"/>
      <c r="H2174" s="234">
        <v>1139.423</v>
      </c>
      <c r="I2174" s="235"/>
      <c r="J2174" s="230"/>
      <c r="K2174" s="230"/>
      <c r="L2174" s="236"/>
      <c r="M2174" s="237"/>
      <c r="N2174" s="238"/>
      <c r="O2174" s="238"/>
      <c r="P2174" s="238"/>
      <c r="Q2174" s="238"/>
      <c r="R2174" s="238"/>
      <c r="S2174" s="238"/>
      <c r="T2174" s="239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40" t="s">
        <v>268</v>
      </c>
      <c r="AU2174" s="240" t="s">
        <v>93</v>
      </c>
      <c r="AV2174" s="13" t="s">
        <v>93</v>
      </c>
      <c r="AW2174" s="13" t="s">
        <v>34</v>
      </c>
      <c r="AX2174" s="13" t="s">
        <v>74</v>
      </c>
      <c r="AY2174" s="240" t="s">
        <v>224</v>
      </c>
    </row>
    <row r="2175" s="14" customFormat="1">
      <c r="A2175" s="14"/>
      <c r="B2175" s="246"/>
      <c r="C2175" s="247"/>
      <c r="D2175" s="231" t="s">
        <v>268</v>
      </c>
      <c r="E2175" s="248" t="s">
        <v>19</v>
      </c>
      <c r="F2175" s="249" t="s">
        <v>648</v>
      </c>
      <c r="G2175" s="247"/>
      <c r="H2175" s="248" t="s">
        <v>19</v>
      </c>
      <c r="I2175" s="250"/>
      <c r="J2175" s="247"/>
      <c r="K2175" s="247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268</v>
      </c>
      <c r="AU2175" s="255" t="s">
        <v>93</v>
      </c>
      <c r="AV2175" s="14" t="s">
        <v>82</v>
      </c>
      <c r="AW2175" s="14" t="s">
        <v>34</v>
      </c>
      <c r="AX2175" s="14" t="s">
        <v>74</v>
      </c>
      <c r="AY2175" s="255" t="s">
        <v>224</v>
      </c>
    </row>
    <row r="2176" s="13" customFormat="1">
      <c r="A2176" s="13"/>
      <c r="B2176" s="229"/>
      <c r="C2176" s="230"/>
      <c r="D2176" s="231" t="s">
        <v>268</v>
      </c>
      <c r="E2176" s="232" t="s">
        <v>19</v>
      </c>
      <c r="F2176" s="233" t="s">
        <v>2132</v>
      </c>
      <c r="G2176" s="230"/>
      <c r="H2176" s="234">
        <v>1034.6389999999999</v>
      </c>
      <c r="I2176" s="235"/>
      <c r="J2176" s="230"/>
      <c r="K2176" s="230"/>
      <c r="L2176" s="236"/>
      <c r="M2176" s="237"/>
      <c r="N2176" s="238"/>
      <c r="O2176" s="238"/>
      <c r="P2176" s="238"/>
      <c r="Q2176" s="238"/>
      <c r="R2176" s="238"/>
      <c r="S2176" s="238"/>
      <c r="T2176" s="239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0" t="s">
        <v>268</v>
      </c>
      <c r="AU2176" s="240" t="s">
        <v>93</v>
      </c>
      <c r="AV2176" s="13" t="s">
        <v>93</v>
      </c>
      <c r="AW2176" s="13" t="s">
        <v>34</v>
      </c>
      <c r="AX2176" s="13" t="s">
        <v>74</v>
      </c>
      <c r="AY2176" s="240" t="s">
        <v>224</v>
      </c>
    </row>
    <row r="2177" s="14" customFormat="1">
      <c r="A2177" s="14"/>
      <c r="B2177" s="246"/>
      <c r="C2177" s="247"/>
      <c r="D2177" s="231" t="s">
        <v>268</v>
      </c>
      <c r="E2177" s="248" t="s">
        <v>19</v>
      </c>
      <c r="F2177" s="249" t="s">
        <v>662</v>
      </c>
      <c r="G2177" s="247"/>
      <c r="H2177" s="248" t="s">
        <v>19</v>
      </c>
      <c r="I2177" s="250"/>
      <c r="J2177" s="247"/>
      <c r="K2177" s="247"/>
      <c r="L2177" s="251"/>
      <c r="M2177" s="252"/>
      <c r="N2177" s="253"/>
      <c r="O2177" s="253"/>
      <c r="P2177" s="253"/>
      <c r="Q2177" s="253"/>
      <c r="R2177" s="253"/>
      <c r="S2177" s="253"/>
      <c r="T2177" s="25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5" t="s">
        <v>268</v>
      </c>
      <c r="AU2177" s="255" t="s">
        <v>93</v>
      </c>
      <c r="AV2177" s="14" t="s">
        <v>82</v>
      </c>
      <c r="AW2177" s="14" t="s">
        <v>34</v>
      </c>
      <c r="AX2177" s="14" t="s">
        <v>74</v>
      </c>
      <c r="AY2177" s="255" t="s">
        <v>224</v>
      </c>
    </row>
    <row r="2178" s="13" customFormat="1">
      <c r="A2178" s="13"/>
      <c r="B2178" s="229"/>
      <c r="C2178" s="230"/>
      <c r="D2178" s="231" t="s">
        <v>268</v>
      </c>
      <c r="E2178" s="232" t="s">
        <v>19</v>
      </c>
      <c r="F2178" s="233" t="s">
        <v>2133</v>
      </c>
      <c r="G2178" s="230"/>
      <c r="H2178" s="234">
        <v>1124.3630000000001</v>
      </c>
      <c r="I2178" s="235"/>
      <c r="J2178" s="230"/>
      <c r="K2178" s="230"/>
      <c r="L2178" s="236"/>
      <c r="M2178" s="237"/>
      <c r="N2178" s="238"/>
      <c r="O2178" s="238"/>
      <c r="P2178" s="238"/>
      <c r="Q2178" s="238"/>
      <c r="R2178" s="238"/>
      <c r="S2178" s="238"/>
      <c r="T2178" s="239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40" t="s">
        <v>268</v>
      </c>
      <c r="AU2178" s="240" t="s">
        <v>93</v>
      </c>
      <c r="AV2178" s="13" t="s">
        <v>93</v>
      </c>
      <c r="AW2178" s="13" t="s">
        <v>34</v>
      </c>
      <c r="AX2178" s="13" t="s">
        <v>74</v>
      </c>
      <c r="AY2178" s="240" t="s">
        <v>224</v>
      </c>
    </row>
    <row r="2179" s="14" customFormat="1">
      <c r="A2179" s="14"/>
      <c r="B2179" s="246"/>
      <c r="C2179" s="247"/>
      <c r="D2179" s="231" t="s">
        <v>268</v>
      </c>
      <c r="E2179" s="248" t="s">
        <v>19</v>
      </c>
      <c r="F2179" s="249" t="s">
        <v>664</v>
      </c>
      <c r="G2179" s="247"/>
      <c r="H2179" s="248" t="s">
        <v>19</v>
      </c>
      <c r="I2179" s="250"/>
      <c r="J2179" s="247"/>
      <c r="K2179" s="247"/>
      <c r="L2179" s="251"/>
      <c r="M2179" s="252"/>
      <c r="N2179" s="253"/>
      <c r="O2179" s="253"/>
      <c r="P2179" s="253"/>
      <c r="Q2179" s="253"/>
      <c r="R2179" s="253"/>
      <c r="S2179" s="253"/>
      <c r="T2179" s="25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5" t="s">
        <v>268</v>
      </c>
      <c r="AU2179" s="255" t="s">
        <v>93</v>
      </c>
      <c r="AV2179" s="14" t="s">
        <v>82</v>
      </c>
      <c r="AW2179" s="14" t="s">
        <v>34</v>
      </c>
      <c r="AX2179" s="14" t="s">
        <v>74</v>
      </c>
      <c r="AY2179" s="255" t="s">
        <v>224</v>
      </c>
    </row>
    <row r="2180" s="13" customFormat="1">
      <c r="A2180" s="13"/>
      <c r="B2180" s="229"/>
      <c r="C2180" s="230"/>
      <c r="D2180" s="231" t="s">
        <v>268</v>
      </c>
      <c r="E2180" s="232" t="s">
        <v>19</v>
      </c>
      <c r="F2180" s="233" t="s">
        <v>2134</v>
      </c>
      <c r="G2180" s="230"/>
      <c r="H2180" s="234">
        <v>1077.5450000000001</v>
      </c>
      <c r="I2180" s="235"/>
      <c r="J2180" s="230"/>
      <c r="K2180" s="230"/>
      <c r="L2180" s="236"/>
      <c r="M2180" s="237"/>
      <c r="N2180" s="238"/>
      <c r="O2180" s="238"/>
      <c r="P2180" s="238"/>
      <c r="Q2180" s="238"/>
      <c r="R2180" s="238"/>
      <c r="S2180" s="238"/>
      <c r="T2180" s="239"/>
      <c r="U2180" s="13"/>
      <c r="V2180" s="13"/>
      <c r="W2180" s="13"/>
      <c r="X2180" s="13"/>
      <c r="Y2180" s="13"/>
      <c r="Z2180" s="13"/>
      <c r="AA2180" s="13"/>
      <c r="AB2180" s="13"/>
      <c r="AC2180" s="13"/>
      <c r="AD2180" s="13"/>
      <c r="AE2180" s="13"/>
      <c r="AT2180" s="240" t="s">
        <v>268</v>
      </c>
      <c r="AU2180" s="240" t="s">
        <v>93</v>
      </c>
      <c r="AV2180" s="13" t="s">
        <v>93</v>
      </c>
      <c r="AW2180" s="13" t="s">
        <v>34</v>
      </c>
      <c r="AX2180" s="13" t="s">
        <v>74</v>
      </c>
      <c r="AY2180" s="240" t="s">
        <v>224</v>
      </c>
    </row>
    <row r="2181" s="14" customFormat="1">
      <c r="A2181" s="14"/>
      <c r="B2181" s="246"/>
      <c r="C2181" s="247"/>
      <c r="D2181" s="231" t="s">
        <v>268</v>
      </c>
      <c r="E2181" s="248" t="s">
        <v>19</v>
      </c>
      <c r="F2181" s="249" t="s">
        <v>665</v>
      </c>
      <c r="G2181" s="247"/>
      <c r="H2181" s="248" t="s">
        <v>19</v>
      </c>
      <c r="I2181" s="250"/>
      <c r="J2181" s="247"/>
      <c r="K2181" s="247"/>
      <c r="L2181" s="251"/>
      <c r="M2181" s="252"/>
      <c r="N2181" s="253"/>
      <c r="O2181" s="253"/>
      <c r="P2181" s="253"/>
      <c r="Q2181" s="253"/>
      <c r="R2181" s="253"/>
      <c r="S2181" s="253"/>
      <c r="T2181" s="25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T2181" s="255" t="s">
        <v>268</v>
      </c>
      <c r="AU2181" s="255" t="s">
        <v>93</v>
      </c>
      <c r="AV2181" s="14" t="s">
        <v>82</v>
      </c>
      <c r="AW2181" s="14" t="s">
        <v>34</v>
      </c>
      <c r="AX2181" s="14" t="s">
        <v>74</v>
      </c>
      <c r="AY2181" s="255" t="s">
        <v>224</v>
      </c>
    </row>
    <row r="2182" s="13" customFormat="1">
      <c r="A2182" s="13"/>
      <c r="B2182" s="229"/>
      <c r="C2182" s="230"/>
      <c r="D2182" s="231" t="s">
        <v>268</v>
      </c>
      <c r="E2182" s="232" t="s">
        <v>19</v>
      </c>
      <c r="F2182" s="233" t="s">
        <v>2135</v>
      </c>
      <c r="G2182" s="230"/>
      <c r="H2182" s="234">
        <v>903.64499999999998</v>
      </c>
      <c r="I2182" s="235"/>
      <c r="J2182" s="230"/>
      <c r="K2182" s="230"/>
      <c r="L2182" s="236"/>
      <c r="M2182" s="237"/>
      <c r="N2182" s="238"/>
      <c r="O2182" s="238"/>
      <c r="P2182" s="238"/>
      <c r="Q2182" s="238"/>
      <c r="R2182" s="238"/>
      <c r="S2182" s="238"/>
      <c r="T2182" s="239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40" t="s">
        <v>268</v>
      </c>
      <c r="AU2182" s="240" t="s">
        <v>93</v>
      </c>
      <c r="AV2182" s="13" t="s">
        <v>93</v>
      </c>
      <c r="AW2182" s="13" t="s">
        <v>34</v>
      </c>
      <c r="AX2182" s="13" t="s">
        <v>74</v>
      </c>
      <c r="AY2182" s="240" t="s">
        <v>224</v>
      </c>
    </row>
    <row r="2183" s="14" customFormat="1">
      <c r="A2183" s="14"/>
      <c r="B2183" s="246"/>
      <c r="C2183" s="247"/>
      <c r="D2183" s="231" t="s">
        <v>268</v>
      </c>
      <c r="E2183" s="248" t="s">
        <v>19</v>
      </c>
      <c r="F2183" s="249" t="s">
        <v>667</v>
      </c>
      <c r="G2183" s="247"/>
      <c r="H2183" s="248" t="s">
        <v>19</v>
      </c>
      <c r="I2183" s="250"/>
      <c r="J2183" s="247"/>
      <c r="K2183" s="247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268</v>
      </c>
      <c r="AU2183" s="255" t="s">
        <v>93</v>
      </c>
      <c r="AV2183" s="14" t="s">
        <v>82</v>
      </c>
      <c r="AW2183" s="14" t="s">
        <v>34</v>
      </c>
      <c r="AX2183" s="14" t="s">
        <v>74</v>
      </c>
      <c r="AY2183" s="255" t="s">
        <v>224</v>
      </c>
    </row>
    <row r="2184" s="13" customFormat="1">
      <c r="A2184" s="13"/>
      <c r="B2184" s="229"/>
      <c r="C2184" s="230"/>
      <c r="D2184" s="231" t="s">
        <v>268</v>
      </c>
      <c r="E2184" s="232" t="s">
        <v>19</v>
      </c>
      <c r="F2184" s="233" t="s">
        <v>2136</v>
      </c>
      <c r="G2184" s="230"/>
      <c r="H2184" s="234">
        <v>428.38999999999999</v>
      </c>
      <c r="I2184" s="235"/>
      <c r="J2184" s="230"/>
      <c r="K2184" s="230"/>
      <c r="L2184" s="236"/>
      <c r="M2184" s="237"/>
      <c r="N2184" s="238"/>
      <c r="O2184" s="238"/>
      <c r="P2184" s="238"/>
      <c r="Q2184" s="238"/>
      <c r="R2184" s="238"/>
      <c r="S2184" s="238"/>
      <c r="T2184" s="239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40" t="s">
        <v>268</v>
      </c>
      <c r="AU2184" s="240" t="s">
        <v>93</v>
      </c>
      <c r="AV2184" s="13" t="s">
        <v>93</v>
      </c>
      <c r="AW2184" s="13" t="s">
        <v>34</v>
      </c>
      <c r="AX2184" s="13" t="s">
        <v>74</v>
      </c>
      <c r="AY2184" s="240" t="s">
        <v>224</v>
      </c>
    </row>
    <row r="2185" s="16" customFormat="1">
      <c r="A2185" s="16"/>
      <c r="B2185" s="272"/>
      <c r="C2185" s="273"/>
      <c r="D2185" s="231" t="s">
        <v>268</v>
      </c>
      <c r="E2185" s="274" t="s">
        <v>19</v>
      </c>
      <c r="F2185" s="275" t="s">
        <v>351</v>
      </c>
      <c r="G2185" s="273"/>
      <c r="H2185" s="276">
        <v>5708.0050000000001</v>
      </c>
      <c r="I2185" s="277"/>
      <c r="J2185" s="273"/>
      <c r="K2185" s="273"/>
      <c r="L2185" s="278"/>
      <c r="M2185" s="279"/>
      <c r="N2185" s="280"/>
      <c r="O2185" s="280"/>
      <c r="P2185" s="280"/>
      <c r="Q2185" s="280"/>
      <c r="R2185" s="280"/>
      <c r="S2185" s="280"/>
      <c r="T2185" s="281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T2185" s="282" t="s">
        <v>268</v>
      </c>
      <c r="AU2185" s="282" t="s">
        <v>93</v>
      </c>
      <c r="AV2185" s="16" t="s">
        <v>231</v>
      </c>
      <c r="AW2185" s="16" t="s">
        <v>34</v>
      </c>
      <c r="AX2185" s="16" t="s">
        <v>82</v>
      </c>
      <c r="AY2185" s="282" t="s">
        <v>224</v>
      </c>
    </row>
    <row r="2186" s="2" customFormat="1" ht="37.8" customHeight="1">
      <c r="A2186" s="41"/>
      <c r="B2186" s="42"/>
      <c r="C2186" s="216" t="s">
        <v>2137</v>
      </c>
      <c r="D2186" s="216" t="s">
        <v>227</v>
      </c>
      <c r="E2186" s="217" t="s">
        <v>2138</v>
      </c>
      <c r="F2186" s="218" t="s">
        <v>2139</v>
      </c>
      <c r="G2186" s="219" t="s">
        <v>266</v>
      </c>
      <c r="H2186" s="220">
        <v>5708.0050000000001</v>
      </c>
      <c r="I2186" s="221"/>
      <c r="J2186" s="222">
        <f>ROUND(I2186*H2186,2)</f>
        <v>0</v>
      </c>
      <c r="K2186" s="218" t="s">
        <v>312</v>
      </c>
      <c r="L2186" s="47"/>
      <c r="M2186" s="223" t="s">
        <v>19</v>
      </c>
      <c r="N2186" s="224" t="s">
        <v>46</v>
      </c>
      <c r="O2186" s="87"/>
      <c r="P2186" s="225">
        <f>O2186*H2186</f>
        <v>0</v>
      </c>
      <c r="Q2186" s="225">
        <v>4.0000000000000003E-05</v>
      </c>
      <c r="R2186" s="225">
        <f>Q2186*H2186</f>
        <v>0.22832020000000003</v>
      </c>
      <c r="S2186" s="225">
        <v>0</v>
      </c>
      <c r="T2186" s="226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7" t="s">
        <v>231</v>
      </c>
      <c r="AT2186" s="227" t="s">
        <v>227</v>
      </c>
      <c r="AU2186" s="227" t="s">
        <v>93</v>
      </c>
      <c r="AY2186" s="20" t="s">
        <v>224</v>
      </c>
      <c r="BE2186" s="228">
        <f>IF(N2186="základní",J2186,0)</f>
        <v>0</v>
      </c>
      <c r="BF2186" s="228">
        <f>IF(N2186="snížená",J2186,0)</f>
        <v>0</v>
      </c>
      <c r="BG2186" s="228">
        <f>IF(N2186="zákl. přenesená",J2186,0)</f>
        <v>0</v>
      </c>
      <c r="BH2186" s="228">
        <f>IF(N2186="sníž. přenesená",J2186,0)</f>
        <v>0</v>
      </c>
      <c r="BI2186" s="228">
        <f>IF(N2186="nulová",J2186,0)</f>
        <v>0</v>
      </c>
      <c r="BJ2186" s="20" t="s">
        <v>93</v>
      </c>
      <c r="BK2186" s="228">
        <f>ROUND(I2186*H2186,2)</f>
        <v>0</v>
      </c>
      <c r="BL2186" s="20" t="s">
        <v>231</v>
      </c>
      <c r="BM2186" s="227" t="s">
        <v>2140</v>
      </c>
    </row>
    <row r="2187" s="2" customFormat="1">
      <c r="A2187" s="41"/>
      <c r="B2187" s="42"/>
      <c r="C2187" s="43"/>
      <c r="D2187" s="267" t="s">
        <v>314</v>
      </c>
      <c r="E2187" s="43"/>
      <c r="F2187" s="268" t="s">
        <v>2141</v>
      </c>
      <c r="G2187" s="43"/>
      <c r="H2187" s="43"/>
      <c r="I2187" s="269"/>
      <c r="J2187" s="43"/>
      <c r="K2187" s="43"/>
      <c r="L2187" s="47"/>
      <c r="M2187" s="270"/>
      <c r="N2187" s="271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314</v>
      </c>
      <c r="AU2187" s="20" t="s">
        <v>93</v>
      </c>
    </row>
    <row r="2188" s="14" customFormat="1">
      <c r="A2188" s="14"/>
      <c r="B2188" s="246"/>
      <c r="C2188" s="247"/>
      <c r="D2188" s="231" t="s">
        <v>268</v>
      </c>
      <c r="E2188" s="248" t="s">
        <v>19</v>
      </c>
      <c r="F2188" s="249" t="s">
        <v>496</v>
      </c>
      <c r="G2188" s="247"/>
      <c r="H2188" s="248" t="s">
        <v>19</v>
      </c>
      <c r="I2188" s="250"/>
      <c r="J2188" s="247"/>
      <c r="K2188" s="247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268</v>
      </c>
      <c r="AU2188" s="255" t="s">
        <v>93</v>
      </c>
      <c r="AV2188" s="14" t="s">
        <v>82</v>
      </c>
      <c r="AW2188" s="14" t="s">
        <v>34</v>
      </c>
      <c r="AX2188" s="14" t="s">
        <v>74</v>
      </c>
      <c r="AY2188" s="255" t="s">
        <v>224</v>
      </c>
    </row>
    <row r="2189" s="13" customFormat="1">
      <c r="A2189" s="13"/>
      <c r="B2189" s="229"/>
      <c r="C2189" s="230"/>
      <c r="D2189" s="231" t="s">
        <v>268</v>
      </c>
      <c r="E2189" s="232" t="s">
        <v>19</v>
      </c>
      <c r="F2189" s="233" t="s">
        <v>1422</v>
      </c>
      <c r="G2189" s="230"/>
      <c r="H2189" s="234">
        <v>1139.423</v>
      </c>
      <c r="I2189" s="235"/>
      <c r="J2189" s="230"/>
      <c r="K2189" s="230"/>
      <c r="L2189" s="236"/>
      <c r="M2189" s="237"/>
      <c r="N2189" s="238"/>
      <c r="O2189" s="238"/>
      <c r="P2189" s="238"/>
      <c r="Q2189" s="238"/>
      <c r="R2189" s="238"/>
      <c r="S2189" s="238"/>
      <c r="T2189" s="239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0" t="s">
        <v>268</v>
      </c>
      <c r="AU2189" s="240" t="s">
        <v>93</v>
      </c>
      <c r="AV2189" s="13" t="s">
        <v>93</v>
      </c>
      <c r="AW2189" s="13" t="s">
        <v>34</v>
      </c>
      <c r="AX2189" s="13" t="s">
        <v>74</v>
      </c>
      <c r="AY2189" s="240" t="s">
        <v>224</v>
      </c>
    </row>
    <row r="2190" s="14" customFormat="1">
      <c r="A2190" s="14"/>
      <c r="B2190" s="246"/>
      <c r="C2190" s="247"/>
      <c r="D2190" s="231" t="s">
        <v>268</v>
      </c>
      <c r="E2190" s="248" t="s">
        <v>19</v>
      </c>
      <c r="F2190" s="249" t="s">
        <v>648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268</v>
      </c>
      <c r="AU2190" s="255" t="s">
        <v>93</v>
      </c>
      <c r="AV2190" s="14" t="s">
        <v>82</v>
      </c>
      <c r="AW2190" s="14" t="s">
        <v>34</v>
      </c>
      <c r="AX2190" s="14" t="s">
        <v>74</v>
      </c>
      <c r="AY2190" s="255" t="s">
        <v>224</v>
      </c>
    </row>
    <row r="2191" s="13" customFormat="1">
      <c r="A2191" s="13"/>
      <c r="B2191" s="229"/>
      <c r="C2191" s="230"/>
      <c r="D2191" s="231" t="s">
        <v>268</v>
      </c>
      <c r="E2191" s="232" t="s">
        <v>19</v>
      </c>
      <c r="F2191" s="233" t="s">
        <v>2132</v>
      </c>
      <c r="G2191" s="230"/>
      <c r="H2191" s="234">
        <v>1034.6389999999999</v>
      </c>
      <c r="I2191" s="235"/>
      <c r="J2191" s="230"/>
      <c r="K2191" s="230"/>
      <c r="L2191" s="236"/>
      <c r="M2191" s="237"/>
      <c r="N2191" s="238"/>
      <c r="O2191" s="238"/>
      <c r="P2191" s="238"/>
      <c r="Q2191" s="238"/>
      <c r="R2191" s="238"/>
      <c r="S2191" s="238"/>
      <c r="T2191" s="23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0" t="s">
        <v>268</v>
      </c>
      <c r="AU2191" s="240" t="s">
        <v>93</v>
      </c>
      <c r="AV2191" s="13" t="s">
        <v>93</v>
      </c>
      <c r="AW2191" s="13" t="s">
        <v>34</v>
      </c>
      <c r="AX2191" s="13" t="s">
        <v>74</v>
      </c>
      <c r="AY2191" s="240" t="s">
        <v>224</v>
      </c>
    </row>
    <row r="2192" s="14" customFormat="1">
      <c r="A2192" s="14"/>
      <c r="B2192" s="246"/>
      <c r="C2192" s="247"/>
      <c r="D2192" s="231" t="s">
        <v>268</v>
      </c>
      <c r="E2192" s="248" t="s">
        <v>19</v>
      </c>
      <c r="F2192" s="249" t="s">
        <v>662</v>
      </c>
      <c r="G2192" s="247"/>
      <c r="H2192" s="248" t="s">
        <v>19</v>
      </c>
      <c r="I2192" s="250"/>
      <c r="J2192" s="247"/>
      <c r="K2192" s="247"/>
      <c r="L2192" s="251"/>
      <c r="M2192" s="252"/>
      <c r="N2192" s="253"/>
      <c r="O2192" s="253"/>
      <c r="P2192" s="253"/>
      <c r="Q2192" s="253"/>
      <c r="R2192" s="253"/>
      <c r="S2192" s="253"/>
      <c r="T2192" s="25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5" t="s">
        <v>268</v>
      </c>
      <c r="AU2192" s="255" t="s">
        <v>93</v>
      </c>
      <c r="AV2192" s="14" t="s">
        <v>82</v>
      </c>
      <c r="AW2192" s="14" t="s">
        <v>34</v>
      </c>
      <c r="AX2192" s="14" t="s">
        <v>74</v>
      </c>
      <c r="AY2192" s="255" t="s">
        <v>224</v>
      </c>
    </row>
    <row r="2193" s="13" customFormat="1">
      <c r="A2193" s="13"/>
      <c r="B2193" s="229"/>
      <c r="C2193" s="230"/>
      <c r="D2193" s="231" t="s">
        <v>268</v>
      </c>
      <c r="E2193" s="232" t="s">
        <v>19</v>
      </c>
      <c r="F2193" s="233" t="s">
        <v>2133</v>
      </c>
      <c r="G2193" s="230"/>
      <c r="H2193" s="234">
        <v>1124.3630000000001</v>
      </c>
      <c r="I2193" s="235"/>
      <c r="J2193" s="230"/>
      <c r="K2193" s="230"/>
      <c r="L2193" s="236"/>
      <c r="M2193" s="237"/>
      <c r="N2193" s="238"/>
      <c r="O2193" s="238"/>
      <c r="P2193" s="238"/>
      <c r="Q2193" s="238"/>
      <c r="R2193" s="238"/>
      <c r="S2193" s="238"/>
      <c r="T2193" s="23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0" t="s">
        <v>268</v>
      </c>
      <c r="AU2193" s="240" t="s">
        <v>93</v>
      </c>
      <c r="AV2193" s="13" t="s">
        <v>93</v>
      </c>
      <c r="AW2193" s="13" t="s">
        <v>34</v>
      </c>
      <c r="AX2193" s="13" t="s">
        <v>74</v>
      </c>
      <c r="AY2193" s="240" t="s">
        <v>224</v>
      </c>
    </row>
    <row r="2194" s="14" customFormat="1">
      <c r="A2194" s="14"/>
      <c r="B2194" s="246"/>
      <c r="C2194" s="247"/>
      <c r="D2194" s="231" t="s">
        <v>268</v>
      </c>
      <c r="E2194" s="248" t="s">
        <v>19</v>
      </c>
      <c r="F2194" s="249" t="s">
        <v>664</v>
      </c>
      <c r="G2194" s="247"/>
      <c r="H2194" s="248" t="s">
        <v>19</v>
      </c>
      <c r="I2194" s="250"/>
      <c r="J2194" s="247"/>
      <c r="K2194" s="247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268</v>
      </c>
      <c r="AU2194" s="255" t="s">
        <v>93</v>
      </c>
      <c r="AV2194" s="14" t="s">
        <v>82</v>
      </c>
      <c r="AW2194" s="14" t="s">
        <v>34</v>
      </c>
      <c r="AX2194" s="14" t="s">
        <v>74</v>
      </c>
      <c r="AY2194" s="255" t="s">
        <v>224</v>
      </c>
    </row>
    <row r="2195" s="13" customFormat="1">
      <c r="A2195" s="13"/>
      <c r="B2195" s="229"/>
      <c r="C2195" s="230"/>
      <c r="D2195" s="231" t="s">
        <v>268</v>
      </c>
      <c r="E2195" s="232" t="s">
        <v>19</v>
      </c>
      <c r="F2195" s="233" t="s">
        <v>2134</v>
      </c>
      <c r="G2195" s="230"/>
      <c r="H2195" s="234">
        <v>1077.5450000000001</v>
      </c>
      <c r="I2195" s="235"/>
      <c r="J2195" s="230"/>
      <c r="K2195" s="230"/>
      <c r="L2195" s="236"/>
      <c r="M2195" s="237"/>
      <c r="N2195" s="238"/>
      <c r="O2195" s="238"/>
      <c r="P2195" s="238"/>
      <c r="Q2195" s="238"/>
      <c r="R2195" s="238"/>
      <c r="S2195" s="238"/>
      <c r="T2195" s="239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0" t="s">
        <v>268</v>
      </c>
      <c r="AU2195" s="240" t="s">
        <v>93</v>
      </c>
      <c r="AV2195" s="13" t="s">
        <v>93</v>
      </c>
      <c r="AW2195" s="13" t="s">
        <v>34</v>
      </c>
      <c r="AX2195" s="13" t="s">
        <v>74</v>
      </c>
      <c r="AY2195" s="240" t="s">
        <v>224</v>
      </c>
    </row>
    <row r="2196" s="14" customFormat="1">
      <c r="A2196" s="14"/>
      <c r="B2196" s="246"/>
      <c r="C2196" s="247"/>
      <c r="D2196" s="231" t="s">
        <v>268</v>
      </c>
      <c r="E2196" s="248" t="s">
        <v>19</v>
      </c>
      <c r="F2196" s="249" t="s">
        <v>665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268</v>
      </c>
      <c r="AU2196" s="255" t="s">
        <v>93</v>
      </c>
      <c r="AV2196" s="14" t="s">
        <v>82</v>
      </c>
      <c r="AW2196" s="14" t="s">
        <v>34</v>
      </c>
      <c r="AX2196" s="14" t="s">
        <v>74</v>
      </c>
      <c r="AY2196" s="255" t="s">
        <v>224</v>
      </c>
    </row>
    <row r="2197" s="13" customFormat="1">
      <c r="A2197" s="13"/>
      <c r="B2197" s="229"/>
      <c r="C2197" s="230"/>
      <c r="D2197" s="231" t="s">
        <v>268</v>
      </c>
      <c r="E2197" s="232" t="s">
        <v>19</v>
      </c>
      <c r="F2197" s="233" t="s">
        <v>2135</v>
      </c>
      <c r="G2197" s="230"/>
      <c r="H2197" s="234">
        <v>903.64499999999998</v>
      </c>
      <c r="I2197" s="235"/>
      <c r="J2197" s="230"/>
      <c r="K2197" s="230"/>
      <c r="L2197" s="236"/>
      <c r="M2197" s="237"/>
      <c r="N2197" s="238"/>
      <c r="O2197" s="238"/>
      <c r="P2197" s="238"/>
      <c r="Q2197" s="238"/>
      <c r="R2197" s="238"/>
      <c r="S2197" s="238"/>
      <c r="T2197" s="23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0" t="s">
        <v>268</v>
      </c>
      <c r="AU2197" s="240" t="s">
        <v>93</v>
      </c>
      <c r="AV2197" s="13" t="s">
        <v>93</v>
      </c>
      <c r="AW2197" s="13" t="s">
        <v>34</v>
      </c>
      <c r="AX2197" s="13" t="s">
        <v>74</v>
      </c>
      <c r="AY2197" s="240" t="s">
        <v>224</v>
      </c>
    </row>
    <row r="2198" s="14" customFormat="1">
      <c r="A2198" s="14"/>
      <c r="B2198" s="246"/>
      <c r="C2198" s="247"/>
      <c r="D2198" s="231" t="s">
        <v>268</v>
      </c>
      <c r="E2198" s="248" t="s">
        <v>19</v>
      </c>
      <c r="F2198" s="249" t="s">
        <v>667</v>
      </c>
      <c r="G2198" s="247"/>
      <c r="H2198" s="248" t="s">
        <v>19</v>
      </c>
      <c r="I2198" s="250"/>
      <c r="J2198" s="247"/>
      <c r="K2198" s="247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268</v>
      </c>
      <c r="AU2198" s="255" t="s">
        <v>93</v>
      </c>
      <c r="AV2198" s="14" t="s">
        <v>82</v>
      </c>
      <c r="AW2198" s="14" t="s">
        <v>34</v>
      </c>
      <c r="AX2198" s="14" t="s">
        <v>74</v>
      </c>
      <c r="AY2198" s="255" t="s">
        <v>224</v>
      </c>
    </row>
    <row r="2199" s="13" customFormat="1">
      <c r="A2199" s="13"/>
      <c r="B2199" s="229"/>
      <c r="C2199" s="230"/>
      <c r="D2199" s="231" t="s">
        <v>268</v>
      </c>
      <c r="E2199" s="232" t="s">
        <v>19</v>
      </c>
      <c r="F2199" s="233" t="s">
        <v>2136</v>
      </c>
      <c r="G2199" s="230"/>
      <c r="H2199" s="234">
        <v>428.38999999999999</v>
      </c>
      <c r="I2199" s="235"/>
      <c r="J2199" s="230"/>
      <c r="K2199" s="230"/>
      <c r="L2199" s="236"/>
      <c r="M2199" s="237"/>
      <c r="N2199" s="238"/>
      <c r="O2199" s="238"/>
      <c r="P2199" s="238"/>
      <c r="Q2199" s="238"/>
      <c r="R2199" s="238"/>
      <c r="S2199" s="238"/>
      <c r="T2199" s="239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0" t="s">
        <v>268</v>
      </c>
      <c r="AU2199" s="240" t="s">
        <v>93</v>
      </c>
      <c r="AV2199" s="13" t="s">
        <v>93</v>
      </c>
      <c r="AW2199" s="13" t="s">
        <v>34</v>
      </c>
      <c r="AX2199" s="13" t="s">
        <v>74</v>
      </c>
      <c r="AY2199" s="240" t="s">
        <v>224</v>
      </c>
    </row>
    <row r="2200" s="16" customFormat="1">
      <c r="A2200" s="16"/>
      <c r="B2200" s="272"/>
      <c r="C2200" s="273"/>
      <c r="D2200" s="231" t="s">
        <v>268</v>
      </c>
      <c r="E2200" s="274" t="s">
        <v>19</v>
      </c>
      <c r="F2200" s="275" t="s">
        <v>351</v>
      </c>
      <c r="G2200" s="273"/>
      <c r="H2200" s="276">
        <v>5708.0050000000001</v>
      </c>
      <c r="I2200" s="277"/>
      <c r="J2200" s="273"/>
      <c r="K2200" s="273"/>
      <c r="L2200" s="278"/>
      <c r="M2200" s="279"/>
      <c r="N2200" s="280"/>
      <c r="O2200" s="280"/>
      <c r="P2200" s="280"/>
      <c r="Q2200" s="280"/>
      <c r="R2200" s="280"/>
      <c r="S2200" s="280"/>
      <c r="T2200" s="281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82" t="s">
        <v>268</v>
      </c>
      <c r="AU2200" s="282" t="s">
        <v>93</v>
      </c>
      <c r="AV2200" s="16" t="s">
        <v>231</v>
      </c>
      <c r="AW2200" s="16" t="s">
        <v>34</v>
      </c>
      <c r="AX2200" s="16" t="s">
        <v>82</v>
      </c>
      <c r="AY2200" s="282" t="s">
        <v>224</v>
      </c>
    </row>
    <row r="2201" s="2" customFormat="1" ht="44.25" customHeight="1">
      <c r="A2201" s="41"/>
      <c r="B2201" s="42"/>
      <c r="C2201" s="216" t="s">
        <v>2142</v>
      </c>
      <c r="D2201" s="216" t="s">
        <v>227</v>
      </c>
      <c r="E2201" s="217" t="s">
        <v>2143</v>
      </c>
      <c r="F2201" s="218" t="s">
        <v>2144</v>
      </c>
      <c r="G2201" s="219" t="s">
        <v>266</v>
      </c>
      <c r="H2201" s="220">
        <v>101.825</v>
      </c>
      <c r="I2201" s="221"/>
      <c r="J2201" s="222">
        <f>ROUND(I2201*H2201,2)</f>
        <v>0</v>
      </c>
      <c r="K2201" s="218" t="s">
        <v>312</v>
      </c>
      <c r="L2201" s="47"/>
      <c r="M2201" s="223" t="s">
        <v>19</v>
      </c>
      <c r="N2201" s="224" t="s">
        <v>46</v>
      </c>
      <c r="O2201" s="87"/>
      <c r="P2201" s="225">
        <f>O2201*H2201</f>
        <v>0</v>
      </c>
      <c r="Q2201" s="225">
        <v>0.0012099999999999999</v>
      </c>
      <c r="R2201" s="225">
        <f>Q2201*H2201</f>
        <v>0.12320824999999999</v>
      </c>
      <c r="S2201" s="225">
        <v>0</v>
      </c>
      <c r="T2201" s="226">
        <f>S2201*H2201</f>
        <v>0</v>
      </c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R2201" s="227" t="s">
        <v>231</v>
      </c>
      <c r="AT2201" s="227" t="s">
        <v>227</v>
      </c>
      <c r="AU2201" s="227" t="s">
        <v>93</v>
      </c>
      <c r="AY2201" s="20" t="s">
        <v>224</v>
      </c>
      <c r="BE2201" s="228">
        <f>IF(N2201="základní",J2201,0)</f>
        <v>0</v>
      </c>
      <c r="BF2201" s="228">
        <f>IF(N2201="snížená",J2201,0)</f>
        <v>0</v>
      </c>
      <c r="BG2201" s="228">
        <f>IF(N2201="zákl. přenesená",J2201,0)</f>
        <v>0</v>
      </c>
      <c r="BH2201" s="228">
        <f>IF(N2201="sníž. přenesená",J2201,0)</f>
        <v>0</v>
      </c>
      <c r="BI2201" s="228">
        <f>IF(N2201="nulová",J2201,0)</f>
        <v>0</v>
      </c>
      <c r="BJ2201" s="20" t="s">
        <v>93</v>
      </c>
      <c r="BK2201" s="228">
        <f>ROUND(I2201*H2201,2)</f>
        <v>0</v>
      </c>
      <c r="BL2201" s="20" t="s">
        <v>231</v>
      </c>
      <c r="BM2201" s="227" t="s">
        <v>2145</v>
      </c>
    </row>
    <row r="2202" s="2" customFormat="1">
      <c r="A2202" s="41"/>
      <c r="B2202" s="42"/>
      <c r="C2202" s="43"/>
      <c r="D2202" s="267" t="s">
        <v>314</v>
      </c>
      <c r="E2202" s="43"/>
      <c r="F2202" s="268" t="s">
        <v>2146</v>
      </c>
      <c r="G2202" s="43"/>
      <c r="H2202" s="43"/>
      <c r="I2202" s="269"/>
      <c r="J2202" s="43"/>
      <c r="K2202" s="43"/>
      <c r="L2202" s="47"/>
      <c r="M2202" s="270"/>
      <c r="N2202" s="271"/>
      <c r="O2202" s="87"/>
      <c r="P2202" s="87"/>
      <c r="Q2202" s="87"/>
      <c r="R2202" s="87"/>
      <c r="S2202" s="87"/>
      <c r="T2202" s="88"/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T2202" s="20" t="s">
        <v>314</v>
      </c>
      <c r="AU2202" s="20" t="s">
        <v>93</v>
      </c>
    </row>
    <row r="2203" s="14" customFormat="1">
      <c r="A2203" s="14"/>
      <c r="B2203" s="246"/>
      <c r="C2203" s="247"/>
      <c r="D2203" s="231" t="s">
        <v>268</v>
      </c>
      <c r="E2203" s="248" t="s">
        <v>19</v>
      </c>
      <c r="F2203" s="249" t="s">
        <v>2147</v>
      </c>
      <c r="G2203" s="247"/>
      <c r="H2203" s="248" t="s">
        <v>19</v>
      </c>
      <c r="I2203" s="250"/>
      <c r="J2203" s="247"/>
      <c r="K2203" s="247"/>
      <c r="L2203" s="251"/>
      <c r="M2203" s="252"/>
      <c r="N2203" s="253"/>
      <c r="O2203" s="253"/>
      <c r="P2203" s="253"/>
      <c r="Q2203" s="253"/>
      <c r="R2203" s="253"/>
      <c r="S2203" s="253"/>
      <c r="T2203" s="25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5" t="s">
        <v>268</v>
      </c>
      <c r="AU2203" s="255" t="s">
        <v>93</v>
      </c>
      <c r="AV2203" s="14" t="s">
        <v>82</v>
      </c>
      <c r="AW2203" s="14" t="s">
        <v>34</v>
      </c>
      <c r="AX2203" s="14" t="s">
        <v>74</v>
      </c>
      <c r="AY2203" s="255" t="s">
        <v>224</v>
      </c>
    </row>
    <row r="2204" s="14" customFormat="1">
      <c r="A2204" s="14"/>
      <c r="B2204" s="246"/>
      <c r="C2204" s="247"/>
      <c r="D2204" s="231" t="s">
        <v>268</v>
      </c>
      <c r="E2204" s="248" t="s">
        <v>19</v>
      </c>
      <c r="F2204" s="249" t="s">
        <v>2148</v>
      </c>
      <c r="G2204" s="247"/>
      <c r="H2204" s="248" t="s">
        <v>19</v>
      </c>
      <c r="I2204" s="250"/>
      <c r="J2204" s="247"/>
      <c r="K2204" s="247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268</v>
      </c>
      <c r="AU2204" s="255" t="s">
        <v>93</v>
      </c>
      <c r="AV2204" s="14" t="s">
        <v>82</v>
      </c>
      <c r="AW2204" s="14" t="s">
        <v>34</v>
      </c>
      <c r="AX2204" s="14" t="s">
        <v>74</v>
      </c>
      <c r="AY2204" s="255" t="s">
        <v>224</v>
      </c>
    </row>
    <row r="2205" s="13" customFormat="1">
      <c r="A2205" s="13"/>
      <c r="B2205" s="229"/>
      <c r="C2205" s="230"/>
      <c r="D2205" s="231" t="s">
        <v>268</v>
      </c>
      <c r="E2205" s="232" t="s">
        <v>19</v>
      </c>
      <c r="F2205" s="233" t="s">
        <v>2149</v>
      </c>
      <c r="G2205" s="230"/>
      <c r="H2205" s="234">
        <v>42.439999999999998</v>
      </c>
      <c r="I2205" s="235"/>
      <c r="J2205" s="230"/>
      <c r="K2205" s="230"/>
      <c r="L2205" s="236"/>
      <c r="M2205" s="237"/>
      <c r="N2205" s="238"/>
      <c r="O2205" s="238"/>
      <c r="P2205" s="238"/>
      <c r="Q2205" s="238"/>
      <c r="R2205" s="238"/>
      <c r="S2205" s="238"/>
      <c r="T2205" s="239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0" t="s">
        <v>268</v>
      </c>
      <c r="AU2205" s="240" t="s">
        <v>93</v>
      </c>
      <c r="AV2205" s="13" t="s">
        <v>93</v>
      </c>
      <c r="AW2205" s="13" t="s">
        <v>34</v>
      </c>
      <c r="AX2205" s="13" t="s">
        <v>74</v>
      </c>
      <c r="AY2205" s="240" t="s">
        <v>224</v>
      </c>
    </row>
    <row r="2206" s="14" customFormat="1">
      <c r="A2206" s="14"/>
      <c r="B2206" s="246"/>
      <c r="C2206" s="247"/>
      <c r="D2206" s="231" t="s">
        <v>268</v>
      </c>
      <c r="E2206" s="248" t="s">
        <v>19</v>
      </c>
      <c r="F2206" s="249" t="s">
        <v>2150</v>
      </c>
      <c r="G2206" s="247"/>
      <c r="H2206" s="248" t="s">
        <v>19</v>
      </c>
      <c r="I2206" s="250"/>
      <c r="J2206" s="247"/>
      <c r="K2206" s="247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268</v>
      </c>
      <c r="AU2206" s="255" t="s">
        <v>93</v>
      </c>
      <c r="AV2206" s="14" t="s">
        <v>82</v>
      </c>
      <c r="AW2206" s="14" t="s">
        <v>34</v>
      </c>
      <c r="AX2206" s="14" t="s">
        <v>74</v>
      </c>
      <c r="AY2206" s="255" t="s">
        <v>224</v>
      </c>
    </row>
    <row r="2207" s="13" customFormat="1">
      <c r="A2207" s="13"/>
      <c r="B2207" s="229"/>
      <c r="C2207" s="230"/>
      <c r="D2207" s="231" t="s">
        <v>268</v>
      </c>
      <c r="E2207" s="232" t="s">
        <v>19</v>
      </c>
      <c r="F2207" s="233" t="s">
        <v>2151</v>
      </c>
      <c r="G2207" s="230"/>
      <c r="H2207" s="234">
        <v>10.345000000000001</v>
      </c>
      <c r="I2207" s="235"/>
      <c r="J2207" s="230"/>
      <c r="K2207" s="230"/>
      <c r="L2207" s="236"/>
      <c r="M2207" s="237"/>
      <c r="N2207" s="238"/>
      <c r="O2207" s="238"/>
      <c r="P2207" s="238"/>
      <c r="Q2207" s="238"/>
      <c r="R2207" s="238"/>
      <c r="S2207" s="238"/>
      <c r="T2207" s="239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0" t="s">
        <v>268</v>
      </c>
      <c r="AU2207" s="240" t="s">
        <v>93</v>
      </c>
      <c r="AV2207" s="13" t="s">
        <v>93</v>
      </c>
      <c r="AW2207" s="13" t="s">
        <v>34</v>
      </c>
      <c r="AX2207" s="13" t="s">
        <v>74</v>
      </c>
      <c r="AY2207" s="240" t="s">
        <v>224</v>
      </c>
    </row>
    <row r="2208" s="14" customFormat="1">
      <c r="A2208" s="14"/>
      <c r="B2208" s="246"/>
      <c r="C2208" s="247"/>
      <c r="D2208" s="231" t="s">
        <v>268</v>
      </c>
      <c r="E2208" s="248" t="s">
        <v>19</v>
      </c>
      <c r="F2208" s="249" t="s">
        <v>2152</v>
      </c>
      <c r="G2208" s="247"/>
      <c r="H2208" s="248" t="s">
        <v>19</v>
      </c>
      <c r="I2208" s="250"/>
      <c r="J2208" s="247"/>
      <c r="K2208" s="247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268</v>
      </c>
      <c r="AU2208" s="255" t="s">
        <v>93</v>
      </c>
      <c r="AV2208" s="14" t="s">
        <v>82</v>
      </c>
      <c r="AW2208" s="14" t="s">
        <v>34</v>
      </c>
      <c r="AX2208" s="14" t="s">
        <v>74</v>
      </c>
      <c r="AY2208" s="255" t="s">
        <v>224</v>
      </c>
    </row>
    <row r="2209" s="13" customFormat="1">
      <c r="A2209" s="13"/>
      <c r="B2209" s="229"/>
      <c r="C2209" s="230"/>
      <c r="D2209" s="231" t="s">
        <v>268</v>
      </c>
      <c r="E2209" s="232" t="s">
        <v>19</v>
      </c>
      <c r="F2209" s="233" t="s">
        <v>2153</v>
      </c>
      <c r="G2209" s="230"/>
      <c r="H2209" s="234">
        <v>49.039999999999999</v>
      </c>
      <c r="I2209" s="235"/>
      <c r="J2209" s="230"/>
      <c r="K2209" s="230"/>
      <c r="L2209" s="236"/>
      <c r="M2209" s="237"/>
      <c r="N2209" s="238"/>
      <c r="O2209" s="238"/>
      <c r="P2209" s="238"/>
      <c r="Q2209" s="238"/>
      <c r="R2209" s="238"/>
      <c r="S2209" s="238"/>
      <c r="T2209" s="239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0" t="s">
        <v>268</v>
      </c>
      <c r="AU2209" s="240" t="s">
        <v>93</v>
      </c>
      <c r="AV2209" s="13" t="s">
        <v>93</v>
      </c>
      <c r="AW2209" s="13" t="s">
        <v>34</v>
      </c>
      <c r="AX2209" s="13" t="s">
        <v>74</v>
      </c>
      <c r="AY2209" s="240" t="s">
        <v>224</v>
      </c>
    </row>
    <row r="2210" s="16" customFormat="1">
      <c r="A2210" s="16"/>
      <c r="B2210" s="272"/>
      <c r="C2210" s="273"/>
      <c r="D2210" s="231" t="s">
        <v>268</v>
      </c>
      <c r="E2210" s="274" t="s">
        <v>19</v>
      </c>
      <c r="F2210" s="275" t="s">
        <v>351</v>
      </c>
      <c r="G2210" s="273"/>
      <c r="H2210" s="276">
        <v>101.825</v>
      </c>
      <c r="I2210" s="277"/>
      <c r="J2210" s="273"/>
      <c r="K2210" s="273"/>
      <c r="L2210" s="278"/>
      <c r="M2210" s="279"/>
      <c r="N2210" s="280"/>
      <c r="O2210" s="280"/>
      <c r="P2210" s="280"/>
      <c r="Q2210" s="280"/>
      <c r="R2210" s="280"/>
      <c r="S2210" s="280"/>
      <c r="T2210" s="281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T2210" s="282" t="s">
        <v>268</v>
      </c>
      <c r="AU2210" s="282" t="s">
        <v>93</v>
      </c>
      <c r="AV2210" s="16" t="s">
        <v>231</v>
      </c>
      <c r="AW2210" s="16" t="s">
        <v>34</v>
      </c>
      <c r="AX2210" s="16" t="s">
        <v>82</v>
      </c>
      <c r="AY2210" s="282" t="s">
        <v>224</v>
      </c>
    </row>
    <row r="2211" s="2" customFormat="1" ht="62.7" customHeight="1">
      <c r="A2211" s="41"/>
      <c r="B2211" s="42"/>
      <c r="C2211" s="216" t="s">
        <v>2154</v>
      </c>
      <c r="D2211" s="216" t="s">
        <v>227</v>
      </c>
      <c r="E2211" s="217" t="s">
        <v>2155</v>
      </c>
      <c r="F2211" s="218" t="s">
        <v>2156</v>
      </c>
      <c r="G2211" s="219" t="s">
        <v>471</v>
      </c>
      <c r="H2211" s="220">
        <v>447</v>
      </c>
      <c r="I2211" s="221"/>
      <c r="J2211" s="222">
        <f>ROUND(I2211*H2211,2)</f>
        <v>0</v>
      </c>
      <c r="K2211" s="218" t="s">
        <v>312</v>
      </c>
      <c r="L2211" s="47"/>
      <c r="M2211" s="223" t="s">
        <v>19</v>
      </c>
      <c r="N2211" s="224" t="s">
        <v>46</v>
      </c>
      <c r="O2211" s="87"/>
      <c r="P2211" s="225">
        <f>O2211*H2211</f>
        <v>0</v>
      </c>
      <c r="Q2211" s="225">
        <v>0.0012600000000000001</v>
      </c>
      <c r="R2211" s="225">
        <f>Q2211*H2211</f>
        <v>0.56322000000000005</v>
      </c>
      <c r="S2211" s="225">
        <v>0</v>
      </c>
      <c r="T2211" s="226">
        <f>S2211*H2211</f>
        <v>0</v>
      </c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R2211" s="227" t="s">
        <v>231</v>
      </c>
      <c r="AT2211" s="227" t="s">
        <v>227</v>
      </c>
      <c r="AU2211" s="227" t="s">
        <v>93</v>
      </c>
      <c r="AY2211" s="20" t="s">
        <v>224</v>
      </c>
      <c r="BE2211" s="228">
        <f>IF(N2211="základní",J2211,0)</f>
        <v>0</v>
      </c>
      <c r="BF2211" s="228">
        <f>IF(N2211="snížená",J2211,0)</f>
        <v>0</v>
      </c>
      <c r="BG2211" s="228">
        <f>IF(N2211="zákl. přenesená",J2211,0)</f>
        <v>0</v>
      </c>
      <c r="BH2211" s="228">
        <f>IF(N2211="sníž. přenesená",J2211,0)</f>
        <v>0</v>
      </c>
      <c r="BI2211" s="228">
        <f>IF(N2211="nulová",J2211,0)</f>
        <v>0</v>
      </c>
      <c r="BJ2211" s="20" t="s">
        <v>93</v>
      </c>
      <c r="BK2211" s="228">
        <f>ROUND(I2211*H2211,2)</f>
        <v>0</v>
      </c>
      <c r="BL2211" s="20" t="s">
        <v>231</v>
      </c>
      <c r="BM2211" s="227" t="s">
        <v>2157</v>
      </c>
    </row>
    <row r="2212" s="2" customFormat="1">
      <c r="A2212" s="41"/>
      <c r="B2212" s="42"/>
      <c r="C2212" s="43"/>
      <c r="D2212" s="267" t="s">
        <v>314</v>
      </c>
      <c r="E2212" s="43"/>
      <c r="F2212" s="268" t="s">
        <v>2158</v>
      </c>
      <c r="G2212" s="43"/>
      <c r="H2212" s="43"/>
      <c r="I2212" s="269"/>
      <c r="J2212" s="43"/>
      <c r="K2212" s="43"/>
      <c r="L2212" s="47"/>
      <c r="M2212" s="270"/>
      <c r="N2212" s="271"/>
      <c r="O2212" s="87"/>
      <c r="P2212" s="87"/>
      <c r="Q2212" s="87"/>
      <c r="R2212" s="87"/>
      <c r="S2212" s="87"/>
      <c r="T2212" s="88"/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T2212" s="20" t="s">
        <v>314</v>
      </c>
      <c r="AU2212" s="20" t="s">
        <v>93</v>
      </c>
    </row>
    <row r="2213" s="14" customFormat="1">
      <c r="A2213" s="14"/>
      <c r="B2213" s="246"/>
      <c r="C2213" s="247"/>
      <c r="D2213" s="231" t="s">
        <v>268</v>
      </c>
      <c r="E2213" s="248" t="s">
        <v>19</v>
      </c>
      <c r="F2213" s="249" t="s">
        <v>2159</v>
      </c>
      <c r="G2213" s="247"/>
      <c r="H2213" s="248" t="s">
        <v>19</v>
      </c>
      <c r="I2213" s="250"/>
      <c r="J2213" s="247"/>
      <c r="K2213" s="247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268</v>
      </c>
      <c r="AU2213" s="255" t="s">
        <v>93</v>
      </c>
      <c r="AV2213" s="14" t="s">
        <v>82</v>
      </c>
      <c r="AW2213" s="14" t="s">
        <v>34</v>
      </c>
      <c r="AX2213" s="14" t="s">
        <v>74</v>
      </c>
      <c r="AY2213" s="255" t="s">
        <v>224</v>
      </c>
    </row>
    <row r="2214" s="13" customFormat="1">
      <c r="A2214" s="13"/>
      <c r="B2214" s="229"/>
      <c r="C2214" s="230"/>
      <c r="D2214" s="231" t="s">
        <v>268</v>
      </c>
      <c r="E2214" s="232" t="s">
        <v>19</v>
      </c>
      <c r="F2214" s="233" t="s">
        <v>2160</v>
      </c>
      <c r="G2214" s="230"/>
      <c r="H2214" s="234">
        <v>218</v>
      </c>
      <c r="I2214" s="235"/>
      <c r="J2214" s="230"/>
      <c r="K2214" s="230"/>
      <c r="L2214" s="236"/>
      <c r="M2214" s="237"/>
      <c r="N2214" s="238"/>
      <c r="O2214" s="238"/>
      <c r="P2214" s="238"/>
      <c r="Q2214" s="238"/>
      <c r="R2214" s="238"/>
      <c r="S2214" s="238"/>
      <c r="T2214" s="239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0" t="s">
        <v>268</v>
      </c>
      <c r="AU2214" s="240" t="s">
        <v>93</v>
      </c>
      <c r="AV2214" s="13" t="s">
        <v>93</v>
      </c>
      <c r="AW2214" s="13" t="s">
        <v>34</v>
      </c>
      <c r="AX2214" s="13" t="s">
        <v>74</v>
      </c>
      <c r="AY2214" s="240" t="s">
        <v>224</v>
      </c>
    </row>
    <row r="2215" s="14" customFormat="1">
      <c r="A2215" s="14"/>
      <c r="B2215" s="246"/>
      <c r="C2215" s="247"/>
      <c r="D2215" s="231" t="s">
        <v>268</v>
      </c>
      <c r="E2215" s="248" t="s">
        <v>19</v>
      </c>
      <c r="F2215" s="249" t="s">
        <v>2161</v>
      </c>
      <c r="G2215" s="247"/>
      <c r="H2215" s="248" t="s">
        <v>19</v>
      </c>
      <c r="I2215" s="250"/>
      <c r="J2215" s="247"/>
      <c r="K2215" s="247"/>
      <c r="L2215" s="251"/>
      <c r="M2215" s="252"/>
      <c r="N2215" s="253"/>
      <c r="O2215" s="253"/>
      <c r="P2215" s="253"/>
      <c r="Q2215" s="253"/>
      <c r="R2215" s="253"/>
      <c r="S2215" s="253"/>
      <c r="T2215" s="25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5" t="s">
        <v>268</v>
      </c>
      <c r="AU2215" s="255" t="s">
        <v>93</v>
      </c>
      <c r="AV2215" s="14" t="s">
        <v>82</v>
      </c>
      <c r="AW2215" s="14" t="s">
        <v>34</v>
      </c>
      <c r="AX2215" s="14" t="s">
        <v>74</v>
      </c>
      <c r="AY2215" s="255" t="s">
        <v>224</v>
      </c>
    </row>
    <row r="2216" s="13" customFormat="1">
      <c r="A2216" s="13"/>
      <c r="B2216" s="229"/>
      <c r="C2216" s="230"/>
      <c r="D2216" s="231" t="s">
        <v>268</v>
      </c>
      <c r="E2216" s="232" t="s">
        <v>19</v>
      </c>
      <c r="F2216" s="233" t="s">
        <v>1005</v>
      </c>
      <c r="G2216" s="230"/>
      <c r="H2216" s="234">
        <v>63</v>
      </c>
      <c r="I2216" s="235"/>
      <c r="J2216" s="230"/>
      <c r="K2216" s="230"/>
      <c r="L2216" s="236"/>
      <c r="M2216" s="237"/>
      <c r="N2216" s="238"/>
      <c r="O2216" s="238"/>
      <c r="P2216" s="238"/>
      <c r="Q2216" s="238"/>
      <c r="R2216" s="238"/>
      <c r="S2216" s="238"/>
      <c r="T2216" s="239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0" t="s">
        <v>268</v>
      </c>
      <c r="AU2216" s="240" t="s">
        <v>93</v>
      </c>
      <c r="AV2216" s="13" t="s">
        <v>93</v>
      </c>
      <c r="AW2216" s="13" t="s">
        <v>34</v>
      </c>
      <c r="AX2216" s="13" t="s">
        <v>74</v>
      </c>
      <c r="AY2216" s="240" t="s">
        <v>224</v>
      </c>
    </row>
    <row r="2217" s="14" customFormat="1">
      <c r="A2217" s="14"/>
      <c r="B2217" s="246"/>
      <c r="C2217" s="247"/>
      <c r="D2217" s="231" t="s">
        <v>268</v>
      </c>
      <c r="E2217" s="248" t="s">
        <v>19</v>
      </c>
      <c r="F2217" s="249" t="s">
        <v>2162</v>
      </c>
      <c r="G2217" s="247"/>
      <c r="H2217" s="248" t="s">
        <v>19</v>
      </c>
      <c r="I2217" s="250"/>
      <c r="J2217" s="247"/>
      <c r="K2217" s="247"/>
      <c r="L2217" s="251"/>
      <c r="M2217" s="252"/>
      <c r="N2217" s="253"/>
      <c r="O2217" s="253"/>
      <c r="P2217" s="253"/>
      <c r="Q2217" s="253"/>
      <c r="R2217" s="253"/>
      <c r="S2217" s="253"/>
      <c r="T2217" s="25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5" t="s">
        <v>268</v>
      </c>
      <c r="AU2217" s="255" t="s">
        <v>93</v>
      </c>
      <c r="AV2217" s="14" t="s">
        <v>82</v>
      </c>
      <c r="AW2217" s="14" t="s">
        <v>34</v>
      </c>
      <c r="AX2217" s="14" t="s">
        <v>74</v>
      </c>
      <c r="AY2217" s="255" t="s">
        <v>224</v>
      </c>
    </row>
    <row r="2218" s="13" customFormat="1">
      <c r="A2218" s="13"/>
      <c r="B2218" s="229"/>
      <c r="C2218" s="230"/>
      <c r="D2218" s="231" t="s">
        <v>268</v>
      </c>
      <c r="E2218" s="232" t="s">
        <v>19</v>
      </c>
      <c r="F2218" s="233" t="s">
        <v>1200</v>
      </c>
      <c r="G2218" s="230"/>
      <c r="H2218" s="234">
        <v>80</v>
      </c>
      <c r="I2218" s="235"/>
      <c r="J2218" s="230"/>
      <c r="K2218" s="230"/>
      <c r="L2218" s="236"/>
      <c r="M2218" s="237"/>
      <c r="N2218" s="238"/>
      <c r="O2218" s="238"/>
      <c r="P2218" s="238"/>
      <c r="Q2218" s="238"/>
      <c r="R2218" s="238"/>
      <c r="S2218" s="238"/>
      <c r="T2218" s="239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40" t="s">
        <v>268</v>
      </c>
      <c r="AU2218" s="240" t="s">
        <v>93</v>
      </c>
      <c r="AV2218" s="13" t="s">
        <v>93</v>
      </c>
      <c r="AW2218" s="13" t="s">
        <v>34</v>
      </c>
      <c r="AX2218" s="13" t="s">
        <v>74</v>
      </c>
      <c r="AY2218" s="240" t="s">
        <v>224</v>
      </c>
    </row>
    <row r="2219" s="14" customFormat="1">
      <c r="A2219" s="14"/>
      <c r="B2219" s="246"/>
      <c r="C2219" s="247"/>
      <c r="D2219" s="231" t="s">
        <v>268</v>
      </c>
      <c r="E2219" s="248" t="s">
        <v>19</v>
      </c>
      <c r="F2219" s="249" t="s">
        <v>2163</v>
      </c>
      <c r="G2219" s="247"/>
      <c r="H2219" s="248" t="s">
        <v>19</v>
      </c>
      <c r="I2219" s="250"/>
      <c r="J2219" s="247"/>
      <c r="K2219" s="247"/>
      <c r="L2219" s="251"/>
      <c r="M2219" s="252"/>
      <c r="N2219" s="253"/>
      <c r="O2219" s="253"/>
      <c r="P2219" s="253"/>
      <c r="Q2219" s="253"/>
      <c r="R2219" s="253"/>
      <c r="S2219" s="253"/>
      <c r="T2219" s="25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5" t="s">
        <v>268</v>
      </c>
      <c r="AU2219" s="255" t="s">
        <v>93</v>
      </c>
      <c r="AV2219" s="14" t="s">
        <v>82</v>
      </c>
      <c r="AW2219" s="14" t="s">
        <v>34</v>
      </c>
      <c r="AX2219" s="14" t="s">
        <v>74</v>
      </c>
      <c r="AY2219" s="255" t="s">
        <v>224</v>
      </c>
    </row>
    <row r="2220" s="13" customFormat="1">
      <c r="A2220" s="13"/>
      <c r="B2220" s="229"/>
      <c r="C2220" s="230"/>
      <c r="D2220" s="231" t="s">
        <v>268</v>
      </c>
      <c r="E2220" s="232" t="s">
        <v>19</v>
      </c>
      <c r="F2220" s="233" t="s">
        <v>2164</v>
      </c>
      <c r="G2220" s="230"/>
      <c r="H2220" s="234">
        <v>86</v>
      </c>
      <c r="I2220" s="235"/>
      <c r="J2220" s="230"/>
      <c r="K2220" s="230"/>
      <c r="L2220" s="236"/>
      <c r="M2220" s="237"/>
      <c r="N2220" s="238"/>
      <c r="O2220" s="238"/>
      <c r="P2220" s="238"/>
      <c r="Q2220" s="238"/>
      <c r="R2220" s="238"/>
      <c r="S2220" s="238"/>
      <c r="T2220" s="23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40" t="s">
        <v>268</v>
      </c>
      <c r="AU2220" s="240" t="s">
        <v>93</v>
      </c>
      <c r="AV2220" s="13" t="s">
        <v>93</v>
      </c>
      <c r="AW2220" s="13" t="s">
        <v>34</v>
      </c>
      <c r="AX2220" s="13" t="s">
        <v>74</v>
      </c>
      <c r="AY2220" s="240" t="s">
        <v>224</v>
      </c>
    </row>
    <row r="2221" s="16" customFormat="1">
      <c r="A2221" s="16"/>
      <c r="B2221" s="272"/>
      <c r="C2221" s="273"/>
      <c r="D2221" s="231" t="s">
        <v>268</v>
      </c>
      <c r="E2221" s="274" t="s">
        <v>19</v>
      </c>
      <c r="F2221" s="275" t="s">
        <v>351</v>
      </c>
      <c r="G2221" s="273"/>
      <c r="H2221" s="276">
        <v>447</v>
      </c>
      <c r="I2221" s="277"/>
      <c r="J2221" s="273"/>
      <c r="K2221" s="273"/>
      <c r="L2221" s="278"/>
      <c r="M2221" s="279"/>
      <c r="N2221" s="280"/>
      <c r="O2221" s="280"/>
      <c r="P2221" s="280"/>
      <c r="Q2221" s="280"/>
      <c r="R2221" s="280"/>
      <c r="S2221" s="280"/>
      <c r="T2221" s="281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T2221" s="282" t="s">
        <v>268</v>
      </c>
      <c r="AU2221" s="282" t="s">
        <v>93</v>
      </c>
      <c r="AV2221" s="16" t="s">
        <v>231</v>
      </c>
      <c r="AW2221" s="16" t="s">
        <v>34</v>
      </c>
      <c r="AX2221" s="16" t="s">
        <v>82</v>
      </c>
      <c r="AY2221" s="282" t="s">
        <v>224</v>
      </c>
    </row>
    <row r="2222" s="2" customFormat="1" ht="24.15" customHeight="1">
      <c r="A2222" s="41"/>
      <c r="B2222" s="42"/>
      <c r="C2222" s="286" t="s">
        <v>2165</v>
      </c>
      <c r="D2222" s="286" t="s">
        <v>572</v>
      </c>
      <c r="E2222" s="287" t="s">
        <v>2166</v>
      </c>
      <c r="F2222" s="288" t="s">
        <v>2167</v>
      </c>
      <c r="G2222" s="289" t="s">
        <v>595</v>
      </c>
      <c r="H2222" s="290">
        <v>10</v>
      </c>
      <c r="I2222" s="291"/>
      <c r="J2222" s="292">
        <f>ROUND(I2222*H2222,2)</f>
        <v>0</v>
      </c>
      <c r="K2222" s="288" t="s">
        <v>312</v>
      </c>
      <c r="L2222" s="293"/>
      <c r="M2222" s="294" t="s">
        <v>19</v>
      </c>
      <c r="N2222" s="295" t="s">
        <v>46</v>
      </c>
      <c r="O2222" s="87"/>
      <c r="P2222" s="225">
        <f>O2222*H2222</f>
        <v>0</v>
      </c>
      <c r="Q2222" s="225">
        <v>0.00020000000000000001</v>
      </c>
      <c r="R2222" s="225">
        <f>Q2222*H2222</f>
        <v>0.002</v>
      </c>
      <c r="S2222" s="225">
        <v>0</v>
      </c>
      <c r="T2222" s="226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7" t="s">
        <v>254</v>
      </c>
      <c r="AT2222" s="227" t="s">
        <v>572</v>
      </c>
      <c r="AU2222" s="227" t="s">
        <v>93</v>
      </c>
      <c r="AY2222" s="20" t="s">
        <v>224</v>
      </c>
      <c r="BE2222" s="228">
        <f>IF(N2222="základní",J2222,0)</f>
        <v>0</v>
      </c>
      <c r="BF2222" s="228">
        <f>IF(N2222="snížená",J2222,0)</f>
        <v>0</v>
      </c>
      <c r="BG2222" s="228">
        <f>IF(N2222="zákl. přenesená",J2222,0)</f>
        <v>0</v>
      </c>
      <c r="BH2222" s="228">
        <f>IF(N2222="sníž. přenesená",J2222,0)</f>
        <v>0</v>
      </c>
      <c r="BI2222" s="228">
        <f>IF(N2222="nulová",J2222,0)</f>
        <v>0</v>
      </c>
      <c r="BJ2222" s="20" t="s">
        <v>93</v>
      </c>
      <c r="BK2222" s="228">
        <f>ROUND(I2222*H2222,2)</f>
        <v>0</v>
      </c>
      <c r="BL2222" s="20" t="s">
        <v>231</v>
      </c>
      <c r="BM2222" s="227" t="s">
        <v>2168</v>
      </c>
    </row>
    <row r="2223" s="14" customFormat="1">
      <c r="A2223" s="14"/>
      <c r="B2223" s="246"/>
      <c r="C2223" s="247"/>
      <c r="D2223" s="231" t="s">
        <v>268</v>
      </c>
      <c r="E2223" s="248" t="s">
        <v>19</v>
      </c>
      <c r="F2223" s="249" t="s">
        <v>2169</v>
      </c>
      <c r="G2223" s="247"/>
      <c r="H2223" s="248" t="s">
        <v>19</v>
      </c>
      <c r="I2223" s="250"/>
      <c r="J2223" s="247"/>
      <c r="K2223" s="247"/>
      <c r="L2223" s="251"/>
      <c r="M2223" s="252"/>
      <c r="N2223" s="253"/>
      <c r="O2223" s="253"/>
      <c r="P2223" s="253"/>
      <c r="Q2223" s="253"/>
      <c r="R2223" s="253"/>
      <c r="S2223" s="253"/>
      <c r="T2223" s="25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5" t="s">
        <v>268</v>
      </c>
      <c r="AU2223" s="255" t="s">
        <v>93</v>
      </c>
      <c r="AV2223" s="14" t="s">
        <v>82</v>
      </c>
      <c r="AW2223" s="14" t="s">
        <v>34</v>
      </c>
      <c r="AX2223" s="14" t="s">
        <v>74</v>
      </c>
      <c r="AY2223" s="255" t="s">
        <v>224</v>
      </c>
    </row>
    <row r="2224" s="14" customFormat="1">
      <c r="A2224" s="14"/>
      <c r="B2224" s="246"/>
      <c r="C2224" s="247"/>
      <c r="D2224" s="231" t="s">
        <v>268</v>
      </c>
      <c r="E2224" s="248" t="s">
        <v>19</v>
      </c>
      <c r="F2224" s="249" t="s">
        <v>2170</v>
      </c>
      <c r="G2224" s="247"/>
      <c r="H2224" s="248" t="s">
        <v>19</v>
      </c>
      <c r="I2224" s="250"/>
      <c r="J2224" s="247"/>
      <c r="K2224" s="247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268</v>
      </c>
      <c r="AU2224" s="255" t="s">
        <v>93</v>
      </c>
      <c r="AV2224" s="14" t="s">
        <v>82</v>
      </c>
      <c r="AW2224" s="14" t="s">
        <v>34</v>
      </c>
      <c r="AX2224" s="14" t="s">
        <v>74</v>
      </c>
      <c r="AY2224" s="255" t="s">
        <v>224</v>
      </c>
    </row>
    <row r="2225" s="13" customFormat="1">
      <c r="A2225" s="13"/>
      <c r="B2225" s="229"/>
      <c r="C2225" s="230"/>
      <c r="D2225" s="231" t="s">
        <v>268</v>
      </c>
      <c r="E2225" s="232" t="s">
        <v>19</v>
      </c>
      <c r="F2225" s="233" t="s">
        <v>82</v>
      </c>
      <c r="G2225" s="230"/>
      <c r="H2225" s="234">
        <v>1</v>
      </c>
      <c r="I2225" s="235"/>
      <c r="J2225" s="230"/>
      <c r="K2225" s="230"/>
      <c r="L2225" s="236"/>
      <c r="M2225" s="237"/>
      <c r="N2225" s="238"/>
      <c r="O2225" s="238"/>
      <c r="P2225" s="238"/>
      <c r="Q2225" s="238"/>
      <c r="R2225" s="238"/>
      <c r="S2225" s="238"/>
      <c r="T2225" s="239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0" t="s">
        <v>268</v>
      </c>
      <c r="AU2225" s="240" t="s">
        <v>93</v>
      </c>
      <c r="AV2225" s="13" t="s">
        <v>93</v>
      </c>
      <c r="AW2225" s="13" t="s">
        <v>34</v>
      </c>
      <c r="AX2225" s="13" t="s">
        <v>74</v>
      </c>
      <c r="AY2225" s="240" t="s">
        <v>224</v>
      </c>
    </row>
    <row r="2226" s="14" customFormat="1">
      <c r="A2226" s="14"/>
      <c r="B2226" s="246"/>
      <c r="C2226" s="247"/>
      <c r="D2226" s="231" t="s">
        <v>268</v>
      </c>
      <c r="E2226" s="248" t="s">
        <v>19</v>
      </c>
      <c r="F2226" s="249" t="s">
        <v>2171</v>
      </c>
      <c r="G2226" s="247"/>
      <c r="H2226" s="248" t="s">
        <v>19</v>
      </c>
      <c r="I2226" s="250"/>
      <c r="J2226" s="247"/>
      <c r="K2226" s="247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268</v>
      </c>
      <c r="AU2226" s="255" t="s">
        <v>93</v>
      </c>
      <c r="AV2226" s="14" t="s">
        <v>82</v>
      </c>
      <c r="AW2226" s="14" t="s">
        <v>34</v>
      </c>
      <c r="AX2226" s="14" t="s">
        <v>74</v>
      </c>
      <c r="AY2226" s="255" t="s">
        <v>224</v>
      </c>
    </row>
    <row r="2227" s="13" customFormat="1">
      <c r="A2227" s="13"/>
      <c r="B2227" s="229"/>
      <c r="C2227" s="230"/>
      <c r="D2227" s="231" t="s">
        <v>268</v>
      </c>
      <c r="E2227" s="232" t="s">
        <v>19</v>
      </c>
      <c r="F2227" s="233" t="s">
        <v>246</v>
      </c>
      <c r="G2227" s="230"/>
      <c r="H2227" s="234">
        <v>6</v>
      </c>
      <c r="I2227" s="235"/>
      <c r="J2227" s="230"/>
      <c r="K2227" s="230"/>
      <c r="L2227" s="236"/>
      <c r="M2227" s="237"/>
      <c r="N2227" s="238"/>
      <c r="O2227" s="238"/>
      <c r="P2227" s="238"/>
      <c r="Q2227" s="238"/>
      <c r="R2227" s="238"/>
      <c r="S2227" s="238"/>
      <c r="T2227" s="239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0" t="s">
        <v>268</v>
      </c>
      <c r="AU2227" s="240" t="s">
        <v>93</v>
      </c>
      <c r="AV2227" s="13" t="s">
        <v>93</v>
      </c>
      <c r="AW2227" s="13" t="s">
        <v>34</v>
      </c>
      <c r="AX2227" s="13" t="s">
        <v>74</v>
      </c>
      <c r="AY2227" s="240" t="s">
        <v>224</v>
      </c>
    </row>
    <row r="2228" s="14" customFormat="1">
      <c r="A2228" s="14"/>
      <c r="B2228" s="246"/>
      <c r="C2228" s="247"/>
      <c r="D2228" s="231" t="s">
        <v>268</v>
      </c>
      <c r="E2228" s="248" t="s">
        <v>19</v>
      </c>
      <c r="F2228" s="249" t="s">
        <v>2172</v>
      </c>
      <c r="G2228" s="247"/>
      <c r="H2228" s="248" t="s">
        <v>19</v>
      </c>
      <c r="I2228" s="250"/>
      <c r="J2228" s="247"/>
      <c r="K2228" s="247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268</v>
      </c>
      <c r="AU2228" s="255" t="s">
        <v>93</v>
      </c>
      <c r="AV2228" s="14" t="s">
        <v>82</v>
      </c>
      <c r="AW2228" s="14" t="s">
        <v>34</v>
      </c>
      <c r="AX2228" s="14" t="s">
        <v>74</v>
      </c>
      <c r="AY2228" s="255" t="s">
        <v>224</v>
      </c>
    </row>
    <row r="2229" s="13" customFormat="1">
      <c r="A2229" s="13"/>
      <c r="B2229" s="229"/>
      <c r="C2229" s="230"/>
      <c r="D2229" s="231" t="s">
        <v>268</v>
      </c>
      <c r="E2229" s="232" t="s">
        <v>19</v>
      </c>
      <c r="F2229" s="233" t="s">
        <v>82</v>
      </c>
      <c r="G2229" s="230"/>
      <c r="H2229" s="234">
        <v>1</v>
      </c>
      <c r="I2229" s="235"/>
      <c r="J2229" s="230"/>
      <c r="K2229" s="230"/>
      <c r="L2229" s="236"/>
      <c r="M2229" s="237"/>
      <c r="N2229" s="238"/>
      <c r="O2229" s="238"/>
      <c r="P2229" s="238"/>
      <c r="Q2229" s="238"/>
      <c r="R2229" s="238"/>
      <c r="S2229" s="238"/>
      <c r="T2229" s="23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0" t="s">
        <v>268</v>
      </c>
      <c r="AU2229" s="240" t="s">
        <v>93</v>
      </c>
      <c r="AV2229" s="13" t="s">
        <v>93</v>
      </c>
      <c r="AW2229" s="13" t="s">
        <v>34</v>
      </c>
      <c r="AX2229" s="13" t="s">
        <v>74</v>
      </c>
      <c r="AY2229" s="240" t="s">
        <v>224</v>
      </c>
    </row>
    <row r="2230" s="15" customFormat="1">
      <c r="A2230" s="15"/>
      <c r="B2230" s="256"/>
      <c r="C2230" s="257"/>
      <c r="D2230" s="231" t="s">
        <v>268</v>
      </c>
      <c r="E2230" s="258" t="s">
        <v>19</v>
      </c>
      <c r="F2230" s="259" t="s">
        <v>300</v>
      </c>
      <c r="G2230" s="257"/>
      <c r="H2230" s="260">
        <v>8</v>
      </c>
      <c r="I2230" s="261"/>
      <c r="J2230" s="257"/>
      <c r="K2230" s="257"/>
      <c r="L2230" s="262"/>
      <c r="M2230" s="263"/>
      <c r="N2230" s="264"/>
      <c r="O2230" s="264"/>
      <c r="P2230" s="264"/>
      <c r="Q2230" s="264"/>
      <c r="R2230" s="264"/>
      <c r="S2230" s="264"/>
      <c r="T2230" s="265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66" t="s">
        <v>268</v>
      </c>
      <c r="AU2230" s="266" t="s">
        <v>93</v>
      </c>
      <c r="AV2230" s="15" t="s">
        <v>108</v>
      </c>
      <c r="AW2230" s="15" t="s">
        <v>34</v>
      </c>
      <c r="AX2230" s="15" t="s">
        <v>74</v>
      </c>
      <c r="AY2230" s="266" t="s">
        <v>224</v>
      </c>
    </row>
    <row r="2231" s="14" customFormat="1">
      <c r="A2231" s="14"/>
      <c r="B2231" s="246"/>
      <c r="C2231" s="247"/>
      <c r="D2231" s="231" t="s">
        <v>268</v>
      </c>
      <c r="E2231" s="248" t="s">
        <v>19</v>
      </c>
      <c r="F2231" s="249" t="s">
        <v>2173</v>
      </c>
      <c r="G2231" s="247"/>
      <c r="H2231" s="248" t="s">
        <v>19</v>
      </c>
      <c r="I2231" s="250"/>
      <c r="J2231" s="247"/>
      <c r="K2231" s="247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268</v>
      </c>
      <c r="AU2231" s="255" t="s">
        <v>93</v>
      </c>
      <c r="AV2231" s="14" t="s">
        <v>82</v>
      </c>
      <c r="AW2231" s="14" t="s">
        <v>34</v>
      </c>
      <c r="AX2231" s="14" t="s">
        <v>74</v>
      </c>
      <c r="AY2231" s="255" t="s">
        <v>224</v>
      </c>
    </row>
    <row r="2232" s="13" customFormat="1">
      <c r="A2232" s="13"/>
      <c r="B2232" s="229"/>
      <c r="C2232" s="230"/>
      <c r="D2232" s="231" t="s">
        <v>268</v>
      </c>
      <c r="E2232" s="232" t="s">
        <v>19</v>
      </c>
      <c r="F2232" s="233" t="s">
        <v>93</v>
      </c>
      <c r="G2232" s="230"/>
      <c r="H2232" s="234">
        <v>2</v>
      </c>
      <c r="I2232" s="235"/>
      <c r="J2232" s="230"/>
      <c r="K2232" s="230"/>
      <c r="L2232" s="236"/>
      <c r="M2232" s="237"/>
      <c r="N2232" s="238"/>
      <c r="O2232" s="238"/>
      <c r="P2232" s="238"/>
      <c r="Q2232" s="238"/>
      <c r="R2232" s="238"/>
      <c r="S2232" s="238"/>
      <c r="T2232" s="239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0" t="s">
        <v>268</v>
      </c>
      <c r="AU2232" s="240" t="s">
        <v>93</v>
      </c>
      <c r="AV2232" s="13" t="s">
        <v>93</v>
      </c>
      <c r="AW2232" s="13" t="s">
        <v>34</v>
      </c>
      <c r="AX2232" s="13" t="s">
        <v>74</v>
      </c>
      <c r="AY2232" s="240" t="s">
        <v>224</v>
      </c>
    </row>
    <row r="2233" s="15" customFormat="1">
      <c r="A2233" s="15"/>
      <c r="B2233" s="256"/>
      <c r="C2233" s="257"/>
      <c r="D2233" s="231" t="s">
        <v>268</v>
      </c>
      <c r="E2233" s="258" t="s">
        <v>19</v>
      </c>
      <c r="F2233" s="259" t="s">
        <v>300</v>
      </c>
      <c r="G2233" s="257"/>
      <c r="H2233" s="260">
        <v>2</v>
      </c>
      <c r="I2233" s="261"/>
      <c r="J2233" s="257"/>
      <c r="K2233" s="257"/>
      <c r="L2233" s="262"/>
      <c r="M2233" s="263"/>
      <c r="N2233" s="264"/>
      <c r="O2233" s="264"/>
      <c r="P2233" s="264"/>
      <c r="Q2233" s="264"/>
      <c r="R2233" s="264"/>
      <c r="S2233" s="264"/>
      <c r="T2233" s="265"/>
      <c r="U2233" s="15"/>
      <c r="V2233" s="15"/>
      <c r="W2233" s="15"/>
      <c r="X2233" s="15"/>
      <c r="Y2233" s="15"/>
      <c r="Z2233" s="15"/>
      <c r="AA2233" s="15"/>
      <c r="AB2233" s="15"/>
      <c r="AC2233" s="15"/>
      <c r="AD2233" s="15"/>
      <c r="AE2233" s="15"/>
      <c r="AT2233" s="266" t="s">
        <v>268</v>
      </c>
      <c r="AU2233" s="266" t="s">
        <v>93</v>
      </c>
      <c r="AV2233" s="15" t="s">
        <v>108</v>
      </c>
      <c r="AW2233" s="15" t="s">
        <v>34</v>
      </c>
      <c r="AX2233" s="15" t="s">
        <v>74</v>
      </c>
      <c r="AY2233" s="266" t="s">
        <v>224</v>
      </c>
    </row>
    <row r="2234" s="16" customFormat="1">
      <c r="A2234" s="16"/>
      <c r="B2234" s="272"/>
      <c r="C2234" s="273"/>
      <c r="D2234" s="231" t="s">
        <v>268</v>
      </c>
      <c r="E2234" s="274" t="s">
        <v>19</v>
      </c>
      <c r="F2234" s="275" t="s">
        <v>351</v>
      </c>
      <c r="G2234" s="273"/>
      <c r="H2234" s="276">
        <v>10</v>
      </c>
      <c r="I2234" s="277"/>
      <c r="J2234" s="273"/>
      <c r="K2234" s="273"/>
      <c r="L2234" s="278"/>
      <c r="M2234" s="279"/>
      <c r="N2234" s="280"/>
      <c r="O2234" s="280"/>
      <c r="P2234" s="280"/>
      <c r="Q2234" s="280"/>
      <c r="R2234" s="280"/>
      <c r="S2234" s="280"/>
      <c r="T2234" s="281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82" t="s">
        <v>268</v>
      </c>
      <c r="AU2234" s="282" t="s">
        <v>93</v>
      </c>
      <c r="AV2234" s="16" t="s">
        <v>231</v>
      </c>
      <c r="AW2234" s="16" t="s">
        <v>34</v>
      </c>
      <c r="AX2234" s="16" t="s">
        <v>82</v>
      </c>
      <c r="AY2234" s="282" t="s">
        <v>224</v>
      </c>
    </row>
    <row r="2235" s="2" customFormat="1" ht="24.15" customHeight="1">
      <c r="A2235" s="41"/>
      <c r="B2235" s="42"/>
      <c r="C2235" s="286" t="s">
        <v>2174</v>
      </c>
      <c r="D2235" s="286" t="s">
        <v>572</v>
      </c>
      <c r="E2235" s="287" t="s">
        <v>2175</v>
      </c>
      <c r="F2235" s="288" t="s">
        <v>2176</v>
      </c>
      <c r="G2235" s="289" t="s">
        <v>595</v>
      </c>
      <c r="H2235" s="290">
        <v>5</v>
      </c>
      <c r="I2235" s="291"/>
      <c r="J2235" s="292">
        <f>ROUND(I2235*H2235,2)</f>
        <v>0</v>
      </c>
      <c r="K2235" s="288" t="s">
        <v>312</v>
      </c>
      <c r="L2235" s="293"/>
      <c r="M2235" s="294" t="s">
        <v>19</v>
      </c>
      <c r="N2235" s="295" t="s">
        <v>46</v>
      </c>
      <c r="O2235" s="87"/>
      <c r="P2235" s="225">
        <f>O2235*H2235</f>
        <v>0</v>
      </c>
      <c r="Q2235" s="225">
        <v>0.00029999999999999997</v>
      </c>
      <c r="R2235" s="225">
        <f>Q2235*H2235</f>
        <v>0.0014999999999999998</v>
      </c>
      <c r="S2235" s="225">
        <v>0</v>
      </c>
      <c r="T2235" s="226">
        <f>S2235*H2235</f>
        <v>0</v>
      </c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R2235" s="227" t="s">
        <v>254</v>
      </c>
      <c r="AT2235" s="227" t="s">
        <v>572</v>
      </c>
      <c r="AU2235" s="227" t="s">
        <v>93</v>
      </c>
      <c r="AY2235" s="20" t="s">
        <v>224</v>
      </c>
      <c r="BE2235" s="228">
        <f>IF(N2235="základní",J2235,0)</f>
        <v>0</v>
      </c>
      <c r="BF2235" s="228">
        <f>IF(N2235="snížená",J2235,0)</f>
        <v>0</v>
      </c>
      <c r="BG2235" s="228">
        <f>IF(N2235="zákl. přenesená",J2235,0)</f>
        <v>0</v>
      </c>
      <c r="BH2235" s="228">
        <f>IF(N2235="sníž. přenesená",J2235,0)</f>
        <v>0</v>
      </c>
      <c r="BI2235" s="228">
        <f>IF(N2235="nulová",J2235,0)</f>
        <v>0</v>
      </c>
      <c r="BJ2235" s="20" t="s">
        <v>93</v>
      </c>
      <c r="BK2235" s="228">
        <f>ROUND(I2235*H2235,2)</f>
        <v>0</v>
      </c>
      <c r="BL2235" s="20" t="s">
        <v>231</v>
      </c>
      <c r="BM2235" s="227" t="s">
        <v>2177</v>
      </c>
    </row>
    <row r="2236" s="14" customFormat="1">
      <c r="A2236" s="14"/>
      <c r="B2236" s="246"/>
      <c r="C2236" s="247"/>
      <c r="D2236" s="231" t="s">
        <v>268</v>
      </c>
      <c r="E2236" s="248" t="s">
        <v>19</v>
      </c>
      <c r="F2236" s="249" t="s">
        <v>2178</v>
      </c>
      <c r="G2236" s="247"/>
      <c r="H2236" s="248" t="s">
        <v>19</v>
      </c>
      <c r="I2236" s="250"/>
      <c r="J2236" s="247"/>
      <c r="K2236" s="247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268</v>
      </c>
      <c r="AU2236" s="255" t="s">
        <v>93</v>
      </c>
      <c r="AV2236" s="14" t="s">
        <v>82</v>
      </c>
      <c r="AW2236" s="14" t="s">
        <v>34</v>
      </c>
      <c r="AX2236" s="14" t="s">
        <v>74</v>
      </c>
      <c r="AY2236" s="255" t="s">
        <v>224</v>
      </c>
    </row>
    <row r="2237" s="13" customFormat="1">
      <c r="A2237" s="13"/>
      <c r="B2237" s="229"/>
      <c r="C2237" s="230"/>
      <c r="D2237" s="231" t="s">
        <v>268</v>
      </c>
      <c r="E2237" s="232" t="s">
        <v>19</v>
      </c>
      <c r="F2237" s="233" t="s">
        <v>82</v>
      </c>
      <c r="G2237" s="230"/>
      <c r="H2237" s="234">
        <v>1</v>
      </c>
      <c r="I2237" s="235"/>
      <c r="J2237" s="230"/>
      <c r="K2237" s="230"/>
      <c r="L2237" s="236"/>
      <c r="M2237" s="237"/>
      <c r="N2237" s="238"/>
      <c r="O2237" s="238"/>
      <c r="P2237" s="238"/>
      <c r="Q2237" s="238"/>
      <c r="R2237" s="238"/>
      <c r="S2237" s="238"/>
      <c r="T2237" s="239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0" t="s">
        <v>268</v>
      </c>
      <c r="AU2237" s="240" t="s">
        <v>93</v>
      </c>
      <c r="AV2237" s="13" t="s">
        <v>93</v>
      </c>
      <c r="AW2237" s="13" t="s">
        <v>34</v>
      </c>
      <c r="AX2237" s="13" t="s">
        <v>74</v>
      </c>
      <c r="AY2237" s="240" t="s">
        <v>224</v>
      </c>
    </row>
    <row r="2238" s="14" customFormat="1">
      <c r="A2238" s="14"/>
      <c r="B2238" s="246"/>
      <c r="C2238" s="247"/>
      <c r="D2238" s="231" t="s">
        <v>268</v>
      </c>
      <c r="E2238" s="248" t="s">
        <v>19</v>
      </c>
      <c r="F2238" s="249" t="s">
        <v>2179</v>
      </c>
      <c r="G2238" s="247"/>
      <c r="H2238" s="248" t="s">
        <v>19</v>
      </c>
      <c r="I2238" s="250"/>
      <c r="J2238" s="247"/>
      <c r="K2238" s="247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268</v>
      </c>
      <c r="AU2238" s="255" t="s">
        <v>93</v>
      </c>
      <c r="AV2238" s="14" t="s">
        <v>82</v>
      </c>
      <c r="AW2238" s="14" t="s">
        <v>34</v>
      </c>
      <c r="AX2238" s="14" t="s">
        <v>74</v>
      </c>
      <c r="AY2238" s="255" t="s">
        <v>224</v>
      </c>
    </row>
    <row r="2239" s="13" customFormat="1">
      <c r="A2239" s="13"/>
      <c r="B2239" s="229"/>
      <c r="C2239" s="230"/>
      <c r="D2239" s="231" t="s">
        <v>268</v>
      </c>
      <c r="E2239" s="232" t="s">
        <v>19</v>
      </c>
      <c r="F2239" s="233" t="s">
        <v>231</v>
      </c>
      <c r="G2239" s="230"/>
      <c r="H2239" s="234">
        <v>4</v>
      </c>
      <c r="I2239" s="235"/>
      <c r="J2239" s="230"/>
      <c r="K2239" s="230"/>
      <c r="L2239" s="236"/>
      <c r="M2239" s="237"/>
      <c r="N2239" s="238"/>
      <c r="O2239" s="238"/>
      <c r="P2239" s="238"/>
      <c r="Q2239" s="238"/>
      <c r="R2239" s="238"/>
      <c r="S2239" s="238"/>
      <c r="T2239" s="239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0" t="s">
        <v>268</v>
      </c>
      <c r="AU2239" s="240" t="s">
        <v>93</v>
      </c>
      <c r="AV2239" s="13" t="s">
        <v>93</v>
      </c>
      <c r="AW2239" s="13" t="s">
        <v>34</v>
      </c>
      <c r="AX2239" s="13" t="s">
        <v>74</v>
      </c>
      <c r="AY2239" s="240" t="s">
        <v>224</v>
      </c>
    </row>
    <row r="2240" s="16" customFormat="1">
      <c r="A2240" s="16"/>
      <c r="B2240" s="272"/>
      <c r="C2240" s="273"/>
      <c r="D2240" s="231" t="s">
        <v>268</v>
      </c>
      <c r="E2240" s="274" t="s">
        <v>19</v>
      </c>
      <c r="F2240" s="275" t="s">
        <v>351</v>
      </c>
      <c r="G2240" s="273"/>
      <c r="H2240" s="276">
        <v>5</v>
      </c>
      <c r="I2240" s="277"/>
      <c r="J2240" s="273"/>
      <c r="K2240" s="273"/>
      <c r="L2240" s="278"/>
      <c r="M2240" s="279"/>
      <c r="N2240" s="280"/>
      <c r="O2240" s="280"/>
      <c r="P2240" s="280"/>
      <c r="Q2240" s="280"/>
      <c r="R2240" s="280"/>
      <c r="S2240" s="280"/>
      <c r="T2240" s="281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T2240" s="282" t="s">
        <v>268</v>
      </c>
      <c r="AU2240" s="282" t="s">
        <v>93</v>
      </c>
      <c r="AV2240" s="16" t="s">
        <v>231</v>
      </c>
      <c r="AW2240" s="16" t="s">
        <v>34</v>
      </c>
      <c r="AX2240" s="16" t="s">
        <v>82</v>
      </c>
      <c r="AY2240" s="282" t="s">
        <v>224</v>
      </c>
    </row>
    <row r="2241" s="2" customFormat="1" ht="44.25" customHeight="1">
      <c r="A2241" s="41"/>
      <c r="B2241" s="42"/>
      <c r="C2241" s="216" t="s">
        <v>2180</v>
      </c>
      <c r="D2241" s="216" t="s">
        <v>227</v>
      </c>
      <c r="E2241" s="217" t="s">
        <v>2181</v>
      </c>
      <c r="F2241" s="218" t="s">
        <v>2182</v>
      </c>
      <c r="G2241" s="219" t="s">
        <v>471</v>
      </c>
      <c r="H2241" s="220">
        <v>4.5</v>
      </c>
      <c r="I2241" s="221"/>
      <c r="J2241" s="222">
        <f>ROUND(I2241*H2241,2)</f>
        <v>0</v>
      </c>
      <c r="K2241" s="218" t="s">
        <v>312</v>
      </c>
      <c r="L2241" s="47"/>
      <c r="M2241" s="223" t="s">
        <v>19</v>
      </c>
      <c r="N2241" s="224" t="s">
        <v>46</v>
      </c>
      <c r="O2241" s="87"/>
      <c r="P2241" s="225">
        <f>O2241*H2241</f>
        <v>0</v>
      </c>
      <c r="Q2241" s="225">
        <v>0.0011299999999999999</v>
      </c>
      <c r="R2241" s="225">
        <f>Q2241*H2241</f>
        <v>0.0050849999999999992</v>
      </c>
      <c r="S2241" s="225">
        <v>0.010999999999999999</v>
      </c>
      <c r="T2241" s="226">
        <f>S2241*H2241</f>
        <v>0.049499999999999995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27" t="s">
        <v>231</v>
      </c>
      <c r="AT2241" s="227" t="s">
        <v>227</v>
      </c>
      <c r="AU2241" s="227" t="s">
        <v>93</v>
      </c>
      <c r="AY2241" s="20" t="s">
        <v>224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20" t="s">
        <v>93</v>
      </c>
      <c r="BK2241" s="228">
        <f>ROUND(I2241*H2241,2)</f>
        <v>0</v>
      </c>
      <c r="BL2241" s="20" t="s">
        <v>231</v>
      </c>
      <c r="BM2241" s="227" t="s">
        <v>2183</v>
      </c>
    </row>
    <row r="2242" s="2" customFormat="1">
      <c r="A2242" s="41"/>
      <c r="B2242" s="42"/>
      <c r="C2242" s="43"/>
      <c r="D2242" s="267" t="s">
        <v>314</v>
      </c>
      <c r="E2242" s="43"/>
      <c r="F2242" s="268" t="s">
        <v>2184</v>
      </c>
      <c r="G2242" s="43"/>
      <c r="H2242" s="43"/>
      <c r="I2242" s="269"/>
      <c r="J2242" s="43"/>
      <c r="K2242" s="43"/>
      <c r="L2242" s="47"/>
      <c r="M2242" s="270"/>
      <c r="N2242" s="271"/>
      <c r="O2242" s="87"/>
      <c r="P2242" s="87"/>
      <c r="Q2242" s="87"/>
      <c r="R2242" s="87"/>
      <c r="S2242" s="87"/>
      <c r="T2242" s="88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T2242" s="20" t="s">
        <v>314</v>
      </c>
      <c r="AU2242" s="20" t="s">
        <v>93</v>
      </c>
    </row>
    <row r="2243" s="14" customFormat="1">
      <c r="A2243" s="14"/>
      <c r="B2243" s="246"/>
      <c r="C2243" s="247"/>
      <c r="D2243" s="231" t="s">
        <v>268</v>
      </c>
      <c r="E2243" s="248" t="s">
        <v>19</v>
      </c>
      <c r="F2243" s="249" t="s">
        <v>496</v>
      </c>
      <c r="G2243" s="247"/>
      <c r="H2243" s="248" t="s">
        <v>19</v>
      </c>
      <c r="I2243" s="250"/>
      <c r="J2243" s="247"/>
      <c r="K2243" s="247"/>
      <c r="L2243" s="251"/>
      <c r="M2243" s="252"/>
      <c r="N2243" s="253"/>
      <c r="O2243" s="253"/>
      <c r="P2243" s="253"/>
      <c r="Q2243" s="253"/>
      <c r="R2243" s="253"/>
      <c r="S2243" s="253"/>
      <c r="T2243" s="25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5" t="s">
        <v>268</v>
      </c>
      <c r="AU2243" s="255" t="s">
        <v>93</v>
      </c>
      <c r="AV2243" s="14" t="s">
        <v>82</v>
      </c>
      <c r="AW2243" s="14" t="s">
        <v>34</v>
      </c>
      <c r="AX2243" s="14" t="s">
        <v>74</v>
      </c>
      <c r="AY2243" s="255" t="s">
        <v>224</v>
      </c>
    </row>
    <row r="2244" s="13" customFormat="1">
      <c r="A2244" s="13"/>
      <c r="B2244" s="229"/>
      <c r="C2244" s="230"/>
      <c r="D2244" s="231" t="s">
        <v>268</v>
      </c>
      <c r="E2244" s="232" t="s">
        <v>19</v>
      </c>
      <c r="F2244" s="233" t="s">
        <v>2185</v>
      </c>
      <c r="G2244" s="230"/>
      <c r="H2244" s="234">
        <v>4.5</v>
      </c>
      <c r="I2244" s="235"/>
      <c r="J2244" s="230"/>
      <c r="K2244" s="230"/>
      <c r="L2244" s="236"/>
      <c r="M2244" s="237"/>
      <c r="N2244" s="238"/>
      <c r="O2244" s="238"/>
      <c r="P2244" s="238"/>
      <c r="Q2244" s="238"/>
      <c r="R2244" s="238"/>
      <c r="S2244" s="238"/>
      <c r="T2244" s="239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0" t="s">
        <v>268</v>
      </c>
      <c r="AU2244" s="240" t="s">
        <v>93</v>
      </c>
      <c r="AV2244" s="13" t="s">
        <v>93</v>
      </c>
      <c r="AW2244" s="13" t="s">
        <v>34</v>
      </c>
      <c r="AX2244" s="13" t="s">
        <v>82</v>
      </c>
      <c r="AY2244" s="240" t="s">
        <v>224</v>
      </c>
    </row>
    <row r="2245" s="2" customFormat="1" ht="44.25" customHeight="1">
      <c r="A2245" s="41"/>
      <c r="B2245" s="42"/>
      <c r="C2245" s="216" t="s">
        <v>2186</v>
      </c>
      <c r="D2245" s="216" t="s">
        <v>227</v>
      </c>
      <c r="E2245" s="217" t="s">
        <v>2187</v>
      </c>
      <c r="F2245" s="218" t="s">
        <v>2188</v>
      </c>
      <c r="G2245" s="219" t="s">
        <v>471</v>
      </c>
      <c r="H2245" s="220">
        <v>0.29999999999999999</v>
      </c>
      <c r="I2245" s="221"/>
      <c r="J2245" s="222">
        <f>ROUND(I2245*H2245,2)</f>
        <v>0</v>
      </c>
      <c r="K2245" s="218" t="s">
        <v>312</v>
      </c>
      <c r="L2245" s="47"/>
      <c r="M2245" s="223" t="s">
        <v>19</v>
      </c>
      <c r="N2245" s="224" t="s">
        <v>46</v>
      </c>
      <c r="O2245" s="87"/>
      <c r="P2245" s="225">
        <f>O2245*H2245</f>
        <v>0</v>
      </c>
      <c r="Q2245" s="225">
        <v>0.00147</v>
      </c>
      <c r="R2245" s="225">
        <f>Q2245*H2245</f>
        <v>0.00044099999999999999</v>
      </c>
      <c r="S2245" s="225">
        <v>0.039</v>
      </c>
      <c r="T2245" s="226">
        <f>S2245*H2245</f>
        <v>0.0117</v>
      </c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R2245" s="227" t="s">
        <v>231</v>
      </c>
      <c r="AT2245" s="227" t="s">
        <v>227</v>
      </c>
      <c r="AU2245" s="227" t="s">
        <v>93</v>
      </c>
      <c r="AY2245" s="20" t="s">
        <v>224</v>
      </c>
      <c r="BE2245" s="228">
        <f>IF(N2245="základní",J2245,0)</f>
        <v>0</v>
      </c>
      <c r="BF2245" s="228">
        <f>IF(N2245="snížená",J2245,0)</f>
        <v>0</v>
      </c>
      <c r="BG2245" s="228">
        <f>IF(N2245="zákl. přenesená",J2245,0)</f>
        <v>0</v>
      </c>
      <c r="BH2245" s="228">
        <f>IF(N2245="sníž. přenesená",J2245,0)</f>
        <v>0</v>
      </c>
      <c r="BI2245" s="228">
        <f>IF(N2245="nulová",J2245,0)</f>
        <v>0</v>
      </c>
      <c r="BJ2245" s="20" t="s">
        <v>93</v>
      </c>
      <c r="BK2245" s="228">
        <f>ROUND(I2245*H2245,2)</f>
        <v>0</v>
      </c>
      <c r="BL2245" s="20" t="s">
        <v>231</v>
      </c>
      <c r="BM2245" s="227" t="s">
        <v>2189</v>
      </c>
    </row>
    <row r="2246" s="2" customFormat="1">
      <c r="A2246" s="41"/>
      <c r="B2246" s="42"/>
      <c r="C2246" s="43"/>
      <c r="D2246" s="267" t="s">
        <v>314</v>
      </c>
      <c r="E2246" s="43"/>
      <c r="F2246" s="268" t="s">
        <v>2190</v>
      </c>
      <c r="G2246" s="43"/>
      <c r="H2246" s="43"/>
      <c r="I2246" s="269"/>
      <c r="J2246" s="43"/>
      <c r="K2246" s="43"/>
      <c r="L2246" s="47"/>
      <c r="M2246" s="270"/>
      <c r="N2246" s="271"/>
      <c r="O2246" s="87"/>
      <c r="P2246" s="87"/>
      <c r="Q2246" s="87"/>
      <c r="R2246" s="87"/>
      <c r="S2246" s="87"/>
      <c r="T2246" s="88"/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T2246" s="20" t="s">
        <v>314</v>
      </c>
      <c r="AU2246" s="20" t="s">
        <v>93</v>
      </c>
    </row>
    <row r="2247" s="14" customFormat="1">
      <c r="A2247" s="14"/>
      <c r="B2247" s="246"/>
      <c r="C2247" s="247"/>
      <c r="D2247" s="231" t="s">
        <v>268</v>
      </c>
      <c r="E2247" s="248" t="s">
        <v>19</v>
      </c>
      <c r="F2247" s="249" t="s">
        <v>496</v>
      </c>
      <c r="G2247" s="247"/>
      <c r="H2247" s="248" t="s">
        <v>19</v>
      </c>
      <c r="I2247" s="250"/>
      <c r="J2247" s="247"/>
      <c r="K2247" s="247"/>
      <c r="L2247" s="251"/>
      <c r="M2247" s="252"/>
      <c r="N2247" s="253"/>
      <c r="O2247" s="253"/>
      <c r="P2247" s="253"/>
      <c r="Q2247" s="253"/>
      <c r="R2247" s="253"/>
      <c r="S2247" s="253"/>
      <c r="T2247" s="25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5" t="s">
        <v>268</v>
      </c>
      <c r="AU2247" s="255" t="s">
        <v>93</v>
      </c>
      <c r="AV2247" s="14" t="s">
        <v>82</v>
      </c>
      <c r="AW2247" s="14" t="s">
        <v>34</v>
      </c>
      <c r="AX2247" s="14" t="s">
        <v>74</v>
      </c>
      <c r="AY2247" s="255" t="s">
        <v>224</v>
      </c>
    </row>
    <row r="2248" s="13" customFormat="1">
      <c r="A2248" s="13"/>
      <c r="B2248" s="229"/>
      <c r="C2248" s="230"/>
      <c r="D2248" s="231" t="s">
        <v>268</v>
      </c>
      <c r="E2248" s="232" t="s">
        <v>19</v>
      </c>
      <c r="F2248" s="233" t="s">
        <v>2191</v>
      </c>
      <c r="G2248" s="230"/>
      <c r="H2248" s="234">
        <v>0.29999999999999999</v>
      </c>
      <c r="I2248" s="235"/>
      <c r="J2248" s="230"/>
      <c r="K2248" s="230"/>
      <c r="L2248" s="236"/>
      <c r="M2248" s="237"/>
      <c r="N2248" s="238"/>
      <c r="O2248" s="238"/>
      <c r="P2248" s="238"/>
      <c r="Q2248" s="238"/>
      <c r="R2248" s="238"/>
      <c r="S2248" s="238"/>
      <c r="T2248" s="239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0" t="s">
        <v>268</v>
      </c>
      <c r="AU2248" s="240" t="s">
        <v>93</v>
      </c>
      <c r="AV2248" s="13" t="s">
        <v>93</v>
      </c>
      <c r="AW2248" s="13" t="s">
        <v>34</v>
      </c>
      <c r="AX2248" s="13" t="s">
        <v>82</v>
      </c>
      <c r="AY2248" s="240" t="s">
        <v>224</v>
      </c>
    </row>
    <row r="2249" s="12" customFormat="1" ht="22.8" customHeight="1">
      <c r="A2249" s="12"/>
      <c r="B2249" s="200"/>
      <c r="C2249" s="201"/>
      <c r="D2249" s="202" t="s">
        <v>73</v>
      </c>
      <c r="E2249" s="214" t="s">
        <v>2192</v>
      </c>
      <c r="F2249" s="214" t="s">
        <v>2193</v>
      </c>
      <c r="G2249" s="201"/>
      <c r="H2249" s="201"/>
      <c r="I2249" s="204"/>
      <c r="J2249" s="215">
        <f>BK2249</f>
        <v>0</v>
      </c>
      <c r="K2249" s="201"/>
      <c r="L2249" s="206"/>
      <c r="M2249" s="207"/>
      <c r="N2249" s="208"/>
      <c r="O2249" s="208"/>
      <c r="P2249" s="209">
        <f>SUM(P2250:P2450)</f>
        <v>0</v>
      </c>
      <c r="Q2249" s="208"/>
      <c r="R2249" s="209">
        <f>SUM(R2250:R2450)</f>
        <v>2.0074000000000001</v>
      </c>
      <c r="S2249" s="208"/>
      <c r="T2249" s="210">
        <f>SUM(T2250:T2450)</f>
        <v>0</v>
      </c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R2249" s="211" t="s">
        <v>82</v>
      </c>
      <c r="AT2249" s="212" t="s">
        <v>73</v>
      </c>
      <c r="AU2249" s="212" t="s">
        <v>82</v>
      </c>
      <c r="AY2249" s="211" t="s">
        <v>224</v>
      </c>
      <c r="BK2249" s="213">
        <f>SUM(BK2250:BK2450)</f>
        <v>0</v>
      </c>
    </row>
    <row r="2250" s="2" customFormat="1" ht="24.15" customHeight="1">
      <c r="A2250" s="41"/>
      <c r="B2250" s="42"/>
      <c r="C2250" s="216" t="s">
        <v>2194</v>
      </c>
      <c r="D2250" s="216" t="s">
        <v>227</v>
      </c>
      <c r="E2250" s="217" t="s">
        <v>2195</v>
      </c>
      <c r="F2250" s="218" t="s">
        <v>2196</v>
      </c>
      <c r="G2250" s="219" t="s">
        <v>471</v>
      </c>
      <c r="H2250" s="220">
        <v>175</v>
      </c>
      <c r="I2250" s="221"/>
      <c r="J2250" s="222">
        <f>ROUND(I2250*H2250,2)</f>
        <v>0</v>
      </c>
      <c r="K2250" s="218" t="s">
        <v>312</v>
      </c>
      <c r="L2250" s="47"/>
      <c r="M2250" s="223" t="s">
        <v>19</v>
      </c>
      <c r="N2250" s="224" t="s">
        <v>46</v>
      </c>
      <c r="O2250" s="87"/>
      <c r="P2250" s="225">
        <f>O2250*H2250</f>
        <v>0</v>
      </c>
      <c r="Q2250" s="225">
        <v>0.00010000000000000001</v>
      </c>
      <c r="R2250" s="225">
        <f>Q2250*H2250</f>
        <v>0.017500000000000002</v>
      </c>
      <c r="S2250" s="225">
        <v>0</v>
      </c>
      <c r="T2250" s="226">
        <f>S2250*H2250</f>
        <v>0</v>
      </c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R2250" s="227" t="s">
        <v>231</v>
      </c>
      <c r="AT2250" s="227" t="s">
        <v>227</v>
      </c>
      <c r="AU2250" s="227" t="s">
        <v>93</v>
      </c>
      <c r="AY2250" s="20" t="s">
        <v>224</v>
      </c>
      <c r="BE2250" s="228">
        <f>IF(N2250="základní",J2250,0)</f>
        <v>0</v>
      </c>
      <c r="BF2250" s="228">
        <f>IF(N2250="snížená",J2250,0)</f>
        <v>0</v>
      </c>
      <c r="BG2250" s="228">
        <f>IF(N2250="zákl. přenesená",J2250,0)</f>
        <v>0</v>
      </c>
      <c r="BH2250" s="228">
        <f>IF(N2250="sníž. přenesená",J2250,0)</f>
        <v>0</v>
      </c>
      <c r="BI2250" s="228">
        <f>IF(N2250="nulová",J2250,0)</f>
        <v>0</v>
      </c>
      <c r="BJ2250" s="20" t="s">
        <v>93</v>
      </c>
      <c r="BK2250" s="228">
        <f>ROUND(I2250*H2250,2)</f>
        <v>0</v>
      </c>
      <c r="BL2250" s="20" t="s">
        <v>231</v>
      </c>
      <c r="BM2250" s="227" t="s">
        <v>2197</v>
      </c>
    </row>
    <row r="2251" s="2" customFormat="1">
      <c r="A2251" s="41"/>
      <c r="B2251" s="42"/>
      <c r="C2251" s="43"/>
      <c r="D2251" s="267" t="s">
        <v>314</v>
      </c>
      <c r="E2251" s="43"/>
      <c r="F2251" s="268" t="s">
        <v>2198</v>
      </c>
      <c r="G2251" s="43"/>
      <c r="H2251" s="43"/>
      <c r="I2251" s="269"/>
      <c r="J2251" s="43"/>
      <c r="K2251" s="43"/>
      <c r="L2251" s="47"/>
      <c r="M2251" s="270"/>
      <c r="N2251" s="271"/>
      <c r="O2251" s="87"/>
      <c r="P2251" s="87"/>
      <c r="Q2251" s="87"/>
      <c r="R2251" s="87"/>
      <c r="S2251" s="87"/>
      <c r="T2251" s="88"/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T2251" s="20" t="s">
        <v>314</v>
      </c>
      <c r="AU2251" s="20" t="s">
        <v>93</v>
      </c>
    </row>
    <row r="2252" s="14" customFormat="1">
      <c r="A2252" s="14"/>
      <c r="B2252" s="246"/>
      <c r="C2252" s="247"/>
      <c r="D2252" s="231" t="s">
        <v>268</v>
      </c>
      <c r="E2252" s="248" t="s">
        <v>19</v>
      </c>
      <c r="F2252" s="249" t="s">
        <v>2199</v>
      </c>
      <c r="G2252" s="247"/>
      <c r="H2252" s="248" t="s">
        <v>19</v>
      </c>
      <c r="I2252" s="250"/>
      <c r="J2252" s="247"/>
      <c r="K2252" s="247"/>
      <c r="L2252" s="251"/>
      <c r="M2252" s="252"/>
      <c r="N2252" s="253"/>
      <c r="O2252" s="253"/>
      <c r="P2252" s="253"/>
      <c r="Q2252" s="253"/>
      <c r="R2252" s="253"/>
      <c r="S2252" s="253"/>
      <c r="T2252" s="25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5" t="s">
        <v>268</v>
      </c>
      <c r="AU2252" s="255" t="s">
        <v>93</v>
      </c>
      <c r="AV2252" s="14" t="s">
        <v>82</v>
      </c>
      <c r="AW2252" s="14" t="s">
        <v>34</v>
      </c>
      <c r="AX2252" s="14" t="s">
        <v>74</v>
      </c>
      <c r="AY2252" s="255" t="s">
        <v>224</v>
      </c>
    </row>
    <row r="2253" s="13" customFormat="1">
      <c r="A2253" s="13"/>
      <c r="B2253" s="229"/>
      <c r="C2253" s="230"/>
      <c r="D2253" s="231" t="s">
        <v>268</v>
      </c>
      <c r="E2253" s="232" t="s">
        <v>19</v>
      </c>
      <c r="F2253" s="233" t="s">
        <v>2200</v>
      </c>
      <c r="G2253" s="230"/>
      <c r="H2253" s="234">
        <v>175</v>
      </c>
      <c r="I2253" s="235"/>
      <c r="J2253" s="230"/>
      <c r="K2253" s="230"/>
      <c r="L2253" s="236"/>
      <c r="M2253" s="237"/>
      <c r="N2253" s="238"/>
      <c r="O2253" s="238"/>
      <c r="P2253" s="238"/>
      <c r="Q2253" s="238"/>
      <c r="R2253" s="238"/>
      <c r="S2253" s="238"/>
      <c r="T2253" s="239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0" t="s">
        <v>268</v>
      </c>
      <c r="AU2253" s="240" t="s">
        <v>93</v>
      </c>
      <c r="AV2253" s="13" t="s">
        <v>93</v>
      </c>
      <c r="AW2253" s="13" t="s">
        <v>34</v>
      </c>
      <c r="AX2253" s="13" t="s">
        <v>82</v>
      </c>
      <c r="AY2253" s="240" t="s">
        <v>224</v>
      </c>
    </row>
    <row r="2254" s="2" customFormat="1" ht="33" customHeight="1">
      <c r="A2254" s="41"/>
      <c r="B2254" s="42"/>
      <c r="C2254" s="216" t="s">
        <v>557</v>
      </c>
      <c r="D2254" s="216" t="s">
        <v>227</v>
      </c>
      <c r="E2254" s="217" t="s">
        <v>2201</v>
      </c>
      <c r="F2254" s="218" t="s">
        <v>2202</v>
      </c>
      <c r="G2254" s="219" t="s">
        <v>266</v>
      </c>
      <c r="H2254" s="220">
        <v>37</v>
      </c>
      <c r="I2254" s="221"/>
      <c r="J2254" s="222">
        <f>ROUND(I2254*H2254,2)</f>
        <v>0</v>
      </c>
      <c r="K2254" s="218" t="s">
        <v>312</v>
      </c>
      <c r="L2254" s="47"/>
      <c r="M2254" s="223" t="s">
        <v>19</v>
      </c>
      <c r="N2254" s="224" t="s">
        <v>46</v>
      </c>
      <c r="O2254" s="87"/>
      <c r="P2254" s="225">
        <f>O2254*H2254</f>
        <v>0</v>
      </c>
      <c r="Q2254" s="225">
        <v>0.0011999999999999999</v>
      </c>
      <c r="R2254" s="225">
        <f>Q2254*H2254</f>
        <v>0.044399999999999995</v>
      </c>
      <c r="S2254" s="225">
        <v>0</v>
      </c>
      <c r="T2254" s="226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7" t="s">
        <v>231</v>
      </c>
      <c r="AT2254" s="227" t="s">
        <v>227</v>
      </c>
      <c r="AU2254" s="227" t="s">
        <v>93</v>
      </c>
      <c r="AY2254" s="20" t="s">
        <v>224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20" t="s">
        <v>93</v>
      </c>
      <c r="BK2254" s="228">
        <f>ROUND(I2254*H2254,2)</f>
        <v>0</v>
      </c>
      <c r="BL2254" s="20" t="s">
        <v>231</v>
      </c>
      <c r="BM2254" s="227" t="s">
        <v>2203</v>
      </c>
    </row>
    <row r="2255" s="2" customFormat="1">
      <c r="A2255" s="41"/>
      <c r="B2255" s="42"/>
      <c r="C2255" s="43"/>
      <c r="D2255" s="267" t="s">
        <v>314</v>
      </c>
      <c r="E2255" s="43"/>
      <c r="F2255" s="268" t="s">
        <v>2204</v>
      </c>
      <c r="G2255" s="43"/>
      <c r="H2255" s="43"/>
      <c r="I2255" s="269"/>
      <c r="J2255" s="43"/>
      <c r="K2255" s="43"/>
      <c r="L2255" s="47"/>
      <c r="M2255" s="270"/>
      <c r="N2255" s="271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314</v>
      </c>
      <c r="AU2255" s="20" t="s">
        <v>93</v>
      </c>
    </row>
    <row r="2256" s="14" customFormat="1">
      <c r="A2256" s="14"/>
      <c r="B2256" s="246"/>
      <c r="C2256" s="247"/>
      <c r="D2256" s="231" t="s">
        <v>268</v>
      </c>
      <c r="E2256" s="248" t="s">
        <v>19</v>
      </c>
      <c r="F2256" s="249" t="s">
        <v>2205</v>
      </c>
      <c r="G2256" s="247"/>
      <c r="H2256" s="248" t="s">
        <v>19</v>
      </c>
      <c r="I2256" s="250"/>
      <c r="J2256" s="247"/>
      <c r="K2256" s="247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268</v>
      </c>
      <c r="AU2256" s="255" t="s">
        <v>93</v>
      </c>
      <c r="AV2256" s="14" t="s">
        <v>82</v>
      </c>
      <c r="AW2256" s="14" t="s">
        <v>34</v>
      </c>
      <c r="AX2256" s="14" t="s">
        <v>74</v>
      </c>
      <c r="AY2256" s="255" t="s">
        <v>224</v>
      </c>
    </row>
    <row r="2257" s="13" customFormat="1">
      <c r="A2257" s="13"/>
      <c r="B2257" s="229"/>
      <c r="C2257" s="230"/>
      <c r="D2257" s="231" t="s">
        <v>268</v>
      </c>
      <c r="E2257" s="232" t="s">
        <v>19</v>
      </c>
      <c r="F2257" s="233" t="s">
        <v>82</v>
      </c>
      <c r="G2257" s="230"/>
      <c r="H2257" s="234">
        <v>1</v>
      </c>
      <c r="I2257" s="235"/>
      <c r="J2257" s="230"/>
      <c r="K2257" s="230"/>
      <c r="L2257" s="236"/>
      <c r="M2257" s="237"/>
      <c r="N2257" s="238"/>
      <c r="O2257" s="238"/>
      <c r="P2257" s="238"/>
      <c r="Q2257" s="238"/>
      <c r="R2257" s="238"/>
      <c r="S2257" s="238"/>
      <c r="T2257" s="239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0" t="s">
        <v>268</v>
      </c>
      <c r="AU2257" s="240" t="s">
        <v>93</v>
      </c>
      <c r="AV2257" s="13" t="s">
        <v>93</v>
      </c>
      <c r="AW2257" s="13" t="s">
        <v>34</v>
      </c>
      <c r="AX2257" s="13" t="s">
        <v>74</v>
      </c>
      <c r="AY2257" s="240" t="s">
        <v>224</v>
      </c>
    </row>
    <row r="2258" s="14" customFormat="1">
      <c r="A2258" s="14"/>
      <c r="B2258" s="246"/>
      <c r="C2258" s="247"/>
      <c r="D2258" s="231" t="s">
        <v>268</v>
      </c>
      <c r="E2258" s="248" t="s">
        <v>19</v>
      </c>
      <c r="F2258" s="249" t="s">
        <v>2206</v>
      </c>
      <c r="G2258" s="247"/>
      <c r="H2258" s="248" t="s">
        <v>19</v>
      </c>
      <c r="I2258" s="250"/>
      <c r="J2258" s="247"/>
      <c r="K2258" s="247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268</v>
      </c>
      <c r="AU2258" s="255" t="s">
        <v>93</v>
      </c>
      <c r="AV2258" s="14" t="s">
        <v>82</v>
      </c>
      <c r="AW2258" s="14" t="s">
        <v>34</v>
      </c>
      <c r="AX2258" s="14" t="s">
        <v>74</v>
      </c>
      <c r="AY2258" s="255" t="s">
        <v>224</v>
      </c>
    </row>
    <row r="2259" s="13" customFormat="1">
      <c r="A2259" s="13"/>
      <c r="B2259" s="229"/>
      <c r="C2259" s="230"/>
      <c r="D2259" s="231" t="s">
        <v>268</v>
      </c>
      <c r="E2259" s="232" t="s">
        <v>19</v>
      </c>
      <c r="F2259" s="233" t="s">
        <v>93</v>
      </c>
      <c r="G2259" s="230"/>
      <c r="H2259" s="234">
        <v>2</v>
      </c>
      <c r="I2259" s="235"/>
      <c r="J2259" s="230"/>
      <c r="K2259" s="230"/>
      <c r="L2259" s="236"/>
      <c r="M2259" s="237"/>
      <c r="N2259" s="238"/>
      <c r="O2259" s="238"/>
      <c r="P2259" s="238"/>
      <c r="Q2259" s="238"/>
      <c r="R2259" s="238"/>
      <c r="S2259" s="238"/>
      <c r="T2259" s="239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0" t="s">
        <v>268</v>
      </c>
      <c r="AU2259" s="240" t="s">
        <v>93</v>
      </c>
      <c r="AV2259" s="13" t="s">
        <v>93</v>
      </c>
      <c r="AW2259" s="13" t="s">
        <v>34</v>
      </c>
      <c r="AX2259" s="13" t="s">
        <v>74</v>
      </c>
      <c r="AY2259" s="240" t="s">
        <v>224</v>
      </c>
    </row>
    <row r="2260" s="14" customFormat="1">
      <c r="A2260" s="14"/>
      <c r="B2260" s="246"/>
      <c r="C2260" s="247"/>
      <c r="D2260" s="231" t="s">
        <v>268</v>
      </c>
      <c r="E2260" s="248" t="s">
        <v>19</v>
      </c>
      <c r="F2260" s="249" t="s">
        <v>2207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268</v>
      </c>
      <c r="AU2260" s="255" t="s">
        <v>93</v>
      </c>
      <c r="AV2260" s="14" t="s">
        <v>82</v>
      </c>
      <c r="AW2260" s="14" t="s">
        <v>34</v>
      </c>
      <c r="AX2260" s="14" t="s">
        <v>74</v>
      </c>
      <c r="AY2260" s="255" t="s">
        <v>224</v>
      </c>
    </row>
    <row r="2261" s="13" customFormat="1">
      <c r="A2261" s="13"/>
      <c r="B2261" s="229"/>
      <c r="C2261" s="230"/>
      <c r="D2261" s="231" t="s">
        <v>268</v>
      </c>
      <c r="E2261" s="232" t="s">
        <v>19</v>
      </c>
      <c r="F2261" s="233" t="s">
        <v>656</v>
      </c>
      <c r="G2261" s="230"/>
      <c r="H2261" s="234">
        <v>34</v>
      </c>
      <c r="I2261" s="235"/>
      <c r="J2261" s="230"/>
      <c r="K2261" s="230"/>
      <c r="L2261" s="236"/>
      <c r="M2261" s="237"/>
      <c r="N2261" s="238"/>
      <c r="O2261" s="238"/>
      <c r="P2261" s="238"/>
      <c r="Q2261" s="238"/>
      <c r="R2261" s="238"/>
      <c r="S2261" s="238"/>
      <c r="T2261" s="23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0" t="s">
        <v>268</v>
      </c>
      <c r="AU2261" s="240" t="s">
        <v>93</v>
      </c>
      <c r="AV2261" s="13" t="s">
        <v>93</v>
      </c>
      <c r="AW2261" s="13" t="s">
        <v>34</v>
      </c>
      <c r="AX2261" s="13" t="s">
        <v>74</v>
      </c>
      <c r="AY2261" s="240" t="s">
        <v>224</v>
      </c>
    </row>
    <row r="2262" s="16" customFormat="1">
      <c r="A2262" s="16"/>
      <c r="B2262" s="272"/>
      <c r="C2262" s="273"/>
      <c r="D2262" s="231" t="s">
        <v>268</v>
      </c>
      <c r="E2262" s="274" t="s">
        <v>19</v>
      </c>
      <c r="F2262" s="275" t="s">
        <v>351</v>
      </c>
      <c r="G2262" s="273"/>
      <c r="H2262" s="276">
        <v>37</v>
      </c>
      <c r="I2262" s="277"/>
      <c r="J2262" s="273"/>
      <c r="K2262" s="273"/>
      <c r="L2262" s="278"/>
      <c r="M2262" s="279"/>
      <c r="N2262" s="280"/>
      <c r="O2262" s="280"/>
      <c r="P2262" s="280"/>
      <c r="Q2262" s="280"/>
      <c r="R2262" s="280"/>
      <c r="S2262" s="280"/>
      <c r="T2262" s="281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T2262" s="282" t="s">
        <v>268</v>
      </c>
      <c r="AU2262" s="282" t="s">
        <v>93</v>
      </c>
      <c r="AV2262" s="16" t="s">
        <v>231</v>
      </c>
      <c r="AW2262" s="16" t="s">
        <v>34</v>
      </c>
      <c r="AX2262" s="16" t="s">
        <v>82</v>
      </c>
      <c r="AY2262" s="282" t="s">
        <v>224</v>
      </c>
    </row>
    <row r="2263" s="2" customFormat="1" ht="37.8" customHeight="1">
      <c r="A2263" s="41"/>
      <c r="B2263" s="42"/>
      <c r="C2263" s="216" t="s">
        <v>2208</v>
      </c>
      <c r="D2263" s="216" t="s">
        <v>227</v>
      </c>
      <c r="E2263" s="217" t="s">
        <v>2209</v>
      </c>
      <c r="F2263" s="218" t="s">
        <v>2210</v>
      </c>
      <c r="G2263" s="219" t="s">
        <v>471</v>
      </c>
      <c r="H2263" s="220">
        <v>79.549999999999997</v>
      </c>
      <c r="I2263" s="221"/>
      <c r="J2263" s="222">
        <f>ROUND(I2263*H2263,2)</f>
        <v>0</v>
      </c>
      <c r="K2263" s="218" t="s">
        <v>19</v>
      </c>
      <c r="L2263" s="47"/>
      <c r="M2263" s="223" t="s">
        <v>19</v>
      </c>
      <c r="N2263" s="224" t="s">
        <v>46</v>
      </c>
      <c r="O2263" s="87"/>
      <c r="P2263" s="225">
        <f>O2263*H2263</f>
        <v>0</v>
      </c>
      <c r="Q2263" s="225">
        <v>0</v>
      </c>
      <c r="R2263" s="225">
        <f>Q2263*H2263</f>
        <v>0</v>
      </c>
      <c r="S2263" s="225">
        <v>0</v>
      </c>
      <c r="T2263" s="226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27" t="s">
        <v>231</v>
      </c>
      <c r="AT2263" s="227" t="s">
        <v>227</v>
      </c>
      <c r="AU2263" s="227" t="s">
        <v>93</v>
      </c>
      <c r="AY2263" s="20" t="s">
        <v>224</v>
      </c>
      <c r="BE2263" s="228">
        <f>IF(N2263="základní",J2263,0)</f>
        <v>0</v>
      </c>
      <c r="BF2263" s="228">
        <f>IF(N2263="snížená",J2263,0)</f>
        <v>0</v>
      </c>
      <c r="BG2263" s="228">
        <f>IF(N2263="zákl. přenesená",J2263,0)</f>
        <v>0</v>
      </c>
      <c r="BH2263" s="228">
        <f>IF(N2263="sníž. přenesená",J2263,0)</f>
        <v>0</v>
      </c>
      <c r="BI2263" s="228">
        <f>IF(N2263="nulová",J2263,0)</f>
        <v>0</v>
      </c>
      <c r="BJ2263" s="20" t="s">
        <v>93</v>
      </c>
      <c r="BK2263" s="228">
        <f>ROUND(I2263*H2263,2)</f>
        <v>0</v>
      </c>
      <c r="BL2263" s="20" t="s">
        <v>231</v>
      </c>
      <c r="BM2263" s="227" t="s">
        <v>2211</v>
      </c>
    </row>
    <row r="2264" s="2" customFormat="1" ht="37.8" customHeight="1">
      <c r="A2264" s="41"/>
      <c r="B2264" s="42"/>
      <c r="C2264" s="216" t="s">
        <v>2212</v>
      </c>
      <c r="D2264" s="216" t="s">
        <v>227</v>
      </c>
      <c r="E2264" s="217" t="s">
        <v>2213</v>
      </c>
      <c r="F2264" s="218" t="s">
        <v>2214</v>
      </c>
      <c r="G2264" s="219" t="s">
        <v>595</v>
      </c>
      <c r="H2264" s="220">
        <v>1</v>
      </c>
      <c r="I2264" s="221"/>
      <c r="J2264" s="222">
        <f>ROUND(I2264*H2264,2)</f>
        <v>0</v>
      </c>
      <c r="K2264" s="218" t="s">
        <v>19</v>
      </c>
      <c r="L2264" s="47"/>
      <c r="M2264" s="223" t="s">
        <v>19</v>
      </c>
      <c r="N2264" s="224" t="s">
        <v>46</v>
      </c>
      <c r="O2264" s="87"/>
      <c r="P2264" s="225">
        <f>O2264*H2264</f>
        <v>0</v>
      </c>
      <c r="Q2264" s="225">
        <v>0</v>
      </c>
      <c r="R2264" s="225">
        <f>Q2264*H2264</f>
        <v>0</v>
      </c>
      <c r="S2264" s="225">
        <v>0</v>
      </c>
      <c r="T2264" s="226">
        <f>S2264*H2264</f>
        <v>0</v>
      </c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R2264" s="227" t="s">
        <v>231</v>
      </c>
      <c r="AT2264" s="227" t="s">
        <v>227</v>
      </c>
      <c r="AU2264" s="227" t="s">
        <v>93</v>
      </c>
      <c r="AY2264" s="20" t="s">
        <v>224</v>
      </c>
      <c r="BE2264" s="228">
        <f>IF(N2264="základní",J2264,0)</f>
        <v>0</v>
      </c>
      <c r="BF2264" s="228">
        <f>IF(N2264="snížená",J2264,0)</f>
        <v>0</v>
      </c>
      <c r="BG2264" s="228">
        <f>IF(N2264="zákl. přenesená",J2264,0)</f>
        <v>0</v>
      </c>
      <c r="BH2264" s="228">
        <f>IF(N2264="sníž. přenesená",J2264,0)</f>
        <v>0</v>
      </c>
      <c r="BI2264" s="228">
        <f>IF(N2264="nulová",J2264,0)</f>
        <v>0</v>
      </c>
      <c r="BJ2264" s="20" t="s">
        <v>93</v>
      </c>
      <c r="BK2264" s="228">
        <f>ROUND(I2264*H2264,2)</f>
        <v>0</v>
      </c>
      <c r="BL2264" s="20" t="s">
        <v>231</v>
      </c>
      <c r="BM2264" s="227" t="s">
        <v>2215</v>
      </c>
    </row>
    <row r="2265" s="2" customFormat="1" ht="37.8" customHeight="1">
      <c r="A2265" s="41"/>
      <c r="B2265" s="42"/>
      <c r="C2265" s="216" t="s">
        <v>2216</v>
      </c>
      <c r="D2265" s="216" t="s">
        <v>227</v>
      </c>
      <c r="E2265" s="217" t="s">
        <v>2217</v>
      </c>
      <c r="F2265" s="218" t="s">
        <v>2218</v>
      </c>
      <c r="G2265" s="219" t="s">
        <v>595</v>
      </c>
      <c r="H2265" s="220">
        <v>1</v>
      </c>
      <c r="I2265" s="221"/>
      <c r="J2265" s="222">
        <f>ROUND(I2265*H2265,2)</f>
        <v>0</v>
      </c>
      <c r="K2265" s="218" t="s">
        <v>19</v>
      </c>
      <c r="L2265" s="47"/>
      <c r="M2265" s="223" t="s">
        <v>19</v>
      </c>
      <c r="N2265" s="224" t="s">
        <v>46</v>
      </c>
      <c r="O2265" s="87"/>
      <c r="P2265" s="225">
        <f>O2265*H2265</f>
        <v>0</v>
      </c>
      <c r="Q2265" s="225">
        <v>0</v>
      </c>
      <c r="R2265" s="225">
        <f>Q2265*H2265</f>
        <v>0</v>
      </c>
      <c r="S2265" s="225">
        <v>0</v>
      </c>
      <c r="T2265" s="226">
        <f>S2265*H2265</f>
        <v>0</v>
      </c>
      <c r="U2265" s="41"/>
      <c r="V2265" s="41"/>
      <c r="W2265" s="41"/>
      <c r="X2265" s="41"/>
      <c r="Y2265" s="41"/>
      <c r="Z2265" s="41"/>
      <c r="AA2265" s="41"/>
      <c r="AB2265" s="41"/>
      <c r="AC2265" s="41"/>
      <c r="AD2265" s="41"/>
      <c r="AE2265" s="41"/>
      <c r="AR2265" s="227" t="s">
        <v>231</v>
      </c>
      <c r="AT2265" s="227" t="s">
        <v>227</v>
      </c>
      <c r="AU2265" s="227" t="s">
        <v>93</v>
      </c>
      <c r="AY2265" s="20" t="s">
        <v>224</v>
      </c>
      <c r="BE2265" s="228">
        <f>IF(N2265="základní",J2265,0)</f>
        <v>0</v>
      </c>
      <c r="BF2265" s="228">
        <f>IF(N2265="snížená",J2265,0)</f>
        <v>0</v>
      </c>
      <c r="BG2265" s="228">
        <f>IF(N2265="zákl. přenesená",J2265,0)</f>
        <v>0</v>
      </c>
      <c r="BH2265" s="228">
        <f>IF(N2265="sníž. přenesená",J2265,0)</f>
        <v>0</v>
      </c>
      <c r="BI2265" s="228">
        <f>IF(N2265="nulová",J2265,0)</f>
        <v>0</v>
      </c>
      <c r="BJ2265" s="20" t="s">
        <v>93</v>
      </c>
      <c r="BK2265" s="228">
        <f>ROUND(I2265*H2265,2)</f>
        <v>0</v>
      </c>
      <c r="BL2265" s="20" t="s">
        <v>231</v>
      </c>
      <c r="BM2265" s="227" t="s">
        <v>2219</v>
      </c>
    </row>
    <row r="2266" s="2" customFormat="1" ht="37.8" customHeight="1">
      <c r="A2266" s="41"/>
      <c r="B2266" s="42"/>
      <c r="C2266" s="216" t="s">
        <v>2220</v>
      </c>
      <c r="D2266" s="216" t="s">
        <v>227</v>
      </c>
      <c r="E2266" s="217" t="s">
        <v>2221</v>
      </c>
      <c r="F2266" s="218" t="s">
        <v>2222</v>
      </c>
      <c r="G2266" s="219" t="s">
        <v>595</v>
      </c>
      <c r="H2266" s="220">
        <v>1</v>
      </c>
      <c r="I2266" s="221"/>
      <c r="J2266" s="222">
        <f>ROUND(I2266*H2266,2)</f>
        <v>0</v>
      </c>
      <c r="K2266" s="218" t="s">
        <v>19</v>
      </c>
      <c r="L2266" s="47"/>
      <c r="M2266" s="223" t="s">
        <v>19</v>
      </c>
      <c r="N2266" s="224" t="s">
        <v>46</v>
      </c>
      <c r="O2266" s="87"/>
      <c r="P2266" s="225">
        <f>O2266*H2266</f>
        <v>0</v>
      </c>
      <c r="Q2266" s="225">
        <v>0</v>
      </c>
      <c r="R2266" s="225">
        <f>Q2266*H2266</f>
        <v>0</v>
      </c>
      <c r="S2266" s="225">
        <v>0</v>
      </c>
      <c r="T2266" s="226">
        <f>S2266*H2266</f>
        <v>0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27" t="s">
        <v>231</v>
      </c>
      <c r="AT2266" s="227" t="s">
        <v>227</v>
      </c>
      <c r="AU2266" s="227" t="s">
        <v>93</v>
      </c>
      <c r="AY2266" s="20" t="s">
        <v>224</v>
      </c>
      <c r="BE2266" s="228">
        <f>IF(N2266="základní",J2266,0)</f>
        <v>0</v>
      </c>
      <c r="BF2266" s="228">
        <f>IF(N2266="snížená",J2266,0)</f>
        <v>0</v>
      </c>
      <c r="BG2266" s="228">
        <f>IF(N2266="zákl. přenesená",J2266,0)</f>
        <v>0</v>
      </c>
      <c r="BH2266" s="228">
        <f>IF(N2266="sníž. přenesená",J2266,0)</f>
        <v>0</v>
      </c>
      <c r="BI2266" s="228">
        <f>IF(N2266="nulová",J2266,0)</f>
        <v>0</v>
      </c>
      <c r="BJ2266" s="20" t="s">
        <v>93</v>
      </c>
      <c r="BK2266" s="228">
        <f>ROUND(I2266*H2266,2)</f>
        <v>0</v>
      </c>
      <c r="BL2266" s="20" t="s">
        <v>231</v>
      </c>
      <c r="BM2266" s="227" t="s">
        <v>2223</v>
      </c>
    </row>
    <row r="2267" s="2" customFormat="1" ht="37.8" customHeight="1">
      <c r="A2267" s="41"/>
      <c r="B2267" s="42"/>
      <c r="C2267" s="216" t="s">
        <v>2224</v>
      </c>
      <c r="D2267" s="216" t="s">
        <v>227</v>
      </c>
      <c r="E2267" s="217" t="s">
        <v>2225</v>
      </c>
      <c r="F2267" s="218" t="s">
        <v>2226</v>
      </c>
      <c r="G2267" s="219" t="s">
        <v>595</v>
      </c>
      <c r="H2267" s="220">
        <v>94</v>
      </c>
      <c r="I2267" s="221"/>
      <c r="J2267" s="222">
        <f>ROUND(I2267*H2267,2)</f>
        <v>0</v>
      </c>
      <c r="K2267" s="218" t="s">
        <v>312</v>
      </c>
      <c r="L2267" s="47"/>
      <c r="M2267" s="223" t="s">
        <v>19</v>
      </c>
      <c r="N2267" s="224" t="s">
        <v>46</v>
      </c>
      <c r="O2267" s="87"/>
      <c r="P2267" s="225">
        <f>O2267*H2267</f>
        <v>0</v>
      </c>
      <c r="Q2267" s="225">
        <v>3.0000000000000001E-05</v>
      </c>
      <c r="R2267" s="225">
        <f>Q2267*H2267</f>
        <v>0.00282</v>
      </c>
      <c r="S2267" s="225">
        <v>0</v>
      </c>
      <c r="T2267" s="226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27" t="s">
        <v>231</v>
      </c>
      <c r="AT2267" s="227" t="s">
        <v>227</v>
      </c>
      <c r="AU2267" s="227" t="s">
        <v>93</v>
      </c>
      <c r="AY2267" s="20" t="s">
        <v>224</v>
      </c>
      <c r="BE2267" s="228">
        <f>IF(N2267="základní",J2267,0)</f>
        <v>0</v>
      </c>
      <c r="BF2267" s="228">
        <f>IF(N2267="snížená",J2267,0)</f>
        <v>0</v>
      </c>
      <c r="BG2267" s="228">
        <f>IF(N2267="zákl. přenesená",J2267,0)</f>
        <v>0</v>
      </c>
      <c r="BH2267" s="228">
        <f>IF(N2267="sníž. přenesená",J2267,0)</f>
        <v>0</v>
      </c>
      <c r="BI2267" s="228">
        <f>IF(N2267="nulová",J2267,0)</f>
        <v>0</v>
      </c>
      <c r="BJ2267" s="20" t="s">
        <v>93</v>
      </c>
      <c r="BK2267" s="228">
        <f>ROUND(I2267*H2267,2)</f>
        <v>0</v>
      </c>
      <c r="BL2267" s="20" t="s">
        <v>231</v>
      </c>
      <c r="BM2267" s="227" t="s">
        <v>2227</v>
      </c>
    </row>
    <row r="2268" s="2" customFormat="1">
      <c r="A2268" s="41"/>
      <c r="B2268" s="42"/>
      <c r="C2268" s="43"/>
      <c r="D2268" s="267" t="s">
        <v>314</v>
      </c>
      <c r="E2268" s="43"/>
      <c r="F2268" s="268" t="s">
        <v>2228</v>
      </c>
      <c r="G2268" s="43"/>
      <c r="H2268" s="43"/>
      <c r="I2268" s="269"/>
      <c r="J2268" s="43"/>
      <c r="K2268" s="43"/>
      <c r="L2268" s="47"/>
      <c r="M2268" s="270"/>
      <c r="N2268" s="271"/>
      <c r="O2268" s="87"/>
      <c r="P2268" s="87"/>
      <c r="Q2268" s="87"/>
      <c r="R2268" s="87"/>
      <c r="S2268" s="87"/>
      <c r="T2268" s="88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T2268" s="20" t="s">
        <v>314</v>
      </c>
      <c r="AU2268" s="20" t="s">
        <v>93</v>
      </c>
    </row>
    <row r="2269" s="14" customFormat="1">
      <c r="A2269" s="14"/>
      <c r="B2269" s="246"/>
      <c r="C2269" s="247"/>
      <c r="D2269" s="231" t="s">
        <v>268</v>
      </c>
      <c r="E2269" s="248" t="s">
        <v>19</v>
      </c>
      <c r="F2269" s="249" t="s">
        <v>2229</v>
      </c>
      <c r="G2269" s="247"/>
      <c r="H2269" s="248" t="s">
        <v>19</v>
      </c>
      <c r="I2269" s="250"/>
      <c r="J2269" s="247"/>
      <c r="K2269" s="247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268</v>
      </c>
      <c r="AU2269" s="255" t="s">
        <v>93</v>
      </c>
      <c r="AV2269" s="14" t="s">
        <v>82</v>
      </c>
      <c r="AW2269" s="14" t="s">
        <v>34</v>
      </c>
      <c r="AX2269" s="14" t="s">
        <v>74</v>
      </c>
      <c r="AY2269" s="255" t="s">
        <v>224</v>
      </c>
    </row>
    <row r="2270" s="13" customFormat="1">
      <c r="A2270" s="13"/>
      <c r="B2270" s="229"/>
      <c r="C2270" s="230"/>
      <c r="D2270" s="231" t="s">
        <v>268</v>
      </c>
      <c r="E2270" s="232" t="s">
        <v>19</v>
      </c>
      <c r="F2270" s="233" t="s">
        <v>1291</v>
      </c>
      <c r="G2270" s="230"/>
      <c r="H2270" s="234">
        <v>94</v>
      </c>
      <c r="I2270" s="235"/>
      <c r="J2270" s="230"/>
      <c r="K2270" s="230"/>
      <c r="L2270" s="236"/>
      <c r="M2270" s="237"/>
      <c r="N2270" s="238"/>
      <c r="O2270" s="238"/>
      <c r="P2270" s="238"/>
      <c r="Q2270" s="238"/>
      <c r="R2270" s="238"/>
      <c r="S2270" s="238"/>
      <c r="T2270" s="239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0" t="s">
        <v>268</v>
      </c>
      <c r="AU2270" s="240" t="s">
        <v>93</v>
      </c>
      <c r="AV2270" s="13" t="s">
        <v>93</v>
      </c>
      <c r="AW2270" s="13" t="s">
        <v>34</v>
      </c>
      <c r="AX2270" s="13" t="s">
        <v>82</v>
      </c>
      <c r="AY2270" s="240" t="s">
        <v>224</v>
      </c>
    </row>
    <row r="2271" s="2" customFormat="1" ht="24.15" customHeight="1">
      <c r="A2271" s="41"/>
      <c r="B2271" s="42"/>
      <c r="C2271" s="286" t="s">
        <v>2230</v>
      </c>
      <c r="D2271" s="286" t="s">
        <v>572</v>
      </c>
      <c r="E2271" s="287" t="s">
        <v>2231</v>
      </c>
      <c r="F2271" s="288" t="s">
        <v>2232</v>
      </c>
      <c r="G2271" s="289" t="s">
        <v>595</v>
      </c>
      <c r="H2271" s="290">
        <v>94</v>
      </c>
      <c r="I2271" s="291"/>
      <c r="J2271" s="292">
        <f>ROUND(I2271*H2271,2)</f>
        <v>0</v>
      </c>
      <c r="K2271" s="288" t="s">
        <v>312</v>
      </c>
      <c r="L2271" s="293"/>
      <c r="M2271" s="294" t="s">
        <v>19</v>
      </c>
      <c r="N2271" s="295" t="s">
        <v>46</v>
      </c>
      <c r="O2271" s="87"/>
      <c r="P2271" s="225">
        <f>O2271*H2271</f>
        <v>0</v>
      </c>
      <c r="Q2271" s="225">
        <v>0.00089999999999999998</v>
      </c>
      <c r="R2271" s="225">
        <f>Q2271*H2271</f>
        <v>0.084599999999999995</v>
      </c>
      <c r="S2271" s="225">
        <v>0</v>
      </c>
      <c r="T2271" s="226">
        <f>S2271*H2271</f>
        <v>0</v>
      </c>
      <c r="U2271" s="41"/>
      <c r="V2271" s="41"/>
      <c r="W2271" s="41"/>
      <c r="X2271" s="41"/>
      <c r="Y2271" s="41"/>
      <c r="Z2271" s="41"/>
      <c r="AA2271" s="41"/>
      <c r="AB2271" s="41"/>
      <c r="AC2271" s="41"/>
      <c r="AD2271" s="41"/>
      <c r="AE2271" s="41"/>
      <c r="AR2271" s="227" t="s">
        <v>254</v>
      </c>
      <c r="AT2271" s="227" t="s">
        <v>572</v>
      </c>
      <c r="AU2271" s="227" t="s">
        <v>93</v>
      </c>
      <c r="AY2271" s="20" t="s">
        <v>224</v>
      </c>
      <c r="BE2271" s="228">
        <f>IF(N2271="základní",J2271,0)</f>
        <v>0</v>
      </c>
      <c r="BF2271" s="228">
        <f>IF(N2271="snížená",J2271,0)</f>
        <v>0</v>
      </c>
      <c r="BG2271" s="228">
        <f>IF(N2271="zákl. přenesená",J2271,0)</f>
        <v>0</v>
      </c>
      <c r="BH2271" s="228">
        <f>IF(N2271="sníž. přenesená",J2271,0)</f>
        <v>0</v>
      </c>
      <c r="BI2271" s="228">
        <f>IF(N2271="nulová",J2271,0)</f>
        <v>0</v>
      </c>
      <c r="BJ2271" s="20" t="s">
        <v>93</v>
      </c>
      <c r="BK2271" s="228">
        <f>ROUND(I2271*H2271,2)</f>
        <v>0</v>
      </c>
      <c r="BL2271" s="20" t="s">
        <v>231</v>
      </c>
      <c r="BM2271" s="227" t="s">
        <v>2233</v>
      </c>
    </row>
    <row r="2272" s="2" customFormat="1" ht="37.8" customHeight="1">
      <c r="A2272" s="41"/>
      <c r="B2272" s="42"/>
      <c r="C2272" s="216" t="s">
        <v>2160</v>
      </c>
      <c r="D2272" s="216" t="s">
        <v>227</v>
      </c>
      <c r="E2272" s="217" t="s">
        <v>2234</v>
      </c>
      <c r="F2272" s="218" t="s">
        <v>2235</v>
      </c>
      <c r="G2272" s="219" t="s">
        <v>595</v>
      </c>
      <c r="H2272" s="220">
        <v>9</v>
      </c>
      <c r="I2272" s="221"/>
      <c r="J2272" s="222">
        <f>ROUND(I2272*H2272,2)</f>
        <v>0</v>
      </c>
      <c r="K2272" s="218" t="s">
        <v>312</v>
      </c>
      <c r="L2272" s="47"/>
      <c r="M2272" s="223" t="s">
        <v>19</v>
      </c>
      <c r="N2272" s="224" t="s">
        <v>46</v>
      </c>
      <c r="O2272" s="87"/>
      <c r="P2272" s="225">
        <f>O2272*H2272</f>
        <v>0</v>
      </c>
      <c r="Q2272" s="225">
        <v>3.0000000000000001E-05</v>
      </c>
      <c r="R2272" s="225">
        <f>Q2272*H2272</f>
        <v>0.00027</v>
      </c>
      <c r="S2272" s="225">
        <v>0</v>
      </c>
      <c r="T2272" s="226">
        <f>S2272*H2272</f>
        <v>0</v>
      </c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R2272" s="227" t="s">
        <v>231</v>
      </c>
      <c r="AT2272" s="227" t="s">
        <v>227</v>
      </c>
      <c r="AU2272" s="227" t="s">
        <v>93</v>
      </c>
      <c r="AY2272" s="20" t="s">
        <v>224</v>
      </c>
      <c r="BE2272" s="228">
        <f>IF(N2272="základní",J2272,0)</f>
        <v>0</v>
      </c>
      <c r="BF2272" s="228">
        <f>IF(N2272="snížená",J2272,0)</f>
        <v>0</v>
      </c>
      <c r="BG2272" s="228">
        <f>IF(N2272="zákl. přenesená",J2272,0)</f>
        <v>0</v>
      </c>
      <c r="BH2272" s="228">
        <f>IF(N2272="sníž. přenesená",J2272,0)</f>
        <v>0</v>
      </c>
      <c r="BI2272" s="228">
        <f>IF(N2272="nulová",J2272,0)</f>
        <v>0</v>
      </c>
      <c r="BJ2272" s="20" t="s">
        <v>93</v>
      </c>
      <c r="BK2272" s="228">
        <f>ROUND(I2272*H2272,2)</f>
        <v>0</v>
      </c>
      <c r="BL2272" s="20" t="s">
        <v>231</v>
      </c>
      <c r="BM2272" s="227" t="s">
        <v>2236</v>
      </c>
    </row>
    <row r="2273" s="2" customFormat="1">
      <c r="A2273" s="41"/>
      <c r="B2273" s="42"/>
      <c r="C2273" s="43"/>
      <c r="D2273" s="267" t="s">
        <v>314</v>
      </c>
      <c r="E2273" s="43"/>
      <c r="F2273" s="268" t="s">
        <v>2237</v>
      </c>
      <c r="G2273" s="43"/>
      <c r="H2273" s="43"/>
      <c r="I2273" s="269"/>
      <c r="J2273" s="43"/>
      <c r="K2273" s="43"/>
      <c r="L2273" s="47"/>
      <c r="M2273" s="270"/>
      <c r="N2273" s="271"/>
      <c r="O2273" s="87"/>
      <c r="P2273" s="87"/>
      <c r="Q2273" s="87"/>
      <c r="R2273" s="87"/>
      <c r="S2273" s="87"/>
      <c r="T2273" s="88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T2273" s="20" t="s">
        <v>314</v>
      </c>
      <c r="AU2273" s="20" t="s">
        <v>93</v>
      </c>
    </row>
    <row r="2274" s="14" customFormat="1">
      <c r="A2274" s="14"/>
      <c r="B2274" s="246"/>
      <c r="C2274" s="247"/>
      <c r="D2274" s="231" t="s">
        <v>268</v>
      </c>
      <c r="E2274" s="248" t="s">
        <v>19</v>
      </c>
      <c r="F2274" s="249" t="s">
        <v>2238</v>
      </c>
      <c r="G2274" s="247"/>
      <c r="H2274" s="248" t="s">
        <v>19</v>
      </c>
      <c r="I2274" s="250"/>
      <c r="J2274" s="247"/>
      <c r="K2274" s="247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268</v>
      </c>
      <c r="AU2274" s="255" t="s">
        <v>93</v>
      </c>
      <c r="AV2274" s="14" t="s">
        <v>82</v>
      </c>
      <c r="AW2274" s="14" t="s">
        <v>34</v>
      </c>
      <c r="AX2274" s="14" t="s">
        <v>74</v>
      </c>
      <c r="AY2274" s="255" t="s">
        <v>224</v>
      </c>
    </row>
    <row r="2275" s="13" customFormat="1">
      <c r="A2275" s="13"/>
      <c r="B2275" s="229"/>
      <c r="C2275" s="230"/>
      <c r="D2275" s="231" t="s">
        <v>268</v>
      </c>
      <c r="E2275" s="232" t="s">
        <v>19</v>
      </c>
      <c r="F2275" s="233" t="s">
        <v>260</v>
      </c>
      <c r="G2275" s="230"/>
      <c r="H2275" s="234">
        <v>9</v>
      </c>
      <c r="I2275" s="235"/>
      <c r="J2275" s="230"/>
      <c r="K2275" s="230"/>
      <c r="L2275" s="236"/>
      <c r="M2275" s="237"/>
      <c r="N2275" s="238"/>
      <c r="O2275" s="238"/>
      <c r="P2275" s="238"/>
      <c r="Q2275" s="238"/>
      <c r="R2275" s="238"/>
      <c r="S2275" s="238"/>
      <c r="T2275" s="239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0" t="s">
        <v>268</v>
      </c>
      <c r="AU2275" s="240" t="s">
        <v>93</v>
      </c>
      <c r="AV2275" s="13" t="s">
        <v>93</v>
      </c>
      <c r="AW2275" s="13" t="s">
        <v>34</v>
      </c>
      <c r="AX2275" s="13" t="s">
        <v>82</v>
      </c>
      <c r="AY2275" s="240" t="s">
        <v>224</v>
      </c>
    </row>
    <row r="2276" s="2" customFormat="1" ht="24.15" customHeight="1">
      <c r="A2276" s="41"/>
      <c r="B2276" s="42"/>
      <c r="C2276" s="286" t="s">
        <v>2239</v>
      </c>
      <c r="D2276" s="286" t="s">
        <v>572</v>
      </c>
      <c r="E2276" s="287" t="s">
        <v>2240</v>
      </c>
      <c r="F2276" s="288" t="s">
        <v>2241</v>
      </c>
      <c r="G2276" s="289" t="s">
        <v>595</v>
      </c>
      <c r="H2276" s="290">
        <v>9</v>
      </c>
      <c r="I2276" s="291"/>
      <c r="J2276" s="292">
        <f>ROUND(I2276*H2276,2)</f>
        <v>0</v>
      </c>
      <c r="K2276" s="288" t="s">
        <v>312</v>
      </c>
      <c r="L2276" s="293"/>
      <c r="M2276" s="294" t="s">
        <v>19</v>
      </c>
      <c r="N2276" s="295" t="s">
        <v>46</v>
      </c>
      <c r="O2276" s="87"/>
      <c r="P2276" s="225">
        <f>O2276*H2276</f>
        <v>0</v>
      </c>
      <c r="Q2276" s="225">
        <v>0.0014</v>
      </c>
      <c r="R2276" s="225">
        <f>Q2276*H2276</f>
        <v>0.0126</v>
      </c>
      <c r="S2276" s="225">
        <v>0</v>
      </c>
      <c r="T2276" s="226">
        <f>S2276*H2276</f>
        <v>0</v>
      </c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R2276" s="227" t="s">
        <v>254</v>
      </c>
      <c r="AT2276" s="227" t="s">
        <v>572</v>
      </c>
      <c r="AU2276" s="227" t="s">
        <v>93</v>
      </c>
      <c r="AY2276" s="20" t="s">
        <v>224</v>
      </c>
      <c r="BE2276" s="228">
        <f>IF(N2276="základní",J2276,0)</f>
        <v>0</v>
      </c>
      <c r="BF2276" s="228">
        <f>IF(N2276="snížená",J2276,0)</f>
        <v>0</v>
      </c>
      <c r="BG2276" s="228">
        <f>IF(N2276="zákl. přenesená",J2276,0)</f>
        <v>0</v>
      </c>
      <c r="BH2276" s="228">
        <f>IF(N2276="sníž. přenesená",J2276,0)</f>
        <v>0</v>
      </c>
      <c r="BI2276" s="228">
        <f>IF(N2276="nulová",J2276,0)</f>
        <v>0</v>
      </c>
      <c r="BJ2276" s="20" t="s">
        <v>93</v>
      </c>
      <c r="BK2276" s="228">
        <f>ROUND(I2276*H2276,2)</f>
        <v>0</v>
      </c>
      <c r="BL2276" s="20" t="s">
        <v>231</v>
      </c>
      <c r="BM2276" s="227" t="s">
        <v>2242</v>
      </c>
    </row>
    <row r="2277" s="14" customFormat="1">
      <c r="A2277" s="14"/>
      <c r="B2277" s="246"/>
      <c r="C2277" s="247"/>
      <c r="D2277" s="231" t="s">
        <v>268</v>
      </c>
      <c r="E2277" s="248" t="s">
        <v>19</v>
      </c>
      <c r="F2277" s="249" t="s">
        <v>2238</v>
      </c>
      <c r="G2277" s="247"/>
      <c r="H2277" s="248" t="s">
        <v>19</v>
      </c>
      <c r="I2277" s="250"/>
      <c r="J2277" s="247"/>
      <c r="K2277" s="247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268</v>
      </c>
      <c r="AU2277" s="255" t="s">
        <v>93</v>
      </c>
      <c r="AV2277" s="14" t="s">
        <v>82</v>
      </c>
      <c r="AW2277" s="14" t="s">
        <v>34</v>
      </c>
      <c r="AX2277" s="14" t="s">
        <v>74</v>
      </c>
      <c r="AY2277" s="255" t="s">
        <v>224</v>
      </c>
    </row>
    <row r="2278" s="13" customFormat="1">
      <c r="A2278" s="13"/>
      <c r="B2278" s="229"/>
      <c r="C2278" s="230"/>
      <c r="D2278" s="231" t="s">
        <v>268</v>
      </c>
      <c r="E2278" s="232" t="s">
        <v>19</v>
      </c>
      <c r="F2278" s="233" t="s">
        <v>260</v>
      </c>
      <c r="G2278" s="230"/>
      <c r="H2278" s="234">
        <v>9</v>
      </c>
      <c r="I2278" s="235"/>
      <c r="J2278" s="230"/>
      <c r="K2278" s="230"/>
      <c r="L2278" s="236"/>
      <c r="M2278" s="237"/>
      <c r="N2278" s="238"/>
      <c r="O2278" s="238"/>
      <c r="P2278" s="238"/>
      <c r="Q2278" s="238"/>
      <c r="R2278" s="238"/>
      <c r="S2278" s="238"/>
      <c r="T2278" s="239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0" t="s">
        <v>268</v>
      </c>
      <c r="AU2278" s="240" t="s">
        <v>93</v>
      </c>
      <c r="AV2278" s="13" t="s">
        <v>93</v>
      </c>
      <c r="AW2278" s="13" t="s">
        <v>34</v>
      </c>
      <c r="AX2278" s="13" t="s">
        <v>82</v>
      </c>
      <c r="AY2278" s="240" t="s">
        <v>224</v>
      </c>
    </row>
    <row r="2279" s="2" customFormat="1" ht="37.8" customHeight="1">
      <c r="A2279" s="41"/>
      <c r="B2279" s="42"/>
      <c r="C2279" s="216" t="s">
        <v>2243</v>
      </c>
      <c r="D2279" s="216" t="s">
        <v>227</v>
      </c>
      <c r="E2279" s="217" t="s">
        <v>2244</v>
      </c>
      <c r="F2279" s="218" t="s">
        <v>2245</v>
      </c>
      <c r="G2279" s="219" t="s">
        <v>595</v>
      </c>
      <c r="H2279" s="220">
        <v>17</v>
      </c>
      <c r="I2279" s="221"/>
      <c r="J2279" s="222">
        <f>ROUND(I2279*H2279,2)</f>
        <v>0</v>
      </c>
      <c r="K2279" s="218" t="s">
        <v>312</v>
      </c>
      <c r="L2279" s="47"/>
      <c r="M2279" s="223" t="s">
        <v>19</v>
      </c>
      <c r="N2279" s="224" t="s">
        <v>46</v>
      </c>
      <c r="O2279" s="87"/>
      <c r="P2279" s="225">
        <f>O2279*H2279</f>
        <v>0</v>
      </c>
      <c r="Q2279" s="225">
        <v>0.00044000000000000002</v>
      </c>
      <c r="R2279" s="225">
        <f>Q2279*H2279</f>
        <v>0.0074800000000000005</v>
      </c>
      <c r="S2279" s="225">
        <v>0</v>
      </c>
      <c r="T2279" s="226">
        <f>S2279*H2279</f>
        <v>0</v>
      </c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R2279" s="227" t="s">
        <v>231</v>
      </c>
      <c r="AT2279" s="227" t="s">
        <v>227</v>
      </c>
      <c r="AU2279" s="227" t="s">
        <v>93</v>
      </c>
      <c r="AY2279" s="20" t="s">
        <v>224</v>
      </c>
      <c r="BE2279" s="228">
        <f>IF(N2279="základní",J2279,0)</f>
        <v>0</v>
      </c>
      <c r="BF2279" s="228">
        <f>IF(N2279="snížená",J2279,0)</f>
        <v>0</v>
      </c>
      <c r="BG2279" s="228">
        <f>IF(N2279="zákl. přenesená",J2279,0)</f>
        <v>0</v>
      </c>
      <c r="BH2279" s="228">
        <f>IF(N2279="sníž. přenesená",J2279,0)</f>
        <v>0</v>
      </c>
      <c r="BI2279" s="228">
        <f>IF(N2279="nulová",J2279,0)</f>
        <v>0</v>
      </c>
      <c r="BJ2279" s="20" t="s">
        <v>93</v>
      </c>
      <c r="BK2279" s="228">
        <f>ROUND(I2279*H2279,2)</f>
        <v>0</v>
      </c>
      <c r="BL2279" s="20" t="s">
        <v>231</v>
      </c>
      <c r="BM2279" s="227" t="s">
        <v>2246</v>
      </c>
    </row>
    <row r="2280" s="2" customFormat="1">
      <c r="A2280" s="41"/>
      <c r="B2280" s="42"/>
      <c r="C2280" s="43"/>
      <c r="D2280" s="267" t="s">
        <v>314</v>
      </c>
      <c r="E2280" s="43"/>
      <c r="F2280" s="268" t="s">
        <v>2247</v>
      </c>
      <c r="G2280" s="43"/>
      <c r="H2280" s="43"/>
      <c r="I2280" s="269"/>
      <c r="J2280" s="43"/>
      <c r="K2280" s="43"/>
      <c r="L2280" s="47"/>
      <c r="M2280" s="270"/>
      <c r="N2280" s="271"/>
      <c r="O2280" s="87"/>
      <c r="P2280" s="87"/>
      <c r="Q2280" s="87"/>
      <c r="R2280" s="87"/>
      <c r="S2280" s="87"/>
      <c r="T2280" s="88"/>
      <c r="U2280" s="41"/>
      <c r="V2280" s="41"/>
      <c r="W2280" s="41"/>
      <c r="X2280" s="41"/>
      <c r="Y2280" s="41"/>
      <c r="Z2280" s="41"/>
      <c r="AA2280" s="41"/>
      <c r="AB2280" s="41"/>
      <c r="AC2280" s="41"/>
      <c r="AD2280" s="41"/>
      <c r="AE2280" s="41"/>
      <c r="AT2280" s="20" t="s">
        <v>314</v>
      </c>
      <c r="AU2280" s="20" t="s">
        <v>93</v>
      </c>
    </row>
    <row r="2281" s="14" customFormat="1">
      <c r="A2281" s="14"/>
      <c r="B2281" s="246"/>
      <c r="C2281" s="247"/>
      <c r="D2281" s="231" t="s">
        <v>268</v>
      </c>
      <c r="E2281" s="248" t="s">
        <v>19</v>
      </c>
      <c r="F2281" s="249" t="s">
        <v>2248</v>
      </c>
      <c r="G2281" s="247"/>
      <c r="H2281" s="248" t="s">
        <v>19</v>
      </c>
      <c r="I2281" s="250"/>
      <c r="J2281" s="247"/>
      <c r="K2281" s="247"/>
      <c r="L2281" s="251"/>
      <c r="M2281" s="252"/>
      <c r="N2281" s="253"/>
      <c r="O2281" s="253"/>
      <c r="P2281" s="253"/>
      <c r="Q2281" s="253"/>
      <c r="R2281" s="253"/>
      <c r="S2281" s="253"/>
      <c r="T2281" s="25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5" t="s">
        <v>268</v>
      </c>
      <c r="AU2281" s="255" t="s">
        <v>93</v>
      </c>
      <c r="AV2281" s="14" t="s">
        <v>82</v>
      </c>
      <c r="AW2281" s="14" t="s">
        <v>34</v>
      </c>
      <c r="AX2281" s="14" t="s">
        <v>74</v>
      </c>
      <c r="AY2281" s="255" t="s">
        <v>224</v>
      </c>
    </row>
    <row r="2282" s="13" customFormat="1">
      <c r="A2282" s="13"/>
      <c r="B2282" s="229"/>
      <c r="C2282" s="230"/>
      <c r="D2282" s="231" t="s">
        <v>268</v>
      </c>
      <c r="E2282" s="232" t="s">
        <v>19</v>
      </c>
      <c r="F2282" s="233" t="s">
        <v>246</v>
      </c>
      <c r="G2282" s="230"/>
      <c r="H2282" s="234">
        <v>6</v>
      </c>
      <c r="I2282" s="235"/>
      <c r="J2282" s="230"/>
      <c r="K2282" s="230"/>
      <c r="L2282" s="236"/>
      <c r="M2282" s="237"/>
      <c r="N2282" s="238"/>
      <c r="O2282" s="238"/>
      <c r="P2282" s="238"/>
      <c r="Q2282" s="238"/>
      <c r="R2282" s="238"/>
      <c r="S2282" s="238"/>
      <c r="T2282" s="239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0" t="s">
        <v>268</v>
      </c>
      <c r="AU2282" s="240" t="s">
        <v>93</v>
      </c>
      <c r="AV2282" s="13" t="s">
        <v>93</v>
      </c>
      <c r="AW2282" s="13" t="s">
        <v>34</v>
      </c>
      <c r="AX2282" s="13" t="s">
        <v>74</v>
      </c>
      <c r="AY2282" s="240" t="s">
        <v>224</v>
      </c>
    </row>
    <row r="2283" s="14" customFormat="1">
      <c r="A2283" s="14"/>
      <c r="B2283" s="246"/>
      <c r="C2283" s="247"/>
      <c r="D2283" s="231" t="s">
        <v>268</v>
      </c>
      <c r="E2283" s="248" t="s">
        <v>19</v>
      </c>
      <c r="F2283" s="249" t="s">
        <v>2249</v>
      </c>
      <c r="G2283" s="247"/>
      <c r="H2283" s="248" t="s">
        <v>19</v>
      </c>
      <c r="I2283" s="250"/>
      <c r="J2283" s="247"/>
      <c r="K2283" s="247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268</v>
      </c>
      <c r="AU2283" s="255" t="s">
        <v>93</v>
      </c>
      <c r="AV2283" s="14" t="s">
        <v>82</v>
      </c>
      <c r="AW2283" s="14" t="s">
        <v>34</v>
      </c>
      <c r="AX2283" s="14" t="s">
        <v>74</v>
      </c>
      <c r="AY2283" s="255" t="s">
        <v>224</v>
      </c>
    </row>
    <row r="2284" s="13" customFormat="1">
      <c r="A2284" s="13"/>
      <c r="B2284" s="229"/>
      <c r="C2284" s="230"/>
      <c r="D2284" s="231" t="s">
        <v>268</v>
      </c>
      <c r="E2284" s="232" t="s">
        <v>19</v>
      </c>
      <c r="F2284" s="233" t="s">
        <v>143</v>
      </c>
      <c r="G2284" s="230"/>
      <c r="H2284" s="234">
        <v>11</v>
      </c>
      <c r="I2284" s="235"/>
      <c r="J2284" s="230"/>
      <c r="K2284" s="230"/>
      <c r="L2284" s="236"/>
      <c r="M2284" s="237"/>
      <c r="N2284" s="238"/>
      <c r="O2284" s="238"/>
      <c r="P2284" s="238"/>
      <c r="Q2284" s="238"/>
      <c r="R2284" s="238"/>
      <c r="S2284" s="238"/>
      <c r="T2284" s="239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0" t="s">
        <v>268</v>
      </c>
      <c r="AU2284" s="240" t="s">
        <v>93</v>
      </c>
      <c r="AV2284" s="13" t="s">
        <v>93</v>
      </c>
      <c r="AW2284" s="13" t="s">
        <v>34</v>
      </c>
      <c r="AX2284" s="13" t="s">
        <v>74</v>
      </c>
      <c r="AY2284" s="240" t="s">
        <v>224</v>
      </c>
    </row>
    <row r="2285" s="16" customFormat="1">
      <c r="A2285" s="16"/>
      <c r="B2285" s="272"/>
      <c r="C2285" s="273"/>
      <c r="D2285" s="231" t="s">
        <v>268</v>
      </c>
      <c r="E2285" s="274" t="s">
        <v>19</v>
      </c>
      <c r="F2285" s="275" t="s">
        <v>351</v>
      </c>
      <c r="G2285" s="273"/>
      <c r="H2285" s="276">
        <v>17</v>
      </c>
      <c r="I2285" s="277"/>
      <c r="J2285" s="273"/>
      <c r="K2285" s="273"/>
      <c r="L2285" s="278"/>
      <c r="M2285" s="279"/>
      <c r="N2285" s="280"/>
      <c r="O2285" s="280"/>
      <c r="P2285" s="280"/>
      <c r="Q2285" s="280"/>
      <c r="R2285" s="280"/>
      <c r="S2285" s="280"/>
      <c r="T2285" s="281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T2285" s="282" t="s">
        <v>268</v>
      </c>
      <c r="AU2285" s="282" t="s">
        <v>93</v>
      </c>
      <c r="AV2285" s="16" t="s">
        <v>231</v>
      </c>
      <c r="AW2285" s="16" t="s">
        <v>34</v>
      </c>
      <c r="AX2285" s="16" t="s">
        <v>82</v>
      </c>
      <c r="AY2285" s="282" t="s">
        <v>224</v>
      </c>
    </row>
    <row r="2286" s="2" customFormat="1" ht="24.15" customHeight="1">
      <c r="A2286" s="41"/>
      <c r="B2286" s="42"/>
      <c r="C2286" s="286" t="s">
        <v>2250</v>
      </c>
      <c r="D2286" s="286" t="s">
        <v>572</v>
      </c>
      <c r="E2286" s="287" t="s">
        <v>2251</v>
      </c>
      <c r="F2286" s="288" t="s">
        <v>2252</v>
      </c>
      <c r="G2286" s="289" t="s">
        <v>595</v>
      </c>
      <c r="H2286" s="290">
        <v>17</v>
      </c>
      <c r="I2286" s="291"/>
      <c r="J2286" s="292">
        <f>ROUND(I2286*H2286,2)</f>
        <v>0</v>
      </c>
      <c r="K2286" s="288" t="s">
        <v>312</v>
      </c>
      <c r="L2286" s="293"/>
      <c r="M2286" s="294" t="s">
        <v>19</v>
      </c>
      <c r="N2286" s="295" t="s">
        <v>46</v>
      </c>
      <c r="O2286" s="87"/>
      <c r="P2286" s="225">
        <f>O2286*H2286</f>
        <v>0</v>
      </c>
      <c r="Q2286" s="225">
        <v>0.0061999999999999998</v>
      </c>
      <c r="R2286" s="225">
        <f>Q2286*H2286</f>
        <v>0.10539999999999999</v>
      </c>
      <c r="S2286" s="225">
        <v>0</v>
      </c>
      <c r="T2286" s="226">
        <f>S2286*H2286</f>
        <v>0</v>
      </c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R2286" s="227" t="s">
        <v>254</v>
      </c>
      <c r="AT2286" s="227" t="s">
        <v>572</v>
      </c>
      <c r="AU2286" s="227" t="s">
        <v>93</v>
      </c>
      <c r="AY2286" s="20" t="s">
        <v>224</v>
      </c>
      <c r="BE2286" s="228">
        <f>IF(N2286="základní",J2286,0)</f>
        <v>0</v>
      </c>
      <c r="BF2286" s="228">
        <f>IF(N2286="snížená",J2286,0)</f>
        <v>0</v>
      </c>
      <c r="BG2286" s="228">
        <f>IF(N2286="zákl. přenesená",J2286,0)</f>
        <v>0</v>
      </c>
      <c r="BH2286" s="228">
        <f>IF(N2286="sníž. přenesená",J2286,0)</f>
        <v>0</v>
      </c>
      <c r="BI2286" s="228">
        <f>IF(N2286="nulová",J2286,0)</f>
        <v>0</v>
      </c>
      <c r="BJ2286" s="20" t="s">
        <v>93</v>
      </c>
      <c r="BK2286" s="228">
        <f>ROUND(I2286*H2286,2)</f>
        <v>0</v>
      </c>
      <c r="BL2286" s="20" t="s">
        <v>231</v>
      </c>
      <c r="BM2286" s="227" t="s">
        <v>2253</v>
      </c>
    </row>
    <row r="2287" s="14" customFormat="1">
      <c r="A2287" s="14"/>
      <c r="B2287" s="246"/>
      <c r="C2287" s="247"/>
      <c r="D2287" s="231" t="s">
        <v>268</v>
      </c>
      <c r="E2287" s="248" t="s">
        <v>19</v>
      </c>
      <c r="F2287" s="249" t="s">
        <v>2248</v>
      </c>
      <c r="G2287" s="247"/>
      <c r="H2287" s="248" t="s">
        <v>19</v>
      </c>
      <c r="I2287" s="250"/>
      <c r="J2287" s="247"/>
      <c r="K2287" s="247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268</v>
      </c>
      <c r="AU2287" s="255" t="s">
        <v>93</v>
      </c>
      <c r="AV2287" s="14" t="s">
        <v>82</v>
      </c>
      <c r="AW2287" s="14" t="s">
        <v>34</v>
      </c>
      <c r="AX2287" s="14" t="s">
        <v>74</v>
      </c>
      <c r="AY2287" s="255" t="s">
        <v>224</v>
      </c>
    </row>
    <row r="2288" s="13" customFormat="1">
      <c r="A2288" s="13"/>
      <c r="B2288" s="229"/>
      <c r="C2288" s="230"/>
      <c r="D2288" s="231" t="s">
        <v>268</v>
      </c>
      <c r="E2288" s="232" t="s">
        <v>19</v>
      </c>
      <c r="F2288" s="233" t="s">
        <v>246</v>
      </c>
      <c r="G2288" s="230"/>
      <c r="H2288" s="234">
        <v>6</v>
      </c>
      <c r="I2288" s="235"/>
      <c r="J2288" s="230"/>
      <c r="K2288" s="230"/>
      <c r="L2288" s="236"/>
      <c r="M2288" s="237"/>
      <c r="N2288" s="238"/>
      <c r="O2288" s="238"/>
      <c r="P2288" s="238"/>
      <c r="Q2288" s="238"/>
      <c r="R2288" s="238"/>
      <c r="S2288" s="238"/>
      <c r="T2288" s="23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0" t="s">
        <v>268</v>
      </c>
      <c r="AU2288" s="240" t="s">
        <v>93</v>
      </c>
      <c r="AV2288" s="13" t="s">
        <v>93</v>
      </c>
      <c r="AW2288" s="13" t="s">
        <v>34</v>
      </c>
      <c r="AX2288" s="13" t="s">
        <v>74</v>
      </c>
      <c r="AY2288" s="240" t="s">
        <v>224</v>
      </c>
    </row>
    <row r="2289" s="14" customFormat="1">
      <c r="A2289" s="14"/>
      <c r="B2289" s="246"/>
      <c r="C2289" s="247"/>
      <c r="D2289" s="231" t="s">
        <v>268</v>
      </c>
      <c r="E2289" s="248" t="s">
        <v>19</v>
      </c>
      <c r="F2289" s="249" t="s">
        <v>2249</v>
      </c>
      <c r="G2289" s="247"/>
      <c r="H2289" s="248" t="s">
        <v>19</v>
      </c>
      <c r="I2289" s="250"/>
      <c r="J2289" s="247"/>
      <c r="K2289" s="247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268</v>
      </c>
      <c r="AU2289" s="255" t="s">
        <v>93</v>
      </c>
      <c r="AV2289" s="14" t="s">
        <v>82</v>
      </c>
      <c r="AW2289" s="14" t="s">
        <v>34</v>
      </c>
      <c r="AX2289" s="14" t="s">
        <v>74</v>
      </c>
      <c r="AY2289" s="255" t="s">
        <v>224</v>
      </c>
    </row>
    <row r="2290" s="13" customFormat="1">
      <c r="A2290" s="13"/>
      <c r="B2290" s="229"/>
      <c r="C2290" s="230"/>
      <c r="D2290" s="231" t="s">
        <v>268</v>
      </c>
      <c r="E2290" s="232" t="s">
        <v>19</v>
      </c>
      <c r="F2290" s="233" t="s">
        <v>143</v>
      </c>
      <c r="G2290" s="230"/>
      <c r="H2290" s="234">
        <v>11</v>
      </c>
      <c r="I2290" s="235"/>
      <c r="J2290" s="230"/>
      <c r="K2290" s="230"/>
      <c r="L2290" s="236"/>
      <c r="M2290" s="237"/>
      <c r="N2290" s="238"/>
      <c r="O2290" s="238"/>
      <c r="P2290" s="238"/>
      <c r="Q2290" s="238"/>
      <c r="R2290" s="238"/>
      <c r="S2290" s="238"/>
      <c r="T2290" s="239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0" t="s">
        <v>268</v>
      </c>
      <c r="AU2290" s="240" t="s">
        <v>93</v>
      </c>
      <c r="AV2290" s="13" t="s">
        <v>93</v>
      </c>
      <c r="AW2290" s="13" t="s">
        <v>34</v>
      </c>
      <c r="AX2290" s="13" t="s">
        <v>74</v>
      </c>
      <c r="AY2290" s="240" t="s">
        <v>224</v>
      </c>
    </row>
    <row r="2291" s="16" customFormat="1">
      <c r="A2291" s="16"/>
      <c r="B2291" s="272"/>
      <c r="C2291" s="273"/>
      <c r="D2291" s="231" t="s">
        <v>268</v>
      </c>
      <c r="E2291" s="274" t="s">
        <v>19</v>
      </c>
      <c r="F2291" s="275" t="s">
        <v>351</v>
      </c>
      <c r="G2291" s="273"/>
      <c r="H2291" s="276">
        <v>17</v>
      </c>
      <c r="I2291" s="277"/>
      <c r="J2291" s="273"/>
      <c r="K2291" s="273"/>
      <c r="L2291" s="278"/>
      <c r="M2291" s="279"/>
      <c r="N2291" s="280"/>
      <c r="O2291" s="280"/>
      <c r="P2291" s="280"/>
      <c r="Q2291" s="280"/>
      <c r="R2291" s="280"/>
      <c r="S2291" s="280"/>
      <c r="T2291" s="281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T2291" s="282" t="s">
        <v>268</v>
      </c>
      <c r="AU2291" s="282" t="s">
        <v>93</v>
      </c>
      <c r="AV2291" s="16" t="s">
        <v>231</v>
      </c>
      <c r="AW2291" s="16" t="s">
        <v>34</v>
      </c>
      <c r="AX2291" s="16" t="s">
        <v>82</v>
      </c>
      <c r="AY2291" s="282" t="s">
        <v>224</v>
      </c>
    </row>
    <row r="2292" s="2" customFormat="1" ht="37.8" customHeight="1">
      <c r="A2292" s="41"/>
      <c r="B2292" s="42"/>
      <c r="C2292" s="216" t="s">
        <v>2254</v>
      </c>
      <c r="D2292" s="216" t="s">
        <v>227</v>
      </c>
      <c r="E2292" s="217" t="s">
        <v>2255</v>
      </c>
      <c r="F2292" s="218" t="s">
        <v>2256</v>
      </c>
      <c r="G2292" s="219" t="s">
        <v>595</v>
      </c>
      <c r="H2292" s="220">
        <v>71</v>
      </c>
      <c r="I2292" s="221"/>
      <c r="J2292" s="222">
        <f>ROUND(I2292*H2292,2)</f>
        <v>0</v>
      </c>
      <c r="K2292" s="218" t="s">
        <v>312</v>
      </c>
      <c r="L2292" s="47"/>
      <c r="M2292" s="223" t="s">
        <v>19</v>
      </c>
      <c r="N2292" s="224" t="s">
        <v>46</v>
      </c>
      <c r="O2292" s="87"/>
      <c r="P2292" s="225">
        <f>O2292*H2292</f>
        <v>0</v>
      </c>
      <c r="Q2292" s="225">
        <v>3.0000000000000001E-05</v>
      </c>
      <c r="R2292" s="225">
        <f>Q2292*H2292</f>
        <v>0.0021299999999999999</v>
      </c>
      <c r="S2292" s="225">
        <v>0</v>
      </c>
      <c r="T2292" s="226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27" t="s">
        <v>231</v>
      </c>
      <c r="AT2292" s="227" t="s">
        <v>227</v>
      </c>
      <c r="AU2292" s="227" t="s">
        <v>93</v>
      </c>
      <c r="AY2292" s="20" t="s">
        <v>224</v>
      </c>
      <c r="BE2292" s="228">
        <f>IF(N2292="základní",J2292,0)</f>
        <v>0</v>
      </c>
      <c r="BF2292" s="228">
        <f>IF(N2292="snížená",J2292,0)</f>
        <v>0</v>
      </c>
      <c r="BG2292" s="228">
        <f>IF(N2292="zákl. přenesená",J2292,0)</f>
        <v>0</v>
      </c>
      <c r="BH2292" s="228">
        <f>IF(N2292="sníž. přenesená",J2292,0)</f>
        <v>0</v>
      </c>
      <c r="BI2292" s="228">
        <f>IF(N2292="nulová",J2292,0)</f>
        <v>0</v>
      </c>
      <c r="BJ2292" s="20" t="s">
        <v>93</v>
      </c>
      <c r="BK2292" s="228">
        <f>ROUND(I2292*H2292,2)</f>
        <v>0</v>
      </c>
      <c r="BL2292" s="20" t="s">
        <v>231</v>
      </c>
      <c r="BM2292" s="227" t="s">
        <v>2257</v>
      </c>
    </row>
    <row r="2293" s="2" customFormat="1">
      <c r="A2293" s="41"/>
      <c r="B2293" s="42"/>
      <c r="C2293" s="43"/>
      <c r="D2293" s="267" t="s">
        <v>314</v>
      </c>
      <c r="E2293" s="43"/>
      <c r="F2293" s="268" t="s">
        <v>2258</v>
      </c>
      <c r="G2293" s="43"/>
      <c r="H2293" s="43"/>
      <c r="I2293" s="269"/>
      <c r="J2293" s="43"/>
      <c r="K2293" s="43"/>
      <c r="L2293" s="47"/>
      <c r="M2293" s="270"/>
      <c r="N2293" s="271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T2293" s="20" t="s">
        <v>314</v>
      </c>
      <c r="AU2293" s="20" t="s">
        <v>93</v>
      </c>
    </row>
    <row r="2294" s="14" customFormat="1">
      <c r="A2294" s="14"/>
      <c r="B2294" s="246"/>
      <c r="C2294" s="247"/>
      <c r="D2294" s="231" t="s">
        <v>268</v>
      </c>
      <c r="E2294" s="248" t="s">
        <v>19</v>
      </c>
      <c r="F2294" s="249" t="s">
        <v>2259</v>
      </c>
      <c r="G2294" s="247"/>
      <c r="H2294" s="248" t="s">
        <v>19</v>
      </c>
      <c r="I2294" s="250"/>
      <c r="J2294" s="247"/>
      <c r="K2294" s="247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268</v>
      </c>
      <c r="AU2294" s="255" t="s">
        <v>93</v>
      </c>
      <c r="AV2294" s="14" t="s">
        <v>82</v>
      </c>
      <c r="AW2294" s="14" t="s">
        <v>34</v>
      </c>
      <c r="AX2294" s="14" t="s">
        <v>74</v>
      </c>
      <c r="AY2294" s="255" t="s">
        <v>224</v>
      </c>
    </row>
    <row r="2295" s="13" customFormat="1">
      <c r="A2295" s="13"/>
      <c r="B2295" s="229"/>
      <c r="C2295" s="230"/>
      <c r="D2295" s="231" t="s">
        <v>268</v>
      </c>
      <c r="E2295" s="232" t="s">
        <v>19</v>
      </c>
      <c r="F2295" s="233" t="s">
        <v>1104</v>
      </c>
      <c r="G2295" s="230"/>
      <c r="H2295" s="234">
        <v>71</v>
      </c>
      <c r="I2295" s="235"/>
      <c r="J2295" s="230"/>
      <c r="K2295" s="230"/>
      <c r="L2295" s="236"/>
      <c r="M2295" s="237"/>
      <c r="N2295" s="238"/>
      <c r="O2295" s="238"/>
      <c r="P2295" s="238"/>
      <c r="Q2295" s="238"/>
      <c r="R2295" s="238"/>
      <c r="S2295" s="238"/>
      <c r="T2295" s="23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0" t="s">
        <v>268</v>
      </c>
      <c r="AU2295" s="240" t="s">
        <v>93</v>
      </c>
      <c r="AV2295" s="13" t="s">
        <v>93</v>
      </c>
      <c r="AW2295" s="13" t="s">
        <v>34</v>
      </c>
      <c r="AX2295" s="13" t="s">
        <v>82</v>
      </c>
      <c r="AY2295" s="240" t="s">
        <v>224</v>
      </c>
    </row>
    <row r="2296" s="2" customFormat="1" ht="24.15" customHeight="1">
      <c r="A2296" s="41"/>
      <c r="B2296" s="42"/>
      <c r="C2296" s="286" t="s">
        <v>2260</v>
      </c>
      <c r="D2296" s="286" t="s">
        <v>572</v>
      </c>
      <c r="E2296" s="287" t="s">
        <v>2261</v>
      </c>
      <c r="F2296" s="288" t="s">
        <v>2262</v>
      </c>
      <c r="G2296" s="289" t="s">
        <v>595</v>
      </c>
      <c r="H2296" s="290">
        <v>71</v>
      </c>
      <c r="I2296" s="291"/>
      <c r="J2296" s="292">
        <f>ROUND(I2296*H2296,2)</f>
        <v>0</v>
      </c>
      <c r="K2296" s="288" t="s">
        <v>312</v>
      </c>
      <c r="L2296" s="293"/>
      <c r="M2296" s="294" t="s">
        <v>19</v>
      </c>
      <c r="N2296" s="295" t="s">
        <v>46</v>
      </c>
      <c r="O2296" s="87"/>
      <c r="P2296" s="225">
        <f>O2296*H2296</f>
        <v>0</v>
      </c>
      <c r="Q2296" s="225">
        <v>0.0022000000000000001</v>
      </c>
      <c r="R2296" s="225">
        <f>Q2296*H2296</f>
        <v>0.15620000000000001</v>
      </c>
      <c r="S2296" s="225">
        <v>0</v>
      </c>
      <c r="T2296" s="226">
        <f>S2296*H2296</f>
        <v>0</v>
      </c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R2296" s="227" t="s">
        <v>254</v>
      </c>
      <c r="AT2296" s="227" t="s">
        <v>572</v>
      </c>
      <c r="AU2296" s="227" t="s">
        <v>93</v>
      </c>
      <c r="AY2296" s="20" t="s">
        <v>224</v>
      </c>
      <c r="BE2296" s="228">
        <f>IF(N2296="základní",J2296,0)</f>
        <v>0</v>
      </c>
      <c r="BF2296" s="228">
        <f>IF(N2296="snížená",J2296,0)</f>
        <v>0</v>
      </c>
      <c r="BG2296" s="228">
        <f>IF(N2296="zákl. přenesená",J2296,0)</f>
        <v>0</v>
      </c>
      <c r="BH2296" s="228">
        <f>IF(N2296="sníž. přenesená",J2296,0)</f>
        <v>0</v>
      </c>
      <c r="BI2296" s="228">
        <f>IF(N2296="nulová",J2296,0)</f>
        <v>0</v>
      </c>
      <c r="BJ2296" s="20" t="s">
        <v>93</v>
      </c>
      <c r="BK2296" s="228">
        <f>ROUND(I2296*H2296,2)</f>
        <v>0</v>
      </c>
      <c r="BL2296" s="20" t="s">
        <v>231</v>
      </c>
      <c r="BM2296" s="227" t="s">
        <v>2263</v>
      </c>
    </row>
    <row r="2297" s="14" customFormat="1">
      <c r="A2297" s="14"/>
      <c r="B2297" s="246"/>
      <c r="C2297" s="247"/>
      <c r="D2297" s="231" t="s">
        <v>268</v>
      </c>
      <c r="E2297" s="248" t="s">
        <v>19</v>
      </c>
      <c r="F2297" s="249" t="s">
        <v>2259</v>
      </c>
      <c r="G2297" s="247"/>
      <c r="H2297" s="248" t="s">
        <v>19</v>
      </c>
      <c r="I2297" s="250"/>
      <c r="J2297" s="247"/>
      <c r="K2297" s="247"/>
      <c r="L2297" s="251"/>
      <c r="M2297" s="252"/>
      <c r="N2297" s="253"/>
      <c r="O2297" s="253"/>
      <c r="P2297" s="253"/>
      <c r="Q2297" s="253"/>
      <c r="R2297" s="253"/>
      <c r="S2297" s="253"/>
      <c r="T2297" s="25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5" t="s">
        <v>268</v>
      </c>
      <c r="AU2297" s="255" t="s">
        <v>93</v>
      </c>
      <c r="AV2297" s="14" t="s">
        <v>82</v>
      </c>
      <c r="AW2297" s="14" t="s">
        <v>34</v>
      </c>
      <c r="AX2297" s="14" t="s">
        <v>74</v>
      </c>
      <c r="AY2297" s="255" t="s">
        <v>224</v>
      </c>
    </row>
    <row r="2298" s="13" customFormat="1">
      <c r="A2298" s="13"/>
      <c r="B2298" s="229"/>
      <c r="C2298" s="230"/>
      <c r="D2298" s="231" t="s">
        <v>268</v>
      </c>
      <c r="E2298" s="232" t="s">
        <v>19</v>
      </c>
      <c r="F2298" s="233" t="s">
        <v>1104</v>
      </c>
      <c r="G2298" s="230"/>
      <c r="H2298" s="234">
        <v>71</v>
      </c>
      <c r="I2298" s="235"/>
      <c r="J2298" s="230"/>
      <c r="K2298" s="230"/>
      <c r="L2298" s="236"/>
      <c r="M2298" s="237"/>
      <c r="N2298" s="238"/>
      <c r="O2298" s="238"/>
      <c r="P2298" s="238"/>
      <c r="Q2298" s="238"/>
      <c r="R2298" s="238"/>
      <c r="S2298" s="238"/>
      <c r="T2298" s="239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0" t="s">
        <v>268</v>
      </c>
      <c r="AU2298" s="240" t="s">
        <v>93</v>
      </c>
      <c r="AV2298" s="13" t="s">
        <v>93</v>
      </c>
      <c r="AW2298" s="13" t="s">
        <v>34</v>
      </c>
      <c r="AX2298" s="13" t="s">
        <v>82</v>
      </c>
      <c r="AY2298" s="240" t="s">
        <v>224</v>
      </c>
    </row>
    <row r="2299" s="2" customFormat="1" ht="49.05" customHeight="1">
      <c r="A2299" s="41"/>
      <c r="B2299" s="42"/>
      <c r="C2299" s="216" t="s">
        <v>2264</v>
      </c>
      <c r="D2299" s="216" t="s">
        <v>227</v>
      </c>
      <c r="E2299" s="217" t="s">
        <v>2265</v>
      </c>
      <c r="F2299" s="218" t="s">
        <v>2266</v>
      </c>
      <c r="G2299" s="219" t="s">
        <v>595</v>
      </c>
      <c r="H2299" s="220">
        <v>6</v>
      </c>
      <c r="I2299" s="221"/>
      <c r="J2299" s="222">
        <f>ROUND(I2299*H2299,2)</f>
        <v>0</v>
      </c>
      <c r="K2299" s="218" t="s">
        <v>19</v>
      </c>
      <c r="L2299" s="47"/>
      <c r="M2299" s="223" t="s">
        <v>19</v>
      </c>
      <c r="N2299" s="224" t="s">
        <v>46</v>
      </c>
      <c r="O2299" s="87"/>
      <c r="P2299" s="225">
        <f>O2299*H2299</f>
        <v>0</v>
      </c>
      <c r="Q2299" s="225">
        <v>0</v>
      </c>
      <c r="R2299" s="225">
        <f>Q2299*H2299</f>
        <v>0</v>
      </c>
      <c r="S2299" s="225">
        <v>0</v>
      </c>
      <c r="T2299" s="226">
        <f>S2299*H2299</f>
        <v>0</v>
      </c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R2299" s="227" t="s">
        <v>231</v>
      </c>
      <c r="AT2299" s="227" t="s">
        <v>227</v>
      </c>
      <c r="AU2299" s="227" t="s">
        <v>93</v>
      </c>
      <c r="AY2299" s="20" t="s">
        <v>224</v>
      </c>
      <c r="BE2299" s="228">
        <f>IF(N2299="základní",J2299,0)</f>
        <v>0</v>
      </c>
      <c r="BF2299" s="228">
        <f>IF(N2299="snížená",J2299,0)</f>
        <v>0</v>
      </c>
      <c r="BG2299" s="228">
        <f>IF(N2299="zákl. přenesená",J2299,0)</f>
        <v>0</v>
      </c>
      <c r="BH2299" s="228">
        <f>IF(N2299="sníž. přenesená",J2299,0)</f>
        <v>0</v>
      </c>
      <c r="BI2299" s="228">
        <f>IF(N2299="nulová",J2299,0)</f>
        <v>0</v>
      </c>
      <c r="BJ2299" s="20" t="s">
        <v>93</v>
      </c>
      <c r="BK2299" s="228">
        <f>ROUND(I2299*H2299,2)</f>
        <v>0</v>
      </c>
      <c r="BL2299" s="20" t="s">
        <v>231</v>
      </c>
      <c r="BM2299" s="227" t="s">
        <v>2267</v>
      </c>
    </row>
    <row r="2300" s="2" customFormat="1" ht="49.05" customHeight="1">
      <c r="A2300" s="41"/>
      <c r="B2300" s="42"/>
      <c r="C2300" s="216" t="s">
        <v>2268</v>
      </c>
      <c r="D2300" s="216" t="s">
        <v>227</v>
      </c>
      <c r="E2300" s="217" t="s">
        <v>2269</v>
      </c>
      <c r="F2300" s="218" t="s">
        <v>2270</v>
      </c>
      <c r="G2300" s="219" t="s">
        <v>595</v>
      </c>
      <c r="H2300" s="220">
        <v>4</v>
      </c>
      <c r="I2300" s="221"/>
      <c r="J2300" s="222">
        <f>ROUND(I2300*H2300,2)</f>
        <v>0</v>
      </c>
      <c r="K2300" s="218" t="s">
        <v>19</v>
      </c>
      <c r="L2300" s="47"/>
      <c r="M2300" s="223" t="s">
        <v>19</v>
      </c>
      <c r="N2300" s="224" t="s">
        <v>46</v>
      </c>
      <c r="O2300" s="87"/>
      <c r="P2300" s="225">
        <f>O2300*H2300</f>
        <v>0</v>
      </c>
      <c r="Q2300" s="225">
        <v>0</v>
      </c>
      <c r="R2300" s="225">
        <f>Q2300*H2300</f>
        <v>0</v>
      </c>
      <c r="S2300" s="225">
        <v>0</v>
      </c>
      <c r="T2300" s="226">
        <f>S2300*H2300</f>
        <v>0</v>
      </c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R2300" s="227" t="s">
        <v>231</v>
      </c>
      <c r="AT2300" s="227" t="s">
        <v>227</v>
      </c>
      <c r="AU2300" s="227" t="s">
        <v>93</v>
      </c>
      <c r="AY2300" s="20" t="s">
        <v>224</v>
      </c>
      <c r="BE2300" s="228">
        <f>IF(N2300="základní",J2300,0)</f>
        <v>0</v>
      </c>
      <c r="BF2300" s="228">
        <f>IF(N2300="snížená",J2300,0)</f>
        <v>0</v>
      </c>
      <c r="BG2300" s="228">
        <f>IF(N2300="zákl. přenesená",J2300,0)</f>
        <v>0</v>
      </c>
      <c r="BH2300" s="228">
        <f>IF(N2300="sníž. přenesená",J2300,0)</f>
        <v>0</v>
      </c>
      <c r="BI2300" s="228">
        <f>IF(N2300="nulová",J2300,0)</f>
        <v>0</v>
      </c>
      <c r="BJ2300" s="20" t="s">
        <v>93</v>
      </c>
      <c r="BK2300" s="228">
        <f>ROUND(I2300*H2300,2)</f>
        <v>0</v>
      </c>
      <c r="BL2300" s="20" t="s">
        <v>231</v>
      </c>
      <c r="BM2300" s="227" t="s">
        <v>2271</v>
      </c>
    </row>
    <row r="2301" s="2" customFormat="1" ht="24.15" customHeight="1">
      <c r="A2301" s="41"/>
      <c r="B2301" s="42"/>
      <c r="C2301" s="216" t="s">
        <v>2272</v>
      </c>
      <c r="D2301" s="216" t="s">
        <v>227</v>
      </c>
      <c r="E2301" s="217" t="s">
        <v>2273</v>
      </c>
      <c r="F2301" s="218" t="s">
        <v>2274</v>
      </c>
      <c r="G2301" s="219" t="s">
        <v>595</v>
      </c>
      <c r="H2301" s="220">
        <v>24</v>
      </c>
      <c r="I2301" s="221"/>
      <c r="J2301" s="222">
        <f>ROUND(I2301*H2301,2)</f>
        <v>0</v>
      </c>
      <c r="K2301" s="218" t="s">
        <v>312</v>
      </c>
      <c r="L2301" s="47"/>
      <c r="M2301" s="223" t="s">
        <v>19</v>
      </c>
      <c r="N2301" s="224" t="s">
        <v>46</v>
      </c>
      <c r="O2301" s="87"/>
      <c r="P2301" s="225">
        <f>O2301*H2301</f>
        <v>0</v>
      </c>
      <c r="Q2301" s="225">
        <v>0.00018000000000000001</v>
      </c>
      <c r="R2301" s="225">
        <f>Q2301*H2301</f>
        <v>0.0043200000000000001</v>
      </c>
      <c r="S2301" s="225">
        <v>0</v>
      </c>
      <c r="T2301" s="226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27" t="s">
        <v>231</v>
      </c>
      <c r="AT2301" s="227" t="s">
        <v>227</v>
      </c>
      <c r="AU2301" s="227" t="s">
        <v>93</v>
      </c>
      <c r="AY2301" s="20" t="s">
        <v>224</v>
      </c>
      <c r="BE2301" s="228">
        <f>IF(N2301="základní",J2301,0)</f>
        <v>0</v>
      </c>
      <c r="BF2301" s="228">
        <f>IF(N2301="snížená",J2301,0)</f>
        <v>0</v>
      </c>
      <c r="BG2301" s="228">
        <f>IF(N2301="zákl. přenesená",J2301,0)</f>
        <v>0</v>
      </c>
      <c r="BH2301" s="228">
        <f>IF(N2301="sníž. přenesená",J2301,0)</f>
        <v>0</v>
      </c>
      <c r="BI2301" s="228">
        <f>IF(N2301="nulová",J2301,0)</f>
        <v>0</v>
      </c>
      <c r="BJ2301" s="20" t="s">
        <v>93</v>
      </c>
      <c r="BK2301" s="228">
        <f>ROUND(I2301*H2301,2)</f>
        <v>0</v>
      </c>
      <c r="BL2301" s="20" t="s">
        <v>231</v>
      </c>
      <c r="BM2301" s="227" t="s">
        <v>2275</v>
      </c>
    </row>
    <row r="2302" s="2" customFormat="1">
      <c r="A2302" s="41"/>
      <c r="B2302" s="42"/>
      <c r="C2302" s="43"/>
      <c r="D2302" s="267" t="s">
        <v>314</v>
      </c>
      <c r="E2302" s="43"/>
      <c r="F2302" s="268" t="s">
        <v>2276</v>
      </c>
      <c r="G2302" s="43"/>
      <c r="H2302" s="43"/>
      <c r="I2302" s="269"/>
      <c r="J2302" s="43"/>
      <c r="K2302" s="43"/>
      <c r="L2302" s="47"/>
      <c r="M2302" s="270"/>
      <c r="N2302" s="271"/>
      <c r="O2302" s="87"/>
      <c r="P2302" s="87"/>
      <c r="Q2302" s="87"/>
      <c r="R2302" s="87"/>
      <c r="S2302" s="87"/>
      <c r="T2302" s="88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T2302" s="20" t="s">
        <v>314</v>
      </c>
      <c r="AU2302" s="20" t="s">
        <v>93</v>
      </c>
    </row>
    <row r="2303" s="14" customFormat="1">
      <c r="A2303" s="14"/>
      <c r="B2303" s="246"/>
      <c r="C2303" s="247"/>
      <c r="D2303" s="231" t="s">
        <v>268</v>
      </c>
      <c r="E2303" s="248" t="s">
        <v>19</v>
      </c>
      <c r="F2303" s="249" t="s">
        <v>2277</v>
      </c>
      <c r="G2303" s="247"/>
      <c r="H2303" s="248" t="s">
        <v>19</v>
      </c>
      <c r="I2303" s="250"/>
      <c r="J2303" s="247"/>
      <c r="K2303" s="247"/>
      <c r="L2303" s="251"/>
      <c r="M2303" s="252"/>
      <c r="N2303" s="253"/>
      <c r="O2303" s="253"/>
      <c r="P2303" s="253"/>
      <c r="Q2303" s="253"/>
      <c r="R2303" s="253"/>
      <c r="S2303" s="253"/>
      <c r="T2303" s="25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5" t="s">
        <v>268</v>
      </c>
      <c r="AU2303" s="255" t="s">
        <v>93</v>
      </c>
      <c r="AV2303" s="14" t="s">
        <v>82</v>
      </c>
      <c r="AW2303" s="14" t="s">
        <v>34</v>
      </c>
      <c r="AX2303" s="14" t="s">
        <v>74</v>
      </c>
      <c r="AY2303" s="255" t="s">
        <v>224</v>
      </c>
    </row>
    <row r="2304" s="13" customFormat="1">
      <c r="A2304" s="13"/>
      <c r="B2304" s="229"/>
      <c r="C2304" s="230"/>
      <c r="D2304" s="231" t="s">
        <v>268</v>
      </c>
      <c r="E2304" s="232" t="s">
        <v>19</v>
      </c>
      <c r="F2304" s="233" t="s">
        <v>565</v>
      </c>
      <c r="G2304" s="230"/>
      <c r="H2304" s="234">
        <v>19</v>
      </c>
      <c r="I2304" s="235"/>
      <c r="J2304" s="230"/>
      <c r="K2304" s="230"/>
      <c r="L2304" s="236"/>
      <c r="M2304" s="237"/>
      <c r="N2304" s="238"/>
      <c r="O2304" s="238"/>
      <c r="P2304" s="238"/>
      <c r="Q2304" s="238"/>
      <c r="R2304" s="238"/>
      <c r="S2304" s="238"/>
      <c r="T2304" s="239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0" t="s">
        <v>268</v>
      </c>
      <c r="AU2304" s="240" t="s">
        <v>93</v>
      </c>
      <c r="AV2304" s="13" t="s">
        <v>93</v>
      </c>
      <c r="AW2304" s="13" t="s">
        <v>34</v>
      </c>
      <c r="AX2304" s="13" t="s">
        <v>74</v>
      </c>
      <c r="AY2304" s="240" t="s">
        <v>224</v>
      </c>
    </row>
    <row r="2305" s="14" customFormat="1">
      <c r="A2305" s="14"/>
      <c r="B2305" s="246"/>
      <c r="C2305" s="247"/>
      <c r="D2305" s="231" t="s">
        <v>268</v>
      </c>
      <c r="E2305" s="248" t="s">
        <v>19</v>
      </c>
      <c r="F2305" s="249" t="s">
        <v>2278</v>
      </c>
      <c r="G2305" s="247"/>
      <c r="H2305" s="248" t="s">
        <v>19</v>
      </c>
      <c r="I2305" s="250"/>
      <c r="J2305" s="247"/>
      <c r="K2305" s="247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268</v>
      </c>
      <c r="AU2305" s="255" t="s">
        <v>93</v>
      </c>
      <c r="AV2305" s="14" t="s">
        <v>82</v>
      </c>
      <c r="AW2305" s="14" t="s">
        <v>34</v>
      </c>
      <c r="AX2305" s="14" t="s">
        <v>74</v>
      </c>
      <c r="AY2305" s="255" t="s">
        <v>224</v>
      </c>
    </row>
    <row r="2306" s="13" customFormat="1">
      <c r="A2306" s="13"/>
      <c r="B2306" s="229"/>
      <c r="C2306" s="230"/>
      <c r="D2306" s="231" t="s">
        <v>268</v>
      </c>
      <c r="E2306" s="232" t="s">
        <v>19</v>
      </c>
      <c r="F2306" s="233" t="s">
        <v>108</v>
      </c>
      <c r="G2306" s="230"/>
      <c r="H2306" s="234">
        <v>3</v>
      </c>
      <c r="I2306" s="235"/>
      <c r="J2306" s="230"/>
      <c r="K2306" s="230"/>
      <c r="L2306" s="236"/>
      <c r="M2306" s="237"/>
      <c r="N2306" s="238"/>
      <c r="O2306" s="238"/>
      <c r="P2306" s="238"/>
      <c r="Q2306" s="238"/>
      <c r="R2306" s="238"/>
      <c r="S2306" s="238"/>
      <c r="T2306" s="23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0" t="s">
        <v>268</v>
      </c>
      <c r="AU2306" s="240" t="s">
        <v>93</v>
      </c>
      <c r="AV2306" s="13" t="s">
        <v>93</v>
      </c>
      <c r="AW2306" s="13" t="s">
        <v>34</v>
      </c>
      <c r="AX2306" s="13" t="s">
        <v>74</v>
      </c>
      <c r="AY2306" s="240" t="s">
        <v>224</v>
      </c>
    </row>
    <row r="2307" s="14" customFormat="1">
      <c r="A2307" s="14"/>
      <c r="B2307" s="246"/>
      <c r="C2307" s="247"/>
      <c r="D2307" s="231" t="s">
        <v>268</v>
      </c>
      <c r="E2307" s="248" t="s">
        <v>19</v>
      </c>
      <c r="F2307" s="249" t="s">
        <v>2279</v>
      </c>
      <c r="G2307" s="247"/>
      <c r="H2307" s="248" t="s">
        <v>19</v>
      </c>
      <c r="I2307" s="250"/>
      <c r="J2307" s="247"/>
      <c r="K2307" s="247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268</v>
      </c>
      <c r="AU2307" s="255" t="s">
        <v>93</v>
      </c>
      <c r="AV2307" s="14" t="s">
        <v>82</v>
      </c>
      <c r="AW2307" s="14" t="s">
        <v>34</v>
      </c>
      <c r="AX2307" s="14" t="s">
        <v>74</v>
      </c>
      <c r="AY2307" s="255" t="s">
        <v>224</v>
      </c>
    </row>
    <row r="2308" s="13" customFormat="1">
      <c r="A2308" s="13"/>
      <c r="B2308" s="229"/>
      <c r="C2308" s="230"/>
      <c r="D2308" s="231" t="s">
        <v>268</v>
      </c>
      <c r="E2308" s="232" t="s">
        <v>19</v>
      </c>
      <c r="F2308" s="233" t="s">
        <v>93</v>
      </c>
      <c r="G2308" s="230"/>
      <c r="H2308" s="234">
        <v>2</v>
      </c>
      <c r="I2308" s="235"/>
      <c r="J2308" s="230"/>
      <c r="K2308" s="230"/>
      <c r="L2308" s="236"/>
      <c r="M2308" s="237"/>
      <c r="N2308" s="238"/>
      <c r="O2308" s="238"/>
      <c r="P2308" s="238"/>
      <c r="Q2308" s="238"/>
      <c r="R2308" s="238"/>
      <c r="S2308" s="238"/>
      <c r="T2308" s="23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0" t="s">
        <v>268</v>
      </c>
      <c r="AU2308" s="240" t="s">
        <v>93</v>
      </c>
      <c r="AV2308" s="13" t="s">
        <v>93</v>
      </c>
      <c r="AW2308" s="13" t="s">
        <v>34</v>
      </c>
      <c r="AX2308" s="13" t="s">
        <v>74</v>
      </c>
      <c r="AY2308" s="240" t="s">
        <v>224</v>
      </c>
    </row>
    <row r="2309" s="16" customFormat="1">
      <c r="A2309" s="16"/>
      <c r="B2309" s="272"/>
      <c r="C2309" s="273"/>
      <c r="D2309" s="231" t="s">
        <v>268</v>
      </c>
      <c r="E2309" s="274" t="s">
        <v>19</v>
      </c>
      <c r="F2309" s="275" t="s">
        <v>351</v>
      </c>
      <c r="G2309" s="273"/>
      <c r="H2309" s="276">
        <v>24</v>
      </c>
      <c r="I2309" s="277"/>
      <c r="J2309" s="273"/>
      <c r="K2309" s="273"/>
      <c r="L2309" s="278"/>
      <c r="M2309" s="279"/>
      <c r="N2309" s="280"/>
      <c r="O2309" s="280"/>
      <c r="P2309" s="280"/>
      <c r="Q2309" s="280"/>
      <c r="R2309" s="280"/>
      <c r="S2309" s="280"/>
      <c r="T2309" s="281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T2309" s="282" t="s">
        <v>268</v>
      </c>
      <c r="AU2309" s="282" t="s">
        <v>93</v>
      </c>
      <c r="AV2309" s="16" t="s">
        <v>231</v>
      </c>
      <c r="AW2309" s="16" t="s">
        <v>34</v>
      </c>
      <c r="AX2309" s="16" t="s">
        <v>82</v>
      </c>
      <c r="AY2309" s="282" t="s">
        <v>224</v>
      </c>
    </row>
    <row r="2310" s="2" customFormat="1" ht="21.75" customHeight="1">
      <c r="A2310" s="41"/>
      <c r="B2310" s="42"/>
      <c r="C2310" s="286" t="s">
        <v>2280</v>
      </c>
      <c r="D2310" s="286" t="s">
        <v>572</v>
      </c>
      <c r="E2310" s="287" t="s">
        <v>2281</v>
      </c>
      <c r="F2310" s="288" t="s">
        <v>2282</v>
      </c>
      <c r="G2310" s="289" t="s">
        <v>595</v>
      </c>
      <c r="H2310" s="290">
        <v>19</v>
      </c>
      <c r="I2310" s="291"/>
      <c r="J2310" s="292">
        <f>ROUND(I2310*H2310,2)</f>
        <v>0</v>
      </c>
      <c r="K2310" s="288" t="s">
        <v>19</v>
      </c>
      <c r="L2310" s="293"/>
      <c r="M2310" s="294" t="s">
        <v>19</v>
      </c>
      <c r="N2310" s="295" t="s">
        <v>46</v>
      </c>
      <c r="O2310" s="87"/>
      <c r="P2310" s="225">
        <f>O2310*H2310</f>
        <v>0</v>
      </c>
      <c r="Q2310" s="225">
        <v>0.0040000000000000001</v>
      </c>
      <c r="R2310" s="225">
        <f>Q2310*H2310</f>
        <v>0.075999999999999998</v>
      </c>
      <c r="S2310" s="225">
        <v>0</v>
      </c>
      <c r="T2310" s="226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7" t="s">
        <v>254</v>
      </c>
      <c r="AT2310" s="227" t="s">
        <v>572</v>
      </c>
      <c r="AU2310" s="227" t="s">
        <v>93</v>
      </c>
      <c r="AY2310" s="20" t="s">
        <v>224</v>
      </c>
      <c r="BE2310" s="228">
        <f>IF(N2310="základní",J2310,0)</f>
        <v>0</v>
      </c>
      <c r="BF2310" s="228">
        <f>IF(N2310="snížená",J2310,0)</f>
        <v>0</v>
      </c>
      <c r="BG2310" s="228">
        <f>IF(N2310="zákl. přenesená",J2310,0)</f>
        <v>0</v>
      </c>
      <c r="BH2310" s="228">
        <f>IF(N2310="sníž. přenesená",J2310,0)</f>
        <v>0</v>
      </c>
      <c r="BI2310" s="228">
        <f>IF(N2310="nulová",J2310,0)</f>
        <v>0</v>
      </c>
      <c r="BJ2310" s="20" t="s">
        <v>93</v>
      </c>
      <c r="BK2310" s="228">
        <f>ROUND(I2310*H2310,2)</f>
        <v>0</v>
      </c>
      <c r="BL2310" s="20" t="s">
        <v>231</v>
      </c>
      <c r="BM2310" s="227" t="s">
        <v>2283</v>
      </c>
    </row>
    <row r="2311" s="2" customFormat="1" ht="16.5" customHeight="1">
      <c r="A2311" s="41"/>
      <c r="B2311" s="42"/>
      <c r="C2311" s="286" t="s">
        <v>2284</v>
      </c>
      <c r="D2311" s="286" t="s">
        <v>572</v>
      </c>
      <c r="E2311" s="287" t="s">
        <v>2285</v>
      </c>
      <c r="F2311" s="288" t="s">
        <v>2286</v>
      </c>
      <c r="G2311" s="289" t="s">
        <v>595</v>
      </c>
      <c r="H2311" s="290">
        <v>3</v>
      </c>
      <c r="I2311" s="291"/>
      <c r="J2311" s="292">
        <f>ROUND(I2311*H2311,2)</f>
        <v>0</v>
      </c>
      <c r="K2311" s="288" t="s">
        <v>19</v>
      </c>
      <c r="L2311" s="293"/>
      <c r="M2311" s="294" t="s">
        <v>19</v>
      </c>
      <c r="N2311" s="295" t="s">
        <v>46</v>
      </c>
      <c r="O2311" s="87"/>
      <c r="P2311" s="225">
        <f>O2311*H2311</f>
        <v>0</v>
      </c>
      <c r="Q2311" s="225">
        <v>0.0080000000000000002</v>
      </c>
      <c r="R2311" s="225">
        <f>Q2311*H2311</f>
        <v>0.024</v>
      </c>
      <c r="S2311" s="225">
        <v>0</v>
      </c>
      <c r="T2311" s="226">
        <f>S2311*H2311</f>
        <v>0</v>
      </c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R2311" s="227" t="s">
        <v>254</v>
      </c>
      <c r="AT2311" s="227" t="s">
        <v>572</v>
      </c>
      <c r="AU2311" s="227" t="s">
        <v>93</v>
      </c>
      <c r="AY2311" s="20" t="s">
        <v>224</v>
      </c>
      <c r="BE2311" s="228">
        <f>IF(N2311="základní",J2311,0)</f>
        <v>0</v>
      </c>
      <c r="BF2311" s="228">
        <f>IF(N2311="snížená",J2311,0)</f>
        <v>0</v>
      </c>
      <c r="BG2311" s="228">
        <f>IF(N2311="zákl. přenesená",J2311,0)</f>
        <v>0</v>
      </c>
      <c r="BH2311" s="228">
        <f>IF(N2311="sníž. přenesená",J2311,0)</f>
        <v>0</v>
      </c>
      <c r="BI2311" s="228">
        <f>IF(N2311="nulová",J2311,0)</f>
        <v>0</v>
      </c>
      <c r="BJ2311" s="20" t="s">
        <v>93</v>
      </c>
      <c r="BK2311" s="228">
        <f>ROUND(I2311*H2311,2)</f>
        <v>0</v>
      </c>
      <c r="BL2311" s="20" t="s">
        <v>231</v>
      </c>
      <c r="BM2311" s="227" t="s">
        <v>2287</v>
      </c>
    </row>
    <row r="2312" s="2" customFormat="1" ht="21.75" customHeight="1">
      <c r="A2312" s="41"/>
      <c r="B2312" s="42"/>
      <c r="C2312" s="286" t="s">
        <v>2288</v>
      </c>
      <c r="D2312" s="286" t="s">
        <v>572</v>
      </c>
      <c r="E2312" s="287" t="s">
        <v>2289</v>
      </c>
      <c r="F2312" s="288" t="s">
        <v>2290</v>
      </c>
      <c r="G2312" s="289" t="s">
        <v>595</v>
      </c>
      <c r="H2312" s="290">
        <v>2</v>
      </c>
      <c r="I2312" s="291"/>
      <c r="J2312" s="292">
        <f>ROUND(I2312*H2312,2)</f>
        <v>0</v>
      </c>
      <c r="K2312" s="288" t="s">
        <v>19</v>
      </c>
      <c r="L2312" s="293"/>
      <c r="M2312" s="294" t="s">
        <v>19</v>
      </c>
      <c r="N2312" s="295" t="s">
        <v>46</v>
      </c>
      <c r="O2312" s="87"/>
      <c r="P2312" s="225">
        <f>O2312*H2312</f>
        <v>0</v>
      </c>
      <c r="Q2312" s="225">
        <v>0.0040000000000000001</v>
      </c>
      <c r="R2312" s="225">
        <f>Q2312*H2312</f>
        <v>0.0080000000000000002</v>
      </c>
      <c r="S2312" s="225">
        <v>0</v>
      </c>
      <c r="T2312" s="226">
        <f>S2312*H2312</f>
        <v>0</v>
      </c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R2312" s="227" t="s">
        <v>254</v>
      </c>
      <c r="AT2312" s="227" t="s">
        <v>572</v>
      </c>
      <c r="AU2312" s="227" t="s">
        <v>93</v>
      </c>
      <c r="AY2312" s="20" t="s">
        <v>224</v>
      </c>
      <c r="BE2312" s="228">
        <f>IF(N2312="základní",J2312,0)</f>
        <v>0</v>
      </c>
      <c r="BF2312" s="228">
        <f>IF(N2312="snížená",J2312,0)</f>
        <v>0</v>
      </c>
      <c r="BG2312" s="228">
        <f>IF(N2312="zákl. přenesená",J2312,0)</f>
        <v>0</v>
      </c>
      <c r="BH2312" s="228">
        <f>IF(N2312="sníž. přenesená",J2312,0)</f>
        <v>0</v>
      </c>
      <c r="BI2312" s="228">
        <f>IF(N2312="nulová",J2312,0)</f>
        <v>0</v>
      </c>
      <c r="BJ2312" s="20" t="s">
        <v>93</v>
      </c>
      <c r="BK2312" s="228">
        <f>ROUND(I2312*H2312,2)</f>
        <v>0</v>
      </c>
      <c r="BL2312" s="20" t="s">
        <v>231</v>
      </c>
      <c r="BM2312" s="227" t="s">
        <v>2291</v>
      </c>
    </row>
    <row r="2313" s="2" customFormat="1" ht="24.15" customHeight="1">
      <c r="A2313" s="41"/>
      <c r="B2313" s="42"/>
      <c r="C2313" s="216" t="s">
        <v>2292</v>
      </c>
      <c r="D2313" s="216" t="s">
        <v>227</v>
      </c>
      <c r="E2313" s="217" t="s">
        <v>2293</v>
      </c>
      <c r="F2313" s="218" t="s">
        <v>2294</v>
      </c>
      <c r="G2313" s="219" t="s">
        <v>471</v>
      </c>
      <c r="H2313" s="220">
        <v>86.5</v>
      </c>
      <c r="I2313" s="221"/>
      <c r="J2313" s="222">
        <f>ROUND(I2313*H2313,2)</f>
        <v>0</v>
      </c>
      <c r="K2313" s="218" t="s">
        <v>312</v>
      </c>
      <c r="L2313" s="47"/>
      <c r="M2313" s="223" t="s">
        <v>19</v>
      </c>
      <c r="N2313" s="224" t="s">
        <v>46</v>
      </c>
      <c r="O2313" s="87"/>
      <c r="P2313" s="225">
        <f>O2313*H2313</f>
        <v>0</v>
      </c>
      <c r="Q2313" s="225">
        <v>3.0000000000000001E-05</v>
      </c>
      <c r="R2313" s="225">
        <f>Q2313*H2313</f>
        <v>0.0025950000000000001</v>
      </c>
      <c r="S2313" s="225">
        <v>0</v>
      </c>
      <c r="T2313" s="226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27" t="s">
        <v>231</v>
      </c>
      <c r="AT2313" s="227" t="s">
        <v>227</v>
      </c>
      <c r="AU2313" s="227" t="s">
        <v>93</v>
      </c>
      <c r="AY2313" s="20" t="s">
        <v>224</v>
      </c>
      <c r="BE2313" s="228">
        <f>IF(N2313="základní",J2313,0)</f>
        <v>0</v>
      </c>
      <c r="BF2313" s="228">
        <f>IF(N2313="snížená",J2313,0)</f>
        <v>0</v>
      </c>
      <c r="BG2313" s="228">
        <f>IF(N2313="zákl. přenesená",J2313,0)</f>
        <v>0</v>
      </c>
      <c r="BH2313" s="228">
        <f>IF(N2313="sníž. přenesená",J2313,0)</f>
        <v>0</v>
      </c>
      <c r="BI2313" s="228">
        <f>IF(N2313="nulová",J2313,0)</f>
        <v>0</v>
      </c>
      <c r="BJ2313" s="20" t="s">
        <v>93</v>
      </c>
      <c r="BK2313" s="228">
        <f>ROUND(I2313*H2313,2)</f>
        <v>0</v>
      </c>
      <c r="BL2313" s="20" t="s">
        <v>231</v>
      </c>
      <c r="BM2313" s="227" t="s">
        <v>2295</v>
      </c>
    </row>
    <row r="2314" s="2" customFormat="1">
      <c r="A2314" s="41"/>
      <c r="B2314" s="42"/>
      <c r="C2314" s="43"/>
      <c r="D2314" s="267" t="s">
        <v>314</v>
      </c>
      <c r="E2314" s="43"/>
      <c r="F2314" s="268" t="s">
        <v>2296</v>
      </c>
      <c r="G2314" s="43"/>
      <c r="H2314" s="43"/>
      <c r="I2314" s="269"/>
      <c r="J2314" s="43"/>
      <c r="K2314" s="43"/>
      <c r="L2314" s="47"/>
      <c r="M2314" s="270"/>
      <c r="N2314" s="271"/>
      <c r="O2314" s="87"/>
      <c r="P2314" s="87"/>
      <c r="Q2314" s="87"/>
      <c r="R2314" s="87"/>
      <c r="S2314" s="87"/>
      <c r="T2314" s="88"/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T2314" s="20" t="s">
        <v>314</v>
      </c>
      <c r="AU2314" s="20" t="s">
        <v>93</v>
      </c>
    </row>
    <row r="2315" s="14" customFormat="1">
      <c r="A2315" s="14"/>
      <c r="B2315" s="246"/>
      <c r="C2315" s="247"/>
      <c r="D2315" s="231" t="s">
        <v>268</v>
      </c>
      <c r="E2315" s="248" t="s">
        <v>19</v>
      </c>
      <c r="F2315" s="249" t="s">
        <v>2297</v>
      </c>
      <c r="G2315" s="247"/>
      <c r="H2315" s="248" t="s">
        <v>19</v>
      </c>
      <c r="I2315" s="250"/>
      <c r="J2315" s="247"/>
      <c r="K2315" s="247"/>
      <c r="L2315" s="251"/>
      <c r="M2315" s="252"/>
      <c r="N2315" s="253"/>
      <c r="O2315" s="253"/>
      <c r="P2315" s="253"/>
      <c r="Q2315" s="253"/>
      <c r="R2315" s="253"/>
      <c r="S2315" s="253"/>
      <c r="T2315" s="25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5" t="s">
        <v>268</v>
      </c>
      <c r="AU2315" s="255" t="s">
        <v>93</v>
      </c>
      <c r="AV2315" s="14" t="s">
        <v>82</v>
      </c>
      <c r="AW2315" s="14" t="s">
        <v>34</v>
      </c>
      <c r="AX2315" s="14" t="s">
        <v>74</v>
      </c>
      <c r="AY2315" s="255" t="s">
        <v>224</v>
      </c>
    </row>
    <row r="2316" s="13" customFormat="1">
      <c r="A2316" s="13"/>
      <c r="B2316" s="229"/>
      <c r="C2316" s="230"/>
      <c r="D2316" s="231" t="s">
        <v>268</v>
      </c>
      <c r="E2316" s="232" t="s">
        <v>19</v>
      </c>
      <c r="F2316" s="233" t="s">
        <v>2298</v>
      </c>
      <c r="G2316" s="230"/>
      <c r="H2316" s="234">
        <v>86.5</v>
      </c>
      <c r="I2316" s="235"/>
      <c r="J2316" s="230"/>
      <c r="K2316" s="230"/>
      <c r="L2316" s="236"/>
      <c r="M2316" s="237"/>
      <c r="N2316" s="238"/>
      <c r="O2316" s="238"/>
      <c r="P2316" s="238"/>
      <c r="Q2316" s="238"/>
      <c r="R2316" s="238"/>
      <c r="S2316" s="238"/>
      <c r="T2316" s="23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0" t="s">
        <v>268</v>
      </c>
      <c r="AU2316" s="240" t="s">
        <v>93</v>
      </c>
      <c r="AV2316" s="13" t="s">
        <v>93</v>
      </c>
      <c r="AW2316" s="13" t="s">
        <v>34</v>
      </c>
      <c r="AX2316" s="13" t="s">
        <v>82</v>
      </c>
      <c r="AY2316" s="240" t="s">
        <v>224</v>
      </c>
    </row>
    <row r="2317" s="2" customFormat="1" ht="24.15" customHeight="1">
      <c r="A2317" s="41"/>
      <c r="B2317" s="42"/>
      <c r="C2317" s="286" t="s">
        <v>2299</v>
      </c>
      <c r="D2317" s="286" t="s">
        <v>572</v>
      </c>
      <c r="E2317" s="287" t="s">
        <v>2300</v>
      </c>
      <c r="F2317" s="288" t="s">
        <v>2301</v>
      </c>
      <c r="G2317" s="289" t="s">
        <v>471</v>
      </c>
      <c r="H2317" s="290">
        <v>95.150000000000006</v>
      </c>
      <c r="I2317" s="291"/>
      <c r="J2317" s="292">
        <f>ROUND(I2317*H2317,2)</f>
        <v>0</v>
      </c>
      <c r="K2317" s="288" t="s">
        <v>19</v>
      </c>
      <c r="L2317" s="293"/>
      <c r="M2317" s="294" t="s">
        <v>19</v>
      </c>
      <c r="N2317" s="295" t="s">
        <v>46</v>
      </c>
      <c r="O2317" s="87"/>
      <c r="P2317" s="225">
        <f>O2317*H2317</f>
        <v>0</v>
      </c>
      <c r="Q2317" s="225">
        <v>0.00050000000000000001</v>
      </c>
      <c r="R2317" s="225">
        <f>Q2317*H2317</f>
        <v>0.047575000000000006</v>
      </c>
      <c r="S2317" s="225">
        <v>0</v>
      </c>
      <c r="T2317" s="226">
        <f>S2317*H2317</f>
        <v>0</v>
      </c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R2317" s="227" t="s">
        <v>254</v>
      </c>
      <c r="AT2317" s="227" t="s">
        <v>572</v>
      </c>
      <c r="AU2317" s="227" t="s">
        <v>93</v>
      </c>
      <c r="AY2317" s="20" t="s">
        <v>224</v>
      </c>
      <c r="BE2317" s="228">
        <f>IF(N2317="základní",J2317,0)</f>
        <v>0</v>
      </c>
      <c r="BF2317" s="228">
        <f>IF(N2317="snížená",J2317,0)</f>
        <v>0</v>
      </c>
      <c r="BG2317" s="228">
        <f>IF(N2317="zákl. přenesená",J2317,0)</f>
        <v>0</v>
      </c>
      <c r="BH2317" s="228">
        <f>IF(N2317="sníž. přenesená",J2317,0)</f>
        <v>0</v>
      </c>
      <c r="BI2317" s="228">
        <f>IF(N2317="nulová",J2317,0)</f>
        <v>0</v>
      </c>
      <c r="BJ2317" s="20" t="s">
        <v>93</v>
      </c>
      <c r="BK2317" s="228">
        <f>ROUND(I2317*H2317,2)</f>
        <v>0</v>
      </c>
      <c r="BL2317" s="20" t="s">
        <v>231</v>
      </c>
      <c r="BM2317" s="227" t="s">
        <v>2302</v>
      </c>
    </row>
    <row r="2318" s="13" customFormat="1">
      <c r="A2318" s="13"/>
      <c r="B2318" s="229"/>
      <c r="C2318" s="230"/>
      <c r="D2318" s="231" t="s">
        <v>268</v>
      </c>
      <c r="E2318" s="232" t="s">
        <v>19</v>
      </c>
      <c r="F2318" s="233" t="s">
        <v>2303</v>
      </c>
      <c r="G2318" s="230"/>
      <c r="H2318" s="234">
        <v>95.150000000000006</v>
      </c>
      <c r="I2318" s="235"/>
      <c r="J2318" s="230"/>
      <c r="K2318" s="230"/>
      <c r="L2318" s="236"/>
      <c r="M2318" s="237"/>
      <c r="N2318" s="238"/>
      <c r="O2318" s="238"/>
      <c r="P2318" s="238"/>
      <c r="Q2318" s="238"/>
      <c r="R2318" s="238"/>
      <c r="S2318" s="238"/>
      <c r="T2318" s="239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0" t="s">
        <v>268</v>
      </c>
      <c r="AU2318" s="240" t="s">
        <v>93</v>
      </c>
      <c r="AV2318" s="13" t="s">
        <v>93</v>
      </c>
      <c r="AW2318" s="13" t="s">
        <v>34</v>
      </c>
      <c r="AX2318" s="13" t="s">
        <v>82</v>
      </c>
      <c r="AY2318" s="240" t="s">
        <v>224</v>
      </c>
    </row>
    <row r="2319" s="2" customFormat="1" ht="37.8" customHeight="1">
      <c r="A2319" s="41"/>
      <c r="B2319" s="42"/>
      <c r="C2319" s="216" t="s">
        <v>2304</v>
      </c>
      <c r="D2319" s="216" t="s">
        <v>227</v>
      </c>
      <c r="E2319" s="217" t="s">
        <v>2305</v>
      </c>
      <c r="F2319" s="218" t="s">
        <v>2306</v>
      </c>
      <c r="G2319" s="219" t="s">
        <v>471</v>
      </c>
      <c r="H2319" s="220">
        <v>137.5</v>
      </c>
      <c r="I2319" s="221"/>
      <c r="J2319" s="222">
        <f>ROUND(I2319*H2319,2)</f>
        <v>0</v>
      </c>
      <c r="K2319" s="218" t="s">
        <v>19</v>
      </c>
      <c r="L2319" s="47"/>
      <c r="M2319" s="223" t="s">
        <v>19</v>
      </c>
      <c r="N2319" s="224" t="s">
        <v>46</v>
      </c>
      <c r="O2319" s="87"/>
      <c r="P2319" s="225">
        <f>O2319*H2319</f>
        <v>0</v>
      </c>
      <c r="Q2319" s="225">
        <v>0</v>
      </c>
      <c r="R2319" s="225">
        <f>Q2319*H2319</f>
        <v>0</v>
      </c>
      <c r="S2319" s="225">
        <v>0</v>
      </c>
      <c r="T2319" s="226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27" t="s">
        <v>231</v>
      </c>
      <c r="AT2319" s="227" t="s">
        <v>227</v>
      </c>
      <c r="AU2319" s="227" t="s">
        <v>93</v>
      </c>
      <c r="AY2319" s="20" t="s">
        <v>224</v>
      </c>
      <c r="BE2319" s="228">
        <f>IF(N2319="základní",J2319,0)</f>
        <v>0</v>
      </c>
      <c r="BF2319" s="228">
        <f>IF(N2319="snížená",J2319,0)</f>
        <v>0</v>
      </c>
      <c r="BG2319" s="228">
        <f>IF(N2319="zákl. přenesená",J2319,0)</f>
        <v>0</v>
      </c>
      <c r="BH2319" s="228">
        <f>IF(N2319="sníž. přenesená",J2319,0)</f>
        <v>0</v>
      </c>
      <c r="BI2319" s="228">
        <f>IF(N2319="nulová",J2319,0)</f>
        <v>0</v>
      </c>
      <c r="BJ2319" s="20" t="s">
        <v>93</v>
      </c>
      <c r="BK2319" s="228">
        <f>ROUND(I2319*H2319,2)</f>
        <v>0</v>
      </c>
      <c r="BL2319" s="20" t="s">
        <v>231</v>
      </c>
      <c r="BM2319" s="227" t="s">
        <v>2307</v>
      </c>
    </row>
    <row r="2320" s="2" customFormat="1" ht="24.15" customHeight="1">
      <c r="A2320" s="41"/>
      <c r="B2320" s="42"/>
      <c r="C2320" s="216" t="s">
        <v>2308</v>
      </c>
      <c r="D2320" s="216" t="s">
        <v>227</v>
      </c>
      <c r="E2320" s="217" t="s">
        <v>2309</v>
      </c>
      <c r="F2320" s="218" t="s">
        <v>2310</v>
      </c>
      <c r="G2320" s="219" t="s">
        <v>595</v>
      </c>
      <c r="H2320" s="220">
        <v>33</v>
      </c>
      <c r="I2320" s="221"/>
      <c r="J2320" s="222">
        <f>ROUND(I2320*H2320,2)</f>
        <v>0</v>
      </c>
      <c r="K2320" s="218" t="s">
        <v>19</v>
      </c>
      <c r="L2320" s="47"/>
      <c r="M2320" s="223" t="s">
        <v>19</v>
      </c>
      <c r="N2320" s="224" t="s">
        <v>46</v>
      </c>
      <c r="O2320" s="87"/>
      <c r="P2320" s="225">
        <f>O2320*H2320</f>
        <v>0</v>
      </c>
      <c r="Q2320" s="225">
        <v>0</v>
      </c>
      <c r="R2320" s="225">
        <f>Q2320*H2320</f>
        <v>0</v>
      </c>
      <c r="S2320" s="225">
        <v>0</v>
      </c>
      <c r="T2320" s="226">
        <f>S2320*H2320</f>
        <v>0</v>
      </c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R2320" s="227" t="s">
        <v>231</v>
      </c>
      <c r="AT2320" s="227" t="s">
        <v>227</v>
      </c>
      <c r="AU2320" s="227" t="s">
        <v>93</v>
      </c>
      <c r="AY2320" s="20" t="s">
        <v>224</v>
      </c>
      <c r="BE2320" s="228">
        <f>IF(N2320="základní",J2320,0)</f>
        <v>0</v>
      </c>
      <c r="BF2320" s="228">
        <f>IF(N2320="snížená",J2320,0)</f>
        <v>0</v>
      </c>
      <c r="BG2320" s="228">
        <f>IF(N2320="zákl. přenesená",J2320,0)</f>
        <v>0</v>
      </c>
      <c r="BH2320" s="228">
        <f>IF(N2320="sníž. přenesená",J2320,0)</f>
        <v>0</v>
      </c>
      <c r="BI2320" s="228">
        <f>IF(N2320="nulová",J2320,0)</f>
        <v>0</v>
      </c>
      <c r="BJ2320" s="20" t="s">
        <v>93</v>
      </c>
      <c r="BK2320" s="228">
        <f>ROUND(I2320*H2320,2)</f>
        <v>0</v>
      </c>
      <c r="BL2320" s="20" t="s">
        <v>231</v>
      </c>
      <c r="BM2320" s="227" t="s">
        <v>2311</v>
      </c>
    </row>
    <row r="2321" s="2" customFormat="1" ht="24.15" customHeight="1">
      <c r="A2321" s="41"/>
      <c r="B2321" s="42"/>
      <c r="C2321" s="216" t="s">
        <v>2312</v>
      </c>
      <c r="D2321" s="216" t="s">
        <v>227</v>
      </c>
      <c r="E2321" s="217" t="s">
        <v>2313</v>
      </c>
      <c r="F2321" s="218" t="s">
        <v>2314</v>
      </c>
      <c r="G2321" s="219" t="s">
        <v>595</v>
      </c>
      <c r="H2321" s="220">
        <v>1</v>
      </c>
      <c r="I2321" s="221"/>
      <c r="J2321" s="222">
        <f>ROUND(I2321*H2321,2)</f>
        <v>0</v>
      </c>
      <c r="K2321" s="218" t="s">
        <v>19</v>
      </c>
      <c r="L2321" s="47"/>
      <c r="M2321" s="223" t="s">
        <v>19</v>
      </c>
      <c r="N2321" s="224" t="s">
        <v>46</v>
      </c>
      <c r="O2321" s="87"/>
      <c r="P2321" s="225">
        <f>O2321*H2321</f>
        <v>0</v>
      </c>
      <c r="Q2321" s="225">
        <v>0</v>
      </c>
      <c r="R2321" s="225">
        <f>Q2321*H2321</f>
        <v>0</v>
      </c>
      <c r="S2321" s="225">
        <v>0</v>
      </c>
      <c r="T2321" s="226">
        <f>S2321*H2321</f>
        <v>0</v>
      </c>
      <c r="U2321" s="41"/>
      <c r="V2321" s="41"/>
      <c r="W2321" s="41"/>
      <c r="X2321" s="41"/>
      <c r="Y2321" s="41"/>
      <c r="Z2321" s="41"/>
      <c r="AA2321" s="41"/>
      <c r="AB2321" s="41"/>
      <c r="AC2321" s="41"/>
      <c r="AD2321" s="41"/>
      <c r="AE2321" s="41"/>
      <c r="AR2321" s="227" t="s">
        <v>231</v>
      </c>
      <c r="AT2321" s="227" t="s">
        <v>227</v>
      </c>
      <c r="AU2321" s="227" t="s">
        <v>93</v>
      </c>
      <c r="AY2321" s="20" t="s">
        <v>224</v>
      </c>
      <c r="BE2321" s="228">
        <f>IF(N2321="základní",J2321,0)</f>
        <v>0</v>
      </c>
      <c r="BF2321" s="228">
        <f>IF(N2321="snížená",J2321,0)</f>
        <v>0</v>
      </c>
      <c r="BG2321" s="228">
        <f>IF(N2321="zákl. přenesená",J2321,0)</f>
        <v>0</v>
      </c>
      <c r="BH2321" s="228">
        <f>IF(N2321="sníž. přenesená",J2321,0)</f>
        <v>0</v>
      </c>
      <c r="BI2321" s="228">
        <f>IF(N2321="nulová",J2321,0)</f>
        <v>0</v>
      </c>
      <c r="BJ2321" s="20" t="s">
        <v>93</v>
      </c>
      <c r="BK2321" s="228">
        <f>ROUND(I2321*H2321,2)</f>
        <v>0</v>
      </c>
      <c r="BL2321" s="20" t="s">
        <v>231</v>
      </c>
      <c r="BM2321" s="227" t="s">
        <v>2315</v>
      </c>
    </row>
    <row r="2322" s="2" customFormat="1" ht="24.15" customHeight="1">
      <c r="A2322" s="41"/>
      <c r="B2322" s="42"/>
      <c r="C2322" s="216" t="s">
        <v>2316</v>
      </c>
      <c r="D2322" s="216" t="s">
        <v>227</v>
      </c>
      <c r="E2322" s="217" t="s">
        <v>2317</v>
      </c>
      <c r="F2322" s="218" t="s">
        <v>2318</v>
      </c>
      <c r="G2322" s="219" t="s">
        <v>595</v>
      </c>
      <c r="H2322" s="220">
        <v>29</v>
      </c>
      <c r="I2322" s="221"/>
      <c r="J2322" s="222">
        <f>ROUND(I2322*H2322,2)</f>
        <v>0</v>
      </c>
      <c r="K2322" s="218" t="s">
        <v>19</v>
      </c>
      <c r="L2322" s="47"/>
      <c r="M2322" s="223" t="s">
        <v>19</v>
      </c>
      <c r="N2322" s="224" t="s">
        <v>46</v>
      </c>
      <c r="O2322" s="87"/>
      <c r="P2322" s="225">
        <f>O2322*H2322</f>
        <v>0</v>
      </c>
      <c r="Q2322" s="225">
        <v>0</v>
      </c>
      <c r="R2322" s="225">
        <f>Q2322*H2322</f>
        <v>0</v>
      </c>
      <c r="S2322" s="225">
        <v>0</v>
      </c>
      <c r="T2322" s="226">
        <f>S2322*H2322</f>
        <v>0</v>
      </c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R2322" s="227" t="s">
        <v>231</v>
      </c>
      <c r="AT2322" s="227" t="s">
        <v>227</v>
      </c>
      <c r="AU2322" s="227" t="s">
        <v>93</v>
      </c>
      <c r="AY2322" s="20" t="s">
        <v>224</v>
      </c>
      <c r="BE2322" s="228">
        <f>IF(N2322="základní",J2322,0)</f>
        <v>0</v>
      </c>
      <c r="BF2322" s="228">
        <f>IF(N2322="snížená",J2322,0)</f>
        <v>0</v>
      </c>
      <c r="BG2322" s="228">
        <f>IF(N2322="zákl. přenesená",J2322,0)</f>
        <v>0</v>
      </c>
      <c r="BH2322" s="228">
        <f>IF(N2322="sníž. přenesená",J2322,0)</f>
        <v>0</v>
      </c>
      <c r="BI2322" s="228">
        <f>IF(N2322="nulová",J2322,0)</f>
        <v>0</v>
      </c>
      <c r="BJ2322" s="20" t="s">
        <v>93</v>
      </c>
      <c r="BK2322" s="228">
        <f>ROUND(I2322*H2322,2)</f>
        <v>0</v>
      </c>
      <c r="BL2322" s="20" t="s">
        <v>231</v>
      </c>
      <c r="BM2322" s="227" t="s">
        <v>2319</v>
      </c>
    </row>
    <row r="2323" s="2" customFormat="1" ht="24.15" customHeight="1">
      <c r="A2323" s="41"/>
      <c r="B2323" s="42"/>
      <c r="C2323" s="216" t="s">
        <v>2320</v>
      </c>
      <c r="D2323" s="216" t="s">
        <v>227</v>
      </c>
      <c r="E2323" s="217" t="s">
        <v>2321</v>
      </c>
      <c r="F2323" s="218" t="s">
        <v>2322</v>
      </c>
      <c r="G2323" s="219" t="s">
        <v>595</v>
      </c>
      <c r="H2323" s="220">
        <v>16</v>
      </c>
      <c r="I2323" s="221"/>
      <c r="J2323" s="222">
        <f>ROUND(I2323*H2323,2)</f>
        <v>0</v>
      </c>
      <c r="K2323" s="218" t="s">
        <v>19</v>
      </c>
      <c r="L2323" s="47"/>
      <c r="M2323" s="223" t="s">
        <v>19</v>
      </c>
      <c r="N2323" s="224" t="s">
        <v>46</v>
      </c>
      <c r="O2323" s="87"/>
      <c r="P2323" s="225">
        <f>O2323*H2323</f>
        <v>0</v>
      </c>
      <c r="Q2323" s="225">
        <v>0</v>
      </c>
      <c r="R2323" s="225">
        <f>Q2323*H2323</f>
        <v>0</v>
      </c>
      <c r="S2323" s="225">
        <v>0</v>
      </c>
      <c r="T2323" s="226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7" t="s">
        <v>231</v>
      </c>
      <c r="AT2323" s="227" t="s">
        <v>227</v>
      </c>
      <c r="AU2323" s="227" t="s">
        <v>93</v>
      </c>
      <c r="AY2323" s="20" t="s">
        <v>224</v>
      </c>
      <c r="BE2323" s="228">
        <f>IF(N2323="základní",J2323,0)</f>
        <v>0</v>
      </c>
      <c r="BF2323" s="228">
        <f>IF(N2323="snížená",J2323,0)</f>
        <v>0</v>
      </c>
      <c r="BG2323" s="228">
        <f>IF(N2323="zákl. přenesená",J2323,0)</f>
        <v>0</v>
      </c>
      <c r="BH2323" s="228">
        <f>IF(N2323="sníž. přenesená",J2323,0)</f>
        <v>0</v>
      </c>
      <c r="BI2323" s="228">
        <f>IF(N2323="nulová",J2323,0)</f>
        <v>0</v>
      </c>
      <c r="BJ2323" s="20" t="s">
        <v>93</v>
      </c>
      <c r="BK2323" s="228">
        <f>ROUND(I2323*H2323,2)</f>
        <v>0</v>
      </c>
      <c r="BL2323" s="20" t="s">
        <v>231</v>
      </c>
      <c r="BM2323" s="227" t="s">
        <v>2323</v>
      </c>
    </row>
    <row r="2324" s="2" customFormat="1" ht="24.15" customHeight="1">
      <c r="A2324" s="41"/>
      <c r="B2324" s="42"/>
      <c r="C2324" s="216" t="s">
        <v>2324</v>
      </c>
      <c r="D2324" s="216" t="s">
        <v>227</v>
      </c>
      <c r="E2324" s="217" t="s">
        <v>2325</v>
      </c>
      <c r="F2324" s="218" t="s">
        <v>2326</v>
      </c>
      <c r="G2324" s="219" t="s">
        <v>595</v>
      </c>
      <c r="H2324" s="220">
        <v>4</v>
      </c>
      <c r="I2324" s="221"/>
      <c r="J2324" s="222">
        <f>ROUND(I2324*H2324,2)</f>
        <v>0</v>
      </c>
      <c r="K2324" s="218" t="s">
        <v>19</v>
      </c>
      <c r="L2324" s="47"/>
      <c r="M2324" s="223" t="s">
        <v>19</v>
      </c>
      <c r="N2324" s="224" t="s">
        <v>46</v>
      </c>
      <c r="O2324" s="87"/>
      <c r="P2324" s="225">
        <f>O2324*H2324</f>
        <v>0</v>
      </c>
      <c r="Q2324" s="225">
        <v>0</v>
      </c>
      <c r="R2324" s="225">
        <f>Q2324*H2324</f>
        <v>0</v>
      </c>
      <c r="S2324" s="225">
        <v>0</v>
      </c>
      <c r="T2324" s="226">
        <f>S2324*H2324</f>
        <v>0</v>
      </c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R2324" s="227" t="s">
        <v>231</v>
      </c>
      <c r="AT2324" s="227" t="s">
        <v>227</v>
      </c>
      <c r="AU2324" s="227" t="s">
        <v>93</v>
      </c>
      <c r="AY2324" s="20" t="s">
        <v>224</v>
      </c>
      <c r="BE2324" s="228">
        <f>IF(N2324="základní",J2324,0)</f>
        <v>0</v>
      </c>
      <c r="BF2324" s="228">
        <f>IF(N2324="snížená",J2324,0)</f>
        <v>0</v>
      </c>
      <c r="BG2324" s="228">
        <f>IF(N2324="zákl. přenesená",J2324,0)</f>
        <v>0</v>
      </c>
      <c r="BH2324" s="228">
        <f>IF(N2324="sníž. přenesená",J2324,0)</f>
        <v>0</v>
      </c>
      <c r="BI2324" s="228">
        <f>IF(N2324="nulová",J2324,0)</f>
        <v>0</v>
      </c>
      <c r="BJ2324" s="20" t="s">
        <v>93</v>
      </c>
      <c r="BK2324" s="228">
        <f>ROUND(I2324*H2324,2)</f>
        <v>0</v>
      </c>
      <c r="BL2324" s="20" t="s">
        <v>231</v>
      </c>
      <c r="BM2324" s="227" t="s">
        <v>2327</v>
      </c>
    </row>
    <row r="2325" s="2" customFormat="1" ht="24.15" customHeight="1">
      <c r="A2325" s="41"/>
      <c r="B2325" s="42"/>
      <c r="C2325" s="216" t="s">
        <v>2328</v>
      </c>
      <c r="D2325" s="216" t="s">
        <v>227</v>
      </c>
      <c r="E2325" s="217" t="s">
        <v>2329</v>
      </c>
      <c r="F2325" s="218" t="s">
        <v>2330</v>
      </c>
      <c r="G2325" s="219" t="s">
        <v>595</v>
      </c>
      <c r="H2325" s="220">
        <v>2</v>
      </c>
      <c r="I2325" s="221"/>
      <c r="J2325" s="222">
        <f>ROUND(I2325*H2325,2)</f>
        <v>0</v>
      </c>
      <c r="K2325" s="218" t="s">
        <v>19</v>
      </c>
      <c r="L2325" s="47"/>
      <c r="M2325" s="223" t="s">
        <v>19</v>
      </c>
      <c r="N2325" s="224" t="s">
        <v>46</v>
      </c>
      <c r="O2325" s="87"/>
      <c r="P2325" s="225">
        <f>O2325*H2325</f>
        <v>0</v>
      </c>
      <c r="Q2325" s="225">
        <v>0</v>
      </c>
      <c r="R2325" s="225">
        <f>Q2325*H2325</f>
        <v>0</v>
      </c>
      <c r="S2325" s="225">
        <v>0</v>
      </c>
      <c r="T2325" s="226">
        <f>S2325*H2325</f>
        <v>0</v>
      </c>
      <c r="U2325" s="41"/>
      <c r="V2325" s="41"/>
      <c r="W2325" s="41"/>
      <c r="X2325" s="41"/>
      <c r="Y2325" s="41"/>
      <c r="Z2325" s="41"/>
      <c r="AA2325" s="41"/>
      <c r="AB2325" s="41"/>
      <c r="AC2325" s="41"/>
      <c r="AD2325" s="41"/>
      <c r="AE2325" s="41"/>
      <c r="AR2325" s="227" t="s">
        <v>231</v>
      </c>
      <c r="AT2325" s="227" t="s">
        <v>227</v>
      </c>
      <c r="AU2325" s="227" t="s">
        <v>93</v>
      </c>
      <c r="AY2325" s="20" t="s">
        <v>224</v>
      </c>
      <c r="BE2325" s="228">
        <f>IF(N2325="základní",J2325,0)</f>
        <v>0</v>
      </c>
      <c r="BF2325" s="228">
        <f>IF(N2325="snížená",J2325,0)</f>
        <v>0</v>
      </c>
      <c r="BG2325" s="228">
        <f>IF(N2325="zákl. přenesená",J2325,0)</f>
        <v>0</v>
      </c>
      <c r="BH2325" s="228">
        <f>IF(N2325="sníž. přenesená",J2325,0)</f>
        <v>0</v>
      </c>
      <c r="BI2325" s="228">
        <f>IF(N2325="nulová",J2325,0)</f>
        <v>0</v>
      </c>
      <c r="BJ2325" s="20" t="s">
        <v>93</v>
      </c>
      <c r="BK2325" s="228">
        <f>ROUND(I2325*H2325,2)</f>
        <v>0</v>
      </c>
      <c r="BL2325" s="20" t="s">
        <v>231</v>
      </c>
      <c r="BM2325" s="227" t="s">
        <v>2331</v>
      </c>
    </row>
    <row r="2326" s="2" customFormat="1" ht="24.15" customHeight="1">
      <c r="A2326" s="41"/>
      <c r="B2326" s="42"/>
      <c r="C2326" s="216" t="s">
        <v>2332</v>
      </c>
      <c r="D2326" s="216" t="s">
        <v>227</v>
      </c>
      <c r="E2326" s="217" t="s">
        <v>2333</v>
      </c>
      <c r="F2326" s="218" t="s">
        <v>2334</v>
      </c>
      <c r="G2326" s="219" t="s">
        <v>595</v>
      </c>
      <c r="H2326" s="220">
        <v>16</v>
      </c>
      <c r="I2326" s="221"/>
      <c r="J2326" s="222">
        <f>ROUND(I2326*H2326,2)</f>
        <v>0</v>
      </c>
      <c r="K2326" s="218" t="s">
        <v>19</v>
      </c>
      <c r="L2326" s="47"/>
      <c r="M2326" s="223" t="s">
        <v>19</v>
      </c>
      <c r="N2326" s="224" t="s">
        <v>46</v>
      </c>
      <c r="O2326" s="87"/>
      <c r="P2326" s="225">
        <f>O2326*H2326</f>
        <v>0</v>
      </c>
      <c r="Q2326" s="225">
        <v>0</v>
      </c>
      <c r="R2326" s="225">
        <f>Q2326*H2326</f>
        <v>0</v>
      </c>
      <c r="S2326" s="225">
        <v>0</v>
      </c>
      <c r="T2326" s="226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7" t="s">
        <v>231</v>
      </c>
      <c r="AT2326" s="227" t="s">
        <v>227</v>
      </c>
      <c r="AU2326" s="227" t="s">
        <v>93</v>
      </c>
      <c r="AY2326" s="20" t="s">
        <v>224</v>
      </c>
      <c r="BE2326" s="228">
        <f>IF(N2326="základní",J2326,0)</f>
        <v>0</v>
      </c>
      <c r="BF2326" s="228">
        <f>IF(N2326="snížená",J2326,0)</f>
        <v>0</v>
      </c>
      <c r="BG2326" s="228">
        <f>IF(N2326="zákl. přenesená",J2326,0)</f>
        <v>0</v>
      </c>
      <c r="BH2326" s="228">
        <f>IF(N2326="sníž. přenesená",J2326,0)</f>
        <v>0</v>
      </c>
      <c r="BI2326" s="228">
        <f>IF(N2326="nulová",J2326,0)</f>
        <v>0</v>
      </c>
      <c r="BJ2326" s="20" t="s">
        <v>93</v>
      </c>
      <c r="BK2326" s="228">
        <f>ROUND(I2326*H2326,2)</f>
        <v>0</v>
      </c>
      <c r="BL2326" s="20" t="s">
        <v>231</v>
      </c>
      <c r="BM2326" s="227" t="s">
        <v>2335</v>
      </c>
    </row>
    <row r="2327" s="2" customFormat="1" ht="33" customHeight="1">
      <c r="A2327" s="41"/>
      <c r="B2327" s="42"/>
      <c r="C2327" s="216" t="s">
        <v>2336</v>
      </c>
      <c r="D2327" s="216" t="s">
        <v>227</v>
      </c>
      <c r="E2327" s="217" t="s">
        <v>2337</v>
      </c>
      <c r="F2327" s="218" t="s">
        <v>2338</v>
      </c>
      <c r="G2327" s="219" t="s">
        <v>595</v>
      </c>
      <c r="H2327" s="220">
        <v>16</v>
      </c>
      <c r="I2327" s="221"/>
      <c r="J2327" s="222">
        <f>ROUND(I2327*H2327,2)</f>
        <v>0</v>
      </c>
      <c r="K2327" s="218" t="s">
        <v>19</v>
      </c>
      <c r="L2327" s="47"/>
      <c r="M2327" s="223" t="s">
        <v>19</v>
      </c>
      <c r="N2327" s="224" t="s">
        <v>46</v>
      </c>
      <c r="O2327" s="87"/>
      <c r="P2327" s="225">
        <f>O2327*H2327</f>
        <v>0</v>
      </c>
      <c r="Q2327" s="225">
        <v>0</v>
      </c>
      <c r="R2327" s="225">
        <f>Q2327*H2327</f>
        <v>0</v>
      </c>
      <c r="S2327" s="225">
        <v>0</v>
      </c>
      <c r="T2327" s="226">
        <f>S2327*H2327</f>
        <v>0</v>
      </c>
      <c r="U2327" s="41"/>
      <c r="V2327" s="41"/>
      <c r="W2327" s="41"/>
      <c r="X2327" s="41"/>
      <c r="Y2327" s="41"/>
      <c r="Z2327" s="41"/>
      <c r="AA2327" s="41"/>
      <c r="AB2327" s="41"/>
      <c r="AC2327" s="41"/>
      <c r="AD2327" s="41"/>
      <c r="AE2327" s="41"/>
      <c r="AR2327" s="227" t="s">
        <v>231</v>
      </c>
      <c r="AT2327" s="227" t="s">
        <v>227</v>
      </c>
      <c r="AU2327" s="227" t="s">
        <v>93</v>
      </c>
      <c r="AY2327" s="20" t="s">
        <v>224</v>
      </c>
      <c r="BE2327" s="228">
        <f>IF(N2327="základní",J2327,0)</f>
        <v>0</v>
      </c>
      <c r="BF2327" s="228">
        <f>IF(N2327="snížená",J2327,0)</f>
        <v>0</v>
      </c>
      <c r="BG2327" s="228">
        <f>IF(N2327="zákl. přenesená",J2327,0)</f>
        <v>0</v>
      </c>
      <c r="BH2327" s="228">
        <f>IF(N2327="sníž. přenesená",J2327,0)</f>
        <v>0</v>
      </c>
      <c r="BI2327" s="228">
        <f>IF(N2327="nulová",J2327,0)</f>
        <v>0</v>
      </c>
      <c r="BJ2327" s="20" t="s">
        <v>93</v>
      </c>
      <c r="BK2327" s="228">
        <f>ROUND(I2327*H2327,2)</f>
        <v>0</v>
      </c>
      <c r="BL2327" s="20" t="s">
        <v>231</v>
      </c>
      <c r="BM2327" s="227" t="s">
        <v>2339</v>
      </c>
    </row>
    <row r="2328" s="2" customFormat="1" ht="24.15" customHeight="1">
      <c r="A2328" s="41"/>
      <c r="B2328" s="42"/>
      <c r="C2328" s="216" t="s">
        <v>2340</v>
      </c>
      <c r="D2328" s="216" t="s">
        <v>227</v>
      </c>
      <c r="E2328" s="217" t="s">
        <v>2341</v>
      </c>
      <c r="F2328" s="218" t="s">
        <v>2342</v>
      </c>
      <c r="G2328" s="219" t="s">
        <v>595</v>
      </c>
      <c r="H2328" s="220">
        <v>17</v>
      </c>
      <c r="I2328" s="221"/>
      <c r="J2328" s="222">
        <f>ROUND(I2328*H2328,2)</f>
        <v>0</v>
      </c>
      <c r="K2328" s="218" t="s">
        <v>19</v>
      </c>
      <c r="L2328" s="47"/>
      <c r="M2328" s="223" t="s">
        <v>19</v>
      </c>
      <c r="N2328" s="224" t="s">
        <v>46</v>
      </c>
      <c r="O2328" s="87"/>
      <c r="P2328" s="225">
        <f>O2328*H2328</f>
        <v>0</v>
      </c>
      <c r="Q2328" s="225">
        <v>0</v>
      </c>
      <c r="R2328" s="225">
        <f>Q2328*H2328</f>
        <v>0</v>
      </c>
      <c r="S2328" s="225">
        <v>0</v>
      </c>
      <c r="T2328" s="226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7" t="s">
        <v>231</v>
      </c>
      <c r="AT2328" s="227" t="s">
        <v>227</v>
      </c>
      <c r="AU2328" s="227" t="s">
        <v>93</v>
      </c>
      <c r="AY2328" s="20" t="s">
        <v>224</v>
      </c>
      <c r="BE2328" s="228">
        <f>IF(N2328="základní",J2328,0)</f>
        <v>0</v>
      </c>
      <c r="BF2328" s="228">
        <f>IF(N2328="snížená",J2328,0)</f>
        <v>0</v>
      </c>
      <c r="BG2328" s="228">
        <f>IF(N2328="zákl. přenesená",J2328,0)</f>
        <v>0</v>
      </c>
      <c r="BH2328" s="228">
        <f>IF(N2328="sníž. přenesená",J2328,0)</f>
        <v>0</v>
      </c>
      <c r="BI2328" s="228">
        <f>IF(N2328="nulová",J2328,0)</f>
        <v>0</v>
      </c>
      <c r="BJ2328" s="20" t="s">
        <v>93</v>
      </c>
      <c r="BK2328" s="228">
        <f>ROUND(I2328*H2328,2)</f>
        <v>0</v>
      </c>
      <c r="BL2328" s="20" t="s">
        <v>231</v>
      </c>
      <c r="BM2328" s="227" t="s">
        <v>2343</v>
      </c>
    </row>
    <row r="2329" s="2" customFormat="1" ht="49.05" customHeight="1">
      <c r="A2329" s="41"/>
      <c r="B2329" s="42"/>
      <c r="C2329" s="216" t="s">
        <v>2344</v>
      </c>
      <c r="D2329" s="216" t="s">
        <v>227</v>
      </c>
      <c r="E2329" s="217" t="s">
        <v>2345</v>
      </c>
      <c r="F2329" s="218" t="s">
        <v>2346</v>
      </c>
      <c r="G2329" s="219" t="s">
        <v>595</v>
      </c>
      <c r="H2329" s="220">
        <v>1</v>
      </c>
      <c r="I2329" s="221"/>
      <c r="J2329" s="222">
        <f>ROUND(I2329*H2329,2)</f>
        <v>0</v>
      </c>
      <c r="K2329" s="218" t="s">
        <v>19</v>
      </c>
      <c r="L2329" s="47"/>
      <c r="M2329" s="223" t="s">
        <v>19</v>
      </c>
      <c r="N2329" s="224" t="s">
        <v>46</v>
      </c>
      <c r="O2329" s="87"/>
      <c r="P2329" s="225">
        <f>O2329*H2329</f>
        <v>0</v>
      </c>
      <c r="Q2329" s="225">
        <v>0</v>
      </c>
      <c r="R2329" s="225">
        <f>Q2329*H2329</f>
        <v>0</v>
      </c>
      <c r="S2329" s="225">
        <v>0</v>
      </c>
      <c r="T2329" s="226">
        <f>S2329*H2329</f>
        <v>0</v>
      </c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R2329" s="227" t="s">
        <v>231</v>
      </c>
      <c r="AT2329" s="227" t="s">
        <v>227</v>
      </c>
      <c r="AU2329" s="227" t="s">
        <v>93</v>
      </c>
      <c r="AY2329" s="20" t="s">
        <v>224</v>
      </c>
      <c r="BE2329" s="228">
        <f>IF(N2329="základní",J2329,0)</f>
        <v>0</v>
      </c>
      <c r="BF2329" s="228">
        <f>IF(N2329="snížená",J2329,0)</f>
        <v>0</v>
      </c>
      <c r="BG2329" s="228">
        <f>IF(N2329="zákl. přenesená",J2329,0)</f>
        <v>0</v>
      </c>
      <c r="BH2329" s="228">
        <f>IF(N2329="sníž. přenesená",J2329,0)</f>
        <v>0</v>
      </c>
      <c r="BI2329" s="228">
        <f>IF(N2329="nulová",J2329,0)</f>
        <v>0</v>
      </c>
      <c r="BJ2329" s="20" t="s">
        <v>93</v>
      </c>
      <c r="BK2329" s="228">
        <f>ROUND(I2329*H2329,2)</f>
        <v>0</v>
      </c>
      <c r="BL2329" s="20" t="s">
        <v>231</v>
      </c>
      <c r="BM2329" s="227" t="s">
        <v>2347</v>
      </c>
    </row>
    <row r="2330" s="2" customFormat="1" ht="49.05" customHeight="1">
      <c r="A2330" s="41"/>
      <c r="B2330" s="42"/>
      <c r="C2330" s="216" t="s">
        <v>2348</v>
      </c>
      <c r="D2330" s="216" t="s">
        <v>227</v>
      </c>
      <c r="E2330" s="217" t="s">
        <v>2349</v>
      </c>
      <c r="F2330" s="218" t="s">
        <v>2350</v>
      </c>
      <c r="G2330" s="219" t="s">
        <v>595</v>
      </c>
      <c r="H2330" s="220">
        <v>1</v>
      </c>
      <c r="I2330" s="221"/>
      <c r="J2330" s="222">
        <f>ROUND(I2330*H2330,2)</f>
        <v>0</v>
      </c>
      <c r="K2330" s="218" t="s">
        <v>19</v>
      </c>
      <c r="L2330" s="47"/>
      <c r="M2330" s="223" t="s">
        <v>19</v>
      </c>
      <c r="N2330" s="224" t="s">
        <v>46</v>
      </c>
      <c r="O2330" s="87"/>
      <c r="P2330" s="225">
        <f>O2330*H2330</f>
        <v>0</v>
      </c>
      <c r="Q2330" s="225">
        <v>0</v>
      </c>
      <c r="R2330" s="225">
        <f>Q2330*H2330</f>
        <v>0</v>
      </c>
      <c r="S2330" s="225">
        <v>0</v>
      </c>
      <c r="T2330" s="226">
        <f>S2330*H2330</f>
        <v>0</v>
      </c>
      <c r="U2330" s="41"/>
      <c r="V2330" s="41"/>
      <c r="W2330" s="41"/>
      <c r="X2330" s="41"/>
      <c r="Y2330" s="41"/>
      <c r="Z2330" s="41"/>
      <c r="AA2330" s="41"/>
      <c r="AB2330" s="41"/>
      <c r="AC2330" s="41"/>
      <c r="AD2330" s="41"/>
      <c r="AE2330" s="41"/>
      <c r="AR2330" s="227" t="s">
        <v>231</v>
      </c>
      <c r="AT2330" s="227" t="s">
        <v>227</v>
      </c>
      <c r="AU2330" s="227" t="s">
        <v>93</v>
      </c>
      <c r="AY2330" s="20" t="s">
        <v>224</v>
      </c>
      <c r="BE2330" s="228">
        <f>IF(N2330="základní",J2330,0)</f>
        <v>0</v>
      </c>
      <c r="BF2330" s="228">
        <f>IF(N2330="snížená",J2330,0)</f>
        <v>0</v>
      </c>
      <c r="BG2330" s="228">
        <f>IF(N2330="zákl. přenesená",J2330,0)</f>
        <v>0</v>
      </c>
      <c r="BH2330" s="228">
        <f>IF(N2330="sníž. přenesená",J2330,0)</f>
        <v>0</v>
      </c>
      <c r="BI2330" s="228">
        <f>IF(N2330="nulová",J2330,0)</f>
        <v>0</v>
      </c>
      <c r="BJ2330" s="20" t="s">
        <v>93</v>
      </c>
      <c r="BK2330" s="228">
        <f>ROUND(I2330*H2330,2)</f>
        <v>0</v>
      </c>
      <c r="BL2330" s="20" t="s">
        <v>231</v>
      </c>
      <c r="BM2330" s="227" t="s">
        <v>2351</v>
      </c>
    </row>
    <row r="2331" s="2" customFormat="1" ht="44.25" customHeight="1">
      <c r="A2331" s="41"/>
      <c r="B2331" s="42"/>
      <c r="C2331" s="216" t="s">
        <v>2352</v>
      </c>
      <c r="D2331" s="216" t="s">
        <v>227</v>
      </c>
      <c r="E2331" s="217" t="s">
        <v>2353</v>
      </c>
      <c r="F2331" s="218" t="s">
        <v>2354</v>
      </c>
      <c r="G2331" s="219" t="s">
        <v>471</v>
      </c>
      <c r="H2331" s="220">
        <v>2.6600000000000001</v>
      </c>
      <c r="I2331" s="221"/>
      <c r="J2331" s="222">
        <f>ROUND(I2331*H2331,2)</f>
        <v>0</v>
      </c>
      <c r="K2331" s="218" t="s">
        <v>19</v>
      </c>
      <c r="L2331" s="47"/>
      <c r="M2331" s="223" t="s">
        <v>19</v>
      </c>
      <c r="N2331" s="224" t="s">
        <v>46</v>
      </c>
      <c r="O2331" s="87"/>
      <c r="P2331" s="225">
        <f>O2331*H2331</f>
        <v>0</v>
      </c>
      <c r="Q2331" s="225">
        <v>0</v>
      </c>
      <c r="R2331" s="225">
        <f>Q2331*H2331</f>
        <v>0</v>
      </c>
      <c r="S2331" s="225">
        <v>0</v>
      </c>
      <c r="T2331" s="226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7" t="s">
        <v>231</v>
      </c>
      <c r="AT2331" s="227" t="s">
        <v>227</v>
      </c>
      <c r="AU2331" s="227" t="s">
        <v>93</v>
      </c>
      <c r="AY2331" s="20" t="s">
        <v>224</v>
      </c>
      <c r="BE2331" s="228">
        <f>IF(N2331="základní",J2331,0)</f>
        <v>0</v>
      </c>
      <c r="BF2331" s="228">
        <f>IF(N2331="snížená",J2331,0)</f>
        <v>0</v>
      </c>
      <c r="BG2331" s="228">
        <f>IF(N2331="zákl. přenesená",J2331,0)</f>
        <v>0</v>
      </c>
      <c r="BH2331" s="228">
        <f>IF(N2331="sníž. přenesená",J2331,0)</f>
        <v>0</v>
      </c>
      <c r="BI2331" s="228">
        <f>IF(N2331="nulová",J2331,0)</f>
        <v>0</v>
      </c>
      <c r="BJ2331" s="20" t="s">
        <v>93</v>
      </c>
      <c r="BK2331" s="228">
        <f>ROUND(I2331*H2331,2)</f>
        <v>0</v>
      </c>
      <c r="BL2331" s="20" t="s">
        <v>231</v>
      </c>
      <c r="BM2331" s="227" t="s">
        <v>2355</v>
      </c>
    </row>
    <row r="2332" s="13" customFormat="1">
      <c r="A2332" s="13"/>
      <c r="B2332" s="229"/>
      <c r="C2332" s="230"/>
      <c r="D2332" s="231" t="s">
        <v>268</v>
      </c>
      <c r="E2332" s="232" t="s">
        <v>19</v>
      </c>
      <c r="F2332" s="233" t="s">
        <v>2356</v>
      </c>
      <c r="G2332" s="230"/>
      <c r="H2332" s="234">
        <v>2.6600000000000001</v>
      </c>
      <c r="I2332" s="235"/>
      <c r="J2332" s="230"/>
      <c r="K2332" s="230"/>
      <c r="L2332" s="236"/>
      <c r="M2332" s="237"/>
      <c r="N2332" s="238"/>
      <c r="O2332" s="238"/>
      <c r="P2332" s="238"/>
      <c r="Q2332" s="238"/>
      <c r="R2332" s="238"/>
      <c r="S2332" s="238"/>
      <c r="T2332" s="239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40" t="s">
        <v>268</v>
      </c>
      <c r="AU2332" s="240" t="s">
        <v>93</v>
      </c>
      <c r="AV2332" s="13" t="s">
        <v>93</v>
      </c>
      <c r="AW2332" s="13" t="s">
        <v>34</v>
      </c>
      <c r="AX2332" s="13" t="s">
        <v>82</v>
      </c>
      <c r="AY2332" s="240" t="s">
        <v>224</v>
      </c>
    </row>
    <row r="2333" s="2" customFormat="1" ht="49.05" customHeight="1">
      <c r="A2333" s="41"/>
      <c r="B2333" s="42"/>
      <c r="C2333" s="216" t="s">
        <v>2357</v>
      </c>
      <c r="D2333" s="216" t="s">
        <v>227</v>
      </c>
      <c r="E2333" s="217" t="s">
        <v>2358</v>
      </c>
      <c r="F2333" s="218" t="s">
        <v>2359</v>
      </c>
      <c r="G2333" s="219" t="s">
        <v>595</v>
      </c>
      <c r="H2333" s="220">
        <v>3</v>
      </c>
      <c r="I2333" s="221"/>
      <c r="J2333" s="222">
        <f>ROUND(I2333*H2333,2)</f>
        <v>0</v>
      </c>
      <c r="K2333" s="218" t="s">
        <v>19</v>
      </c>
      <c r="L2333" s="47"/>
      <c r="M2333" s="223" t="s">
        <v>19</v>
      </c>
      <c r="N2333" s="224" t="s">
        <v>46</v>
      </c>
      <c r="O2333" s="87"/>
      <c r="P2333" s="225">
        <f>O2333*H2333</f>
        <v>0</v>
      </c>
      <c r="Q2333" s="225">
        <v>0</v>
      </c>
      <c r="R2333" s="225">
        <f>Q2333*H2333</f>
        <v>0</v>
      </c>
      <c r="S2333" s="225">
        <v>0</v>
      </c>
      <c r="T2333" s="226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7" t="s">
        <v>231</v>
      </c>
      <c r="AT2333" s="227" t="s">
        <v>227</v>
      </c>
      <c r="AU2333" s="227" t="s">
        <v>93</v>
      </c>
      <c r="AY2333" s="20" t="s">
        <v>224</v>
      </c>
      <c r="BE2333" s="228">
        <f>IF(N2333="základní",J2333,0)</f>
        <v>0</v>
      </c>
      <c r="BF2333" s="228">
        <f>IF(N2333="snížená",J2333,0)</f>
        <v>0</v>
      </c>
      <c r="BG2333" s="228">
        <f>IF(N2333="zákl. přenesená",J2333,0)</f>
        <v>0</v>
      </c>
      <c r="BH2333" s="228">
        <f>IF(N2333="sníž. přenesená",J2333,0)</f>
        <v>0</v>
      </c>
      <c r="BI2333" s="228">
        <f>IF(N2333="nulová",J2333,0)</f>
        <v>0</v>
      </c>
      <c r="BJ2333" s="20" t="s">
        <v>93</v>
      </c>
      <c r="BK2333" s="228">
        <f>ROUND(I2333*H2333,2)</f>
        <v>0</v>
      </c>
      <c r="BL2333" s="20" t="s">
        <v>231</v>
      </c>
      <c r="BM2333" s="227" t="s">
        <v>2360</v>
      </c>
    </row>
    <row r="2334" s="2" customFormat="1" ht="49.05" customHeight="1">
      <c r="A2334" s="41"/>
      <c r="B2334" s="42"/>
      <c r="C2334" s="216" t="s">
        <v>2361</v>
      </c>
      <c r="D2334" s="216" t="s">
        <v>227</v>
      </c>
      <c r="E2334" s="217" t="s">
        <v>2362</v>
      </c>
      <c r="F2334" s="218" t="s">
        <v>2363</v>
      </c>
      <c r="G2334" s="219" t="s">
        <v>595</v>
      </c>
      <c r="H2334" s="220">
        <v>6</v>
      </c>
      <c r="I2334" s="221"/>
      <c r="J2334" s="222">
        <f>ROUND(I2334*H2334,2)</f>
        <v>0</v>
      </c>
      <c r="K2334" s="218" t="s">
        <v>19</v>
      </c>
      <c r="L2334" s="47"/>
      <c r="M2334" s="223" t="s">
        <v>19</v>
      </c>
      <c r="N2334" s="224" t="s">
        <v>46</v>
      </c>
      <c r="O2334" s="87"/>
      <c r="P2334" s="225">
        <f>O2334*H2334</f>
        <v>0</v>
      </c>
      <c r="Q2334" s="225">
        <v>0</v>
      </c>
      <c r="R2334" s="225">
        <f>Q2334*H2334</f>
        <v>0</v>
      </c>
      <c r="S2334" s="225">
        <v>0</v>
      </c>
      <c r="T2334" s="226">
        <f>S2334*H2334</f>
        <v>0</v>
      </c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R2334" s="227" t="s">
        <v>231</v>
      </c>
      <c r="AT2334" s="227" t="s">
        <v>227</v>
      </c>
      <c r="AU2334" s="227" t="s">
        <v>93</v>
      </c>
      <c r="AY2334" s="20" t="s">
        <v>224</v>
      </c>
      <c r="BE2334" s="228">
        <f>IF(N2334="základní",J2334,0)</f>
        <v>0</v>
      </c>
      <c r="BF2334" s="228">
        <f>IF(N2334="snížená",J2334,0)</f>
        <v>0</v>
      </c>
      <c r="BG2334" s="228">
        <f>IF(N2334="zákl. přenesená",J2334,0)</f>
        <v>0</v>
      </c>
      <c r="BH2334" s="228">
        <f>IF(N2334="sníž. přenesená",J2334,0)</f>
        <v>0</v>
      </c>
      <c r="BI2334" s="228">
        <f>IF(N2334="nulová",J2334,0)</f>
        <v>0</v>
      </c>
      <c r="BJ2334" s="20" t="s">
        <v>93</v>
      </c>
      <c r="BK2334" s="228">
        <f>ROUND(I2334*H2334,2)</f>
        <v>0</v>
      </c>
      <c r="BL2334" s="20" t="s">
        <v>231</v>
      </c>
      <c r="BM2334" s="227" t="s">
        <v>2364</v>
      </c>
    </row>
    <row r="2335" s="2" customFormat="1" ht="37.8" customHeight="1">
      <c r="A2335" s="41"/>
      <c r="B2335" s="42"/>
      <c r="C2335" s="216" t="s">
        <v>2365</v>
      </c>
      <c r="D2335" s="216" t="s">
        <v>227</v>
      </c>
      <c r="E2335" s="217" t="s">
        <v>2366</v>
      </c>
      <c r="F2335" s="218" t="s">
        <v>2367</v>
      </c>
      <c r="G2335" s="219" t="s">
        <v>595</v>
      </c>
      <c r="H2335" s="220">
        <v>11</v>
      </c>
      <c r="I2335" s="221"/>
      <c r="J2335" s="222">
        <f>ROUND(I2335*H2335,2)</f>
        <v>0</v>
      </c>
      <c r="K2335" s="218" t="s">
        <v>19</v>
      </c>
      <c r="L2335" s="47"/>
      <c r="M2335" s="223" t="s">
        <v>19</v>
      </c>
      <c r="N2335" s="224" t="s">
        <v>46</v>
      </c>
      <c r="O2335" s="87"/>
      <c r="P2335" s="225">
        <f>O2335*H2335</f>
        <v>0</v>
      </c>
      <c r="Q2335" s="225">
        <v>0</v>
      </c>
      <c r="R2335" s="225">
        <f>Q2335*H2335</f>
        <v>0</v>
      </c>
      <c r="S2335" s="225">
        <v>0</v>
      </c>
      <c r="T2335" s="226">
        <f>S2335*H2335</f>
        <v>0</v>
      </c>
      <c r="U2335" s="41"/>
      <c r="V2335" s="41"/>
      <c r="W2335" s="41"/>
      <c r="X2335" s="41"/>
      <c r="Y2335" s="41"/>
      <c r="Z2335" s="41"/>
      <c r="AA2335" s="41"/>
      <c r="AB2335" s="41"/>
      <c r="AC2335" s="41"/>
      <c r="AD2335" s="41"/>
      <c r="AE2335" s="41"/>
      <c r="AR2335" s="227" t="s">
        <v>231</v>
      </c>
      <c r="AT2335" s="227" t="s">
        <v>227</v>
      </c>
      <c r="AU2335" s="227" t="s">
        <v>93</v>
      </c>
      <c r="AY2335" s="20" t="s">
        <v>224</v>
      </c>
      <c r="BE2335" s="228">
        <f>IF(N2335="základní",J2335,0)</f>
        <v>0</v>
      </c>
      <c r="BF2335" s="228">
        <f>IF(N2335="snížená",J2335,0)</f>
        <v>0</v>
      </c>
      <c r="BG2335" s="228">
        <f>IF(N2335="zákl. přenesená",J2335,0)</f>
        <v>0</v>
      </c>
      <c r="BH2335" s="228">
        <f>IF(N2335="sníž. přenesená",J2335,0)</f>
        <v>0</v>
      </c>
      <c r="BI2335" s="228">
        <f>IF(N2335="nulová",J2335,0)</f>
        <v>0</v>
      </c>
      <c r="BJ2335" s="20" t="s">
        <v>93</v>
      </c>
      <c r="BK2335" s="228">
        <f>ROUND(I2335*H2335,2)</f>
        <v>0</v>
      </c>
      <c r="BL2335" s="20" t="s">
        <v>231</v>
      </c>
      <c r="BM2335" s="227" t="s">
        <v>2368</v>
      </c>
    </row>
    <row r="2336" s="2" customFormat="1" ht="37.8" customHeight="1">
      <c r="A2336" s="41"/>
      <c r="B2336" s="42"/>
      <c r="C2336" s="216" t="s">
        <v>2369</v>
      </c>
      <c r="D2336" s="216" t="s">
        <v>227</v>
      </c>
      <c r="E2336" s="217" t="s">
        <v>2370</v>
      </c>
      <c r="F2336" s="218" t="s">
        <v>2371</v>
      </c>
      <c r="G2336" s="219" t="s">
        <v>595</v>
      </c>
      <c r="H2336" s="220">
        <v>5</v>
      </c>
      <c r="I2336" s="221"/>
      <c r="J2336" s="222">
        <f>ROUND(I2336*H2336,2)</f>
        <v>0</v>
      </c>
      <c r="K2336" s="218" t="s">
        <v>19</v>
      </c>
      <c r="L2336" s="47"/>
      <c r="M2336" s="223" t="s">
        <v>19</v>
      </c>
      <c r="N2336" s="224" t="s">
        <v>46</v>
      </c>
      <c r="O2336" s="87"/>
      <c r="P2336" s="225">
        <f>O2336*H2336</f>
        <v>0</v>
      </c>
      <c r="Q2336" s="225">
        <v>0</v>
      </c>
      <c r="R2336" s="225">
        <f>Q2336*H2336</f>
        <v>0</v>
      </c>
      <c r="S2336" s="225">
        <v>0</v>
      </c>
      <c r="T2336" s="226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7" t="s">
        <v>231</v>
      </c>
      <c r="AT2336" s="227" t="s">
        <v>227</v>
      </c>
      <c r="AU2336" s="227" t="s">
        <v>93</v>
      </c>
      <c r="AY2336" s="20" t="s">
        <v>224</v>
      </c>
      <c r="BE2336" s="228">
        <f>IF(N2336="základní",J2336,0)</f>
        <v>0</v>
      </c>
      <c r="BF2336" s="228">
        <f>IF(N2336="snížená",J2336,0)</f>
        <v>0</v>
      </c>
      <c r="BG2336" s="228">
        <f>IF(N2336="zákl. přenesená",J2336,0)</f>
        <v>0</v>
      </c>
      <c r="BH2336" s="228">
        <f>IF(N2336="sníž. přenesená",J2336,0)</f>
        <v>0</v>
      </c>
      <c r="BI2336" s="228">
        <f>IF(N2336="nulová",J2336,0)</f>
        <v>0</v>
      </c>
      <c r="BJ2336" s="20" t="s">
        <v>93</v>
      </c>
      <c r="BK2336" s="228">
        <f>ROUND(I2336*H2336,2)</f>
        <v>0</v>
      </c>
      <c r="BL2336" s="20" t="s">
        <v>231</v>
      </c>
      <c r="BM2336" s="227" t="s">
        <v>2372</v>
      </c>
    </row>
    <row r="2337" s="2" customFormat="1" ht="37.8" customHeight="1">
      <c r="A2337" s="41"/>
      <c r="B2337" s="42"/>
      <c r="C2337" s="216" t="s">
        <v>2373</v>
      </c>
      <c r="D2337" s="216" t="s">
        <v>227</v>
      </c>
      <c r="E2337" s="217" t="s">
        <v>2374</v>
      </c>
      <c r="F2337" s="218" t="s">
        <v>2375</v>
      </c>
      <c r="G2337" s="219" t="s">
        <v>595</v>
      </c>
      <c r="H2337" s="220">
        <v>5</v>
      </c>
      <c r="I2337" s="221"/>
      <c r="J2337" s="222">
        <f>ROUND(I2337*H2337,2)</f>
        <v>0</v>
      </c>
      <c r="K2337" s="218" t="s">
        <v>19</v>
      </c>
      <c r="L2337" s="47"/>
      <c r="M2337" s="223" t="s">
        <v>19</v>
      </c>
      <c r="N2337" s="224" t="s">
        <v>46</v>
      </c>
      <c r="O2337" s="87"/>
      <c r="P2337" s="225">
        <f>O2337*H2337</f>
        <v>0</v>
      </c>
      <c r="Q2337" s="225">
        <v>0</v>
      </c>
      <c r="R2337" s="225">
        <f>Q2337*H2337</f>
        <v>0</v>
      </c>
      <c r="S2337" s="225">
        <v>0</v>
      </c>
      <c r="T2337" s="226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7" t="s">
        <v>231</v>
      </c>
      <c r="AT2337" s="227" t="s">
        <v>227</v>
      </c>
      <c r="AU2337" s="227" t="s">
        <v>93</v>
      </c>
      <c r="AY2337" s="20" t="s">
        <v>224</v>
      </c>
      <c r="BE2337" s="228">
        <f>IF(N2337="základní",J2337,0)</f>
        <v>0</v>
      </c>
      <c r="BF2337" s="228">
        <f>IF(N2337="snížená",J2337,0)</f>
        <v>0</v>
      </c>
      <c r="BG2337" s="228">
        <f>IF(N2337="zákl. přenesená",J2337,0)</f>
        <v>0</v>
      </c>
      <c r="BH2337" s="228">
        <f>IF(N2337="sníž. přenesená",J2337,0)</f>
        <v>0</v>
      </c>
      <c r="BI2337" s="228">
        <f>IF(N2337="nulová",J2337,0)</f>
        <v>0</v>
      </c>
      <c r="BJ2337" s="20" t="s">
        <v>93</v>
      </c>
      <c r="BK2337" s="228">
        <f>ROUND(I2337*H2337,2)</f>
        <v>0</v>
      </c>
      <c r="BL2337" s="20" t="s">
        <v>231</v>
      </c>
      <c r="BM2337" s="227" t="s">
        <v>2376</v>
      </c>
    </row>
    <row r="2338" s="2" customFormat="1" ht="33" customHeight="1">
      <c r="A2338" s="41"/>
      <c r="B2338" s="42"/>
      <c r="C2338" s="216" t="s">
        <v>2377</v>
      </c>
      <c r="D2338" s="216" t="s">
        <v>227</v>
      </c>
      <c r="E2338" s="217" t="s">
        <v>2378</v>
      </c>
      <c r="F2338" s="218" t="s">
        <v>2379</v>
      </c>
      <c r="G2338" s="219" t="s">
        <v>471</v>
      </c>
      <c r="H2338" s="220">
        <v>508</v>
      </c>
      <c r="I2338" s="221"/>
      <c r="J2338" s="222">
        <f>ROUND(I2338*H2338,2)</f>
        <v>0</v>
      </c>
      <c r="K2338" s="218" t="s">
        <v>312</v>
      </c>
      <c r="L2338" s="47"/>
      <c r="M2338" s="223" t="s">
        <v>19</v>
      </c>
      <c r="N2338" s="224" t="s">
        <v>46</v>
      </c>
      <c r="O2338" s="87"/>
      <c r="P2338" s="225">
        <f>O2338*H2338</f>
        <v>0</v>
      </c>
      <c r="Q2338" s="225">
        <v>2.0000000000000002E-05</v>
      </c>
      <c r="R2338" s="225">
        <f>Q2338*H2338</f>
        <v>0.010160000000000001</v>
      </c>
      <c r="S2338" s="225">
        <v>0</v>
      </c>
      <c r="T2338" s="226">
        <f>S2338*H2338</f>
        <v>0</v>
      </c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R2338" s="227" t="s">
        <v>231</v>
      </c>
      <c r="AT2338" s="227" t="s">
        <v>227</v>
      </c>
      <c r="AU2338" s="227" t="s">
        <v>93</v>
      </c>
      <c r="AY2338" s="20" t="s">
        <v>224</v>
      </c>
      <c r="BE2338" s="228">
        <f>IF(N2338="základní",J2338,0)</f>
        <v>0</v>
      </c>
      <c r="BF2338" s="228">
        <f>IF(N2338="snížená",J2338,0)</f>
        <v>0</v>
      </c>
      <c r="BG2338" s="228">
        <f>IF(N2338="zákl. přenesená",J2338,0)</f>
        <v>0</v>
      </c>
      <c r="BH2338" s="228">
        <f>IF(N2338="sníž. přenesená",J2338,0)</f>
        <v>0</v>
      </c>
      <c r="BI2338" s="228">
        <f>IF(N2338="nulová",J2338,0)</f>
        <v>0</v>
      </c>
      <c r="BJ2338" s="20" t="s">
        <v>93</v>
      </c>
      <c r="BK2338" s="228">
        <f>ROUND(I2338*H2338,2)</f>
        <v>0</v>
      </c>
      <c r="BL2338" s="20" t="s">
        <v>231</v>
      </c>
      <c r="BM2338" s="227" t="s">
        <v>2380</v>
      </c>
    </row>
    <row r="2339" s="2" customFormat="1">
      <c r="A2339" s="41"/>
      <c r="B2339" s="42"/>
      <c r="C2339" s="43"/>
      <c r="D2339" s="267" t="s">
        <v>314</v>
      </c>
      <c r="E2339" s="43"/>
      <c r="F2339" s="268" t="s">
        <v>2381</v>
      </c>
      <c r="G2339" s="43"/>
      <c r="H2339" s="43"/>
      <c r="I2339" s="269"/>
      <c r="J2339" s="43"/>
      <c r="K2339" s="43"/>
      <c r="L2339" s="47"/>
      <c r="M2339" s="270"/>
      <c r="N2339" s="271"/>
      <c r="O2339" s="87"/>
      <c r="P2339" s="87"/>
      <c r="Q2339" s="87"/>
      <c r="R2339" s="87"/>
      <c r="S2339" s="87"/>
      <c r="T2339" s="88"/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T2339" s="20" t="s">
        <v>314</v>
      </c>
      <c r="AU2339" s="20" t="s">
        <v>93</v>
      </c>
    </row>
    <row r="2340" s="14" customFormat="1">
      <c r="A2340" s="14"/>
      <c r="B2340" s="246"/>
      <c r="C2340" s="247"/>
      <c r="D2340" s="231" t="s">
        <v>268</v>
      </c>
      <c r="E2340" s="248" t="s">
        <v>19</v>
      </c>
      <c r="F2340" s="249" t="s">
        <v>2382</v>
      </c>
      <c r="G2340" s="247"/>
      <c r="H2340" s="248" t="s">
        <v>19</v>
      </c>
      <c r="I2340" s="250"/>
      <c r="J2340" s="247"/>
      <c r="K2340" s="247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268</v>
      </c>
      <c r="AU2340" s="255" t="s">
        <v>93</v>
      </c>
      <c r="AV2340" s="14" t="s">
        <v>82</v>
      </c>
      <c r="AW2340" s="14" t="s">
        <v>34</v>
      </c>
      <c r="AX2340" s="14" t="s">
        <v>74</v>
      </c>
      <c r="AY2340" s="255" t="s">
        <v>224</v>
      </c>
    </row>
    <row r="2341" s="13" customFormat="1">
      <c r="A2341" s="13"/>
      <c r="B2341" s="229"/>
      <c r="C2341" s="230"/>
      <c r="D2341" s="231" t="s">
        <v>268</v>
      </c>
      <c r="E2341" s="232" t="s">
        <v>19</v>
      </c>
      <c r="F2341" s="233" t="s">
        <v>2383</v>
      </c>
      <c r="G2341" s="230"/>
      <c r="H2341" s="234">
        <v>255</v>
      </c>
      <c r="I2341" s="235"/>
      <c r="J2341" s="230"/>
      <c r="K2341" s="230"/>
      <c r="L2341" s="236"/>
      <c r="M2341" s="237"/>
      <c r="N2341" s="238"/>
      <c r="O2341" s="238"/>
      <c r="P2341" s="238"/>
      <c r="Q2341" s="238"/>
      <c r="R2341" s="238"/>
      <c r="S2341" s="238"/>
      <c r="T2341" s="239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0" t="s">
        <v>268</v>
      </c>
      <c r="AU2341" s="240" t="s">
        <v>93</v>
      </c>
      <c r="AV2341" s="13" t="s">
        <v>93</v>
      </c>
      <c r="AW2341" s="13" t="s">
        <v>34</v>
      </c>
      <c r="AX2341" s="13" t="s">
        <v>74</v>
      </c>
      <c r="AY2341" s="240" t="s">
        <v>224</v>
      </c>
    </row>
    <row r="2342" s="14" customFormat="1">
      <c r="A2342" s="14"/>
      <c r="B2342" s="246"/>
      <c r="C2342" s="247"/>
      <c r="D2342" s="231" t="s">
        <v>268</v>
      </c>
      <c r="E2342" s="248" t="s">
        <v>19</v>
      </c>
      <c r="F2342" s="249" t="s">
        <v>2384</v>
      </c>
      <c r="G2342" s="247"/>
      <c r="H2342" s="248" t="s">
        <v>19</v>
      </c>
      <c r="I2342" s="250"/>
      <c r="J2342" s="247"/>
      <c r="K2342" s="247"/>
      <c r="L2342" s="251"/>
      <c r="M2342" s="252"/>
      <c r="N2342" s="253"/>
      <c r="O2342" s="253"/>
      <c r="P2342" s="253"/>
      <c r="Q2342" s="253"/>
      <c r="R2342" s="253"/>
      <c r="S2342" s="253"/>
      <c r="T2342" s="25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5" t="s">
        <v>268</v>
      </c>
      <c r="AU2342" s="255" t="s">
        <v>93</v>
      </c>
      <c r="AV2342" s="14" t="s">
        <v>82</v>
      </c>
      <c r="AW2342" s="14" t="s">
        <v>34</v>
      </c>
      <c r="AX2342" s="14" t="s">
        <v>74</v>
      </c>
      <c r="AY2342" s="255" t="s">
        <v>224</v>
      </c>
    </row>
    <row r="2343" s="13" customFormat="1">
      <c r="A2343" s="13"/>
      <c r="B2343" s="229"/>
      <c r="C2343" s="230"/>
      <c r="D2343" s="231" t="s">
        <v>268</v>
      </c>
      <c r="E2343" s="232" t="s">
        <v>19</v>
      </c>
      <c r="F2343" s="233" t="s">
        <v>2385</v>
      </c>
      <c r="G2343" s="230"/>
      <c r="H2343" s="234">
        <v>253</v>
      </c>
      <c r="I2343" s="235"/>
      <c r="J2343" s="230"/>
      <c r="K2343" s="230"/>
      <c r="L2343" s="236"/>
      <c r="M2343" s="237"/>
      <c r="N2343" s="238"/>
      <c r="O2343" s="238"/>
      <c r="P2343" s="238"/>
      <c r="Q2343" s="238"/>
      <c r="R2343" s="238"/>
      <c r="S2343" s="238"/>
      <c r="T2343" s="239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0" t="s">
        <v>268</v>
      </c>
      <c r="AU2343" s="240" t="s">
        <v>93</v>
      </c>
      <c r="AV2343" s="13" t="s">
        <v>93</v>
      </c>
      <c r="AW2343" s="13" t="s">
        <v>34</v>
      </c>
      <c r="AX2343" s="13" t="s">
        <v>74</v>
      </c>
      <c r="AY2343" s="240" t="s">
        <v>224</v>
      </c>
    </row>
    <row r="2344" s="16" customFormat="1">
      <c r="A2344" s="16"/>
      <c r="B2344" s="272"/>
      <c r="C2344" s="273"/>
      <c r="D2344" s="231" t="s">
        <v>268</v>
      </c>
      <c r="E2344" s="274" t="s">
        <v>19</v>
      </c>
      <c r="F2344" s="275" t="s">
        <v>351</v>
      </c>
      <c r="G2344" s="273"/>
      <c r="H2344" s="276">
        <v>508</v>
      </c>
      <c r="I2344" s="277"/>
      <c r="J2344" s="273"/>
      <c r="K2344" s="273"/>
      <c r="L2344" s="278"/>
      <c r="M2344" s="279"/>
      <c r="N2344" s="280"/>
      <c r="O2344" s="280"/>
      <c r="P2344" s="280"/>
      <c r="Q2344" s="280"/>
      <c r="R2344" s="280"/>
      <c r="S2344" s="280"/>
      <c r="T2344" s="281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T2344" s="282" t="s">
        <v>268</v>
      </c>
      <c r="AU2344" s="282" t="s">
        <v>93</v>
      </c>
      <c r="AV2344" s="16" t="s">
        <v>231</v>
      </c>
      <c r="AW2344" s="16" t="s">
        <v>34</v>
      </c>
      <c r="AX2344" s="16" t="s">
        <v>82</v>
      </c>
      <c r="AY2344" s="282" t="s">
        <v>224</v>
      </c>
    </row>
    <row r="2345" s="2" customFormat="1" ht="16.5" customHeight="1">
      <c r="A2345" s="41"/>
      <c r="B2345" s="42"/>
      <c r="C2345" s="286" t="s">
        <v>2386</v>
      </c>
      <c r="D2345" s="286" t="s">
        <v>572</v>
      </c>
      <c r="E2345" s="287" t="s">
        <v>2387</v>
      </c>
      <c r="F2345" s="288" t="s">
        <v>2388</v>
      </c>
      <c r="G2345" s="289" t="s">
        <v>471</v>
      </c>
      <c r="H2345" s="290">
        <v>267.75</v>
      </c>
      <c r="I2345" s="291"/>
      <c r="J2345" s="292">
        <f>ROUND(I2345*H2345,2)</f>
        <v>0</v>
      </c>
      <c r="K2345" s="288" t="s">
        <v>19</v>
      </c>
      <c r="L2345" s="293"/>
      <c r="M2345" s="294" t="s">
        <v>19</v>
      </c>
      <c r="N2345" s="295" t="s">
        <v>46</v>
      </c>
      <c r="O2345" s="87"/>
      <c r="P2345" s="225">
        <f>O2345*H2345</f>
        <v>0</v>
      </c>
      <c r="Q2345" s="225">
        <v>0.00050000000000000001</v>
      </c>
      <c r="R2345" s="225">
        <f>Q2345*H2345</f>
        <v>0.13387499999999999</v>
      </c>
      <c r="S2345" s="225">
        <v>0</v>
      </c>
      <c r="T2345" s="226">
        <f>S2345*H2345</f>
        <v>0</v>
      </c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R2345" s="227" t="s">
        <v>254</v>
      </c>
      <c r="AT2345" s="227" t="s">
        <v>572</v>
      </c>
      <c r="AU2345" s="227" t="s">
        <v>93</v>
      </c>
      <c r="AY2345" s="20" t="s">
        <v>224</v>
      </c>
      <c r="BE2345" s="228">
        <f>IF(N2345="základní",J2345,0)</f>
        <v>0</v>
      </c>
      <c r="BF2345" s="228">
        <f>IF(N2345="snížená",J2345,0)</f>
        <v>0</v>
      </c>
      <c r="BG2345" s="228">
        <f>IF(N2345="zákl. přenesená",J2345,0)</f>
        <v>0</v>
      </c>
      <c r="BH2345" s="228">
        <f>IF(N2345="sníž. přenesená",J2345,0)</f>
        <v>0</v>
      </c>
      <c r="BI2345" s="228">
        <f>IF(N2345="nulová",J2345,0)</f>
        <v>0</v>
      </c>
      <c r="BJ2345" s="20" t="s">
        <v>93</v>
      </c>
      <c r="BK2345" s="228">
        <f>ROUND(I2345*H2345,2)</f>
        <v>0</v>
      </c>
      <c r="BL2345" s="20" t="s">
        <v>231</v>
      </c>
      <c r="BM2345" s="227" t="s">
        <v>2389</v>
      </c>
    </row>
    <row r="2346" s="13" customFormat="1">
      <c r="A2346" s="13"/>
      <c r="B2346" s="229"/>
      <c r="C2346" s="230"/>
      <c r="D2346" s="231" t="s">
        <v>268</v>
      </c>
      <c r="E2346" s="232" t="s">
        <v>19</v>
      </c>
      <c r="F2346" s="233" t="s">
        <v>2390</v>
      </c>
      <c r="G2346" s="230"/>
      <c r="H2346" s="234">
        <v>267.75</v>
      </c>
      <c r="I2346" s="235"/>
      <c r="J2346" s="230"/>
      <c r="K2346" s="230"/>
      <c r="L2346" s="236"/>
      <c r="M2346" s="237"/>
      <c r="N2346" s="238"/>
      <c r="O2346" s="238"/>
      <c r="P2346" s="238"/>
      <c r="Q2346" s="238"/>
      <c r="R2346" s="238"/>
      <c r="S2346" s="238"/>
      <c r="T2346" s="239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0" t="s">
        <v>268</v>
      </c>
      <c r="AU2346" s="240" t="s">
        <v>93</v>
      </c>
      <c r="AV2346" s="13" t="s">
        <v>93</v>
      </c>
      <c r="AW2346" s="13" t="s">
        <v>34</v>
      </c>
      <c r="AX2346" s="13" t="s">
        <v>82</v>
      </c>
      <c r="AY2346" s="240" t="s">
        <v>224</v>
      </c>
    </row>
    <row r="2347" s="2" customFormat="1" ht="16.5" customHeight="1">
      <c r="A2347" s="41"/>
      <c r="B2347" s="42"/>
      <c r="C2347" s="286" t="s">
        <v>2385</v>
      </c>
      <c r="D2347" s="286" t="s">
        <v>572</v>
      </c>
      <c r="E2347" s="287" t="s">
        <v>2391</v>
      </c>
      <c r="F2347" s="288" t="s">
        <v>2392</v>
      </c>
      <c r="G2347" s="289" t="s">
        <v>471</v>
      </c>
      <c r="H2347" s="290">
        <v>265.64999999999998</v>
      </c>
      <c r="I2347" s="291"/>
      <c r="J2347" s="292">
        <f>ROUND(I2347*H2347,2)</f>
        <v>0</v>
      </c>
      <c r="K2347" s="288" t="s">
        <v>19</v>
      </c>
      <c r="L2347" s="293"/>
      <c r="M2347" s="294" t="s">
        <v>19</v>
      </c>
      <c r="N2347" s="295" t="s">
        <v>46</v>
      </c>
      <c r="O2347" s="87"/>
      <c r="P2347" s="225">
        <f>O2347*H2347</f>
        <v>0</v>
      </c>
      <c r="Q2347" s="225">
        <v>0.00050000000000000001</v>
      </c>
      <c r="R2347" s="225">
        <f>Q2347*H2347</f>
        <v>0.132825</v>
      </c>
      <c r="S2347" s="225">
        <v>0</v>
      </c>
      <c r="T2347" s="226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7" t="s">
        <v>254</v>
      </c>
      <c r="AT2347" s="227" t="s">
        <v>572</v>
      </c>
      <c r="AU2347" s="227" t="s">
        <v>93</v>
      </c>
      <c r="AY2347" s="20" t="s">
        <v>224</v>
      </c>
      <c r="BE2347" s="228">
        <f>IF(N2347="základní",J2347,0)</f>
        <v>0</v>
      </c>
      <c r="BF2347" s="228">
        <f>IF(N2347="snížená",J2347,0)</f>
        <v>0</v>
      </c>
      <c r="BG2347" s="228">
        <f>IF(N2347="zákl. přenesená",J2347,0)</f>
        <v>0</v>
      </c>
      <c r="BH2347" s="228">
        <f>IF(N2347="sníž. přenesená",J2347,0)</f>
        <v>0</v>
      </c>
      <c r="BI2347" s="228">
        <f>IF(N2347="nulová",J2347,0)</f>
        <v>0</v>
      </c>
      <c r="BJ2347" s="20" t="s">
        <v>93</v>
      </c>
      <c r="BK2347" s="228">
        <f>ROUND(I2347*H2347,2)</f>
        <v>0</v>
      </c>
      <c r="BL2347" s="20" t="s">
        <v>231</v>
      </c>
      <c r="BM2347" s="227" t="s">
        <v>2393</v>
      </c>
    </row>
    <row r="2348" s="13" customFormat="1">
      <c r="A2348" s="13"/>
      <c r="B2348" s="229"/>
      <c r="C2348" s="230"/>
      <c r="D2348" s="231" t="s">
        <v>268</v>
      </c>
      <c r="E2348" s="232" t="s">
        <v>19</v>
      </c>
      <c r="F2348" s="233" t="s">
        <v>2394</v>
      </c>
      <c r="G2348" s="230"/>
      <c r="H2348" s="234">
        <v>265.64999999999998</v>
      </c>
      <c r="I2348" s="235"/>
      <c r="J2348" s="230"/>
      <c r="K2348" s="230"/>
      <c r="L2348" s="236"/>
      <c r="M2348" s="237"/>
      <c r="N2348" s="238"/>
      <c r="O2348" s="238"/>
      <c r="P2348" s="238"/>
      <c r="Q2348" s="238"/>
      <c r="R2348" s="238"/>
      <c r="S2348" s="238"/>
      <c r="T2348" s="23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0" t="s">
        <v>268</v>
      </c>
      <c r="AU2348" s="240" t="s">
        <v>93</v>
      </c>
      <c r="AV2348" s="13" t="s">
        <v>93</v>
      </c>
      <c r="AW2348" s="13" t="s">
        <v>34</v>
      </c>
      <c r="AX2348" s="13" t="s">
        <v>82</v>
      </c>
      <c r="AY2348" s="240" t="s">
        <v>224</v>
      </c>
    </row>
    <row r="2349" s="2" customFormat="1" ht="37.8" customHeight="1">
      <c r="A2349" s="41"/>
      <c r="B2349" s="42"/>
      <c r="C2349" s="216" t="s">
        <v>2395</v>
      </c>
      <c r="D2349" s="216" t="s">
        <v>227</v>
      </c>
      <c r="E2349" s="217" t="s">
        <v>2396</v>
      </c>
      <c r="F2349" s="218" t="s">
        <v>2397</v>
      </c>
      <c r="G2349" s="219" t="s">
        <v>595</v>
      </c>
      <c r="H2349" s="220">
        <v>2</v>
      </c>
      <c r="I2349" s="221"/>
      <c r="J2349" s="222">
        <f>ROUND(I2349*H2349,2)</f>
        <v>0</v>
      </c>
      <c r="K2349" s="218" t="s">
        <v>19</v>
      </c>
      <c r="L2349" s="47"/>
      <c r="M2349" s="223" t="s">
        <v>19</v>
      </c>
      <c r="N2349" s="224" t="s">
        <v>46</v>
      </c>
      <c r="O2349" s="87"/>
      <c r="P2349" s="225">
        <f>O2349*H2349</f>
        <v>0</v>
      </c>
      <c r="Q2349" s="225">
        <v>0</v>
      </c>
      <c r="R2349" s="225">
        <f>Q2349*H2349</f>
        <v>0</v>
      </c>
      <c r="S2349" s="225">
        <v>0</v>
      </c>
      <c r="T2349" s="226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7" t="s">
        <v>231</v>
      </c>
      <c r="AT2349" s="227" t="s">
        <v>227</v>
      </c>
      <c r="AU2349" s="227" t="s">
        <v>93</v>
      </c>
      <c r="AY2349" s="20" t="s">
        <v>224</v>
      </c>
      <c r="BE2349" s="228">
        <f>IF(N2349="základní",J2349,0)</f>
        <v>0</v>
      </c>
      <c r="BF2349" s="228">
        <f>IF(N2349="snížená",J2349,0)</f>
        <v>0</v>
      </c>
      <c r="BG2349" s="228">
        <f>IF(N2349="zákl. přenesená",J2349,0)</f>
        <v>0</v>
      </c>
      <c r="BH2349" s="228">
        <f>IF(N2349="sníž. přenesená",J2349,0)</f>
        <v>0</v>
      </c>
      <c r="BI2349" s="228">
        <f>IF(N2349="nulová",J2349,0)</f>
        <v>0</v>
      </c>
      <c r="BJ2349" s="20" t="s">
        <v>93</v>
      </c>
      <c r="BK2349" s="228">
        <f>ROUND(I2349*H2349,2)</f>
        <v>0</v>
      </c>
      <c r="BL2349" s="20" t="s">
        <v>231</v>
      </c>
      <c r="BM2349" s="227" t="s">
        <v>2398</v>
      </c>
    </row>
    <row r="2350" s="2" customFormat="1" ht="37.8" customHeight="1">
      <c r="A2350" s="41"/>
      <c r="B2350" s="42"/>
      <c r="C2350" s="216" t="s">
        <v>2383</v>
      </c>
      <c r="D2350" s="216" t="s">
        <v>227</v>
      </c>
      <c r="E2350" s="217" t="s">
        <v>2399</v>
      </c>
      <c r="F2350" s="218" t="s">
        <v>2400</v>
      </c>
      <c r="G2350" s="219" t="s">
        <v>595</v>
      </c>
      <c r="H2350" s="220">
        <v>2</v>
      </c>
      <c r="I2350" s="221"/>
      <c r="J2350" s="222">
        <f>ROUND(I2350*H2350,2)</f>
        <v>0</v>
      </c>
      <c r="K2350" s="218" t="s">
        <v>19</v>
      </c>
      <c r="L2350" s="47"/>
      <c r="M2350" s="223" t="s">
        <v>19</v>
      </c>
      <c r="N2350" s="224" t="s">
        <v>46</v>
      </c>
      <c r="O2350" s="87"/>
      <c r="P2350" s="225">
        <f>O2350*H2350</f>
        <v>0</v>
      </c>
      <c r="Q2350" s="225">
        <v>0</v>
      </c>
      <c r="R2350" s="225">
        <f>Q2350*H2350</f>
        <v>0</v>
      </c>
      <c r="S2350" s="225">
        <v>0</v>
      </c>
      <c r="T2350" s="226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27" t="s">
        <v>231</v>
      </c>
      <c r="AT2350" s="227" t="s">
        <v>227</v>
      </c>
      <c r="AU2350" s="227" t="s">
        <v>93</v>
      </c>
      <c r="AY2350" s="20" t="s">
        <v>224</v>
      </c>
      <c r="BE2350" s="228">
        <f>IF(N2350="základní",J2350,0)</f>
        <v>0</v>
      </c>
      <c r="BF2350" s="228">
        <f>IF(N2350="snížená",J2350,0)</f>
        <v>0</v>
      </c>
      <c r="BG2350" s="228">
        <f>IF(N2350="zákl. přenesená",J2350,0)</f>
        <v>0</v>
      </c>
      <c r="BH2350" s="228">
        <f>IF(N2350="sníž. přenesená",J2350,0)</f>
        <v>0</v>
      </c>
      <c r="BI2350" s="228">
        <f>IF(N2350="nulová",J2350,0)</f>
        <v>0</v>
      </c>
      <c r="BJ2350" s="20" t="s">
        <v>93</v>
      </c>
      <c r="BK2350" s="228">
        <f>ROUND(I2350*H2350,2)</f>
        <v>0</v>
      </c>
      <c r="BL2350" s="20" t="s">
        <v>231</v>
      </c>
      <c r="BM2350" s="227" t="s">
        <v>2401</v>
      </c>
    </row>
    <row r="2351" s="2" customFormat="1" ht="37.8" customHeight="1">
      <c r="A2351" s="41"/>
      <c r="B2351" s="42"/>
      <c r="C2351" s="216" t="s">
        <v>2402</v>
      </c>
      <c r="D2351" s="216" t="s">
        <v>227</v>
      </c>
      <c r="E2351" s="217" t="s">
        <v>2403</v>
      </c>
      <c r="F2351" s="218" t="s">
        <v>2404</v>
      </c>
      <c r="G2351" s="219" t="s">
        <v>595</v>
      </c>
      <c r="H2351" s="220">
        <v>2</v>
      </c>
      <c r="I2351" s="221"/>
      <c r="J2351" s="222">
        <f>ROUND(I2351*H2351,2)</f>
        <v>0</v>
      </c>
      <c r="K2351" s="218" t="s">
        <v>19</v>
      </c>
      <c r="L2351" s="47"/>
      <c r="M2351" s="223" t="s">
        <v>19</v>
      </c>
      <c r="N2351" s="224" t="s">
        <v>46</v>
      </c>
      <c r="O2351" s="87"/>
      <c r="P2351" s="225">
        <f>O2351*H2351</f>
        <v>0</v>
      </c>
      <c r="Q2351" s="225">
        <v>0</v>
      </c>
      <c r="R2351" s="225">
        <f>Q2351*H2351</f>
        <v>0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231</v>
      </c>
      <c r="AT2351" s="227" t="s">
        <v>227</v>
      </c>
      <c r="AU2351" s="227" t="s">
        <v>93</v>
      </c>
      <c r="AY2351" s="20" t="s">
        <v>224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93</v>
      </c>
      <c r="BK2351" s="228">
        <f>ROUND(I2351*H2351,2)</f>
        <v>0</v>
      </c>
      <c r="BL2351" s="20" t="s">
        <v>231</v>
      </c>
      <c r="BM2351" s="227" t="s">
        <v>2405</v>
      </c>
    </row>
    <row r="2352" s="2" customFormat="1" ht="37.8" customHeight="1">
      <c r="A2352" s="41"/>
      <c r="B2352" s="42"/>
      <c r="C2352" s="216" t="s">
        <v>2406</v>
      </c>
      <c r="D2352" s="216" t="s">
        <v>227</v>
      </c>
      <c r="E2352" s="217" t="s">
        <v>2407</v>
      </c>
      <c r="F2352" s="218" t="s">
        <v>2408</v>
      </c>
      <c r="G2352" s="219" t="s">
        <v>595</v>
      </c>
      <c r="H2352" s="220">
        <v>2</v>
      </c>
      <c r="I2352" s="221"/>
      <c r="J2352" s="222">
        <f>ROUND(I2352*H2352,2)</f>
        <v>0</v>
      </c>
      <c r="K2352" s="218" t="s">
        <v>19</v>
      </c>
      <c r="L2352" s="47"/>
      <c r="M2352" s="223" t="s">
        <v>19</v>
      </c>
      <c r="N2352" s="224" t="s">
        <v>46</v>
      </c>
      <c r="O2352" s="87"/>
      <c r="P2352" s="225">
        <f>O2352*H2352</f>
        <v>0</v>
      </c>
      <c r="Q2352" s="225">
        <v>0</v>
      </c>
      <c r="R2352" s="225">
        <f>Q2352*H2352</f>
        <v>0</v>
      </c>
      <c r="S2352" s="225">
        <v>0</v>
      </c>
      <c r="T2352" s="226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7" t="s">
        <v>231</v>
      </c>
      <c r="AT2352" s="227" t="s">
        <v>227</v>
      </c>
      <c r="AU2352" s="227" t="s">
        <v>93</v>
      </c>
      <c r="AY2352" s="20" t="s">
        <v>224</v>
      </c>
      <c r="BE2352" s="228">
        <f>IF(N2352="základní",J2352,0)</f>
        <v>0</v>
      </c>
      <c r="BF2352" s="228">
        <f>IF(N2352="snížená",J2352,0)</f>
        <v>0</v>
      </c>
      <c r="BG2352" s="228">
        <f>IF(N2352="zákl. přenesená",J2352,0)</f>
        <v>0</v>
      </c>
      <c r="BH2352" s="228">
        <f>IF(N2352="sníž. přenesená",J2352,0)</f>
        <v>0</v>
      </c>
      <c r="BI2352" s="228">
        <f>IF(N2352="nulová",J2352,0)</f>
        <v>0</v>
      </c>
      <c r="BJ2352" s="20" t="s">
        <v>93</v>
      </c>
      <c r="BK2352" s="228">
        <f>ROUND(I2352*H2352,2)</f>
        <v>0</v>
      </c>
      <c r="BL2352" s="20" t="s">
        <v>231</v>
      </c>
      <c r="BM2352" s="227" t="s">
        <v>2409</v>
      </c>
    </row>
    <row r="2353" s="2" customFormat="1" ht="37.8" customHeight="1">
      <c r="A2353" s="41"/>
      <c r="B2353" s="42"/>
      <c r="C2353" s="216" t="s">
        <v>2410</v>
      </c>
      <c r="D2353" s="216" t="s">
        <v>227</v>
      </c>
      <c r="E2353" s="217" t="s">
        <v>2411</v>
      </c>
      <c r="F2353" s="218" t="s">
        <v>2412</v>
      </c>
      <c r="G2353" s="219" t="s">
        <v>595</v>
      </c>
      <c r="H2353" s="220">
        <v>1</v>
      </c>
      <c r="I2353" s="221"/>
      <c r="J2353" s="222">
        <f>ROUND(I2353*H2353,2)</f>
        <v>0</v>
      </c>
      <c r="K2353" s="218" t="s">
        <v>19</v>
      </c>
      <c r="L2353" s="47"/>
      <c r="M2353" s="223" t="s">
        <v>19</v>
      </c>
      <c r="N2353" s="224" t="s">
        <v>46</v>
      </c>
      <c r="O2353" s="87"/>
      <c r="P2353" s="225">
        <f>O2353*H2353</f>
        <v>0</v>
      </c>
      <c r="Q2353" s="225">
        <v>0</v>
      </c>
      <c r="R2353" s="225">
        <f>Q2353*H2353</f>
        <v>0</v>
      </c>
      <c r="S2353" s="225">
        <v>0</v>
      </c>
      <c r="T2353" s="226">
        <f>S2353*H2353</f>
        <v>0</v>
      </c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R2353" s="227" t="s">
        <v>231</v>
      </c>
      <c r="AT2353" s="227" t="s">
        <v>227</v>
      </c>
      <c r="AU2353" s="227" t="s">
        <v>93</v>
      </c>
      <c r="AY2353" s="20" t="s">
        <v>224</v>
      </c>
      <c r="BE2353" s="228">
        <f>IF(N2353="základní",J2353,0)</f>
        <v>0</v>
      </c>
      <c r="BF2353" s="228">
        <f>IF(N2353="snížená",J2353,0)</f>
        <v>0</v>
      </c>
      <c r="BG2353" s="228">
        <f>IF(N2353="zákl. přenesená",J2353,0)</f>
        <v>0</v>
      </c>
      <c r="BH2353" s="228">
        <f>IF(N2353="sníž. přenesená",J2353,0)</f>
        <v>0</v>
      </c>
      <c r="BI2353" s="228">
        <f>IF(N2353="nulová",J2353,0)</f>
        <v>0</v>
      </c>
      <c r="BJ2353" s="20" t="s">
        <v>93</v>
      </c>
      <c r="BK2353" s="228">
        <f>ROUND(I2353*H2353,2)</f>
        <v>0</v>
      </c>
      <c r="BL2353" s="20" t="s">
        <v>231</v>
      </c>
      <c r="BM2353" s="227" t="s">
        <v>2413</v>
      </c>
    </row>
    <row r="2354" s="2" customFormat="1" ht="37.8" customHeight="1">
      <c r="A2354" s="41"/>
      <c r="B2354" s="42"/>
      <c r="C2354" s="216" t="s">
        <v>2414</v>
      </c>
      <c r="D2354" s="216" t="s">
        <v>227</v>
      </c>
      <c r="E2354" s="217" t="s">
        <v>2415</v>
      </c>
      <c r="F2354" s="218" t="s">
        <v>2416</v>
      </c>
      <c r="G2354" s="219" t="s">
        <v>595</v>
      </c>
      <c r="H2354" s="220">
        <v>1</v>
      </c>
      <c r="I2354" s="221"/>
      <c r="J2354" s="222">
        <f>ROUND(I2354*H2354,2)</f>
        <v>0</v>
      </c>
      <c r="K2354" s="218" t="s">
        <v>19</v>
      </c>
      <c r="L2354" s="47"/>
      <c r="M2354" s="223" t="s">
        <v>19</v>
      </c>
      <c r="N2354" s="224" t="s">
        <v>46</v>
      </c>
      <c r="O2354" s="87"/>
      <c r="P2354" s="225">
        <f>O2354*H2354</f>
        <v>0</v>
      </c>
      <c r="Q2354" s="225">
        <v>0</v>
      </c>
      <c r="R2354" s="225">
        <f>Q2354*H2354</f>
        <v>0</v>
      </c>
      <c r="S2354" s="225">
        <v>0</v>
      </c>
      <c r="T2354" s="226">
        <f>S2354*H2354</f>
        <v>0</v>
      </c>
      <c r="U2354" s="41"/>
      <c r="V2354" s="41"/>
      <c r="W2354" s="41"/>
      <c r="X2354" s="41"/>
      <c r="Y2354" s="41"/>
      <c r="Z2354" s="41"/>
      <c r="AA2354" s="41"/>
      <c r="AB2354" s="41"/>
      <c r="AC2354" s="41"/>
      <c r="AD2354" s="41"/>
      <c r="AE2354" s="41"/>
      <c r="AR2354" s="227" t="s">
        <v>231</v>
      </c>
      <c r="AT2354" s="227" t="s">
        <v>227</v>
      </c>
      <c r="AU2354" s="227" t="s">
        <v>93</v>
      </c>
      <c r="AY2354" s="20" t="s">
        <v>224</v>
      </c>
      <c r="BE2354" s="228">
        <f>IF(N2354="základní",J2354,0)</f>
        <v>0</v>
      </c>
      <c r="BF2354" s="228">
        <f>IF(N2354="snížená",J2354,0)</f>
        <v>0</v>
      </c>
      <c r="BG2354" s="228">
        <f>IF(N2354="zákl. přenesená",J2354,0)</f>
        <v>0</v>
      </c>
      <c r="BH2354" s="228">
        <f>IF(N2354="sníž. přenesená",J2354,0)</f>
        <v>0</v>
      </c>
      <c r="BI2354" s="228">
        <f>IF(N2354="nulová",J2354,0)</f>
        <v>0</v>
      </c>
      <c r="BJ2354" s="20" t="s">
        <v>93</v>
      </c>
      <c r="BK2354" s="228">
        <f>ROUND(I2354*H2354,2)</f>
        <v>0</v>
      </c>
      <c r="BL2354" s="20" t="s">
        <v>231</v>
      </c>
      <c r="BM2354" s="227" t="s">
        <v>2417</v>
      </c>
    </row>
    <row r="2355" s="2" customFormat="1" ht="37.8" customHeight="1">
      <c r="A2355" s="41"/>
      <c r="B2355" s="42"/>
      <c r="C2355" s="216" t="s">
        <v>2418</v>
      </c>
      <c r="D2355" s="216" t="s">
        <v>227</v>
      </c>
      <c r="E2355" s="217" t="s">
        <v>2419</v>
      </c>
      <c r="F2355" s="218" t="s">
        <v>2420</v>
      </c>
      <c r="G2355" s="219" t="s">
        <v>595</v>
      </c>
      <c r="H2355" s="220">
        <v>1</v>
      </c>
      <c r="I2355" s="221"/>
      <c r="J2355" s="222">
        <f>ROUND(I2355*H2355,2)</f>
        <v>0</v>
      </c>
      <c r="K2355" s="218" t="s">
        <v>19</v>
      </c>
      <c r="L2355" s="47"/>
      <c r="M2355" s="223" t="s">
        <v>19</v>
      </c>
      <c r="N2355" s="224" t="s">
        <v>46</v>
      </c>
      <c r="O2355" s="87"/>
      <c r="P2355" s="225">
        <f>O2355*H2355</f>
        <v>0</v>
      </c>
      <c r="Q2355" s="225">
        <v>0</v>
      </c>
      <c r="R2355" s="225">
        <f>Q2355*H2355</f>
        <v>0</v>
      </c>
      <c r="S2355" s="225">
        <v>0</v>
      </c>
      <c r="T2355" s="226">
        <f>S2355*H2355</f>
        <v>0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27" t="s">
        <v>231</v>
      </c>
      <c r="AT2355" s="227" t="s">
        <v>227</v>
      </c>
      <c r="AU2355" s="227" t="s">
        <v>93</v>
      </c>
      <c r="AY2355" s="20" t="s">
        <v>224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20" t="s">
        <v>93</v>
      </c>
      <c r="BK2355" s="228">
        <f>ROUND(I2355*H2355,2)</f>
        <v>0</v>
      </c>
      <c r="BL2355" s="20" t="s">
        <v>231</v>
      </c>
      <c r="BM2355" s="227" t="s">
        <v>2421</v>
      </c>
    </row>
    <row r="2356" s="2" customFormat="1" ht="44.25" customHeight="1">
      <c r="A2356" s="41"/>
      <c r="B2356" s="42"/>
      <c r="C2356" s="216" t="s">
        <v>2422</v>
      </c>
      <c r="D2356" s="216" t="s">
        <v>227</v>
      </c>
      <c r="E2356" s="217" t="s">
        <v>2423</v>
      </c>
      <c r="F2356" s="218" t="s">
        <v>2424</v>
      </c>
      <c r="G2356" s="219" t="s">
        <v>595</v>
      </c>
      <c r="H2356" s="220">
        <v>16</v>
      </c>
      <c r="I2356" s="221"/>
      <c r="J2356" s="222">
        <f>ROUND(I2356*H2356,2)</f>
        <v>0</v>
      </c>
      <c r="K2356" s="218" t="s">
        <v>19</v>
      </c>
      <c r="L2356" s="47"/>
      <c r="M2356" s="223" t="s">
        <v>19</v>
      </c>
      <c r="N2356" s="224" t="s">
        <v>46</v>
      </c>
      <c r="O2356" s="87"/>
      <c r="P2356" s="225">
        <f>O2356*H2356</f>
        <v>0</v>
      </c>
      <c r="Q2356" s="225">
        <v>0</v>
      </c>
      <c r="R2356" s="225">
        <f>Q2356*H2356</f>
        <v>0</v>
      </c>
      <c r="S2356" s="225">
        <v>0</v>
      </c>
      <c r="T2356" s="226">
        <f>S2356*H2356</f>
        <v>0</v>
      </c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R2356" s="227" t="s">
        <v>231</v>
      </c>
      <c r="AT2356" s="227" t="s">
        <v>227</v>
      </c>
      <c r="AU2356" s="227" t="s">
        <v>93</v>
      </c>
      <c r="AY2356" s="20" t="s">
        <v>224</v>
      </c>
      <c r="BE2356" s="228">
        <f>IF(N2356="základní",J2356,0)</f>
        <v>0</v>
      </c>
      <c r="BF2356" s="228">
        <f>IF(N2356="snížená",J2356,0)</f>
        <v>0</v>
      </c>
      <c r="BG2356" s="228">
        <f>IF(N2356="zákl. přenesená",J2356,0)</f>
        <v>0</v>
      </c>
      <c r="BH2356" s="228">
        <f>IF(N2356="sníž. přenesená",J2356,0)</f>
        <v>0</v>
      </c>
      <c r="BI2356" s="228">
        <f>IF(N2356="nulová",J2356,0)</f>
        <v>0</v>
      </c>
      <c r="BJ2356" s="20" t="s">
        <v>93</v>
      </c>
      <c r="BK2356" s="228">
        <f>ROUND(I2356*H2356,2)</f>
        <v>0</v>
      </c>
      <c r="BL2356" s="20" t="s">
        <v>231</v>
      </c>
      <c r="BM2356" s="227" t="s">
        <v>2425</v>
      </c>
    </row>
    <row r="2357" s="2" customFormat="1" ht="44.25" customHeight="1">
      <c r="A2357" s="41"/>
      <c r="B2357" s="42"/>
      <c r="C2357" s="216" t="s">
        <v>2426</v>
      </c>
      <c r="D2357" s="216" t="s">
        <v>227</v>
      </c>
      <c r="E2357" s="217" t="s">
        <v>2427</v>
      </c>
      <c r="F2357" s="218" t="s">
        <v>2428</v>
      </c>
      <c r="G2357" s="219" t="s">
        <v>595</v>
      </c>
      <c r="H2357" s="220">
        <v>1</v>
      </c>
      <c r="I2357" s="221"/>
      <c r="J2357" s="222">
        <f>ROUND(I2357*H2357,2)</f>
        <v>0</v>
      </c>
      <c r="K2357" s="218" t="s">
        <v>19</v>
      </c>
      <c r="L2357" s="47"/>
      <c r="M2357" s="223" t="s">
        <v>19</v>
      </c>
      <c r="N2357" s="224" t="s">
        <v>46</v>
      </c>
      <c r="O2357" s="87"/>
      <c r="P2357" s="225">
        <f>O2357*H2357</f>
        <v>0</v>
      </c>
      <c r="Q2357" s="225">
        <v>0</v>
      </c>
      <c r="R2357" s="225">
        <f>Q2357*H2357</f>
        <v>0</v>
      </c>
      <c r="S2357" s="225">
        <v>0</v>
      </c>
      <c r="T2357" s="226">
        <f>S2357*H2357</f>
        <v>0</v>
      </c>
      <c r="U2357" s="41"/>
      <c r="V2357" s="41"/>
      <c r="W2357" s="41"/>
      <c r="X2357" s="41"/>
      <c r="Y2357" s="41"/>
      <c r="Z2357" s="41"/>
      <c r="AA2357" s="41"/>
      <c r="AB2357" s="41"/>
      <c r="AC2357" s="41"/>
      <c r="AD2357" s="41"/>
      <c r="AE2357" s="41"/>
      <c r="AR2357" s="227" t="s">
        <v>231</v>
      </c>
      <c r="AT2357" s="227" t="s">
        <v>227</v>
      </c>
      <c r="AU2357" s="227" t="s">
        <v>93</v>
      </c>
      <c r="AY2357" s="20" t="s">
        <v>224</v>
      </c>
      <c r="BE2357" s="228">
        <f>IF(N2357="základní",J2357,0)</f>
        <v>0</v>
      </c>
      <c r="BF2357" s="228">
        <f>IF(N2357="snížená",J2357,0)</f>
        <v>0</v>
      </c>
      <c r="BG2357" s="228">
        <f>IF(N2357="zákl. přenesená",J2357,0)</f>
        <v>0</v>
      </c>
      <c r="BH2357" s="228">
        <f>IF(N2357="sníž. přenesená",J2357,0)</f>
        <v>0</v>
      </c>
      <c r="BI2357" s="228">
        <f>IF(N2357="nulová",J2357,0)</f>
        <v>0</v>
      </c>
      <c r="BJ2357" s="20" t="s">
        <v>93</v>
      </c>
      <c r="BK2357" s="228">
        <f>ROUND(I2357*H2357,2)</f>
        <v>0</v>
      </c>
      <c r="BL2357" s="20" t="s">
        <v>231</v>
      </c>
      <c r="BM2357" s="227" t="s">
        <v>2429</v>
      </c>
    </row>
    <row r="2358" s="2" customFormat="1" ht="37.8" customHeight="1">
      <c r="A2358" s="41"/>
      <c r="B2358" s="42"/>
      <c r="C2358" s="216" t="s">
        <v>2430</v>
      </c>
      <c r="D2358" s="216" t="s">
        <v>227</v>
      </c>
      <c r="E2358" s="217" t="s">
        <v>2431</v>
      </c>
      <c r="F2358" s="218" t="s">
        <v>2432</v>
      </c>
      <c r="G2358" s="219" t="s">
        <v>595</v>
      </c>
      <c r="H2358" s="220">
        <v>11</v>
      </c>
      <c r="I2358" s="221"/>
      <c r="J2358" s="222">
        <f>ROUND(I2358*H2358,2)</f>
        <v>0</v>
      </c>
      <c r="K2358" s="218" t="s">
        <v>19</v>
      </c>
      <c r="L2358" s="47"/>
      <c r="M2358" s="223" t="s">
        <v>19</v>
      </c>
      <c r="N2358" s="224" t="s">
        <v>46</v>
      </c>
      <c r="O2358" s="87"/>
      <c r="P2358" s="225">
        <f>O2358*H2358</f>
        <v>0</v>
      </c>
      <c r="Q2358" s="225">
        <v>0</v>
      </c>
      <c r="R2358" s="225">
        <f>Q2358*H2358</f>
        <v>0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231</v>
      </c>
      <c r="AT2358" s="227" t="s">
        <v>227</v>
      </c>
      <c r="AU2358" s="227" t="s">
        <v>93</v>
      </c>
      <c r="AY2358" s="20" t="s">
        <v>224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93</v>
      </c>
      <c r="BK2358" s="228">
        <f>ROUND(I2358*H2358,2)</f>
        <v>0</v>
      </c>
      <c r="BL2358" s="20" t="s">
        <v>231</v>
      </c>
      <c r="BM2358" s="227" t="s">
        <v>2433</v>
      </c>
    </row>
    <row r="2359" s="2" customFormat="1" ht="37.8" customHeight="1">
      <c r="A2359" s="41"/>
      <c r="B2359" s="42"/>
      <c r="C2359" s="216" t="s">
        <v>2434</v>
      </c>
      <c r="D2359" s="216" t="s">
        <v>227</v>
      </c>
      <c r="E2359" s="217" t="s">
        <v>2435</v>
      </c>
      <c r="F2359" s="218" t="s">
        <v>2436</v>
      </c>
      <c r="G2359" s="219" t="s">
        <v>595</v>
      </c>
      <c r="H2359" s="220">
        <v>1</v>
      </c>
      <c r="I2359" s="221"/>
      <c r="J2359" s="222">
        <f>ROUND(I2359*H2359,2)</f>
        <v>0</v>
      </c>
      <c r="K2359" s="218" t="s">
        <v>19</v>
      </c>
      <c r="L2359" s="47"/>
      <c r="M2359" s="223" t="s">
        <v>19</v>
      </c>
      <c r="N2359" s="224" t="s">
        <v>46</v>
      </c>
      <c r="O2359" s="87"/>
      <c r="P2359" s="225">
        <f>O2359*H2359</f>
        <v>0</v>
      </c>
      <c r="Q2359" s="225">
        <v>0</v>
      </c>
      <c r="R2359" s="225">
        <f>Q2359*H2359</f>
        <v>0</v>
      </c>
      <c r="S2359" s="225">
        <v>0</v>
      </c>
      <c r="T2359" s="226">
        <f>S2359*H2359</f>
        <v>0</v>
      </c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R2359" s="227" t="s">
        <v>231</v>
      </c>
      <c r="AT2359" s="227" t="s">
        <v>227</v>
      </c>
      <c r="AU2359" s="227" t="s">
        <v>93</v>
      </c>
      <c r="AY2359" s="20" t="s">
        <v>224</v>
      </c>
      <c r="BE2359" s="228">
        <f>IF(N2359="základní",J2359,0)</f>
        <v>0</v>
      </c>
      <c r="BF2359" s="228">
        <f>IF(N2359="snížená",J2359,0)</f>
        <v>0</v>
      </c>
      <c r="BG2359" s="228">
        <f>IF(N2359="zákl. přenesená",J2359,0)</f>
        <v>0</v>
      </c>
      <c r="BH2359" s="228">
        <f>IF(N2359="sníž. přenesená",J2359,0)</f>
        <v>0</v>
      </c>
      <c r="BI2359" s="228">
        <f>IF(N2359="nulová",J2359,0)</f>
        <v>0</v>
      </c>
      <c r="BJ2359" s="20" t="s">
        <v>93</v>
      </c>
      <c r="BK2359" s="228">
        <f>ROUND(I2359*H2359,2)</f>
        <v>0</v>
      </c>
      <c r="BL2359" s="20" t="s">
        <v>231</v>
      </c>
      <c r="BM2359" s="227" t="s">
        <v>2437</v>
      </c>
    </row>
    <row r="2360" s="2" customFormat="1" ht="37.8" customHeight="1">
      <c r="A2360" s="41"/>
      <c r="B2360" s="42"/>
      <c r="C2360" s="216" t="s">
        <v>2438</v>
      </c>
      <c r="D2360" s="216" t="s">
        <v>227</v>
      </c>
      <c r="E2360" s="217" t="s">
        <v>2439</v>
      </c>
      <c r="F2360" s="218" t="s">
        <v>2440</v>
      </c>
      <c r="G2360" s="219" t="s">
        <v>595</v>
      </c>
      <c r="H2360" s="220">
        <v>1</v>
      </c>
      <c r="I2360" s="221"/>
      <c r="J2360" s="222">
        <f>ROUND(I2360*H2360,2)</f>
        <v>0</v>
      </c>
      <c r="K2360" s="218" t="s">
        <v>19</v>
      </c>
      <c r="L2360" s="47"/>
      <c r="M2360" s="223" t="s">
        <v>19</v>
      </c>
      <c r="N2360" s="224" t="s">
        <v>46</v>
      </c>
      <c r="O2360" s="87"/>
      <c r="P2360" s="225">
        <f>O2360*H2360</f>
        <v>0</v>
      </c>
      <c r="Q2360" s="225">
        <v>0</v>
      </c>
      <c r="R2360" s="225">
        <f>Q2360*H2360</f>
        <v>0</v>
      </c>
      <c r="S2360" s="225">
        <v>0</v>
      </c>
      <c r="T2360" s="226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27" t="s">
        <v>231</v>
      </c>
      <c r="AT2360" s="227" t="s">
        <v>227</v>
      </c>
      <c r="AU2360" s="227" t="s">
        <v>93</v>
      </c>
      <c r="AY2360" s="20" t="s">
        <v>224</v>
      </c>
      <c r="BE2360" s="228">
        <f>IF(N2360="základní",J2360,0)</f>
        <v>0</v>
      </c>
      <c r="BF2360" s="228">
        <f>IF(N2360="snížená",J2360,0)</f>
        <v>0</v>
      </c>
      <c r="BG2360" s="228">
        <f>IF(N2360="zákl. přenesená",J2360,0)</f>
        <v>0</v>
      </c>
      <c r="BH2360" s="228">
        <f>IF(N2360="sníž. přenesená",J2360,0)</f>
        <v>0</v>
      </c>
      <c r="BI2360" s="228">
        <f>IF(N2360="nulová",J2360,0)</f>
        <v>0</v>
      </c>
      <c r="BJ2360" s="20" t="s">
        <v>93</v>
      </c>
      <c r="BK2360" s="228">
        <f>ROUND(I2360*H2360,2)</f>
        <v>0</v>
      </c>
      <c r="BL2360" s="20" t="s">
        <v>231</v>
      </c>
      <c r="BM2360" s="227" t="s">
        <v>2441</v>
      </c>
    </row>
    <row r="2361" s="2" customFormat="1" ht="37.8" customHeight="1">
      <c r="A2361" s="41"/>
      <c r="B2361" s="42"/>
      <c r="C2361" s="216" t="s">
        <v>2442</v>
      </c>
      <c r="D2361" s="216" t="s">
        <v>227</v>
      </c>
      <c r="E2361" s="217" t="s">
        <v>2443</v>
      </c>
      <c r="F2361" s="218" t="s">
        <v>2444</v>
      </c>
      <c r="G2361" s="219" t="s">
        <v>595</v>
      </c>
      <c r="H2361" s="220">
        <v>1</v>
      </c>
      <c r="I2361" s="221"/>
      <c r="J2361" s="222">
        <f>ROUND(I2361*H2361,2)</f>
        <v>0</v>
      </c>
      <c r="K2361" s="218" t="s">
        <v>19</v>
      </c>
      <c r="L2361" s="47"/>
      <c r="M2361" s="223" t="s">
        <v>19</v>
      </c>
      <c r="N2361" s="224" t="s">
        <v>46</v>
      </c>
      <c r="O2361" s="87"/>
      <c r="P2361" s="225">
        <f>O2361*H2361</f>
        <v>0</v>
      </c>
      <c r="Q2361" s="225">
        <v>0</v>
      </c>
      <c r="R2361" s="225">
        <f>Q2361*H2361</f>
        <v>0</v>
      </c>
      <c r="S2361" s="225">
        <v>0</v>
      </c>
      <c r="T2361" s="226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7" t="s">
        <v>231</v>
      </c>
      <c r="AT2361" s="227" t="s">
        <v>227</v>
      </c>
      <c r="AU2361" s="227" t="s">
        <v>93</v>
      </c>
      <c r="AY2361" s="20" t="s">
        <v>224</v>
      </c>
      <c r="BE2361" s="228">
        <f>IF(N2361="základní",J2361,0)</f>
        <v>0</v>
      </c>
      <c r="BF2361" s="228">
        <f>IF(N2361="snížená",J2361,0)</f>
        <v>0</v>
      </c>
      <c r="BG2361" s="228">
        <f>IF(N2361="zákl. přenesená",J2361,0)</f>
        <v>0</v>
      </c>
      <c r="BH2361" s="228">
        <f>IF(N2361="sníž. přenesená",J2361,0)</f>
        <v>0</v>
      </c>
      <c r="BI2361" s="228">
        <f>IF(N2361="nulová",J2361,0)</f>
        <v>0</v>
      </c>
      <c r="BJ2361" s="20" t="s">
        <v>93</v>
      </c>
      <c r="BK2361" s="228">
        <f>ROUND(I2361*H2361,2)</f>
        <v>0</v>
      </c>
      <c r="BL2361" s="20" t="s">
        <v>231</v>
      </c>
      <c r="BM2361" s="227" t="s">
        <v>2445</v>
      </c>
    </row>
    <row r="2362" s="2" customFormat="1" ht="37.8" customHeight="1">
      <c r="A2362" s="41"/>
      <c r="B2362" s="42"/>
      <c r="C2362" s="216" t="s">
        <v>2446</v>
      </c>
      <c r="D2362" s="216" t="s">
        <v>227</v>
      </c>
      <c r="E2362" s="217" t="s">
        <v>2447</v>
      </c>
      <c r="F2362" s="218" t="s">
        <v>2448</v>
      </c>
      <c r="G2362" s="219" t="s">
        <v>595</v>
      </c>
      <c r="H2362" s="220">
        <v>1</v>
      </c>
      <c r="I2362" s="221"/>
      <c r="J2362" s="222">
        <f>ROUND(I2362*H2362,2)</f>
        <v>0</v>
      </c>
      <c r="K2362" s="218" t="s">
        <v>19</v>
      </c>
      <c r="L2362" s="47"/>
      <c r="M2362" s="223" t="s">
        <v>19</v>
      </c>
      <c r="N2362" s="224" t="s">
        <v>46</v>
      </c>
      <c r="O2362" s="87"/>
      <c r="P2362" s="225">
        <f>O2362*H2362</f>
        <v>0</v>
      </c>
      <c r="Q2362" s="225">
        <v>0</v>
      </c>
      <c r="R2362" s="225">
        <f>Q2362*H2362</f>
        <v>0</v>
      </c>
      <c r="S2362" s="225">
        <v>0</v>
      </c>
      <c r="T2362" s="226">
        <f>S2362*H2362</f>
        <v>0</v>
      </c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R2362" s="227" t="s">
        <v>231</v>
      </c>
      <c r="AT2362" s="227" t="s">
        <v>227</v>
      </c>
      <c r="AU2362" s="227" t="s">
        <v>93</v>
      </c>
      <c r="AY2362" s="20" t="s">
        <v>224</v>
      </c>
      <c r="BE2362" s="228">
        <f>IF(N2362="základní",J2362,0)</f>
        <v>0</v>
      </c>
      <c r="BF2362" s="228">
        <f>IF(N2362="snížená",J2362,0)</f>
        <v>0</v>
      </c>
      <c r="BG2362" s="228">
        <f>IF(N2362="zákl. přenesená",J2362,0)</f>
        <v>0</v>
      </c>
      <c r="BH2362" s="228">
        <f>IF(N2362="sníž. přenesená",J2362,0)</f>
        <v>0</v>
      </c>
      <c r="BI2362" s="228">
        <f>IF(N2362="nulová",J2362,0)</f>
        <v>0</v>
      </c>
      <c r="BJ2362" s="20" t="s">
        <v>93</v>
      </c>
      <c r="BK2362" s="228">
        <f>ROUND(I2362*H2362,2)</f>
        <v>0</v>
      </c>
      <c r="BL2362" s="20" t="s">
        <v>231</v>
      </c>
      <c r="BM2362" s="227" t="s">
        <v>2449</v>
      </c>
    </row>
    <row r="2363" s="2" customFormat="1" ht="37.8" customHeight="1">
      <c r="A2363" s="41"/>
      <c r="B2363" s="42"/>
      <c r="C2363" s="216" t="s">
        <v>2450</v>
      </c>
      <c r="D2363" s="216" t="s">
        <v>227</v>
      </c>
      <c r="E2363" s="217" t="s">
        <v>2451</v>
      </c>
      <c r="F2363" s="218" t="s">
        <v>2452</v>
      </c>
      <c r="G2363" s="219" t="s">
        <v>595</v>
      </c>
      <c r="H2363" s="220">
        <v>6</v>
      </c>
      <c r="I2363" s="221"/>
      <c r="J2363" s="222">
        <f>ROUND(I2363*H2363,2)</f>
        <v>0</v>
      </c>
      <c r="K2363" s="218" t="s">
        <v>19</v>
      </c>
      <c r="L2363" s="47"/>
      <c r="M2363" s="223" t="s">
        <v>19</v>
      </c>
      <c r="N2363" s="224" t="s">
        <v>46</v>
      </c>
      <c r="O2363" s="87"/>
      <c r="P2363" s="225">
        <f>O2363*H2363</f>
        <v>0</v>
      </c>
      <c r="Q2363" s="225">
        <v>0</v>
      </c>
      <c r="R2363" s="225">
        <f>Q2363*H2363</f>
        <v>0</v>
      </c>
      <c r="S2363" s="225">
        <v>0</v>
      </c>
      <c r="T2363" s="226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27" t="s">
        <v>231</v>
      </c>
      <c r="AT2363" s="227" t="s">
        <v>227</v>
      </c>
      <c r="AU2363" s="227" t="s">
        <v>93</v>
      </c>
      <c r="AY2363" s="20" t="s">
        <v>224</v>
      </c>
      <c r="BE2363" s="228">
        <f>IF(N2363="základní",J2363,0)</f>
        <v>0</v>
      </c>
      <c r="BF2363" s="228">
        <f>IF(N2363="snížená",J2363,0)</f>
        <v>0</v>
      </c>
      <c r="BG2363" s="228">
        <f>IF(N2363="zákl. přenesená",J2363,0)</f>
        <v>0</v>
      </c>
      <c r="BH2363" s="228">
        <f>IF(N2363="sníž. přenesená",J2363,0)</f>
        <v>0</v>
      </c>
      <c r="BI2363" s="228">
        <f>IF(N2363="nulová",J2363,0)</f>
        <v>0</v>
      </c>
      <c r="BJ2363" s="20" t="s">
        <v>93</v>
      </c>
      <c r="BK2363" s="228">
        <f>ROUND(I2363*H2363,2)</f>
        <v>0</v>
      </c>
      <c r="BL2363" s="20" t="s">
        <v>231</v>
      </c>
      <c r="BM2363" s="227" t="s">
        <v>2453</v>
      </c>
    </row>
    <row r="2364" s="2" customFormat="1" ht="37.8" customHeight="1">
      <c r="A2364" s="41"/>
      <c r="B2364" s="42"/>
      <c r="C2364" s="216" t="s">
        <v>2454</v>
      </c>
      <c r="D2364" s="216" t="s">
        <v>227</v>
      </c>
      <c r="E2364" s="217" t="s">
        <v>2455</v>
      </c>
      <c r="F2364" s="218" t="s">
        <v>2456</v>
      </c>
      <c r="G2364" s="219" t="s">
        <v>595</v>
      </c>
      <c r="H2364" s="220">
        <v>11</v>
      </c>
      <c r="I2364" s="221"/>
      <c r="J2364" s="222">
        <f>ROUND(I2364*H2364,2)</f>
        <v>0</v>
      </c>
      <c r="K2364" s="218" t="s">
        <v>19</v>
      </c>
      <c r="L2364" s="47"/>
      <c r="M2364" s="223" t="s">
        <v>19</v>
      </c>
      <c r="N2364" s="224" t="s">
        <v>46</v>
      </c>
      <c r="O2364" s="87"/>
      <c r="P2364" s="225">
        <f>O2364*H2364</f>
        <v>0</v>
      </c>
      <c r="Q2364" s="225">
        <v>0</v>
      </c>
      <c r="R2364" s="225">
        <f>Q2364*H2364</f>
        <v>0</v>
      </c>
      <c r="S2364" s="225">
        <v>0</v>
      </c>
      <c r="T2364" s="226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7" t="s">
        <v>231</v>
      </c>
      <c r="AT2364" s="227" t="s">
        <v>227</v>
      </c>
      <c r="AU2364" s="227" t="s">
        <v>93</v>
      </c>
      <c r="AY2364" s="20" t="s">
        <v>224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20" t="s">
        <v>93</v>
      </c>
      <c r="BK2364" s="228">
        <f>ROUND(I2364*H2364,2)</f>
        <v>0</v>
      </c>
      <c r="BL2364" s="20" t="s">
        <v>231</v>
      </c>
      <c r="BM2364" s="227" t="s">
        <v>2457</v>
      </c>
    </row>
    <row r="2365" s="2" customFormat="1" ht="37.8" customHeight="1">
      <c r="A2365" s="41"/>
      <c r="B2365" s="42"/>
      <c r="C2365" s="216" t="s">
        <v>2458</v>
      </c>
      <c r="D2365" s="216" t="s">
        <v>227</v>
      </c>
      <c r="E2365" s="217" t="s">
        <v>2459</v>
      </c>
      <c r="F2365" s="218" t="s">
        <v>2460</v>
      </c>
      <c r="G2365" s="219" t="s">
        <v>595</v>
      </c>
      <c r="H2365" s="220">
        <v>11</v>
      </c>
      <c r="I2365" s="221"/>
      <c r="J2365" s="222">
        <f>ROUND(I2365*H2365,2)</f>
        <v>0</v>
      </c>
      <c r="K2365" s="218" t="s">
        <v>19</v>
      </c>
      <c r="L2365" s="47"/>
      <c r="M2365" s="223" t="s">
        <v>19</v>
      </c>
      <c r="N2365" s="224" t="s">
        <v>46</v>
      </c>
      <c r="O2365" s="87"/>
      <c r="P2365" s="225">
        <f>O2365*H2365</f>
        <v>0</v>
      </c>
      <c r="Q2365" s="225">
        <v>0</v>
      </c>
      <c r="R2365" s="225">
        <f>Q2365*H2365</f>
        <v>0</v>
      </c>
      <c r="S2365" s="225">
        <v>0</v>
      </c>
      <c r="T2365" s="226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27" t="s">
        <v>231</v>
      </c>
      <c r="AT2365" s="227" t="s">
        <v>227</v>
      </c>
      <c r="AU2365" s="227" t="s">
        <v>93</v>
      </c>
      <c r="AY2365" s="20" t="s">
        <v>224</v>
      </c>
      <c r="BE2365" s="228">
        <f>IF(N2365="základní",J2365,0)</f>
        <v>0</v>
      </c>
      <c r="BF2365" s="228">
        <f>IF(N2365="snížená",J2365,0)</f>
        <v>0</v>
      </c>
      <c r="BG2365" s="228">
        <f>IF(N2365="zákl. přenesená",J2365,0)</f>
        <v>0</v>
      </c>
      <c r="BH2365" s="228">
        <f>IF(N2365="sníž. přenesená",J2365,0)</f>
        <v>0</v>
      </c>
      <c r="BI2365" s="228">
        <f>IF(N2365="nulová",J2365,0)</f>
        <v>0</v>
      </c>
      <c r="BJ2365" s="20" t="s">
        <v>93</v>
      </c>
      <c r="BK2365" s="228">
        <f>ROUND(I2365*H2365,2)</f>
        <v>0</v>
      </c>
      <c r="BL2365" s="20" t="s">
        <v>231</v>
      </c>
      <c r="BM2365" s="227" t="s">
        <v>2461</v>
      </c>
    </row>
    <row r="2366" s="2" customFormat="1" ht="37.8" customHeight="1">
      <c r="A2366" s="41"/>
      <c r="B2366" s="42"/>
      <c r="C2366" s="216" t="s">
        <v>2462</v>
      </c>
      <c r="D2366" s="216" t="s">
        <v>227</v>
      </c>
      <c r="E2366" s="217" t="s">
        <v>2463</v>
      </c>
      <c r="F2366" s="218" t="s">
        <v>2464</v>
      </c>
      <c r="G2366" s="219" t="s">
        <v>595</v>
      </c>
      <c r="H2366" s="220">
        <v>32</v>
      </c>
      <c r="I2366" s="221"/>
      <c r="J2366" s="222">
        <f>ROUND(I2366*H2366,2)</f>
        <v>0</v>
      </c>
      <c r="K2366" s="218" t="s">
        <v>19</v>
      </c>
      <c r="L2366" s="47"/>
      <c r="M2366" s="223" t="s">
        <v>19</v>
      </c>
      <c r="N2366" s="224" t="s">
        <v>46</v>
      </c>
      <c r="O2366" s="87"/>
      <c r="P2366" s="225">
        <f>O2366*H2366</f>
        <v>0</v>
      </c>
      <c r="Q2366" s="225">
        <v>0</v>
      </c>
      <c r="R2366" s="225">
        <f>Q2366*H2366</f>
        <v>0</v>
      </c>
      <c r="S2366" s="225">
        <v>0</v>
      </c>
      <c r="T2366" s="226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7" t="s">
        <v>231</v>
      </c>
      <c r="AT2366" s="227" t="s">
        <v>227</v>
      </c>
      <c r="AU2366" s="227" t="s">
        <v>93</v>
      </c>
      <c r="AY2366" s="20" t="s">
        <v>224</v>
      </c>
      <c r="BE2366" s="228">
        <f>IF(N2366="základní",J2366,0)</f>
        <v>0</v>
      </c>
      <c r="BF2366" s="228">
        <f>IF(N2366="snížená",J2366,0)</f>
        <v>0</v>
      </c>
      <c r="BG2366" s="228">
        <f>IF(N2366="zákl. přenesená",J2366,0)</f>
        <v>0</v>
      </c>
      <c r="BH2366" s="228">
        <f>IF(N2366="sníž. přenesená",J2366,0)</f>
        <v>0</v>
      </c>
      <c r="BI2366" s="228">
        <f>IF(N2366="nulová",J2366,0)</f>
        <v>0</v>
      </c>
      <c r="BJ2366" s="20" t="s">
        <v>93</v>
      </c>
      <c r="BK2366" s="228">
        <f>ROUND(I2366*H2366,2)</f>
        <v>0</v>
      </c>
      <c r="BL2366" s="20" t="s">
        <v>231</v>
      </c>
      <c r="BM2366" s="227" t="s">
        <v>2465</v>
      </c>
    </row>
    <row r="2367" s="2" customFormat="1" ht="24.15" customHeight="1">
      <c r="A2367" s="41"/>
      <c r="B2367" s="42"/>
      <c r="C2367" s="216" t="s">
        <v>2466</v>
      </c>
      <c r="D2367" s="216" t="s">
        <v>227</v>
      </c>
      <c r="E2367" s="217" t="s">
        <v>2467</v>
      </c>
      <c r="F2367" s="218" t="s">
        <v>2468</v>
      </c>
      <c r="G2367" s="219" t="s">
        <v>595</v>
      </c>
      <c r="H2367" s="220">
        <v>2</v>
      </c>
      <c r="I2367" s="221"/>
      <c r="J2367" s="222">
        <f>ROUND(I2367*H2367,2)</f>
        <v>0</v>
      </c>
      <c r="K2367" s="218" t="s">
        <v>19</v>
      </c>
      <c r="L2367" s="47"/>
      <c r="M2367" s="223" t="s">
        <v>19</v>
      </c>
      <c r="N2367" s="224" t="s">
        <v>46</v>
      </c>
      <c r="O2367" s="87"/>
      <c r="P2367" s="225">
        <f>O2367*H2367</f>
        <v>0</v>
      </c>
      <c r="Q2367" s="225">
        <v>0</v>
      </c>
      <c r="R2367" s="225">
        <f>Q2367*H2367</f>
        <v>0</v>
      </c>
      <c r="S2367" s="225">
        <v>0</v>
      </c>
      <c r="T2367" s="226">
        <f>S2367*H2367</f>
        <v>0</v>
      </c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R2367" s="227" t="s">
        <v>231</v>
      </c>
      <c r="AT2367" s="227" t="s">
        <v>227</v>
      </c>
      <c r="AU2367" s="227" t="s">
        <v>93</v>
      </c>
      <c r="AY2367" s="20" t="s">
        <v>224</v>
      </c>
      <c r="BE2367" s="228">
        <f>IF(N2367="základní",J2367,0)</f>
        <v>0</v>
      </c>
      <c r="BF2367" s="228">
        <f>IF(N2367="snížená",J2367,0)</f>
        <v>0</v>
      </c>
      <c r="BG2367" s="228">
        <f>IF(N2367="zákl. přenesená",J2367,0)</f>
        <v>0</v>
      </c>
      <c r="BH2367" s="228">
        <f>IF(N2367="sníž. přenesená",J2367,0)</f>
        <v>0</v>
      </c>
      <c r="BI2367" s="228">
        <f>IF(N2367="nulová",J2367,0)</f>
        <v>0</v>
      </c>
      <c r="BJ2367" s="20" t="s">
        <v>93</v>
      </c>
      <c r="BK2367" s="228">
        <f>ROUND(I2367*H2367,2)</f>
        <v>0</v>
      </c>
      <c r="BL2367" s="20" t="s">
        <v>231</v>
      </c>
      <c r="BM2367" s="227" t="s">
        <v>2469</v>
      </c>
    </row>
    <row r="2368" s="2" customFormat="1" ht="37.8" customHeight="1">
      <c r="A2368" s="41"/>
      <c r="B2368" s="42"/>
      <c r="C2368" s="216" t="s">
        <v>2470</v>
      </c>
      <c r="D2368" s="216" t="s">
        <v>227</v>
      </c>
      <c r="E2368" s="217" t="s">
        <v>2471</v>
      </c>
      <c r="F2368" s="218" t="s">
        <v>2472</v>
      </c>
      <c r="G2368" s="219" t="s">
        <v>595</v>
      </c>
      <c r="H2368" s="220">
        <v>1</v>
      </c>
      <c r="I2368" s="221"/>
      <c r="J2368" s="222">
        <f>ROUND(I2368*H2368,2)</f>
        <v>0</v>
      </c>
      <c r="K2368" s="218" t="s">
        <v>19</v>
      </c>
      <c r="L2368" s="47"/>
      <c r="M2368" s="223" t="s">
        <v>19</v>
      </c>
      <c r="N2368" s="224" t="s">
        <v>46</v>
      </c>
      <c r="O2368" s="87"/>
      <c r="P2368" s="225">
        <f>O2368*H2368</f>
        <v>0</v>
      </c>
      <c r="Q2368" s="225">
        <v>0</v>
      </c>
      <c r="R2368" s="225">
        <f>Q2368*H2368</f>
        <v>0</v>
      </c>
      <c r="S2368" s="225">
        <v>0</v>
      </c>
      <c r="T2368" s="226">
        <f>S2368*H2368</f>
        <v>0</v>
      </c>
      <c r="U2368" s="41"/>
      <c r="V2368" s="41"/>
      <c r="W2368" s="41"/>
      <c r="X2368" s="41"/>
      <c r="Y2368" s="41"/>
      <c r="Z2368" s="41"/>
      <c r="AA2368" s="41"/>
      <c r="AB2368" s="41"/>
      <c r="AC2368" s="41"/>
      <c r="AD2368" s="41"/>
      <c r="AE2368" s="41"/>
      <c r="AR2368" s="227" t="s">
        <v>231</v>
      </c>
      <c r="AT2368" s="227" t="s">
        <v>227</v>
      </c>
      <c r="AU2368" s="227" t="s">
        <v>93</v>
      </c>
      <c r="AY2368" s="20" t="s">
        <v>224</v>
      </c>
      <c r="BE2368" s="228">
        <f>IF(N2368="základní",J2368,0)</f>
        <v>0</v>
      </c>
      <c r="BF2368" s="228">
        <f>IF(N2368="snížená",J2368,0)</f>
        <v>0</v>
      </c>
      <c r="BG2368" s="228">
        <f>IF(N2368="zákl. přenesená",J2368,0)</f>
        <v>0</v>
      </c>
      <c r="BH2368" s="228">
        <f>IF(N2368="sníž. přenesená",J2368,0)</f>
        <v>0</v>
      </c>
      <c r="BI2368" s="228">
        <f>IF(N2368="nulová",J2368,0)</f>
        <v>0</v>
      </c>
      <c r="BJ2368" s="20" t="s">
        <v>93</v>
      </c>
      <c r="BK2368" s="228">
        <f>ROUND(I2368*H2368,2)</f>
        <v>0</v>
      </c>
      <c r="BL2368" s="20" t="s">
        <v>231</v>
      </c>
      <c r="BM2368" s="227" t="s">
        <v>2473</v>
      </c>
    </row>
    <row r="2369" s="2" customFormat="1" ht="33" customHeight="1">
      <c r="A2369" s="41"/>
      <c r="B2369" s="42"/>
      <c r="C2369" s="216" t="s">
        <v>2474</v>
      </c>
      <c r="D2369" s="216" t="s">
        <v>227</v>
      </c>
      <c r="E2369" s="217" t="s">
        <v>2475</v>
      </c>
      <c r="F2369" s="218" t="s">
        <v>2476</v>
      </c>
      <c r="G2369" s="219" t="s">
        <v>595</v>
      </c>
      <c r="H2369" s="220">
        <v>4</v>
      </c>
      <c r="I2369" s="221"/>
      <c r="J2369" s="222">
        <f>ROUND(I2369*H2369,2)</f>
        <v>0</v>
      </c>
      <c r="K2369" s="218" t="s">
        <v>19</v>
      </c>
      <c r="L2369" s="47"/>
      <c r="M2369" s="223" t="s">
        <v>19</v>
      </c>
      <c r="N2369" s="224" t="s">
        <v>46</v>
      </c>
      <c r="O2369" s="87"/>
      <c r="P2369" s="225">
        <f>O2369*H2369</f>
        <v>0</v>
      </c>
      <c r="Q2369" s="225">
        <v>0</v>
      </c>
      <c r="R2369" s="225">
        <f>Q2369*H2369</f>
        <v>0</v>
      </c>
      <c r="S2369" s="225">
        <v>0</v>
      </c>
      <c r="T2369" s="226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7" t="s">
        <v>231</v>
      </c>
      <c r="AT2369" s="227" t="s">
        <v>227</v>
      </c>
      <c r="AU2369" s="227" t="s">
        <v>93</v>
      </c>
      <c r="AY2369" s="20" t="s">
        <v>224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20" t="s">
        <v>93</v>
      </c>
      <c r="BK2369" s="228">
        <f>ROUND(I2369*H2369,2)</f>
        <v>0</v>
      </c>
      <c r="BL2369" s="20" t="s">
        <v>231</v>
      </c>
      <c r="BM2369" s="227" t="s">
        <v>2477</v>
      </c>
    </row>
    <row r="2370" s="2" customFormat="1" ht="24.15" customHeight="1">
      <c r="A2370" s="41"/>
      <c r="B2370" s="42"/>
      <c r="C2370" s="216" t="s">
        <v>2478</v>
      </c>
      <c r="D2370" s="216" t="s">
        <v>227</v>
      </c>
      <c r="E2370" s="217" t="s">
        <v>2479</v>
      </c>
      <c r="F2370" s="218" t="s">
        <v>2480</v>
      </c>
      <c r="G2370" s="219" t="s">
        <v>595</v>
      </c>
      <c r="H2370" s="220">
        <v>61</v>
      </c>
      <c r="I2370" s="221"/>
      <c r="J2370" s="222">
        <f>ROUND(I2370*H2370,2)</f>
        <v>0</v>
      </c>
      <c r="K2370" s="218" t="s">
        <v>19</v>
      </c>
      <c r="L2370" s="47"/>
      <c r="M2370" s="223" t="s">
        <v>19</v>
      </c>
      <c r="N2370" s="224" t="s">
        <v>46</v>
      </c>
      <c r="O2370" s="87"/>
      <c r="P2370" s="225">
        <f>O2370*H2370</f>
        <v>0</v>
      </c>
      <c r="Q2370" s="225">
        <v>0</v>
      </c>
      <c r="R2370" s="225">
        <f>Q2370*H2370</f>
        <v>0</v>
      </c>
      <c r="S2370" s="225">
        <v>0</v>
      </c>
      <c r="T2370" s="226">
        <f>S2370*H2370</f>
        <v>0</v>
      </c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R2370" s="227" t="s">
        <v>231</v>
      </c>
      <c r="AT2370" s="227" t="s">
        <v>227</v>
      </c>
      <c r="AU2370" s="227" t="s">
        <v>93</v>
      </c>
      <c r="AY2370" s="20" t="s">
        <v>224</v>
      </c>
      <c r="BE2370" s="228">
        <f>IF(N2370="základní",J2370,0)</f>
        <v>0</v>
      </c>
      <c r="BF2370" s="228">
        <f>IF(N2370="snížená",J2370,0)</f>
        <v>0</v>
      </c>
      <c r="BG2370" s="228">
        <f>IF(N2370="zákl. přenesená",J2370,0)</f>
        <v>0</v>
      </c>
      <c r="BH2370" s="228">
        <f>IF(N2370="sníž. přenesená",J2370,0)</f>
        <v>0</v>
      </c>
      <c r="BI2370" s="228">
        <f>IF(N2370="nulová",J2370,0)</f>
        <v>0</v>
      </c>
      <c r="BJ2370" s="20" t="s">
        <v>93</v>
      </c>
      <c r="BK2370" s="228">
        <f>ROUND(I2370*H2370,2)</f>
        <v>0</v>
      </c>
      <c r="BL2370" s="20" t="s">
        <v>231</v>
      </c>
      <c r="BM2370" s="227" t="s">
        <v>2481</v>
      </c>
    </row>
    <row r="2371" s="2" customFormat="1" ht="37.8" customHeight="1">
      <c r="A2371" s="41"/>
      <c r="B2371" s="42"/>
      <c r="C2371" s="216" t="s">
        <v>2482</v>
      </c>
      <c r="D2371" s="216" t="s">
        <v>227</v>
      </c>
      <c r="E2371" s="217" t="s">
        <v>2483</v>
      </c>
      <c r="F2371" s="218" t="s">
        <v>2484</v>
      </c>
      <c r="G2371" s="219" t="s">
        <v>595</v>
      </c>
      <c r="H2371" s="220">
        <v>1</v>
      </c>
      <c r="I2371" s="221"/>
      <c r="J2371" s="222">
        <f>ROUND(I2371*H2371,2)</f>
        <v>0</v>
      </c>
      <c r="K2371" s="218" t="s">
        <v>312</v>
      </c>
      <c r="L2371" s="47"/>
      <c r="M2371" s="223" t="s">
        <v>19</v>
      </c>
      <c r="N2371" s="224" t="s">
        <v>46</v>
      </c>
      <c r="O2371" s="87"/>
      <c r="P2371" s="225">
        <f>O2371*H2371</f>
        <v>0</v>
      </c>
      <c r="Q2371" s="225">
        <v>0.00027</v>
      </c>
      <c r="R2371" s="225">
        <f>Q2371*H2371</f>
        <v>0.00027</v>
      </c>
      <c r="S2371" s="225">
        <v>0</v>
      </c>
      <c r="T2371" s="226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27" t="s">
        <v>231</v>
      </c>
      <c r="AT2371" s="227" t="s">
        <v>227</v>
      </c>
      <c r="AU2371" s="227" t="s">
        <v>93</v>
      </c>
      <c r="AY2371" s="20" t="s">
        <v>224</v>
      </c>
      <c r="BE2371" s="228">
        <f>IF(N2371="základní",J2371,0)</f>
        <v>0</v>
      </c>
      <c r="BF2371" s="228">
        <f>IF(N2371="snížená",J2371,0)</f>
        <v>0</v>
      </c>
      <c r="BG2371" s="228">
        <f>IF(N2371="zákl. přenesená",J2371,0)</f>
        <v>0</v>
      </c>
      <c r="BH2371" s="228">
        <f>IF(N2371="sníž. přenesená",J2371,0)</f>
        <v>0</v>
      </c>
      <c r="BI2371" s="228">
        <f>IF(N2371="nulová",J2371,0)</f>
        <v>0</v>
      </c>
      <c r="BJ2371" s="20" t="s">
        <v>93</v>
      </c>
      <c r="BK2371" s="228">
        <f>ROUND(I2371*H2371,2)</f>
        <v>0</v>
      </c>
      <c r="BL2371" s="20" t="s">
        <v>231</v>
      </c>
      <c r="BM2371" s="227" t="s">
        <v>2485</v>
      </c>
    </row>
    <row r="2372" s="2" customFormat="1">
      <c r="A2372" s="41"/>
      <c r="B2372" s="42"/>
      <c r="C2372" s="43"/>
      <c r="D2372" s="267" t="s">
        <v>314</v>
      </c>
      <c r="E2372" s="43"/>
      <c r="F2372" s="268" t="s">
        <v>2486</v>
      </c>
      <c r="G2372" s="43"/>
      <c r="H2372" s="43"/>
      <c r="I2372" s="269"/>
      <c r="J2372" s="43"/>
      <c r="K2372" s="43"/>
      <c r="L2372" s="47"/>
      <c r="M2372" s="270"/>
      <c r="N2372" s="271"/>
      <c r="O2372" s="87"/>
      <c r="P2372" s="87"/>
      <c r="Q2372" s="87"/>
      <c r="R2372" s="87"/>
      <c r="S2372" s="87"/>
      <c r="T2372" s="88"/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T2372" s="20" t="s">
        <v>314</v>
      </c>
      <c r="AU2372" s="20" t="s">
        <v>93</v>
      </c>
    </row>
    <row r="2373" s="14" customFormat="1">
      <c r="A2373" s="14"/>
      <c r="B2373" s="246"/>
      <c r="C2373" s="247"/>
      <c r="D2373" s="231" t="s">
        <v>268</v>
      </c>
      <c r="E2373" s="248" t="s">
        <v>19</v>
      </c>
      <c r="F2373" s="249" t="s">
        <v>2487</v>
      </c>
      <c r="G2373" s="247"/>
      <c r="H2373" s="248" t="s">
        <v>19</v>
      </c>
      <c r="I2373" s="250"/>
      <c r="J2373" s="247"/>
      <c r="K2373" s="247"/>
      <c r="L2373" s="251"/>
      <c r="M2373" s="252"/>
      <c r="N2373" s="253"/>
      <c r="O2373" s="253"/>
      <c r="P2373" s="253"/>
      <c r="Q2373" s="253"/>
      <c r="R2373" s="253"/>
      <c r="S2373" s="253"/>
      <c r="T2373" s="25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5" t="s">
        <v>268</v>
      </c>
      <c r="AU2373" s="255" t="s">
        <v>93</v>
      </c>
      <c r="AV2373" s="14" t="s">
        <v>82</v>
      </c>
      <c r="AW2373" s="14" t="s">
        <v>34</v>
      </c>
      <c r="AX2373" s="14" t="s">
        <v>74</v>
      </c>
      <c r="AY2373" s="255" t="s">
        <v>224</v>
      </c>
    </row>
    <row r="2374" s="13" customFormat="1">
      <c r="A2374" s="13"/>
      <c r="B2374" s="229"/>
      <c r="C2374" s="230"/>
      <c r="D2374" s="231" t="s">
        <v>268</v>
      </c>
      <c r="E2374" s="232" t="s">
        <v>19</v>
      </c>
      <c r="F2374" s="233" t="s">
        <v>82</v>
      </c>
      <c r="G2374" s="230"/>
      <c r="H2374" s="234">
        <v>1</v>
      </c>
      <c r="I2374" s="235"/>
      <c r="J2374" s="230"/>
      <c r="K2374" s="230"/>
      <c r="L2374" s="236"/>
      <c r="M2374" s="237"/>
      <c r="N2374" s="238"/>
      <c r="O2374" s="238"/>
      <c r="P2374" s="238"/>
      <c r="Q2374" s="238"/>
      <c r="R2374" s="238"/>
      <c r="S2374" s="238"/>
      <c r="T2374" s="239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0" t="s">
        <v>268</v>
      </c>
      <c r="AU2374" s="240" t="s">
        <v>93</v>
      </c>
      <c r="AV2374" s="13" t="s">
        <v>93</v>
      </c>
      <c r="AW2374" s="13" t="s">
        <v>34</v>
      </c>
      <c r="AX2374" s="13" t="s">
        <v>74</v>
      </c>
      <c r="AY2374" s="240" t="s">
        <v>224</v>
      </c>
    </row>
    <row r="2375" s="16" customFormat="1">
      <c r="A2375" s="16"/>
      <c r="B2375" s="272"/>
      <c r="C2375" s="273"/>
      <c r="D2375" s="231" t="s">
        <v>268</v>
      </c>
      <c r="E2375" s="274" t="s">
        <v>19</v>
      </c>
      <c r="F2375" s="275" t="s">
        <v>351</v>
      </c>
      <c r="G2375" s="273"/>
      <c r="H2375" s="276">
        <v>1</v>
      </c>
      <c r="I2375" s="277"/>
      <c r="J2375" s="273"/>
      <c r="K2375" s="273"/>
      <c r="L2375" s="278"/>
      <c r="M2375" s="279"/>
      <c r="N2375" s="280"/>
      <c r="O2375" s="280"/>
      <c r="P2375" s="280"/>
      <c r="Q2375" s="280"/>
      <c r="R2375" s="280"/>
      <c r="S2375" s="280"/>
      <c r="T2375" s="281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T2375" s="282" t="s">
        <v>268</v>
      </c>
      <c r="AU2375" s="282" t="s">
        <v>93</v>
      </c>
      <c r="AV2375" s="16" t="s">
        <v>231</v>
      </c>
      <c r="AW2375" s="16" t="s">
        <v>34</v>
      </c>
      <c r="AX2375" s="16" t="s">
        <v>82</v>
      </c>
      <c r="AY2375" s="282" t="s">
        <v>224</v>
      </c>
    </row>
    <row r="2376" s="2" customFormat="1" ht="24.15" customHeight="1">
      <c r="A2376" s="41"/>
      <c r="B2376" s="42"/>
      <c r="C2376" s="286" t="s">
        <v>2488</v>
      </c>
      <c r="D2376" s="286" t="s">
        <v>572</v>
      </c>
      <c r="E2376" s="287" t="s">
        <v>2489</v>
      </c>
      <c r="F2376" s="288" t="s">
        <v>2490</v>
      </c>
      <c r="G2376" s="289" t="s">
        <v>595</v>
      </c>
      <c r="H2376" s="290">
        <v>1</v>
      </c>
      <c r="I2376" s="291"/>
      <c r="J2376" s="292">
        <f>ROUND(I2376*H2376,2)</f>
        <v>0</v>
      </c>
      <c r="K2376" s="288" t="s">
        <v>312</v>
      </c>
      <c r="L2376" s="293"/>
      <c r="M2376" s="294" t="s">
        <v>19</v>
      </c>
      <c r="N2376" s="295" t="s">
        <v>46</v>
      </c>
      <c r="O2376" s="87"/>
      <c r="P2376" s="225">
        <f>O2376*H2376</f>
        <v>0</v>
      </c>
      <c r="Q2376" s="225">
        <v>0.0047000000000000002</v>
      </c>
      <c r="R2376" s="225">
        <f>Q2376*H2376</f>
        <v>0.0047000000000000002</v>
      </c>
      <c r="S2376" s="225">
        <v>0</v>
      </c>
      <c r="T2376" s="226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7" t="s">
        <v>254</v>
      </c>
      <c r="AT2376" s="227" t="s">
        <v>572</v>
      </c>
      <c r="AU2376" s="227" t="s">
        <v>93</v>
      </c>
      <c r="AY2376" s="20" t="s">
        <v>224</v>
      </c>
      <c r="BE2376" s="228">
        <f>IF(N2376="základní",J2376,0)</f>
        <v>0</v>
      </c>
      <c r="BF2376" s="228">
        <f>IF(N2376="snížená",J2376,0)</f>
        <v>0</v>
      </c>
      <c r="BG2376" s="228">
        <f>IF(N2376="zákl. přenesená",J2376,0)</f>
        <v>0</v>
      </c>
      <c r="BH2376" s="228">
        <f>IF(N2376="sníž. přenesená",J2376,0)</f>
        <v>0</v>
      </c>
      <c r="BI2376" s="228">
        <f>IF(N2376="nulová",J2376,0)</f>
        <v>0</v>
      </c>
      <c r="BJ2376" s="20" t="s">
        <v>93</v>
      </c>
      <c r="BK2376" s="228">
        <f>ROUND(I2376*H2376,2)</f>
        <v>0</v>
      </c>
      <c r="BL2376" s="20" t="s">
        <v>231</v>
      </c>
      <c r="BM2376" s="227" t="s">
        <v>2491</v>
      </c>
    </row>
    <row r="2377" s="14" customFormat="1">
      <c r="A2377" s="14"/>
      <c r="B2377" s="246"/>
      <c r="C2377" s="247"/>
      <c r="D2377" s="231" t="s">
        <v>268</v>
      </c>
      <c r="E2377" s="248" t="s">
        <v>19</v>
      </c>
      <c r="F2377" s="249" t="s">
        <v>2487</v>
      </c>
      <c r="G2377" s="247"/>
      <c r="H2377" s="248" t="s">
        <v>19</v>
      </c>
      <c r="I2377" s="250"/>
      <c r="J2377" s="247"/>
      <c r="K2377" s="247"/>
      <c r="L2377" s="251"/>
      <c r="M2377" s="252"/>
      <c r="N2377" s="253"/>
      <c r="O2377" s="253"/>
      <c r="P2377" s="253"/>
      <c r="Q2377" s="253"/>
      <c r="R2377" s="253"/>
      <c r="S2377" s="253"/>
      <c r="T2377" s="25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5" t="s">
        <v>268</v>
      </c>
      <c r="AU2377" s="255" t="s">
        <v>93</v>
      </c>
      <c r="AV2377" s="14" t="s">
        <v>82</v>
      </c>
      <c r="AW2377" s="14" t="s">
        <v>34</v>
      </c>
      <c r="AX2377" s="14" t="s">
        <v>74</v>
      </c>
      <c r="AY2377" s="255" t="s">
        <v>224</v>
      </c>
    </row>
    <row r="2378" s="13" customFormat="1">
      <c r="A2378" s="13"/>
      <c r="B2378" s="229"/>
      <c r="C2378" s="230"/>
      <c r="D2378" s="231" t="s">
        <v>268</v>
      </c>
      <c r="E2378" s="232" t="s">
        <v>19</v>
      </c>
      <c r="F2378" s="233" t="s">
        <v>82</v>
      </c>
      <c r="G2378" s="230"/>
      <c r="H2378" s="234">
        <v>1</v>
      </c>
      <c r="I2378" s="235"/>
      <c r="J2378" s="230"/>
      <c r="K2378" s="230"/>
      <c r="L2378" s="236"/>
      <c r="M2378" s="237"/>
      <c r="N2378" s="238"/>
      <c r="O2378" s="238"/>
      <c r="P2378" s="238"/>
      <c r="Q2378" s="238"/>
      <c r="R2378" s="238"/>
      <c r="S2378" s="238"/>
      <c r="T2378" s="23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40" t="s">
        <v>268</v>
      </c>
      <c r="AU2378" s="240" t="s">
        <v>93</v>
      </c>
      <c r="AV2378" s="13" t="s">
        <v>93</v>
      </c>
      <c r="AW2378" s="13" t="s">
        <v>34</v>
      </c>
      <c r="AX2378" s="13" t="s">
        <v>82</v>
      </c>
      <c r="AY2378" s="240" t="s">
        <v>224</v>
      </c>
    </row>
    <row r="2379" s="2" customFormat="1" ht="37.8" customHeight="1">
      <c r="A2379" s="41"/>
      <c r="B2379" s="42"/>
      <c r="C2379" s="216" t="s">
        <v>2492</v>
      </c>
      <c r="D2379" s="216" t="s">
        <v>227</v>
      </c>
      <c r="E2379" s="217" t="s">
        <v>2255</v>
      </c>
      <c r="F2379" s="218" t="s">
        <v>2256</v>
      </c>
      <c r="G2379" s="219" t="s">
        <v>595</v>
      </c>
      <c r="H2379" s="220">
        <v>6</v>
      </c>
      <c r="I2379" s="221"/>
      <c r="J2379" s="222">
        <f>ROUND(I2379*H2379,2)</f>
        <v>0</v>
      </c>
      <c r="K2379" s="218" t="s">
        <v>312</v>
      </c>
      <c r="L2379" s="47"/>
      <c r="M2379" s="223" t="s">
        <v>19</v>
      </c>
      <c r="N2379" s="224" t="s">
        <v>46</v>
      </c>
      <c r="O2379" s="87"/>
      <c r="P2379" s="225">
        <f>O2379*H2379</f>
        <v>0</v>
      </c>
      <c r="Q2379" s="225">
        <v>3.0000000000000001E-05</v>
      </c>
      <c r="R2379" s="225">
        <f>Q2379*H2379</f>
        <v>0.00018000000000000001</v>
      </c>
      <c r="S2379" s="225">
        <v>0</v>
      </c>
      <c r="T2379" s="226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7" t="s">
        <v>231</v>
      </c>
      <c r="AT2379" s="227" t="s">
        <v>227</v>
      </c>
      <c r="AU2379" s="227" t="s">
        <v>93</v>
      </c>
      <c r="AY2379" s="20" t="s">
        <v>224</v>
      </c>
      <c r="BE2379" s="228">
        <f>IF(N2379="základní",J2379,0)</f>
        <v>0</v>
      </c>
      <c r="BF2379" s="228">
        <f>IF(N2379="snížená",J2379,0)</f>
        <v>0</v>
      </c>
      <c r="BG2379" s="228">
        <f>IF(N2379="zákl. přenesená",J2379,0)</f>
        <v>0</v>
      </c>
      <c r="BH2379" s="228">
        <f>IF(N2379="sníž. přenesená",J2379,0)</f>
        <v>0</v>
      </c>
      <c r="BI2379" s="228">
        <f>IF(N2379="nulová",J2379,0)</f>
        <v>0</v>
      </c>
      <c r="BJ2379" s="20" t="s">
        <v>93</v>
      </c>
      <c r="BK2379" s="228">
        <f>ROUND(I2379*H2379,2)</f>
        <v>0</v>
      </c>
      <c r="BL2379" s="20" t="s">
        <v>231</v>
      </c>
      <c r="BM2379" s="227" t="s">
        <v>2493</v>
      </c>
    </row>
    <row r="2380" s="2" customFormat="1">
      <c r="A2380" s="41"/>
      <c r="B2380" s="42"/>
      <c r="C2380" s="43"/>
      <c r="D2380" s="267" t="s">
        <v>314</v>
      </c>
      <c r="E2380" s="43"/>
      <c r="F2380" s="268" t="s">
        <v>2258</v>
      </c>
      <c r="G2380" s="43"/>
      <c r="H2380" s="43"/>
      <c r="I2380" s="269"/>
      <c r="J2380" s="43"/>
      <c r="K2380" s="43"/>
      <c r="L2380" s="47"/>
      <c r="M2380" s="270"/>
      <c r="N2380" s="271"/>
      <c r="O2380" s="87"/>
      <c r="P2380" s="87"/>
      <c r="Q2380" s="87"/>
      <c r="R2380" s="87"/>
      <c r="S2380" s="87"/>
      <c r="T2380" s="88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T2380" s="20" t="s">
        <v>314</v>
      </c>
      <c r="AU2380" s="20" t="s">
        <v>93</v>
      </c>
    </row>
    <row r="2381" s="14" customFormat="1">
      <c r="A2381" s="14"/>
      <c r="B2381" s="246"/>
      <c r="C2381" s="247"/>
      <c r="D2381" s="231" t="s">
        <v>268</v>
      </c>
      <c r="E2381" s="248" t="s">
        <v>19</v>
      </c>
      <c r="F2381" s="249" t="s">
        <v>2494</v>
      </c>
      <c r="G2381" s="247"/>
      <c r="H2381" s="248" t="s">
        <v>19</v>
      </c>
      <c r="I2381" s="250"/>
      <c r="J2381" s="247"/>
      <c r="K2381" s="247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268</v>
      </c>
      <c r="AU2381" s="255" t="s">
        <v>93</v>
      </c>
      <c r="AV2381" s="14" t="s">
        <v>82</v>
      </c>
      <c r="AW2381" s="14" t="s">
        <v>34</v>
      </c>
      <c r="AX2381" s="14" t="s">
        <v>74</v>
      </c>
      <c r="AY2381" s="255" t="s">
        <v>224</v>
      </c>
    </row>
    <row r="2382" s="13" customFormat="1">
      <c r="A2382" s="13"/>
      <c r="B2382" s="229"/>
      <c r="C2382" s="230"/>
      <c r="D2382" s="231" t="s">
        <v>268</v>
      </c>
      <c r="E2382" s="232" t="s">
        <v>19</v>
      </c>
      <c r="F2382" s="233" t="s">
        <v>246</v>
      </c>
      <c r="G2382" s="230"/>
      <c r="H2382" s="234">
        <v>6</v>
      </c>
      <c r="I2382" s="235"/>
      <c r="J2382" s="230"/>
      <c r="K2382" s="230"/>
      <c r="L2382" s="236"/>
      <c r="M2382" s="237"/>
      <c r="N2382" s="238"/>
      <c r="O2382" s="238"/>
      <c r="P2382" s="238"/>
      <c r="Q2382" s="238"/>
      <c r="R2382" s="238"/>
      <c r="S2382" s="238"/>
      <c r="T2382" s="239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0" t="s">
        <v>268</v>
      </c>
      <c r="AU2382" s="240" t="s">
        <v>93</v>
      </c>
      <c r="AV2382" s="13" t="s">
        <v>93</v>
      </c>
      <c r="AW2382" s="13" t="s">
        <v>34</v>
      </c>
      <c r="AX2382" s="13" t="s">
        <v>82</v>
      </c>
      <c r="AY2382" s="240" t="s">
        <v>224</v>
      </c>
    </row>
    <row r="2383" s="2" customFormat="1" ht="24.15" customHeight="1">
      <c r="A2383" s="41"/>
      <c r="B2383" s="42"/>
      <c r="C2383" s="286" t="s">
        <v>2495</v>
      </c>
      <c r="D2383" s="286" t="s">
        <v>572</v>
      </c>
      <c r="E2383" s="287" t="s">
        <v>2261</v>
      </c>
      <c r="F2383" s="288" t="s">
        <v>2262</v>
      </c>
      <c r="G2383" s="289" t="s">
        <v>595</v>
      </c>
      <c r="H2383" s="290">
        <v>6</v>
      </c>
      <c r="I2383" s="291"/>
      <c r="J2383" s="292">
        <f>ROUND(I2383*H2383,2)</f>
        <v>0</v>
      </c>
      <c r="K2383" s="288" t="s">
        <v>312</v>
      </c>
      <c r="L2383" s="293"/>
      <c r="M2383" s="294" t="s">
        <v>19</v>
      </c>
      <c r="N2383" s="295" t="s">
        <v>46</v>
      </c>
      <c r="O2383" s="87"/>
      <c r="P2383" s="225">
        <f>O2383*H2383</f>
        <v>0</v>
      </c>
      <c r="Q2383" s="225">
        <v>0.0022000000000000001</v>
      </c>
      <c r="R2383" s="225">
        <f>Q2383*H2383</f>
        <v>0.0132</v>
      </c>
      <c r="S2383" s="225">
        <v>0</v>
      </c>
      <c r="T2383" s="226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7" t="s">
        <v>254</v>
      </c>
      <c r="AT2383" s="227" t="s">
        <v>572</v>
      </c>
      <c r="AU2383" s="227" t="s">
        <v>93</v>
      </c>
      <c r="AY2383" s="20" t="s">
        <v>224</v>
      </c>
      <c r="BE2383" s="228">
        <f>IF(N2383="základní",J2383,0)</f>
        <v>0</v>
      </c>
      <c r="BF2383" s="228">
        <f>IF(N2383="snížená",J2383,0)</f>
        <v>0</v>
      </c>
      <c r="BG2383" s="228">
        <f>IF(N2383="zákl. přenesená",J2383,0)</f>
        <v>0</v>
      </c>
      <c r="BH2383" s="228">
        <f>IF(N2383="sníž. přenesená",J2383,0)</f>
        <v>0</v>
      </c>
      <c r="BI2383" s="228">
        <f>IF(N2383="nulová",J2383,0)</f>
        <v>0</v>
      </c>
      <c r="BJ2383" s="20" t="s">
        <v>93</v>
      </c>
      <c r="BK2383" s="228">
        <f>ROUND(I2383*H2383,2)</f>
        <v>0</v>
      </c>
      <c r="BL2383" s="20" t="s">
        <v>231</v>
      </c>
      <c r="BM2383" s="227" t="s">
        <v>2496</v>
      </c>
    </row>
    <row r="2384" s="14" customFormat="1">
      <c r="A2384" s="14"/>
      <c r="B2384" s="246"/>
      <c r="C2384" s="247"/>
      <c r="D2384" s="231" t="s">
        <v>268</v>
      </c>
      <c r="E2384" s="248" t="s">
        <v>19</v>
      </c>
      <c r="F2384" s="249" t="s">
        <v>2494</v>
      </c>
      <c r="G2384" s="247"/>
      <c r="H2384" s="248" t="s">
        <v>19</v>
      </c>
      <c r="I2384" s="250"/>
      <c r="J2384" s="247"/>
      <c r="K2384" s="247"/>
      <c r="L2384" s="251"/>
      <c r="M2384" s="252"/>
      <c r="N2384" s="253"/>
      <c r="O2384" s="253"/>
      <c r="P2384" s="253"/>
      <c r="Q2384" s="253"/>
      <c r="R2384" s="253"/>
      <c r="S2384" s="253"/>
      <c r="T2384" s="25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5" t="s">
        <v>268</v>
      </c>
      <c r="AU2384" s="255" t="s">
        <v>93</v>
      </c>
      <c r="AV2384" s="14" t="s">
        <v>82</v>
      </c>
      <c r="AW2384" s="14" t="s">
        <v>34</v>
      </c>
      <c r="AX2384" s="14" t="s">
        <v>74</v>
      </c>
      <c r="AY2384" s="255" t="s">
        <v>224</v>
      </c>
    </row>
    <row r="2385" s="13" customFormat="1">
      <c r="A2385" s="13"/>
      <c r="B2385" s="229"/>
      <c r="C2385" s="230"/>
      <c r="D2385" s="231" t="s">
        <v>268</v>
      </c>
      <c r="E2385" s="232" t="s">
        <v>19</v>
      </c>
      <c r="F2385" s="233" t="s">
        <v>246</v>
      </c>
      <c r="G2385" s="230"/>
      <c r="H2385" s="234">
        <v>6</v>
      </c>
      <c r="I2385" s="235"/>
      <c r="J2385" s="230"/>
      <c r="K2385" s="230"/>
      <c r="L2385" s="236"/>
      <c r="M2385" s="237"/>
      <c r="N2385" s="238"/>
      <c r="O2385" s="238"/>
      <c r="P2385" s="238"/>
      <c r="Q2385" s="238"/>
      <c r="R2385" s="238"/>
      <c r="S2385" s="238"/>
      <c r="T2385" s="239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0" t="s">
        <v>268</v>
      </c>
      <c r="AU2385" s="240" t="s">
        <v>93</v>
      </c>
      <c r="AV2385" s="13" t="s">
        <v>93</v>
      </c>
      <c r="AW2385" s="13" t="s">
        <v>34</v>
      </c>
      <c r="AX2385" s="13" t="s">
        <v>82</v>
      </c>
      <c r="AY2385" s="240" t="s">
        <v>224</v>
      </c>
    </row>
    <row r="2386" s="2" customFormat="1" ht="37.8" customHeight="1">
      <c r="A2386" s="41"/>
      <c r="B2386" s="42"/>
      <c r="C2386" s="216" t="s">
        <v>2497</v>
      </c>
      <c r="D2386" s="216" t="s">
        <v>227</v>
      </c>
      <c r="E2386" s="217" t="s">
        <v>2498</v>
      </c>
      <c r="F2386" s="218" t="s">
        <v>2499</v>
      </c>
      <c r="G2386" s="219" t="s">
        <v>595</v>
      </c>
      <c r="H2386" s="220">
        <v>85</v>
      </c>
      <c r="I2386" s="221"/>
      <c r="J2386" s="222">
        <f>ROUND(I2386*H2386,2)</f>
        <v>0</v>
      </c>
      <c r="K2386" s="218" t="s">
        <v>312</v>
      </c>
      <c r="L2386" s="47"/>
      <c r="M2386" s="223" t="s">
        <v>19</v>
      </c>
      <c r="N2386" s="224" t="s">
        <v>46</v>
      </c>
      <c r="O2386" s="87"/>
      <c r="P2386" s="225">
        <f>O2386*H2386</f>
        <v>0</v>
      </c>
      <c r="Q2386" s="225">
        <v>3.0000000000000001E-05</v>
      </c>
      <c r="R2386" s="225">
        <f>Q2386*H2386</f>
        <v>0.0025500000000000002</v>
      </c>
      <c r="S2386" s="225">
        <v>0</v>
      </c>
      <c r="T2386" s="226">
        <f>S2386*H2386</f>
        <v>0</v>
      </c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R2386" s="227" t="s">
        <v>231</v>
      </c>
      <c r="AT2386" s="227" t="s">
        <v>227</v>
      </c>
      <c r="AU2386" s="227" t="s">
        <v>93</v>
      </c>
      <c r="AY2386" s="20" t="s">
        <v>224</v>
      </c>
      <c r="BE2386" s="228">
        <f>IF(N2386="základní",J2386,0)</f>
        <v>0</v>
      </c>
      <c r="BF2386" s="228">
        <f>IF(N2386="snížená",J2386,0)</f>
        <v>0</v>
      </c>
      <c r="BG2386" s="228">
        <f>IF(N2386="zákl. přenesená",J2386,0)</f>
        <v>0</v>
      </c>
      <c r="BH2386" s="228">
        <f>IF(N2386="sníž. přenesená",J2386,0)</f>
        <v>0</v>
      </c>
      <c r="BI2386" s="228">
        <f>IF(N2386="nulová",J2386,0)</f>
        <v>0</v>
      </c>
      <c r="BJ2386" s="20" t="s">
        <v>93</v>
      </c>
      <c r="BK2386" s="228">
        <f>ROUND(I2386*H2386,2)</f>
        <v>0</v>
      </c>
      <c r="BL2386" s="20" t="s">
        <v>231</v>
      </c>
      <c r="BM2386" s="227" t="s">
        <v>2500</v>
      </c>
    </row>
    <row r="2387" s="2" customFormat="1">
      <c r="A2387" s="41"/>
      <c r="B2387" s="42"/>
      <c r="C2387" s="43"/>
      <c r="D2387" s="267" t="s">
        <v>314</v>
      </c>
      <c r="E2387" s="43"/>
      <c r="F2387" s="268" t="s">
        <v>2501</v>
      </c>
      <c r="G2387" s="43"/>
      <c r="H2387" s="43"/>
      <c r="I2387" s="269"/>
      <c r="J2387" s="43"/>
      <c r="K2387" s="43"/>
      <c r="L2387" s="47"/>
      <c r="M2387" s="270"/>
      <c r="N2387" s="271"/>
      <c r="O2387" s="87"/>
      <c r="P2387" s="87"/>
      <c r="Q2387" s="87"/>
      <c r="R2387" s="87"/>
      <c r="S2387" s="87"/>
      <c r="T2387" s="88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T2387" s="20" t="s">
        <v>314</v>
      </c>
      <c r="AU2387" s="20" t="s">
        <v>93</v>
      </c>
    </row>
    <row r="2388" s="14" customFormat="1">
      <c r="A2388" s="14"/>
      <c r="B2388" s="246"/>
      <c r="C2388" s="247"/>
      <c r="D2388" s="231" t="s">
        <v>268</v>
      </c>
      <c r="E2388" s="248" t="s">
        <v>19</v>
      </c>
      <c r="F2388" s="249" t="s">
        <v>2502</v>
      </c>
      <c r="G2388" s="247"/>
      <c r="H2388" s="248" t="s">
        <v>19</v>
      </c>
      <c r="I2388" s="250"/>
      <c r="J2388" s="247"/>
      <c r="K2388" s="247"/>
      <c r="L2388" s="251"/>
      <c r="M2388" s="252"/>
      <c r="N2388" s="253"/>
      <c r="O2388" s="253"/>
      <c r="P2388" s="253"/>
      <c r="Q2388" s="253"/>
      <c r="R2388" s="253"/>
      <c r="S2388" s="253"/>
      <c r="T2388" s="25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5" t="s">
        <v>268</v>
      </c>
      <c r="AU2388" s="255" t="s">
        <v>93</v>
      </c>
      <c r="AV2388" s="14" t="s">
        <v>82</v>
      </c>
      <c r="AW2388" s="14" t="s">
        <v>34</v>
      </c>
      <c r="AX2388" s="14" t="s">
        <v>74</v>
      </c>
      <c r="AY2388" s="255" t="s">
        <v>224</v>
      </c>
    </row>
    <row r="2389" s="13" customFormat="1">
      <c r="A2389" s="13"/>
      <c r="B2389" s="229"/>
      <c r="C2389" s="230"/>
      <c r="D2389" s="231" t="s">
        <v>268</v>
      </c>
      <c r="E2389" s="232" t="s">
        <v>19</v>
      </c>
      <c r="F2389" s="233" t="s">
        <v>2503</v>
      </c>
      <c r="G2389" s="230"/>
      <c r="H2389" s="234">
        <v>85</v>
      </c>
      <c r="I2389" s="235"/>
      <c r="J2389" s="230"/>
      <c r="K2389" s="230"/>
      <c r="L2389" s="236"/>
      <c r="M2389" s="237"/>
      <c r="N2389" s="238"/>
      <c r="O2389" s="238"/>
      <c r="P2389" s="238"/>
      <c r="Q2389" s="238"/>
      <c r="R2389" s="238"/>
      <c r="S2389" s="238"/>
      <c r="T2389" s="239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0" t="s">
        <v>268</v>
      </c>
      <c r="AU2389" s="240" t="s">
        <v>93</v>
      </c>
      <c r="AV2389" s="13" t="s">
        <v>93</v>
      </c>
      <c r="AW2389" s="13" t="s">
        <v>34</v>
      </c>
      <c r="AX2389" s="13" t="s">
        <v>82</v>
      </c>
      <c r="AY2389" s="240" t="s">
        <v>224</v>
      </c>
    </row>
    <row r="2390" s="2" customFormat="1" ht="24.15" customHeight="1">
      <c r="A2390" s="41"/>
      <c r="B2390" s="42"/>
      <c r="C2390" s="286" t="s">
        <v>2504</v>
      </c>
      <c r="D2390" s="286" t="s">
        <v>572</v>
      </c>
      <c r="E2390" s="287" t="s">
        <v>2240</v>
      </c>
      <c r="F2390" s="288" t="s">
        <v>2241</v>
      </c>
      <c r="G2390" s="289" t="s">
        <v>595</v>
      </c>
      <c r="H2390" s="290">
        <v>85</v>
      </c>
      <c r="I2390" s="291"/>
      <c r="J2390" s="292">
        <f>ROUND(I2390*H2390,2)</f>
        <v>0</v>
      </c>
      <c r="K2390" s="288" t="s">
        <v>312</v>
      </c>
      <c r="L2390" s="293"/>
      <c r="M2390" s="294" t="s">
        <v>19</v>
      </c>
      <c r="N2390" s="295" t="s">
        <v>46</v>
      </c>
      <c r="O2390" s="87"/>
      <c r="P2390" s="225">
        <f>O2390*H2390</f>
        <v>0</v>
      </c>
      <c r="Q2390" s="225">
        <v>0.0014</v>
      </c>
      <c r="R2390" s="225">
        <f>Q2390*H2390</f>
        <v>0.119</v>
      </c>
      <c r="S2390" s="225">
        <v>0</v>
      </c>
      <c r="T2390" s="226">
        <f>S2390*H2390</f>
        <v>0</v>
      </c>
      <c r="U2390" s="41"/>
      <c r="V2390" s="41"/>
      <c r="W2390" s="41"/>
      <c r="X2390" s="41"/>
      <c r="Y2390" s="41"/>
      <c r="Z2390" s="41"/>
      <c r="AA2390" s="41"/>
      <c r="AB2390" s="41"/>
      <c r="AC2390" s="41"/>
      <c r="AD2390" s="41"/>
      <c r="AE2390" s="41"/>
      <c r="AR2390" s="227" t="s">
        <v>254</v>
      </c>
      <c r="AT2390" s="227" t="s">
        <v>572</v>
      </c>
      <c r="AU2390" s="227" t="s">
        <v>93</v>
      </c>
      <c r="AY2390" s="20" t="s">
        <v>224</v>
      </c>
      <c r="BE2390" s="228">
        <f>IF(N2390="základní",J2390,0)</f>
        <v>0</v>
      </c>
      <c r="BF2390" s="228">
        <f>IF(N2390="snížená",J2390,0)</f>
        <v>0</v>
      </c>
      <c r="BG2390" s="228">
        <f>IF(N2390="zákl. přenesená",J2390,0)</f>
        <v>0</v>
      </c>
      <c r="BH2390" s="228">
        <f>IF(N2390="sníž. přenesená",J2390,0)</f>
        <v>0</v>
      </c>
      <c r="BI2390" s="228">
        <f>IF(N2390="nulová",J2390,0)</f>
        <v>0</v>
      </c>
      <c r="BJ2390" s="20" t="s">
        <v>93</v>
      </c>
      <c r="BK2390" s="228">
        <f>ROUND(I2390*H2390,2)</f>
        <v>0</v>
      </c>
      <c r="BL2390" s="20" t="s">
        <v>231</v>
      </c>
      <c r="BM2390" s="227" t="s">
        <v>2505</v>
      </c>
    </row>
    <row r="2391" s="14" customFormat="1">
      <c r="A2391" s="14"/>
      <c r="B2391" s="246"/>
      <c r="C2391" s="247"/>
      <c r="D2391" s="231" t="s">
        <v>268</v>
      </c>
      <c r="E2391" s="248" t="s">
        <v>19</v>
      </c>
      <c r="F2391" s="249" t="s">
        <v>2502</v>
      </c>
      <c r="G2391" s="247"/>
      <c r="H2391" s="248" t="s">
        <v>19</v>
      </c>
      <c r="I2391" s="250"/>
      <c r="J2391" s="247"/>
      <c r="K2391" s="247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268</v>
      </c>
      <c r="AU2391" s="255" t="s">
        <v>93</v>
      </c>
      <c r="AV2391" s="14" t="s">
        <v>82</v>
      </c>
      <c r="AW2391" s="14" t="s">
        <v>34</v>
      </c>
      <c r="AX2391" s="14" t="s">
        <v>74</v>
      </c>
      <c r="AY2391" s="255" t="s">
        <v>224</v>
      </c>
    </row>
    <row r="2392" s="13" customFormat="1">
      <c r="A2392" s="13"/>
      <c r="B2392" s="229"/>
      <c r="C2392" s="230"/>
      <c r="D2392" s="231" t="s">
        <v>268</v>
      </c>
      <c r="E2392" s="232" t="s">
        <v>19</v>
      </c>
      <c r="F2392" s="233" t="s">
        <v>2503</v>
      </c>
      <c r="G2392" s="230"/>
      <c r="H2392" s="234">
        <v>85</v>
      </c>
      <c r="I2392" s="235"/>
      <c r="J2392" s="230"/>
      <c r="K2392" s="230"/>
      <c r="L2392" s="236"/>
      <c r="M2392" s="237"/>
      <c r="N2392" s="238"/>
      <c r="O2392" s="238"/>
      <c r="P2392" s="238"/>
      <c r="Q2392" s="238"/>
      <c r="R2392" s="238"/>
      <c r="S2392" s="238"/>
      <c r="T2392" s="239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0" t="s">
        <v>268</v>
      </c>
      <c r="AU2392" s="240" t="s">
        <v>93</v>
      </c>
      <c r="AV2392" s="13" t="s">
        <v>93</v>
      </c>
      <c r="AW2392" s="13" t="s">
        <v>34</v>
      </c>
      <c r="AX2392" s="13" t="s">
        <v>82</v>
      </c>
      <c r="AY2392" s="240" t="s">
        <v>224</v>
      </c>
    </row>
    <row r="2393" s="2" customFormat="1" ht="37.8" customHeight="1">
      <c r="A2393" s="41"/>
      <c r="B2393" s="42"/>
      <c r="C2393" s="216" t="s">
        <v>2506</v>
      </c>
      <c r="D2393" s="216" t="s">
        <v>227</v>
      </c>
      <c r="E2393" s="217" t="s">
        <v>2507</v>
      </c>
      <c r="F2393" s="218" t="s">
        <v>2508</v>
      </c>
      <c r="G2393" s="219" t="s">
        <v>595</v>
      </c>
      <c r="H2393" s="220">
        <v>2</v>
      </c>
      <c r="I2393" s="221"/>
      <c r="J2393" s="222">
        <f>ROUND(I2393*H2393,2)</f>
        <v>0</v>
      </c>
      <c r="K2393" s="218" t="s">
        <v>312</v>
      </c>
      <c r="L2393" s="47"/>
      <c r="M2393" s="223" t="s">
        <v>19</v>
      </c>
      <c r="N2393" s="224" t="s">
        <v>46</v>
      </c>
      <c r="O2393" s="87"/>
      <c r="P2393" s="225">
        <f>O2393*H2393</f>
        <v>0</v>
      </c>
      <c r="Q2393" s="225">
        <v>0.00027</v>
      </c>
      <c r="R2393" s="225">
        <f>Q2393*H2393</f>
        <v>0.00054000000000000001</v>
      </c>
      <c r="S2393" s="225">
        <v>0</v>
      </c>
      <c r="T2393" s="226">
        <f>S2393*H2393</f>
        <v>0</v>
      </c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R2393" s="227" t="s">
        <v>231</v>
      </c>
      <c r="AT2393" s="227" t="s">
        <v>227</v>
      </c>
      <c r="AU2393" s="227" t="s">
        <v>93</v>
      </c>
      <c r="AY2393" s="20" t="s">
        <v>224</v>
      </c>
      <c r="BE2393" s="228">
        <f>IF(N2393="základní",J2393,0)</f>
        <v>0</v>
      </c>
      <c r="BF2393" s="228">
        <f>IF(N2393="snížená",J2393,0)</f>
        <v>0</v>
      </c>
      <c r="BG2393" s="228">
        <f>IF(N2393="zákl. přenesená",J2393,0)</f>
        <v>0</v>
      </c>
      <c r="BH2393" s="228">
        <f>IF(N2393="sníž. přenesená",J2393,0)</f>
        <v>0</v>
      </c>
      <c r="BI2393" s="228">
        <f>IF(N2393="nulová",J2393,0)</f>
        <v>0</v>
      </c>
      <c r="BJ2393" s="20" t="s">
        <v>93</v>
      </c>
      <c r="BK2393" s="228">
        <f>ROUND(I2393*H2393,2)</f>
        <v>0</v>
      </c>
      <c r="BL2393" s="20" t="s">
        <v>231</v>
      </c>
      <c r="BM2393" s="227" t="s">
        <v>2509</v>
      </c>
    </row>
    <row r="2394" s="2" customFormat="1">
      <c r="A2394" s="41"/>
      <c r="B2394" s="42"/>
      <c r="C2394" s="43"/>
      <c r="D2394" s="267" t="s">
        <v>314</v>
      </c>
      <c r="E2394" s="43"/>
      <c r="F2394" s="268" t="s">
        <v>2510</v>
      </c>
      <c r="G2394" s="43"/>
      <c r="H2394" s="43"/>
      <c r="I2394" s="269"/>
      <c r="J2394" s="43"/>
      <c r="K2394" s="43"/>
      <c r="L2394" s="47"/>
      <c r="M2394" s="270"/>
      <c r="N2394" s="271"/>
      <c r="O2394" s="87"/>
      <c r="P2394" s="87"/>
      <c r="Q2394" s="87"/>
      <c r="R2394" s="87"/>
      <c r="S2394" s="87"/>
      <c r="T2394" s="88"/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T2394" s="20" t="s">
        <v>314</v>
      </c>
      <c r="AU2394" s="20" t="s">
        <v>93</v>
      </c>
    </row>
    <row r="2395" s="14" customFormat="1">
      <c r="A2395" s="14"/>
      <c r="B2395" s="246"/>
      <c r="C2395" s="247"/>
      <c r="D2395" s="231" t="s">
        <v>268</v>
      </c>
      <c r="E2395" s="248" t="s">
        <v>19</v>
      </c>
      <c r="F2395" s="249" t="s">
        <v>2511</v>
      </c>
      <c r="G2395" s="247"/>
      <c r="H2395" s="248" t="s">
        <v>19</v>
      </c>
      <c r="I2395" s="250"/>
      <c r="J2395" s="247"/>
      <c r="K2395" s="247"/>
      <c r="L2395" s="251"/>
      <c r="M2395" s="252"/>
      <c r="N2395" s="253"/>
      <c r="O2395" s="253"/>
      <c r="P2395" s="253"/>
      <c r="Q2395" s="253"/>
      <c r="R2395" s="253"/>
      <c r="S2395" s="253"/>
      <c r="T2395" s="25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5" t="s">
        <v>268</v>
      </c>
      <c r="AU2395" s="255" t="s">
        <v>93</v>
      </c>
      <c r="AV2395" s="14" t="s">
        <v>82</v>
      </c>
      <c r="AW2395" s="14" t="s">
        <v>34</v>
      </c>
      <c r="AX2395" s="14" t="s">
        <v>74</v>
      </c>
      <c r="AY2395" s="255" t="s">
        <v>224</v>
      </c>
    </row>
    <row r="2396" s="13" customFormat="1">
      <c r="A2396" s="13"/>
      <c r="B2396" s="229"/>
      <c r="C2396" s="230"/>
      <c r="D2396" s="231" t="s">
        <v>268</v>
      </c>
      <c r="E2396" s="232" t="s">
        <v>19</v>
      </c>
      <c r="F2396" s="233" t="s">
        <v>93</v>
      </c>
      <c r="G2396" s="230"/>
      <c r="H2396" s="234">
        <v>2</v>
      </c>
      <c r="I2396" s="235"/>
      <c r="J2396" s="230"/>
      <c r="K2396" s="230"/>
      <c r="L2396" s="236"/>
      <c r="M2396" s="237"/>
      <c r="N2396" s="238"/>
      <c r="O2396" s="238"/>
      <c r="P2396" s="238"/>
      <c r="Q2396" s="238"/>
      <c r="R2396" s="238"/>
      <c r="S2396" s="238"/>
      <c r="T2396" s="23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0" t="s">
        <v>268</v>
      </c>
      <c r="AU2396" s="240" t="s">
        <v>93</v>
      </c>
      <c r="AV2396" s="13" t="s">
        <v>93</v>
      </c>
      <c r="AW2396" s="13" t="s">
        <v>34</v>
      </c>
      <c r="AX2396" s="13" t="s">
        <v>82</v>
      </c>
      <c r="AY2396" s="240" t="s">
        <v>224</v>
      </c>
    </row>
    <row r="2397" s="2" customFormat="1" ht="24.15" customHeight="1">
      <c r="A2397" s="41"/>
      <c r="B2397" s="42"/>
      <c r="C2397" s="286" t="s">
        <v>2512</v>
      </c>
      <c r="D2397" s="286" t="s">
        <v>572</v>
      </c>
      <c r="E2397" s="287" t="s">
        <v>2489</v>
      </c>
      <c r="F2397" s="288" t="s">
        <v>2490</v>
      </c>
      <c r="G2397" s="289" t="s">
        <v>595</v>
      </c>
      <c r="H2397" s="290">
        <v>2</v>
      </c>
      <c r="I2397" s="291"/>
      <c r="J2397" s="292">
        <f>ROUND(I2397*H2397,2)</f>
        <v>0</v>
      </c>
      <c r="K2397" s="288" t="s">
        <v>312</v>
      </c>
      <c r="L2397" s="293"/>
      <c r="M2397" s="294" t="s">
        <v>19</v>
      </c>
      <c r="N2397" s="295" t="s">
        <v>46</v>
      </c>
      <c r="O2397" s="87"/>
      <c r="P2397" s="225">
        <f>O2397*H2397</f>
        <v>0</v>
      </c>
      <c r="Q2397" s="225">
        <v>0.0047000000000000002</v>
      </c>
      <c r="R2397" s="225">
        <f>Q2397*H2397</f>
        <v>0.0094000000000000004</v>
      </c>
      <c r="S2397" s="225">
        <v>0</v>
      </c>
      <c r="T2397" s="226">
        <f>S2397*H2397</f>
        <v>0</v>
      </c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R2397" s="227" t="s">
        <v>254</v>
      </c>
      <c r="AT2397" s="227" t="s">
        <v>572</v>
      </c>
      <c r="AU2397" s="227" t="s">
        <v>93</v>
      </c>
      <c r="AY2397" s="20" t="s">
        <v>224</v>
      </c>
      <c r="BE2397" s="228">
        <f>IF(N2397="základní",J2397,0)</f>
        <v>0</v>
      </c>
      <c r="BF2397" s="228">
        <f>IF(N2397="snížená",J2397,0)</f>
        <v>0</v>
      </c>
      <c r="BG2397" s="228">
        <f>IF(N2397="zákl. přenesená",J2397,0)</f>
        <v>0</v>
      </c>
      <c r="BH2397" s="228">
        <f>IF(N2397="sníž. přenesená",J2397,0)</f>
        <v>0</v>
      </c>
      <c r="BI2397" s="228">
        <f>IF(N2397="nulová",J2397,0)</f>
        <v>0</v>
      </c>
      <c r="BJ2397" s="20" t="s">
        <v>93</v>
      </c>
      <c r="BK2397" s="228">
        <f>ROUND(I2397*H2397,2)</f>
        <v>0</v>
      </c>
      <c r="BL2397" s="20" t="s">
        <v>231</v>
      </c>
      <c r="BM2397" s="227" t="s">
        <v>2513</v>
      </c>
    </row>
    <row r="2398" s="14" customFormat="1">
      <c r="A2398" s="14"/>
      <c r="B2398" s="246"/>
      <c r="C2398" s="247"/>
      <c r="D2398" s="231" t="s">
        <v>268</v>
      </c>
      <c r="E2398" s="248" t="s">
        <v>19</v>
      </c>
      <c r="F2398" s="249" t="s">
        <v>2511</v>
      </c>
      <c r="G2398" s="247"/>
      <c r="H2398" s="248" t="s">
        <v>19</v>
      </c>
      <c r="I2398" s="250"/>
      <c r="J2398" s="247"/>
      <c r="K2398" s="247"/>
      <c r="L2398" s="251"/>
      <c r="M2398" s="252"/>
      <c r="N2398" s="253"/>
      <c r="O2398" s="253"/>
      <c r="P2398" s="253"/>
      <c r="Q2398" s="253"/>
      <c r="R2398" s="253"/>
      <c r="S2398" s="253"/>
      <c r="T2398" s="25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5" t="s">
        <v>268</v>
      </c>
      <c r="AU2398" s="255" t="s">
        <v>93</v>
      </c>
      <c r="AV2398" s="14" t="s">
        <v>82</v>
      </c>
      <c r="AW2398" s="14" t="s">
        <v>34</v>
      </c>
      <c r="AX2398" s="14" t="s">
        <v>74</v>
      </c>
      <c r="AY2398" s="255" t="s">
        <v>224</v>
      </c>
    </row>
    <row r="2399" s="13" customFormat="1">
      <c r="A2399" s="13"/>
      <c r="B2399" s="229"/>
      <c r="C2399" s="230"/>
      <c r="D2399" s="231" t="s">
        <v>268</v>
      </c>
      <c r="E2399" s="232" t="s">
        <v>19</v>
      </c>
      <c r="F2399" s="233" t="s">
        <v>93</v>
      </c>
      <c r="G2399" s="230"/>
      <c r="H2399" s="234">
        <v>2</v>
      </c>
      <c r="I2399" s="235"/>
      <c r="J2399" s="230"/>
      <c r="K2399" s="230"/>
      <c r="L2399" s="236"/>
      <c r="M2399" s="237"/>
      <c r="N2399" s="238"/>
      <c r="O2399" s="238"/>
      <c r="P2399" s="238"/>
      <c r="Q2399" s="238"/>
      <c r="R2399" s="238"/>
      <c r="S2399" s="238"/>
      <c r="T2399" s="239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0" t="s">
        <v>268</v>
      </c>
      <c r="AU2399" s="240" t="s">
        <v>93</v>
      </c>
      <c r="AV2399" s="13" t="s">
        <v>93</v>
      </c>
      <c r="AW2399" s="13" t="s">
        <v>34</v>
      </c>
      <c r="AX2399" s="13" t="s">
        <v>82</v>
      </c>
      <c r="AY2399" s="240" t="s">
        <v>224</v>
      </c>
    </row>
    <row r="2400" s="2" customFormat="1" ht="37.8" customHeight="1">
      <c r="A2400" s="41"/>
      <c r="B2400" s="42"/>
      <c r="C2400" s="216" t="s">
        <v>2514</v>
      </c>
      <c r="D2400" s="216" t="s">
        <v>227</v>
      </c>
      <c r="E2400" s="217" t="s">
        <v>2515</v>
      </c>
      <c r="F2400" s="218" t="s">
        <v>2516</v>
      </c>
      <c r="G2400" s="219" t="s">
        <v>595</v>
      </c>
      <c r="H2400" s="220">
        <v>134</v>
      </c>
      <c r="I2400" s="221"/>
      <c r="J2400" s="222">
        <f>ROUND(I2400*H2400,2)</f>
        <v>0</v>
      </c>
      <c r="K2400" s="218" t="s">
        <v>312</v>
      </c>
      <c r="L2400" s="47"/>
      <c r="M2400" s="223" t="s">
        <v>19</v>
      </c>
      <c r="N2400" s="224" t="s">
        <v>46</v>
      </c>
      <c r="O2400" s="87"/>
      <c r="P2400" s="225">
        <f>O2400*H2400</f>
        <v>0</v>
      </c>
      <c r="Q2400" s="225">
        <v>3.0000000000000001E-05</v>
      </c>
      <c r="R2400" s="225">
        <f>Q2400*H2400</f>
        <v>0.0040200000000000001</v>
      </c>
      <c r="S2400" s="225">
        <v>0</v>
      </c>
      <c r="T2400" s="226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7" t="s">
        <v>231</v>
      </c>
      <c r="AT2400" s="227" t="s">
        <v>227</v>
      </c>
      <c r="AU2400" s="227" t="s">
        <v>93</v>
      </c>
      <c r="AY2400" s="20" t="s">
        <v>224</v>
      </c>
      <c r="BE2400" s="228">
        <f>IF(N2400="základní",J2400,0)</f>
        <v>0</v>
      </c>
      <c r="BF2400" s="228">
        <f>IF(N2400="snížená",J2400,0)</f>
        <v>0</v>
      </c>
      <c r="BG2400" s="228">
        <f>IF(N2400="zákl. přenesená",J2400,0)</f>
        <v>0</v>
      </c>
      <c r="BH2400" s="228">
        <f>IF(N2400="sníž. přenesená",J2400,0)</f>
        <v>0</v>
      </c>
      <c r="BI2400" s="228">
        <f>IF(N2400="nulová",J2400,0)</f>
        <v>0</v>
      </c>
      <c r="BJ2400" s="20" t="s">
        <v>93</v>
      </c>
      <c r="BK2400" s="228">
        <f>ROUND(I2400*H2400,2)</f>
        <v>0</v>
      </c>
      <c r="BL2400" s="20" t="s">
        <v>231</v>
      </c>
      <c r="BM2400" s="227" t="s">
        <v>2517</v>
      </c>
    </row>
    <row r="2401" s="2" customFormat="1">
      <c r="A2401" s="41"/>
      <c r="B2401" s="42"/>
      <c r="C2401" s="43"/>
      <c r="D2401" s="267" t="s">
        <v>314</v>
      </c>
      <c r="E2401" s="43"/>
      <c r="F2401" s="268" t="s">
        <v>2518</v>
      </c>
      <c r="G2401" s="43"/>
      <c r="H2401" s="43"/>
      <c r="I2401" s="269"/>
      <c r="J2401" s="43"/>
      <c r="K2401" s="43"/>
      <c r="L2401" s="47"/>
      <c r="M2401" s="270"/>
      <c r="N2401" s="271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T2401" s="20" t="s">
        <v>314</v>
      </c>
      <c r="AU2401" s="20" t="s">
        <v>93</v>
      </c>
    </row>
    <row r="2402" s="14" customFormat="1">
      <c r="A2402" s="14"/>
      <c r="B2402" s="246"/>
      <c r="C2402" s="247"/>
      <c r="D2402" s="231" t="s">
        <v>268</v>
      </c>
      <c r="E2402" s="248" t="s">
        <v>19</v>
      </c>
      <c r="F2402" s="249" t="s">
        <v>2519</v>
      </c>
      <c r="G2402" s="247"/>
      <c r="H2402" s="248" t="s">
        <v>19</v>
      </c>
      <c r="I2402" s="250"/>
      <c r="J2402" s="247"/>
      <c r="K2402" s="247"/>
      <c r="L2402" s="251"/>
      <c r="M2402" s="252"/>
      <c r="N2402" s="253"/>
      <c r="O2402" s="253"/>
      <c r="P2402" s="253"/>
      <c r="Q2402" s="253"/>
      <c r="R2402" s="253"/>
      <c r="S2402" s="253"/>
      <c r="T2402" s="25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T2402" s="255" t="s">
        <v>268</v>
      </c>
      <c r="AU2402" s="255" t="s">
        <v>93</v>
      </c>
      <c r="AV2402" s="14" t="s">
        <v>82</v>
      </c>
      <c r="AW2402" s="14" t="s">
        <v>34</v>
      </c>
      <c r="AX2402" s="14" t="s">
        <v>74</v>
      </c>
      <c r="AY2402" s="255" t="s">
        <v>224</v>
      </c>
    </row>
    <row r="2403" s="13" customFormat="1">
      <c r="A2403" s="13"/>
      <c r="B2403" s="229"/>
      <c r="C2403" s="230"/>
      <c r="D2403" s="231" t="s">
        <v>268</v>
      </c>
      <c r="E2403" s="232" t="s">
        <v>19</v>
      </c>
      <c r="F2403" s="233" t="s">
        <v>1314</v>
      </c>
      <c r="G2403" s="230"/>
      <c r="H2403" s="234">
        <v>98</v>
      </c>
      <c r="I2403" s="235"/>
      <c r="J2403" s="230"/>
      <c r="K2403" s="230"/>
      <c r="L2403" s="236"/>
      <c r="M2403" s="237"/>
      <c r="N2403" s="238"/>
      <c r="O2403" s="238"/>
      <c r="P2403" s="238"/>
      <c r="Q2403" s="238"/>
      <c r="R2403" s="238"/>
      <c r="S2403" s="238"/>
      <c r="T2403" s="239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40" t="s">
        <v>268</v>
      </c>
      <c r="AU2403" s="240" t="s">
        <v>93</v>
      </c>
      <c r="AV2403" s="13" t="s">
        <v>93</v>
      </c>
      <c r="AW2403" s="13" t="s">
        <v>34</v>
      </c>
      <c r="AX2403" s="13" t="s">
        <v>74</v>
      </c>
      <c r="AY2403" s="240" t="s">
        <v>224</v>
      </c>
    </row>
    <row r="2404" s="14" customFormat="1">
      <c r="A2404" s="14"/>
      <c r="B2404" s="246"/>
      <c r="C2404" s="247"/>
      <c r="D2404" s="231" t="s">
        <v>268</v>
      </c>
      <c r="E2404" s="248" t="s">
        <v>19</v>
      </c>
      <c r="F2404" s="249" t="s">
        <v>2520</v>
      </c>
      <c r="G2404" s="247"/>
      <c r="H2404" s="248" t="s">
        <v>19</v>
      </c>
      <c r="I2404" s="250"/>
      <c r="J2404" s="247"/>
      <c r="K2404" s="247"/>
      <c r="L2404" s="251"/>
      <c r="M2404" s="252"/>
      <c r="N2404" s="253"/>
      <c r="O2404" s="253"/>
      <c r="P2404" s="253"/>
      <c r="Q2404" s="253"/>
      <c r="R2404" s="253"/>
      <c r="S2404" s="253"/>
      <c r="T2404" s="25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5" t="s">
        <v>268</v>
      </c>
      <c r="AU2404" s="255" t="s">
        <v>93</v>
      </c>
      <c r="AV2404" s="14" t="s">
        <v>82</v>
      </c>
      <c r="AW2404" s="14" t="s">
        <v>34</v>
      </c>
      <c r="AX2404" s="14" t="s">
        <v>74</v>
      </c>
      <c r="AY2404" s="255" t="s">
        <v>224</v>
      </c>
    </row>
    <row r="2405" s="13" customFormat="1">
      <c r="A2405" s="13"/>
      <c r="B2405" s="229"/>
      <c r="C2405" s="230"/>
      <c r="D2405" s="231" t="s">
        <v>268</v>
      </c>
      <c r="E2405" s="232" t="s">
        <v>19</v>
      </c>
      <c r="F2405" s="233" t="s">
        <v>680</v>
      </c>
      <c r="G2405" s="230"/>
      <c r="H2405" s="234">
        <v>36</v>
      </c>
      <c r="I2405" s="235"/>
      <c r="J2405" s="230"/>
      <c r="K2405" s="230"/>
      <c r="L2405" s="236"/>
      <c r="M2405" s="237"/>
      <c r="N2405" s="238"/>
      <c r="O2405" s="238"/>
      <c r="P2405" s="238"/>
      <c r="Q2405" s="238"/>
      <c r="R2405" s="238"/>
      <c r="S2405" s="238"/>
      <c r="T2405" s="23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40" t="s">
        <v>268</v>
      </c>
      <c r="AU2405" s="240" t="s">
        <v>93</v>
      </c>
      <c r="AV2405" s="13" t="s">
        <v>93</v>
      </c>
      <c r="AW2405" s="13" t="s">
        <v>34</v>
      </c>
      <c r="AX2405" s="13" t="s">
        <v>74</v>
      </c>
      <c r="AY2405" s="240" t="s">
        <v>224</v>
      </c>
    </row>
    <row r="2406" s="16" customFormat="1">
      <c r="A2406" s="16"/>
      <c r="B2406" s="272"/>
      <c r="C2406" s="273"/>
      <c r="D2406" s="231" t="s">
        <v>268</v>
      </c>
      <c r="E2406" s="274" t="s">
        <v>19</v>
      </c>
      <c r="F2406" s="275" t="s">
        <v>351</v>
      </c>
      <c r="G2406" s="273"/>
      <c r="H2406" s="276">
        <v>134</v>
      </c>
      <c r="I2406" s="277"/>
      <c r="J2406" s="273"/>
      <c r="K2406" s="273"/>
      <c r="L2406" s="278"/>
      <c r="M2406" s="279"/>
      <c r="N2406" s="280"/>
      <c r="O2406" s="280"/>
      <c r="P2406" s="280"/>
      <c r="Q2406" s="280"/>
      <c r="R2406" s="280"/>
      <c r="S2406" s="280"/>
      <c r="T2406" s="281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T2406" s="282" t="s">
        <v>268</v>
      </c>
      <c r="AU2406" s="282" t="s">
        <v>93</v>
      </c>
      <c r="AV2406" s="16" t="s">
        <v>231</v>
      </c>
      <c r="AW2406" s="16" t="s">
        <v>34</v>
      </c>
      <c r="AX2406" s="16" t="s">
        <v>82</v>
      </c>
      <c r="AY2406" s="282" t="s">
        <v>224</v>
      </c>
    </row>
    <row r="2407" s="2" customFormat="1" ht="24.15" customHeight="1">
      <c r="A2407" s="41"/>
      <c r="B2407" s="42"/>
      <c r="C2407" s="286" t="s">
        <v>2521</v>
      </c>
      <c r="D2407" s="286" t="s">
        <v>572</v>
      </c>
      <c r="E2407" s="287" t="s">
        <v>2261</v>
      </c>
      <c r="F2407" s="288" t="s">
        <v>2262</v>
      </c>
      <c r="G2407" s="289" t="s">
        <v>595</v>
      </c>
      <c r="H2407" s="290">
        <v>134</v>
      </c>
      <c r="I2407" s="291"/>
      <c r="J2407" s="292">
        <f>ROUND(I2407*H2407,2)</f>
        <v>0</v>
      </c>
      <c r="K2407" s="288" t="s">
        <v>312</v>
      </c>
      <c r="L2407" s="293"/>
      <c r="M2407" s="294" t="s">
        <v>19</v>
      </c>
      <c r="N2407" s="295" t="s">
        <v>46</v>
      </c>
      <c r="O2407" s="87"/>
      <c r="P2407" s="225">
        <f>O2407*H2407</f>
        <v>0</v>
      </c>
      <c r="Q2407" s="225">
        <v>0.0022000000000000001</v>
      </c>
      <c r="R2407" s="225">
        <f>Q2407*H2407</f>
        <v>0.29480000000000001</v>
      </c>
      <c r="S2407" s="225">
        <v>0</v>
      </c>
      <c r="T2407" s="226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27" t="s">
        <v>254</v>
      </c>
      <c r="AT2407" s="227" t="s">
        <v>572</v>
      </c>
      <c r="AU2407" s="227" t="s">
        <v>93</v>
      </c>
      <c r="AY2407" s="20" t="s">
        <v>224</v>
      </c>
      <c r="BE2407" s="228">
        <f>IF(N2407="základní",J2407,0)</f>
        <v>0</v>
      </c>
      <c r="BF2407" s="228">
        <f>IF(N2407="snížená",J2407,0)</f>
        <v>0</v>
      </c>
      <c r="BG2407" s="228">
        <f>IF(N2407="zákl. přenesená",J2407,0)</f>
        <v>0</v>
      </c>
      <c r="BH2407" s="228">
        <f>IF(N2407="sníž. přenesená",J2407,0)</f>
        <v>0</v>
      </c>
      <c r="BI2407" s="228">
        <f>IF(N2407="nulová",J2407,0)</f>
        <v>0</v>
      </c>
      <c r="BJ2407" s="20" t="s">
        <v>93</v>
      </c>
      <c r="BK2407" s="228">
        <f>ROUND(I2407*H2407,2)</f>
        <v>0</v>
      </c>
      <c r="BL2407" s="20" t="s">
        <v>231</v>
      </c>
      <c r="BM2407" s="227" t="s">
        <v>2522</v>
      </c>
    </row>
    <row r="2408" s="14" customFormat="1">
      <c r="A2408" s="14"/>
      <c r="B2408" s="246"/>
      <c r="C2408" s="247"/>
      <c r="D2408" s="231" t="s">
        <v>268</v>
      </c>
      <c r="E2408" s="248" t="s">
        <v>19</v>
      </c>
      <c r="F2408" s="249" t="s">
        <v>2519</v>
      </c>
      <c r="G2408" s="247"/>
      <c r="H2408" s="248" t="s">
        <v>19</v>
      </c>
      <c r="I2408" s="250"/>
      <c r="J2408" s="247"/>
      <c r="K2408" s="247"/>
      <c r="L2408" s="251"/>
      <c r="M2408" s="252"/>
      <c r="N2408" s="253"/>
      <c r="O2408" s="253"/>
      <c r="P2408" s="253"/>
      <c r="Q2408" s="253"/>
      <c r="R2408" s="253"/>
      <c r="S2408" s="253"/>
      <c r="T2408" s="25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5" t="s">
        <v>268</v>
      </c>
      <c r="AU2408" s="255" t="s">
        <v>93</v>
      </c>
      <c r="AV2408" s="14" t="s">
        <v>82</v>
      </c>
      <c r="AW2408" s="14" t="s">
        <v>34</v>
      </c>
      <c r="AX2408" s="14" t="s">
        <v>74</v>
      </c>
      <c r="AY2408" s="255" t="s">
        <v>224</v>
      </c>
    </row>
    <row r="2409" s="13" customFormat="1">
      <c r="A2409" s="13"/>
      <c r="B2409" s="229"/>
      <c r="C2409" s="230"/>
      <c r="D2409" s="231" t="s">
        <v>268</v>
      </c>
      <c r="E2409" s="232" t="s">
        <v>19</v>
      </c>
      <c r="F2409" s="233" t="s">
        <v>1314</v>
      </c>
      <c r="G2409" s="230"/>
      <c r="H2409" s="234">
        <v>98</v>
      </c>
      <c r="I2409" s="235"/>
      <c r="J2409" s="230"/>
      <c r="K2409" s="230"/>
      <c r="L2409" s="236"/>
      <c r="M2409" s="237"/>
      <c r="N2409" s="238"/>
      <c r="O2409" s="238"/>
      <c r="P2409" s="238"/>
      <c r="Q2409" s="238"/>
      <c r="R2409" s="238"/>
      <c r="S2409" s="238"/>
      <c r="T2409" s="239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0" t="s">
        <v>268</v>
      </c>
      <c r="AU2409" s="240" t="s">
        <v>93</v>
      </c>
      <c r="AV2409" s="13" t="s">
        <v>93</v>
      </c>
      <c r="AW2409" s="13" t="s">
        <v>34</v>
      </c>
      <c r="AX2409" s="13" t="s">
        <v>74</v>
      </c>
      <c r="AY2409" s="240" t="s">
        <v>224</v>
      </c>
    </row>
    <row r="2410" s="14" customFormat="1">
      <c r="A2410" s="14"/>
      <c r="B2410" s="246"/>
      <c r="C2410" s="247"/>
      <c r="D2410" s="231" t="s">
        <v>268</v>
      </c>
      <c r="E2410" s="248" t="s">
        <v>19</v>
      </c>
      <c r="F2410" s="249" t="s">
        <v>2520</v>
      </c>
      <c r="G2410" s="247"/>
      <c r="H2410" s="248" t="s">
        <v>19</v>
      </c>
      <c r="I2410" s="250"/>
      <c r="J2410" s="247"/>
      <c r="K2410" s="247"/>
      <c r="L2410" s="251"/>
      <c r="M2410" s="252"/>
      <c r="N2410" s="253"/>
      <c r="O2410" s="253"/>
      <c r="P2410" s="253"/>
      <c r="Q2410" s="253"/>
      <c r="R2410" s="253"/>
      <c r="S2410" s="253"/>
      <c r="T2410" s="25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5" t="s">
        <v>268</v>
      </c>
      <c r="AU2410" s="255" t="s">
        <v>93</v>
      </c>
      <c r="AV2410" s="14" t="s">
        <v>82</v>
      </c>
      <c r="AW2410" s="14" t="s">
        <v>34</v>
      </c>
      <c r="AX2410" s="14" t="s">
        <v>74</v>
      </c>
      <c r="AY2410" s="255" t="s">
        <v>224</v>
      </c>
    </row>
    <row r="2411" s="13" customFormat="1">
      <c r="A2411" s="13"/>
      <c r="B2411" s="229"/>
      <c r="C2411" s="230"/>
      <c r="D2411" s="231" t="s">
        <v>268</v>
      </c>
      <c r="E2411" s="232" t="s">
        <v>19</v>
      </c>
      <c r="F2411" s="233" t="s">
        <v>680</v>
      </c>
      <c r="G2411" s="230"/>
      <c r="H2411" s="234">
        <v>36</v>
      </c>
      <c r="I2411" s="235"/>
      <c r="J2411" s="230"/>
      <c r="K2411" s="230"/>
      <c r="L2411" s="236"/>
      <c r="M2411" s="237"/>
      <c r="N2411" s="238"/>
      <c r="O2411" s="238"/>
      <c r="P2411" s="238"/>
      <c r="Q2411" s="238"/>
      <c r="R2411" s="238"/>
      <c r="S2411" s="238"/>
      <c r="T2411" s="239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0" t="s">
        <v>268</v>
      </c>
      <c r="AU2411" s="240" t="s">
        <v>93</v>
      </c>
      <c r="AV2411" s="13" t="s">
        <v>93</v>
      </c>
      <c r="AW2411" s="13" t="s">
        <v>34</v>
      </c>
      <c r="AX2411" s="13" t="s">
        <v>74</v>
      </c>
      <c r="AY2411" s="240" t="s">
        <v>224</v>
      </c>
    </row>
    <row r="2412" s="16" customFormat="1">
      <c r="A2412" s="16"/>
      <c r="B2412" s="272"/>
      <c r="C2412" s="273"/>
      <c r="D2412" s="231" t="s">
        <v>268</v>
      </c>
      <c r="E2412" s="274" t="s">
        <v>19</v>
      </c>
      <c r="F2412" s="275" t="s">
        <v>351</v>
      </c>
      <c r="G2412" s="273"/>
      <c r="H2412" s="276">
        <v>134</v>
      </c>
      <c r="I2412" s="277"/>
      <c r="J2412" s="273"/>
      <c r="K2412" s="273"/>
      <c r="L2412" s="278"/>
      <c r="M2412" s="279"/>
      <c r="N2412" s="280"/>
      <c r="O2412" s="280"/>
      <c r="P2412" s="280"/>
      <c r="Q2412" s="280"/>
      <c r="R2412" s="280"/>
      <c r="S2412" s="280"/>
      <c r="T2412" s="281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T2412" s="282" t="s">
        <v>268</v>
      </c>
      <c r="AU2412" s="282" t="s">
        <v>93</v>
      </c>
      <c r="AV2412" s="16" t="s">
        <v>231</v>
      </c>
      <c r="AW2412" s="16" t="s">
        <v>34</v>
      </c>
      <c r="AX2412" s="16" t="s">
        <v>82</v>
      </c>
      <c r="AY2412" s="282" t="s">
        <v>224</v>
      </c>
    </row>
    <row r="2413" s="2" customFormat="1" ht="37.8" customHeight="1">
      <c r="A2413" s="41"/>
      <c r="B2413" s="42"/>
      <c r="C2413" s="216" t="s">
        <v>2523</v>
      </c>
      <c r="D2413" s="216" t="s">
        <v>227</v>
      </c>
      <c r="E2413" s="217" t="s">
        <v>2524</v>
      </c>
      <c r="F2413" s="218" t="s">
        <v>2525</v>
      </c>
      <c r="G2413" s="219" t="s">
        <v>595</v>
      </c>
      <c r="H2413" s="220">
        <v>92</v>
      </c>
      <c r="I2413" s="221"/>
      <c r="J2413" s="222">
        <f>ROUND(I2413*H2413,2)</f>
        <v>0</v>
      </c>
      <c r="K2413" s="218" t="s">
        <v>312</v>
      </c>
      <c r="L2413" s="47"/>
      <c r="M2413" s="223" t="s">
        <v>19</v>
      </c>
      <c r="N2413" s="224" t="s">
        <v>46</v>
      </c>
      <c r="O2413" s="87"/>
      <c r="P2413" s="225">
        <f>O2413*H2413</f>
        <v>0</v>
      </c>
      <c r="Q2413" s="225">
        <v>5.0000000000000002E-05</v>
      </c>
      <c r="R2413" s="225">
        <f>Q2413*H2413</f>
        <v>0.0045999999999999999</v>
      </c>
      <c r="S2413" s="225">
        <v>0</v>
      </c>
      <c r="T2413" s="226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7" t="s">
        <v>231</v>
      </c>
      <c r="AT2413" s="227" t="s">
        <v>227</v>
      </c>
      <c r="AU2413" s="227" t="s">
        <v>93</v>
      </c>
      <c r="AY2413" s="20" t="s">
        <v>224</v>
      </c>
      <c r="BE2413" s="228">
        <f>IF(N2413="základní",J2413,0)</f>
        <v>0</v>
      </c>
      <c r="BF2413" s="228">
        <f>IF(N2413="snížená",J2413,0)</f>
        <v>0</v>
      </c>
      <c r="BG2413" s="228">
        <f>IF(N2413="zákl. přenesená",J2413,0)</f>
        <v>0</v>
      </c>
      <c r="BH2413" s="228">
        <f>IF(N2413="sníž. přenesená",J2413,0)</f>
        <v>0</v>
      </c>
      <c r="BI2413" s="228">
        <f>IF(N2413="nulová",J2413,0)</f>
        <v>0</v>
      </c>
      <c r="BJ2413" s="20" t="s">
        <v>93</v>
      </c>
      <c r="BK2413" s="228">
        <f>ROUND(I2413*H2413,2)</f>
        <v>0</v>
      </c>
      <c r="BL2413" s="20" t="s">
        <v>231</v>
      </c>
      <c r="BM2413" s="227" t="s">
        <v>2526</v>
      </c>
    </row>
    <row r="2414" s="2" customFormat="1">
      <c r="A2414" s="41"/>
      <c r="B2414" s="42"/>
      <c r="C2414" s="43"/>
      <c r="D2414" s="267" t="s">
        <v>314</v>
      </c>
      <c r="E2414" s="43"/>
      <c r="F2414" s="268" t="s">
        <v>2527</v>
      </c>
      <c r="G2414" s="43"/>
      <c r="H2414" s="43"/>
      <c r="I2414" s="269"/>
      <c r="J2414" s="43"/>
      <c r="K2414" s="43"/>
      <c r="L2414" s="47"/>
      <c r="M2414" s="270"/>
      <c r="N2414" s="271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314</v>
      </c>
      <c r="AU2414" s="20" t="s">
        <v>93</v>
      </c>
    </row>
    <row r="2415" s="14" customFormat="1">
      <c r="A2415" s="14"/>
      <c r="B2415" s="246"/>
      <c r="C2415" s="247"/>
      <c r="D2415" s="231" t="s">
        <v>268</v>
      </c>
      <c r="E2415" s="248" t="s">
        <v>19</v>
      </c>
      <c r="F2415" s="249" t="s">
        <v>2528</v>
      </c>
      <c r="G2415" s="247"/>
      <c r="H2415" s="248" t="s">
        <v>19</v>
      </c>
      <c r="I2415" s="250"/>
      <c r="J2415" s="247"/>
      <c r="K2415" s="247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268</v>
      </c>
      <c r="AU2415" s="255" t="s">
        <v>93</v>
      </c>
      <c r="AV2415" s="14" t="s">
        <v>82</v>
      </c>
      <c r="AW2415" s="14" t="s">
        <v>34</v>
      </c>
      <c r="AX2415" s="14" t="s">
        <v>74</v>
      </c>
      <c r="AY2415" s="255" t="s">
        <v>224</v>
      </c>
    </row>
    <row r="2416" s="13" customFormat="1">
      <c r="A2416" s="13"/>
      <c r="B2416" s="229"/>
      <c r="C2416" s="230"/>
      <c r="D2416" s="231" t="s">
        <v>268</v>
      </c>
      <c r="E2416" s="232" t="s">
        <v>19</v>
      </c>
      <c r="F2416" s="233" t="s">
        <v>82</v>
      </c>
      <c r="G2416" s="230"/>
      <c r="H2416" s="234">
        <v>1</v>
      </c>
      <c r="I2416" s="235"/>
      <c r="J2416" s="230"/>
      <c r="K2416" s="230"/>
      <c r="L2416" s="236"/>
      <c r="M2416" s="237"/>
      <c r="N2416" s="238"/>
      <c r="O2416" s="238"/>
      <c r="P2416" s="238"/>
      <c r="Q2416" s="238"/>
      <c r="R2416" s="238"/>
      <c r="S2416" s="238"/>
      <c r="T2416" s="23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0" t="s">
        <v>268</v>
      </c>
      <c r="AU2416" s="240" t="s">
        <v>93</v>
      </c>
      <c r="AV2416" s="13" t="s">
        <v>93</v>
      </c>
      <c r="AW2416" s="13" t="s">
        <v>34</v>
      </c>
      <c r="AX2416" s="13" t="s">
        <v>74</v>
      </c>
      <c r="AY2416" s="240" t="s">
        <v>224</v>
      </c>
    </row>
    <row r="2417" s="14" customFormat="1">
      <c r="A2417" s="14"/>
      <c r="B2417" s="246"/>
      <c r="C2417" s="247"/>
      <c r="D2417" s="231" t="s">
        <v>268</v>
      </c>
      <c r="E2417" s="248" t="s">
        <v>19</v>
      </c>
      <c r="F2417" s="249" t="s">
        <v>2529</v>
      </c>
      <c r="G2417" s="247"/>
      <c r="H2417" s="248" t="s">
        <v>19</v>
      </c>
      <c r="I2417" s="250"/>
      <c r="J2417" s="247"/>
      <c r="K2417" s="247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268</v>
      </c>
      <c r="AU2417" s="255" t="s">
        <v>93</v>
      </c>
      <c r="AV2417" s="14" t="s">
        <v>82</v>
      </c>
      <c r="AW2417" s="14" t="s">
        <v>34</v>
      </c>
      <c r="AX2417" s="14" t="s">
        <v>74</v>
      </c>
      <c r="AY2417" s="255" t="s">
        <v>224</v>
      </c>
    </row>
    <row r="2418" s="13" customFormat="1">
      <c r="A2418" s="13"/>
      <c r="B2418" s="229"/>
      <c r="C2418" s="230"/>
      <c r="D2418" s="231" t="s">
        <v>268</v>
      </c>
      <c r="E2418" s="232" t="s">
        <v>19</v>
      </c>
      <c r="F2418" s="233" t="s">
        <v>8</v>
      </c>
      <c r="G2418" s="230"/>
      <c r="H2418" s="234">
        <v>12</v>
      </c>
      <c r="I2418" s="235"/>
      <c r="J2418" s="230"/>
      <c r="K2418" s="230"/>
      <c r="L2418" s="236"/>
      <c r="M2418" s="237"/>
      <c r="N2418" s="238"/>
      <c r="O2418" s="238"/>
      <c r="P2418" s="238"/>
      <c r="Q2418" s="238"/>
      <c r="R2418" s="238"/>
      <c r="S2418" s="238"/>
      <c r="T2418" s="239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0" t="s">
        <v>268</v>
      </c>
      <c r="AU2418" s="240" t="s">
        <v>93</v>
      </c>
      <c r="AV2418" s="13" t="s">
        <v>93</v>
      </c>
      <c r="AW2418" s="13" t="s">
        <v>34</v>
      </c>
      <c r="AX2418" s="13" t="s">
        <v>74</v>
      </c>
      <c r="AY2418" s="240" t="s">
        <v>224</v>
      </c>
    </row>
    <row r="2419" s="14" customFormat="1">
      <c r="A2419" s="14"/>
      <c r="B2419" s="246"/>
      <c r="C2419" s="247"/>
      <c r="D2419" s="231" t="s">
        <v>268</v>
      </c>
      <c r="E2419" s="248" t="s">
        <v>19</v>
      </c>
      <c r="F2419" s="249" t="s">
        <v>2530</v>
      </c>
      <c r="G2419" s="247"/>
      <c r="H2419" s="248" t="s">
        <v>19</v>
      </c>
      <c r="I2419" s="250"/>
      <c r="J2419" s="247"/>
      <c r="K2419" s="247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268</v>
      </c>
      <c r="AU2419" s="255" t="s">
        <v>93</v>
      </c>
      <c r="AV2419" s="14" t="s">
        <v>82</v>
      </c>
      <c r="AW2419" s="14" t="s">
        <v>34</v>
      </c>
      <c r="AX2419" s="14" t="s">
        <v>74</v>
      </c>
      <c r="AY2419" s="255" t="s">
        <v>224</v>
      </c>
    </row>
    <row r="2420" s="13" customFormat="1">
      <c r="A2420" s="13"/>
      <c r="B2420" s="229"/>
      <c r="C2420" s="230"/>
      <c r="D2420" s="231" t="s">
        <v>268</v>
      </c>
      <c r="E2420" s="232" t="s">
        <v>19</v>
      </c>
      <c r="F2420" s="233" t="s">
        <v>1174</v>
      </c>
      <c r="G2420" s="230"/>
      <c r="H2420" s="234">
        <v>76</v>
      </c>
      <c r="I2420" s="235"/>
      <c r="J2420" s="230"/>
      <c r="K2420" s="230"/>
      <c r="L2420" s="236"/>
      <c r="M2420" s="237"/>
      <c r="N2420" s="238"/>
      <c r="O2420" s="238"/>
      <c r="P2420" s="238"/>
      <c r="Q2420" s="238"/>
      <c r="R2420" s="238"/>
      <c r="S2420" s="238"/>
      <c r="T2420" s="239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0" t="s">
        <v>268</v>
      </c>
      <c r="AU2420" s="240" t="s">
        <v>93</v>
      </c>
      <c r="AV2420" s="13" t="s">
        <v>93</v>
      </c>
      <c r="AW2420" s="13" t="s">
        <v>34</v>
      </c>
      <c r="AX2420" s="13" t="s">
        <v>74</v>
      </c>
      <c r="AY2420" s="240" t="s">
        <v>224</v>
      </c>
    </row>
    <row r="2421" s="14" customFormat="1">
      <c r="A2421" s="14"/>
      <c r="B2421" s="246"/>
      <c r="C2421" s="247"/>
      <c r="D2421" s="231" t="s">
        <v>268</v>
      </c>
      <c r="E2421" s="248" t="s">
        <v>19</v>
      </c>
      <c r="F2421" s="249" t="s">
        <v>2531</v>
      </c>
      <c r="G2421" s="247"/>
      <c r="H2421" s="248" t="s">
        <v>19</v>
      </c>
      <c r="I2421" s="250"/>
      <c r="J2421" s="247"/>
      <c r="K2421" s="247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268</v>
      </c>
      <c r="AU2421" s="255" t="s">
        <v>93</v>
      </c>
      <c r="AV2421" s="14" t="s">
        <v>82</v>
      </c>
      <c r="AW2421" s="14" t="s">
        <v>34</v>
      </c>
      <c r="AX2421" s="14" t="s">
        <v>74</v>
      </c>
      <c r="AY2421" s="255" t="s">
        <v>224</v>
      </c>
    </row>
    <row r="2422" s="13" customFormat="1">
      <c r="A2422" s="13"/>
      <c r="B2422" s="229"/>
      <c r="C2422" s="230"/>
      <c r="D2422" s="231" t="s">
        <v>268</v>
      </c>
      <c r="E2422" s="232" t="s">
        <v>19</v>
      </c>
      <c r="F2422" s="233" t="s">
        <v>108</v>
      </c>
      <c r="G2422" s="230"/>
      <c r="H2422" s="234">
        <v>3</v>
      </c>
      <c r="I2422" s="235"/>
      <c r="J2422" s="230"/>
      <c r="K2422" s="230"/>
      <c r="L2422" s="236"/>
      <c r="M2422" s="237"/>
      <c r="N2422" s="238"/>
      <c r="O2422" s="238"/>
      <c r="P2422" s="238"/>
      <c r="Q2422" s="238"/>
      <c r="R2422" s="238"/>
      <c r="S2422" s="238"/>
      <c r="T2422" s="23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0" t="s">
        <v>268</v>
      </c>
      <c r="AU2422" s="240" t="s">
        <v>93</v>
      </c>
      <c r="AV2422" s="13" t="s">
        <v>93</v>
      </c>
      <c r="AW2422" s="13" t="s">
        <v>34</v>
      </c>
      <c r="AX2422" s="13" t="s">
        <v>74</v>
      </c>
      <c r="AY2422" s="240" t="s">
        <v>224</v>
      </c>
    </row>
    <row r="2423" s="16" customFormat="1">
      <c r="A2423" s="16"/>
      <c r="B2423" s="272"/>
      <c r="C2423" s="273"/>
      <c r="D2423" s="231" t="s">
        <v>268</v>
      </c>
      <c r="E2423" s="274" t="s">
        <v>19</v>
      </c>
      <c r="F2423" s="275" t="s">
        <v>351</v>
      </c>
      <c r="G2423" s="273"/>
      <c r="H2423" s="276">
        <v>92</v>
      </c>
      <c r="I2423" s="277"/>
      <c r="J2423" s="273"/>
      <c r="K2423" s="273"/>
      <c r="L2423" s="278"/>
      <c r="M2423" s="279"/>
      <c r="N2423" s="280"/>
      <c r="O2423" s="280"/>
      <c r="P2423" s="280"/>
      <c r="Q2423" s="280"/>
      <c r="R2423" s="280"/>
      <c r="S2423" s="280"/>
      <c r="T2423" s="281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T2423" s="282" t="s">
        <v>268</v>
      </c>
      <c r="AU2423" s="282" t="s">
        <v>93</v>
      </c>
      <c r="AV2423" s="16" t="s">
        <v>231</v>
      </c>
      <c r="AW2423" s="16" t="s">
        <v>34</v>
      </c>
      <c r="AX2423" s="16" t="s">
        <v>82</v>
      </c>
      <c r="AY2423" s="282" t="s">
        <v>224</v>
      </c>
    </row>
    <row r="2424" s="2" customFormat="1" ht="24.15" customHeight="1">
      <c r="A2424" s="41"/>
      <c r="B2424" s="42"/>
      <c r="C2424" s="286" t="s">
        <v>2532</v>
      </c>
      <c r="D2424" s="286" t="s">
        <v>572</v>
      </c>
      <c r="E2424" s="287" t="s">
        <v>2533</v>
      </c>
      <c r="F2424" s="288" t="s">
        <v>2534</v>
      </c>
      <c r="G2424" s="289" t="s">
        <v>595</v>
      </c>
      <c r="H2424" s="290">
        <v>1</v>
      </c>
      <c r="I2424" s="291"/>
      <c r="J2424" s="292">
        <f>ROUND(I2424*H2424,2)</f>
        <v>0</v>
      </c>
      <c r="K2424" s="288" t="s">
        <v>312</v>
      </c>
      <c r="L2424" s="293"/>
      <c r="M2424" s="294" t="s">
        <v>19</v>
      </c>
      <c r="N2424" s="295" t="s">
        <v>46</v>
      </c>
      <c r="O2424" s="87"/>
      <c r="P2424" s="225">
        <f>O2424*H2424</f>
        <v>0</v>
      </c>
      <c r="Q2424" s="225">
        <v>0.0033</v>
      </c>
      <c r="R2424" s="225">
        <f>Q2424*H2424</f>
        <v>0.0033</v>
      </c>
      <c r="S2424" s="225">
        <v>0</v>
      </c>
      <c r="T2424" s="226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27" t="s">
        <v>254</v>
      </c>
      <c r="AT2424" s="227" t="s">
        <v>572</v>
      </c>
      <c r="AU2424" s="227" t="s">
        <v>93</v>
      </c>
      <c r="AY2424" s="20" t="s">
        <v>224</v>
      </c>
      <c r="BE2424" s="228">
        <f>IF(N2424="základní",J2424,0)</f>
        <v>0</v>
      </c>
      <c r="BF2424" s="228">
        <f>IF(N2424="snížená",J2424,0)</f>
        <v>0</v>
      </c>
      <c r="BG2424" s="228">
        <f>IF(N2424="zákl. přenesená",J2424,0)</f>
        <v>0</v>
      </c>
      <c r="BH2424" s="228">
        <f>IF(N2424="sníž. přenesená",J2424,0)</f>
        <v>0</v>
      </c>
      <c r="BI2424" s="228">
        <f>IF(N2424="nulová",J2424,0)</f>
        <v>0</v>
      </c>
      <c r="BJ2424" s="20" t="s">
        <v>93</v>
      </c>
      <c r="BK2424" s="228">
        <f>ROUND(I2424*H2424,2)</f>
        <v>0</v>
      </c>
      <c r="BL2424" s="20" t="s">
        <v>231</v>
      </c>
      <c r="BM2424" s="227" t="s">
        <v>2535</v>
      </c>
    </row>
    <row r="2425" s="14" customFormat="1">
      <c r="A2425" s="14"/>
      <c r="B2425" s="246"/>
      <c r="C2425" s="247"/>
      <c r="D2425" s="231" t="s">
        <v>268</v>
      </c>
      <c r="E2425" s="248" t="s">
        <v>19</v>
      </c>
      <c r="F2425" s="249" t="s">
        <v>2528</v>
      </c>
      <c r="G2425" s="247"/>
      <c r="H2425" s="248" t="s">
        <v>19</v>
      </c>
      <c r="I2425" s="250"/>
      <c r="J2425" s="247"/>
      <c r="K2425" s="247"/>
      <c r="L2425" s="251"/>
      <c r="M2425" s="252"/>
      <c r="N2425" s="253"/>
      <c r="O2425" s="253"/>
      <c r="P2425" s="253"/>
      <c r="Q2425" s="253"/>
      <c r="R2425" s="253"/>
      <c r="S2425" s="253"/>
      <c r="T2425" s="25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5" t="s">
        <v>268</v>
      </c>
      <c r="AU2425" s="255" t="s">
        <v>93</v>
      </c>
      <c r="AV2425" s="14" t="s">
        <v>82</v>
      </c>
      <c r="AW2425" s="14" t="s">
        <v>34</v>
      </c>
      <c r="AX2425" s="14" t="s">
        <v>74</v>
      </c>
      <c r="AY2425" s="255" t="s">
        <v>224</v>
      </c>
    </row>
    <row r="2426" s="13" customFormat="1">
      <c r="A2426" s="13"/>
      <c r="B2426" s="229"/>
      <c r="C2426" s="230"/>
      <c r="D2426" s="231" t="s">
        <v>268</v>
      </c>
      <c r="E2426" s="232" t="s">
        <v>19</v>
      </c>
      <c r="F2426" s="233" t="s">
        <v>82</v>
      </c>
      <c r="G2426" s="230"/>
      <c r="H2426" s="234">
        <v>1</v>
      </c>
      <c r="I2426" s="235"/>
      <c r="J2426" s="230"/>
      <c r="K2426" s="230"/>
      <c r="L2426" s="236"/>
      <c r="M2426" s="237"/>
      <c r="N2426" s="238"/>
      <c r="O2426" s="238"/>
      <c r="P2426" s="238"/>
      <c r="Q2426" s="238"/>
      <c r="R2426" s="238"/>
      <c r="S2426" s="238"/>
      <c r="T2426" s="239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0" t="s">
        <v>268</v>
      </c>
      <c r="AU2426" s="240" t="s">
        <v>93</v>
      </c>
      <c r="AV2426" s="13" t="s">
        <v>93</v>
      </c>
      <c r="AW2426" s="13" t="s">
        <v>34</v>
      </c>
      <c r="AX2426" s="13" t="s">
        <v>82</v>
      </c>
      <c r="AY2426" s="240" t="s">
        <v>224</v>
      </c>
    </row>
    <row r="2427" s="2" customFormat="1" ht="24.15" customHeight="1">
      <c r="A2427" s="41"/>
      <c r="B2427" s="42"/>
      <c r="C2427" s="286" t="s">
        <v>2536</v>
      </c>
      <c r="D2427" s="286" t="s">
        <v>572</v>
      </c>
      <c r="E2427" s="287" t="s">
        <v>2537</v>
      </c>
      <c r="F2427" s="288" t="s">
        <v>2538</v>
      </c>
      <c r="G2427" s="289" t="s">
        <v>595</v>
      </c>
      <c r="H2427" s="290">
        <v>12</v>
      </c>
      <c r="I2427" s="291"/>
      <c r="J2427" s="292">
        <f>ROUND(I2427*H2427,2)</f>
        <v>0</v>
      </c>
      <c r="K2427" s="288" t="s">
        <v>19</v>
      </c>
      <c r="L2427" s="293"/>
      <c r="M2427" s="294" t="s">
        <v>19</v>
      </c>
      <c r="N2427" s="295" t="s">
        <v>46</v>
      </c>
      <c r="O2427" s="87"/>
      <c r="P2427" s="225">
        <f>O2427*H2427</f>
        <v>0</v>
      </c>
      <c r="Q2427" s="225">
        <v>0.0060000000000000001</v>
      </c>
      <c r="R2427" s="225">
        <f>Q2427*H2427</f>
        <v>0.072000000000000008</v>
      </c>
      <c r="S2427" s="225">
        <v>0</v>
      </c>
      <c r="T2427" s="226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27" t="s">
        <v>254</v>
      </c>
      <c r="AT2427" s="227" t="s">
        <v>572</v>
      </c>
      <c r="AU2427" s="227" t="s">
        <v>93</v>
      </c>
      <c r="AY2427" s="20" t="s">
        <v>224</v>
      </c>
      <c r="BE2427" s="228">
        <f>IF(N2427="základní",J2427,0)</f>
        <v>0</v>
      </c>
      <c r="BF2427" s="228">
        <f>IF(N2427="snížená",J2427,0)</f>
        <v>0</v>
      </c>
      <c r="BG2427" s="228">
        <f>IF(N2427="zákl. přenesená",J2427,0)</f>
        <v>0</v>
      </c>
      <c r="BH2427" s="228">
        <f>IF(N2427="sníž. přenesená",J2427,0)</f>
        <v>0</v>
      </c>
      <c r="BI2427" s="228">
        <f>IF(N2427="nulová",J2427,0)</f>
        <v>0</v>
      </c>
      <c r="BJ2427" s="20" t="s">
        <v>93</v>
      </c>
      <c r="BK2427" s="228">
        <f>ROUND(I2427*H2427,2)</f>
        <v>0</v>
      </c>
      <c r="BL2427" s="20" t="s">
        <v>231</v>
      </c>
      <c r="BM2427" s="227" t="s">
        <v>2539</v>
      </c>
    </row>
    <row r="2428" s="2" customFormat="1" ht="24.15" customHeight="1">
      <c r="A2428" s="41"/>
      <c r="B2428" s="42"/>
      <c r="C2428" s="286" t="s">
        <v>2540</v>
      </c>
      <c r="D2428" s="286" t="s">
        <v>572</v>
      </c>
      <c r="E2428" s="287" t="s">
        <v>2541</v>
      </c>
      <c r="F2428" s="288" t="s">
        <v>2542</v>
      </c>
      <c r="G2428" s="289" t="s">
        <v>595</v>
      </c>
      <c r="H2428" s="290">
        <v>76</v>
      </c>
      <c r="I2428" s="291"/>
      <c r="J2428" s="292">
        <f>ROUND(I2428*H2428,2)</f>
        <v>0</v>
      </c>
      <c r="K2428" s="288" t="s">
        <v>19</v>
      </c>
      <c r="L2428" s="293"/>
      <c r="M2428" s="294" t="s">
        <v>19</v>
      </c>
      <c r="N2428" s="295" t="s">
        <v>46</v>
      </c>
      <c r="O2428" s="87"/>
      <c r="P2428" s="225">
        <f>O2428*H2428</f>
        <v>0</v>
      </c>
      <c r="Q2428" s="225">
        <v>0.0066</v>
      </c>
      <c r="R2428" s="225">
        <f>Q2428*H2428</f>
        <v>0.50160000000000005</v>
      </c>
      <c r="S2428" s="225">
        <v>0</v>
      </c>
      <c r="T2428" s="226">
        <f>S2428*H2428</f>
        <v>0</v>
      </c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R2428" s="227" t="s">
        <v>254</v>
      </c>
      <c r="AT2428" s="227" t="s">
        <v>572</v>
      </c>
      <c r="AU2428" s="227" t="s">
        <v>93</v>
      </c>
      <c r="AY2428" s="20" t="s">
        <v>224</v>
      </c>
      <c r="BE2428" s="228">
        <f>IF(N2428="základní",J2428,0)</f>
        <v>0</v>
      </c>
      <c r="BF2428" s="228">
        <f>IF(N2428="snížená",J2428,0)</f>
        <v>0</v>
      </c>
      <c r="BG2428" s="228">
        <f>IF(N2428="zákl. přenesená",J2428,0)</f>
        <v>0</v>
      </c>
      <c r="BH2428" s="228">
        <f>IF(N2428="sníž. přenesená",J2428,0)</f>
        <v>0</v>
      </c>
      <c r="BI2428" s="228">
        <f>IF(N2428="nulová",J2428,0)</f>
        <v>0</v>
      </c>
      <c r="BJ2428" s="20" t="s">
        <v>93</v>
      </c>
      <c r="BK2428" s="228">
        <f>ROUND(I2428*H2428,2)</f>
        <v>0</v>
      </c>
      <c r="BL2428" s="20" t="s">
        <v>231</v>
      </c>
      <c r="BM2428" s="227" t="s">
        <v>2543</v>
      </c>
    </row>
    <row r="2429" s="2" customFormat="1" ht="24.15" customHeight="1">
      <c r="A2429" s="41"/>
      <c r="B2429" s="42"/>
      <c r="C2429" s="286" t="s">
        <v>2544</v>
      </c>
      <c r="D2429" s="286" t="s">
        <v>572</v>
      </c>
      <c r="E2429" s="287" t="s">
        <v>2545</v>
      </c>
      <c r="F2429" s="288" t="s">
        <v>2546</v>
      </c>
      <c r="G2429" s="289" t="s">
        <v>595</v>
      </c>
      <c r="H2429" s="290">
        <v>3</v>
      </c>
      <c r="I2429" s="291"/>
      <c r="J2429" s="292">
        <f>ROUND(I2429*H2429,2)</f>
        <v>0</v>
      </c>
      <c r="K2429" s="288" t="s">
        <v>19</v>
      </c>
      <c r="L2429" s="293"/>
      <c r="M2429" s="294" t="s">
        <v>19</v>
      </c>
      <c r="N2429" s="295" t="s">
        <v>46</v>
      </c>
      <c r="O2429" s="87"/>
      <c r="P2429" s="225">
        <f>O2429*H2429</f>
        <v>0</v>
      </c>
      <c r="Q2429" s="225">
        <v>0.0146</v>
      </c>
      <c r="R2429" s="225">
        <f>Q2429*H2429</f>
        <v>0.043799999999999999</v>
      </c>
      <c r="S2429" s="225">
        <v>0</v>
      </c>
      <c r="T2429" s="226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27" t="s">
        <v>254</v>
      </c>
      <c r="AT2429" s="227" t="s">
        <v>572</v>
      </c>
      <c r="AU2429" s="227" t="s">
        <v>93</v>
      </c>
      <c r="AY2429" s="20" t="s">
        <v>224</v>
      </c>
      <c r="BE2429" s="228">
        <f>IF(N2429="základní",J2429,0)</f>
        <v>0</v>
      </c>
      <c r="BF2429" s="228">
        <f>IF(N2429="snížená",J2429,0)</f>
        <v>0</v>
      </c>
      <c r="BG2429" s="228">
        <f>IF(N2429="zákl. přenesená",J2429,0)</f>
        <v>0</v>
      </c>
      <c r="BH2429" s="228">
        <f>IF(N2429="sníž. přenesená",J2429,0)</f>
        <v>0</v>
      </c>
      <c r="BI2429" s="228">
        <f>IF(N2429="nulová",J2429,0)</f>
        <v>0</v>
      </c>
      <c r="BJ2429" s="20" t="s">
        <v>93</v>
      </c>
      <c r="BK2429" s="228">
        <f>ROUND(I2429*H2429,2)</f>
        <v>0</v>
      </c>
      <c r="BL2429" s="20" t="s">
        <v>231</v>
      </c>
      <c r="BM2429" s="227" t="s">
        <v>2547</v>
      </c>
    </row>
    <row r="2430" s="2" customFormat="1" ht="37.8" customHeight="1">
      <c r="A2430" s="41"/>
      <c r="B2430" s="42"/>
      <c r="C2430" s="216" t="s">
        <v>2548</v>
      </c>
      <c r="D2430" s="216" t="s">
        <v>227</v>
      </c>
      <c r="E2430" s="217" t="s">
        <v>2549</v>
      </c>
      <c r="F2430" s="218" t="s">
        <v>2550</v>
      </c>
      <c r="G2430" s="219" t="s">
        <v>595</v>
      </c>
      <c r="H2430" s="220">
        <v>9</v>
      </c>
      <c r="I2430" s="221"/>
      <c r="J2430" s="222">
        <f>ROUND(I2430*H2430,2)</f>
        <v>0</v>
      </c>
      <c r="K2430" s="218" t="s">
        <v>312</v>
      </c>
      <c r="L2430" s="47"/>
      <c r="M2430" s="223" t="s">
        <v>19</v>
      </c>
      <c r="N2430" s="224" t="s">
        <v>46</v>
      </c>
      <c r="O2430" s="87"/>
      <c r="P2430" s="225">
        <f>O2430*H2430</f>
        <v>0</v>
      </c>
      <c r="Q2430" s="225">
        <v>0.00044000000000000002</v>
      </c>
      <c r="R2430" s="225">
        <f>Q2430*H2430</f>
        <v>0.00396</v>
      </c>
      <c r="S2430" s="225">
        <v>0</v>
      </c>
      <c r="T2430" s="226">
        <f>S2430*H2430</f>
        <v>0</v>
      </c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R2430" s="227" t="s">
        <v>231</v>
      </c>
      <c r="AT2430" s="227" t="s">
        <v>227</v>
      </c>
      <c r="AU2430" s="227" t="s">
        <v>93</v>
      </c>
      <c r="AY2430" s="20" t="s">
        <v>224</v>
      </c>
      <c r="BE2430" s="228">
        <f>IF(N2430="základní",J2430,0)</f>
        <v>0</v>
      </c>
      <c r="BF2430" s="228">
        <f>IF(N2430="snížená",J2430,0)</f>
        <v>0</v>
      </c>
      <c r="BG2430" s="228">
        <f>IF(N2430="zákl. přenesená",J2430,0)</f>
        <v>0</v>
      </c>
      <c r="BH2430" s="228">
        <f>IF(N2430="sníž. přenesená",J2430,0)</f>
        <v>0</v>
      </c>
      <c r="BI2430" s="228">
        <f>IF(N2430="nulová",J2430,0)</f>
        <v>0</v>
      </c>
      <c r="BJ2430" s="20" t="s">
        <v>93</v>
      </c>
      <c r="BK2430" s="228">
        <f>ROUND(I2430*H2430,2)</f>
        <v>0</v>
      </c>
      <c r="BL2430" s="20" t="s">
        <v>231</v>
      </c>
      <c r="BM2430" s="227" t="s">
        <v>2551</v>
      </c>
    </row>
    <row r="2431" s="2" customFormat="1">
      <c r="A2431" s="41"/>
      <c r="B2431" s="42"/>
      <c r="C2431" s="43"/>
      <c r="D2431" s="267" t="s">
        <v>314</v>
      </c>
      <c r="E2431" s="43"/>
      <c r="F2431" s="268" t="s">
        <v>2552</v>
      </c>
      <c r="G2431" s="43"/>
      <c r="H2431" s="43"/>
      <c r="I2431" s="269"/>
      <c r="J2431" s="43"/>
      <c r="K2431" s="43"/>
      <c r="L2431" s="47"/>
      <c r="M2431" s="270"/>
      <c r="N2431" s="271"/>
      <c r="O2431" s="87"/>
      <c r="P2431" s="87"/>
      <c r="Q2431" s="87"/>
      <c r="R2431" s="87"/>
      <c r="S2431" s="87"/>
      <c r="T2431" s="88"/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T2431" s="20" t="s">
        <v>314</v>
      </c>
      <c r="AU2431" s="20" t="s">
        <v>93</v>
      </c>
    </row>
    <row r="2432" s="14" customFormat="1">
      <c r="A2432" s="14"/>
      <c r="B2432" s="246"/>
      <c r="C2432" s="247"/>
      <c r="D2432" s="231" t="s">
        <v>268</v>
      </c>
      <c r="E2432" s="248" t="s">
        <v>19</v>
      </c>
      <c r="F2432" s="249" t="s">
        <v>2553</v>
      </c>
      <c r="G2432" s="247"/>
      <c r="H2432" s="248" t="s">
        <v>19</v>
      </c>
      <c r="I2432" s="250"/>
      <c r="J2432" s="247"/>
      <c r="K2432" s="247"/>
      <c r="L2432" s="251"/>
      <c r="M2432" s="252"/>
      <c r="N2432" s="253"/>
      <c r="O2432" s="253"/>
      <c r="P2432" s="253"/>
      <c r="Q2432" s="253"/>
      <c r="R2432" s="253"/>
      <c r="S2432" s="253"/>
      <c r="T2432" s="25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5" t="s">
        <v>268</v>
      </c>
      <c r="AU2432" s="255" t="s">
        <v>93</v>
      </c>
      <c r="AV2432" s="14" t="s">
        <v>82</v>
      </c>
      <c r="AW2432" s="14" t="s">
        <v>34</v>
      </c>
      <c r="AX2432" s="14" t="s">
        <v>74</v>
      </c>
      <c r="AY2432" s="255" t="s">
        <v>224</v>
      </c>
    </row>
    <row r="2433" s="13" customFormat="1">
      <c r="A2433" s="13"/>
      <c r="B2433" s="229"/>
      <c r="C2433" s="230"/>
      <c r="D2433" s="231" t="s">
        <v>268</v>
      </c>
      <c r="E2433" s="232" t="s">
        <v>19</v>
      </c>
      <c r="F2433" s="233" t="s">
        <v>254</v>
      </c>
      <c r="G2433" s="230"/>
      <c r="H2433" s="234">
        <v>8</v>
      </c>
      <c r="I2433" s="235"/>
      <c r="J2433" s="230"/>
      <c r="K2433" s="230"/>
      <c r="L2433" s="236"/>
      <c r="M2433" s="237"/>
      <c r="N2433" s="238"/>
      <c r="O2433" s="238"/>
      <c r="P2433" s="238"/>
      <c r="Q2433" s="238"/>
      <c r="R2433" s="238"/>
      <c r="S2433" s="238"/>
      <c r="T2433" s="239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0" t="s">
        <v>268</v>
      </c>
      <c r="AU2433" s="240" t="s">
        <v>93</v>
      </c>
      <c r="AV2433" s="13" t="s">
        <v>93</v>
      </c>
      <c r="AW2433" s="13" t="s">
        <v>34</v>
      </c>
      <c r="AX2433" s="13" t="s">
        <v>74</v>
      </c>
      <c r="AY2433" s="240" t="s">
        <v>224</v>
      </c>
    </row>
    <row r="2434" s="14" customFormat="1">
      <c r="A2434" s="14"/>
      <c r="B2434" s="246"/>
      <c r="C2434" s="247"/>
      <c r="D2434" s="231" t="s">
        <v>268</v>
      </c>
      <c r="E2434" s="248" t="s">
        <v>19</v>
      </c>
      <c r="F2434" s="249" t="s">
        <v>2554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268</v>
      </c>
      <c r="AU2434" s="255" t="s">
        <v>93</v>
      </c>
      <c r="AV2434" s="14" t="s">
        <v>82</v>
      </c>
      <c r="AW2434" s="14" t="s">
        <v>34</v>
      </c>
      <c r="AX2434" s="14" t="s">
        <v>74</v>
      </c>
      <c r="AY2434" s="255" t="s">
        <v>224</v>
      </c>
    </row>
    <row r="2435" s="13" customFormat="1">
      <c r="A2435" s="13"/>
      <c r="B2435" s="229"/>
      <c r="C2435" s="230"/>
      <c r="D2435" s="231" t="s">
        <v>268</v>
      </c>
      <c r="E2435" s="232" t="s">
        <v>19</v>
      </c>
      <c r="F2435" s="233" t="s">
        <v>82</v>
      </c>
      <c r="G2435" s="230"/>
      <c r="H2435" s="234">
        <v>1</v>
      </c>
      <c r="I2435" s="235"/>
      <c r="J2435" s="230"/>
      <c r="K2435" s="230"/>
      <c r="L2435" s="236"/>
      <c r="M2435" s="237"/>
      <c r="N2435" s="238"/>
      <c r="O2435" s="238"/>
      <c r="P2435" s="238"/>
      <c r="Q2435" s="238"/>
      <c r="R2435" s="238"/>
      <c r="S2435" s="238"/>
      <c r="T2435" s="23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0" t="s">
        <v>268</v>
      </c>
      <c r="AU2435" s="240" t="s">
        <v>93</v>
      </c>
      <c r="AV2435" s="13" t="s">
        <v>93</v>
      </c>
      <c r="AW2435" s="13" t="s">
        <v>34</v>
      </c>
      <c r="AX2435" s="13" t="s">
        <v>74</v>
      </c>
      <c r="AY2435" s="240" t="s">
        <v>224</v>
      </c>
    </row>
    <row r="2436" s="16" customFormat="1">
      <c r="A2436" s="16"/>
      <c r="B2436" s="272"/>
      <c r="C2436" s="273"/>
      <c r="D2436" s="231" t="s">
        <v>268</v>
      </c>
      <c r="E2436" s="274" t="s">
        <v>19</v>
      </c>
      <c r="F2436" s="275" t="s">
        <v>351</v>
      </c>
      <c r="G2436" s="273"/>
      <c r="H2436" s="276">
        <v>9</v>
      </c>
      <c r="I2436" s="277"/>
      <c r="J2436" s="273"/>
      <c r="K2436" s="273"/>
      <c r="L2436" s="278"/>
      <c r="M2436" s="279"/>
      <c r="N2436" s="280"/>
      <c r="O2436" s="280"/>
      <c r="P2436" s="280"/>
      <c r="Q2436" s="280"/>
      <c r="R2436" s="280"/>
      <c r="S2436" s="280"/>
      <c r="T2436" s="281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T2436" s="282" t="s">
        <v>268</v>
      </c>
      <c r="AU2436" s="282" t="s">
        <v>93</v>
      </c>
      <c r="AV2436" s="16" t="s">
        <v>231</v>
      </c>
      <c r="AW2436" s="16" t="s">
        <v>34</v>
      </c>
      <c r="AX2436" s="16" t="s">
        <v>82</v>
      </c>
      <c r="AY2436" s="282" t="s">
        <v>224</v>
      </c>
    </row>
    <row r="2437" s="2" customFormat="1" ht="24.15" customHeight="1">
      <c r="A2437" s="41"/>
      <c r="B2437" s="42"/>
      <c r="C2437" s="286" t="s">
        <v>2555</v>
      </c>
      <c r="D2437" s="286" t="s">
        <v>572</v>
      </c>
      <c r="E2437" s="287" t="s">
        <v>2251</v>
      </c>
      <c r="F2437" s="288" t="s">
        <v>2252</v>
      </c>
      <c r="G2437" s="289" t="s">
        <v>595</v>
      </c>
      <c r="H2437" s="290">
        <v>9</v>
      </c>
      <c r="I2437" s="291"/>
      <c r="J2437" s="292">
        <f>ROUND(I2437*H2437,2)</f>
        <v>0</v>
      </c>
      <c r="K2437" s="288" t="s">
        <v>312</v>
      </c>
      <c r="L2437" s="293"/>
      <c r="M2437" s="294" t="s">
        <v>19</v>
      </c>
      <c r="N2437" s="295" t="s">
        <v>46</v>
      </c>
      <c r="O2437" s="87"/>
      <c r="P2437" s="225">
        <f>O2437*H2437</f>
        <v>0</v>
      </c>
      <c r="Q2437" s="225">
        <v>0.0061999999999999998</v>
      </c>
      <c r="R2437" s="225">
        <f>Q2437*H2437</f>
        <v>0.055799999999999995</v>
      </c>
      <c r="S2437" s="225">
        <v>0</v>
      </c>
      <c r="T2437" s="226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27" t="s">
        <v>254</v>
      </c>
      <c r="AT2437" s="227" t="s">
        <v>572</v>
      </c>
      <c r="AU2437" s="227" t="s">
        <v>93</v>
      </c>
      <c r="AY2437" s="20" t="s">
        <v>224</v>
      </c>
      <c r="BE2437" s="228">
        <f>IF(N2437="základní",J2437,0)</f>
        <v>0</v>
      </c>
      <c r="BF2437" s="228">
        <f>IF(N2437="snížená",J2437,0)</f>
        <v>0</v>
      </c>
      <c r="BG2437" s="228">
        <f>IF(N2437="zákl. přenesená",J2437,0)</f>
        <v>0</v>
      </c>
      <c r="BH2437" s="228">
        <f>IF(N2437="sníž. přenesená",J2437,0)</f>
        <v>0</v>
      </c>
      <c r="BI2437" s="228">
        <f>IF(N2437="nulová",J2437,0)</f>
        <v>0</v>
      </c>
      <c r="BJ2437" s="20" t="s">
        <v>93</v>
      </c>
      <c r="BK2437" s="228">
        <f>ROUND(I2437*H2437,2)</f>
        <v>0</v>
      </c>
      <c r="BL2437" s="20" t="s">
        <v>231</v>
      </c>
      <c r="BM2437" s="227" t="s">
        <v>2556</v>
      </c>
    </row>
    <row r="2438" s="14" customFormat="1">
      <c r="A2438" s="14"/>
      <c r="B2438" s="246"/>
      <c r="C2438" s="247"/>
      <c r="D2438" s="231" t="s">
        <v>268</v>
      </c>
      <c r="E2438" s="248" t="s">
        <v>19</v>
      </c>
      <c r="F2438" s="249" t="s">
        <v>2553</v>
      </c>
      <c r="G2438" s="247"/>
      <c r="H2438" s="248" t="s">
        <v>19</v>
      </c>
      <c r="I2438" s="250"/>
      <c r="J2438" s="247"/>
      <c r="K2438" s="247"/>
      <c r="L2438" s="251"/>
      <c r="M2438" s="252"/>
      <c r="N2438" s="253"/>
      <c r="O2438" s="253"/>
      <c r="P2438" s="253"/>
      <c r="Q2438" s="253"/>
      <c r="R2438" s="253"/>
      <c r="S2438" s="253"/>
      <c r="T2438" s="25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5" t="s">
        <v>268</v>
      </c>
      <c r="AU2438" s="255" t="s">
        <v>93</v>
      </c>
      <c r="AV2438" s="14" t="s">
        <v>82</v>
      </c>
      <c r="AW2438" s="14" t="s">
        <v>34</v>
      </c>
      <c r="AX2438" s="14" t="s">
        <v>74</v>
      </c>
      <c r="AY2438" s="255" t="s">
        <v>224</v>
      </c>
    </row>
    <row r="2439" s="13" customFormat="1">
      <c r="A2439" s="13"/>
      <c r="B2439" s="229"/>
      <c r="C2439" s="230"/>
      <c r="D2439" s="231" t="s">
        <v>268</v>
      </c>
      <c r="E2439" s="232" t="s">
        <v>19</v>
      </c>
      <c r="F2439" s="233" t="s">
        <v>254</v>
      </c>
      <c r="G2439" s="230"/>
      <c r="H2439" s="234">
        <v>8</v>
      </c>
      <c r="I2439" s="235"/>
      <c r="J2439" s="230"/>
      <c r="K2439" s="230"/>
      <c r="L2439" s="236"/>
      <c r="M2439" s="237"/>
      <c r="N2439" s="238"/>
      <c r="O2439" s="238"/>
      <c r="P2439" s="238"/>
      <c r="Q2439" s="238"/>
      <c r="R2439" s="238"/>
      <c r="S2439" s="238"/>
      <c r="T2439" s="23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0" t="s">
        <v>268</v>
      </c>
      <c r="AU2439" s="240" t="s">
        <v>93</v>
      </c>
      <c r="AV2439" s="13" t="s">
        <v>93</v>
      </c>
      <c r="AW2439" s="13" t="s">
        <v>34</v>
      </c>
      <c r="AX2439" s="13" t="s">
        <v>74</v>
      </c>
      <c r="AY2439" s="240" t="s">
        <v>224</v>
      </c>
    </row>
    <row r="2440" s="14" customFormat="1">
      <c r="A2440" s="14"/>
      <c r="B2440" s="246"/>
      <c r="C2440" s="247"/>
      <c r="D2440" s="231" t="s">
        <v>268</v>
      </c>
      <c r="E2440" s="248" t="s">
        <v>19</v>
      </c>
      <c r="F2440" s="249" t="s">
        <v>2554</v>
      </c>
      <c r="G2440" s="247"/>
      <c r="H2440" s="248" t="s">
        <v>19</v>
      </c>
      <c r="I2440" s="250"/>
      <c r="J2440" s="247"/>
      <c r="K2440" s="247"/>
      <c r="L2440" s="251"/>
      <c r="M2440" s="252"/>
      <c r="N2440" s="253"/>
      <c r="O2440" s="253"/>
      <c r="P2440" s="253"/>
      <c r="Q2440" s="253"/>
      <c r="R2440" s="253"/>
      <c r="S2440" s="253"/>
      <c r="T2440" s="25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5" t="s">
        <v>268</v>
      </c>
      <c r="AU2440" s="255" t="s">
        <v>93</v>
      </c>
      <c r="AV2440" s="14" t="s">
        <v>82</v>
      </c>
      <c r="AW2440" s="14" t="s">
        <v>34</v>
      </c>
      <c r="AX2440" s="14" t="s">
        <v>74</v>
      </c>
      <c r="AY2440" s="255" t="s">
        <v>224</v>
      </c>
    </row>
    <row r="2441" s="13" customFormat="1">
      <c r="A2441" s="13"/>
      <c r="B2441" s="229"/>
      <c r="C2441" s="230"/>
      <c r="D2441" s="231" t="s">
        <v>268</v>
      </c>
      <c r="E2441" s="232" t="s">
        <v>19</v>
      </c>
      <c r="F2441" s="233" t="s">
        <v>82</v>
      </c>
      <c r="G2441" s="230"/>
      <c r="H2441" s="234">
        <v>1</v>
      </c>
      <c r="I2441" s="235"/>
      <c r="J2441" s="230"/>
      <c r="K2441" s="230"/>
      <c r="L2441" s="236"/>
      <c r="M2441" s="237"/>
      <c r="N2441" s="238"/>
      <c r="O2441" s="238"/>
      <c r="P2441" s="238"/>
      <c r="Q2441" s="238"/>
      <c r="R2441" s="238"/>
      <c r="S2441" s="238"/>
      <c r="T2441" s="239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0" t="s">
        <v>268</v>
      </c>
      <c r="AU2441" s="240" t="s">
        <v>93</v>
      </c>
      <c r="AV2441" s="13" t="s">
        <v>93</v>
      </c>
      <c r="AW2441" s="13" t="s">
        <v>34</v>
      </c>
      <c r="AX2441" s="13" t="s">
        <v>74</v>
      </c>
      <c r="AY2441" s="240" t="s">
        <v>224</v>
      </c>
    </row>
    <row r="2442" s="16" customFormat="1">
      <c r="A2442" s="16"/>
      <c r="B2442" s="272"/>
      <c r="C2442" s="273"/>
      <c r="D2442" s="231" t="s">
        <v>268</v>
      </c>
      <c r="E2442" s="274" t="s">
        <v>19</v>
      </c>
      <c r="F2442" s="275" t="s">
        <v>351</v>
      </c>
      <c r="G2442" s="273"/>
      <c r="H2442" s="276">
        <v>9</v>
      </c>
      <c r="I2442" s="277"/>
      <c r="J2442" s="273"/>
      <c r="K2442" s="273"/>
      <c r="L2442" s="278"/>
      <c r="M2442" s="279"/>
      <c r="N2442" s="280"/>
      <c r="O2442" s="280"/>
      <c r="P2442" s="280"/>
      <c r="Q2442" s="280"/>
      <c r="R2442" s="280"/>
      <c r="S2442" s="280"/>
      <c r="T2442" s="281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T2442" s="282" t="s">
        <v>268</v>
      </c>
      <c r="AU2442" s="282" t="s">
        <v>93</v>
      </c>
      <c r="AV2442" s="16" t="s">
        <v>231</v>
      </c>
      <c r="AW2442" s="16" t="s">
        <v>34</v>
      </c>
      <c r="AX2442" s="16" t="s">
        <v>82</v>
      </c>
      <c r="AY2442" s="282" t="s">
        <v>224</v>
      </c>
    </row>
    <row r="2443" s="2" customFormat="1" ht="24.15" customHeight="1">
      <c r="A2443" s="41"/>
      <c r="B2443" s="42"/>
      <c r="C2443" s="216" t="s">
        <v>2557</v>
      </c>
      <c r="D2443" s="216" t="s">
        <v>227</v>
      </c>
      <c r="E2443" s="217" t="s">
        <v>2558</v>
      </c>
      <c r="F2443" s="218" t="s">
        <v>2559</v>
      </c>
      <c r="G2443" s="219" t="s">
        <v>595</v>
      </c>
      <c r="H2443" s="220">
        <v>6</v>
      </c>
      <c r="I2443" s="221"/>
      <c r="J2443" s="222">
        <f>ROUND(I2443*H2443,2)</f>
        <v>0</v>
      </c>
      <c r="K2443" s="218" t="s">
        <v>19</v>
      </c>
      <c r="L2443" s="47"/>
      <c r="M2443" s="223" t="s">
        <v>19</v>
      </c>
      <c r="N2443" s="224" t="s">
        <v>46</v>
      </c>
      <c r="O2443" s="87"/>
      <c r="P2443" s="225">
        <f>O2443*H2443</f>
        <v>0</v>
      </c>
      <c r="Q2443" s="225">
        <v>0</v>
      </c>
      <c r="R2443" s="225">
        <f>Q2443*H2443</f>
        <v>0</v>
      </c>
      <c r="S2443" s="225">
        <v>0</v>
      </c>
      <c r="T2443" s="226">
        <f>S2443*H2443</f>
        <v>0</v>
      </c>
      <c r="U2443" s="41"/>
      <c r="V2443" s="41"/>
      <c r="W2443" s="41"/>
      <c r="X2443" s="41"/>
      <c r="Y2443" s="41"/>
      <c r="Z2443" s="41"/>
      <c r="AA2443" s="41"/>
      <c r="AB2443" s="41"/>
      <c r="AC2443" s="41"/>
      <c r="AD2443" s="41"/>
      <c r="AE2443" s="41"/>
      <c r="AR2443" s="227" t="s">
        <v>231</v>
      </c>
      <c r="AT2443" s="227" t="s">
        <v>227</v>
      </c>
      <c r="AU2443" s="227" t="s">
        <v>93</v>
      </c>
      <c r="AY2443" s="20" t="s">
        <v>224</v>
      </c>
      <c r="BE2443" s="228">
        <f>IF(N2443="základní",J2443,0)</f>
        <v>0</v>
      </c>
      <c r="BF2443" s="228">
        <f>IF(N2443="snížená",J2443,0)</f>
        <v>0</v>
      </c>
      <c r="BG2443" s="228">
        <f>IF(N2443="zákl. přenesená",J2443,0)</f>
        <v>0</v>
      </c>
      <c r="BH2443" s="228">
        <f>IF(N2443="sníž. přenesená",J2443,0)</f>
        <v>0</v>
      </c>
      <c r="BI2443" s="228">
        <f>IF(N2443="nulová",J2443,0)</f>
        <v>0</v>
      </c>
      <c r="BJ2443" s="20" t="s">
        <v>93</v>
      </c>
      <c r="BK2443" s="228">
        <f>ROUND(I2443*H2443,2)</f>
        <v>0</v>
      </c>
      <c r="BL2443" s="20" t="s">
        <v>231</v>
      </c>
      <c r="BM2443" s="227" t="s">
        <v>2560</v>
      </c>
    </row>
    <row r="2444" s="2" customFormat="1" ht="24.15" customHeight="1">
      <c r="A2444" s="41"/>
      <c r="B2444" s="42"/>
      <c r="C2444" s="216" t="s">
        <v>2561</v>
      </c>
      <c r="D2444" s="216" t="s">
        <v>227</v>
      </c>
      <c r="E2444" s="217" t="s">
        <v>2562</v>
      </c>
      <c r="F2444" s="218" t="s">
        <v>2563</v>
      </c>
      <c r="G2444" s="219" t="s">
        <v>595</v>
      </c>
      <c r="H2444" s="220">
        <v>1</v>
      </c>
      <c r="I2444" s="221"/>
      <c r="J2444" s="222">
        <f>ROUND(I2444*H2444,2)</f>
        <v>0</v>
      </c>
      <c r="K2444" s="218" t="s">
        <v>19</v>
      </c>
      <c r="L2444" s="47"/>
      <c r="M2444" s="223" t="s">
        <v>19</v>
      </c>
      <c r="N2444" s="224" t="s">
        <v>46</v>
      </c>
      <c r="O2444" s="87"/>
      <c r="P2444" s="225">
        <f>O2444*H2444</f>
        <v>0</v>
      </c>
      <c r="Q2444" s="225">
        <v>0</v>
      </c>
      <c r="R2444" s="225">
        <f>Q2444*H2444</f>
        <v>0</v>
      </c>
      <c r="S2444" s="225">
        <v>0</v>
      </c>
      <c r="T2444" s="226">
        <f>S2444*H2444</f>
        <v>0</v>
      </c>
      <c r="U2444" s="41"/>
      <c r="V2444" s="41"/>
      <c r="W2444" s="41"/>
      <c r="X2444" s="41"/>
      <c r="Y2444" s="41"/>
      <c r="Z2444" s="41"/>
      <c r="AA2444" s="41"/>
      <c r="AB2444" s="41"/>
      <c r="AC2444" s="41"/>
      <c r="AD2444" s="41"/>
      <c r="AE2444" s="41"/>
      <c r="AR2444" s="227" t="s">
        <v>231</v>
      </c>
      <c r="AT2444" s="227" t="s">
        <v>227</v>
      </c>
      <c r="AU2444" s="227" t="s">
        <v>93</v>
      </c>
      <c r="AY2444" s="20" t="s">
        <v>224</v>
      </c>
      <c r="BE2444" s="228">
        <f>IF(N2444="základní",J2444,0)</f>
        <v>0</v>
      </c>
      <c r="BF2444" s="228">
        <f>IF(N2444="snížená",J2444,0)</f>
        <v>0</v>
      </c>
      <c r="BG2444" s="228">
        <f>IF(N2444="zákl. přenesená",J2444,0)</f>
        <v>0</v>
      </c>
      <c r="BH2444" s="228">
        <f>IF(N2444="sníž. přenesená",J2444,0)</f>
        <v>0</v>
      </c>
      <c r="BI2444" s="228">
        <f>IF(N2444="nulová",J2444,0)</f>
        <v>0</v>
      </c>
      <c r="BJ2444" s="20" t="s">
        <v>93</v>
      </c>
      <c r="BK2444" s="228">
        <f>ROUND(I2444*H2444,2)</f>
        <v>0</v>
      </c>
      <c r="BL2444" s="20" t="s">
        <v>231</v>
      </c>
      <c r="BM2444" s="227" t="s">
        <v>2564</v>
      </c>
    </row>
    <row r="2445" s="2" customFormat="1" ht="37.8" customHeight="1">
      <c r="A2445" s="41"/>
      <c r="B2445" s="42"/>
      <c r="C2445" s="216" t="s">
        <v>2565</v>
      </c>
      <c r="D2445" s="216" t="s">
        <v>227</v>
      </c>
      <c r="E2445" s="217" t="s">
        <v>2566</v>
      </c>
      <c r="F2445" s="218" t="s">
        <v>2567</v>
      </c>
      <c r="G2445" s="219" t="s">
        <v>595</v>
      </c>
      <c r="H2445" s="220">
        <v>18</v>
      </c>
      <c r="I2445" s="221"/>
      <c r="J2445" s="222">
        <f>ROUND(I2445*H2445,2)</f>
        <v>0</v>
      </c>
      <c r="K2445" s="218" t="s">
        <v>19</v>
      </c>
      <c r="L2445" s="47"/>
      <c r="M2445" s="223" t="s">
        <v>19</v>
      </c>
      <c r="N2445" s="224" t="s">
        <v>46</v>
      </c>
      <c r="O2445" s="87"/>
      <c r="P2445" s="225">
        <f>O2445*H2445</f>
        <v>0</v>
      </c>
      <c r="Q2445" s="225">
        <v>0</v>
      </c>
      <c r="R2445" s="225">
        <f>Q2445*H2445</f>
        <v>0</v>
      </c>
      <c r="S2445" s="225">
        <v>0</v>
      </c>
      <c r="T2445" s="226">
        <f>S2445*H2445</f>
        <v>0</v>
      </c>
      <c r="U2445" s="41"/>
      <c r="V2445" s="41"/>
      <c r="W2445" s="41"/>
      <c r="X2445" s="41"/>
      <c r="Y2445" s="41"/>
      <c r="Z2445" s="41"/>
      <c r="AA2445" s="41"/>
      <c r="AB2445" s="41"/>
      <c r="AC2445" s="41"/>
      <c r="AD2445" s="41"/>
      <c r="AE2445" s="41"/>
      <c r="AR2445" s="227" t="s">
        <v>231</v>
      </c>
      <c r="AT2445" s="227" t="s">
        <v>227</v>
      </c>
      <c r="AU2445" s="227" t="s">
        <v>93</v>
      </c>
      <c r="AY2445" s="20" t="s">
        <v>224</v>
      </c>
      <c r="BE2445" s="228">
        <f>IF(N2445="základní",J2445,0)</f>
        <v>0</v>
      </c>
      <c r="BF2445" s="228">
        <f>IF(N2445="snížená",J2445,0)</f>
        <v>0</v>
      </c>
      <c r="BG2445" s="228">
        <f>IF(N2445="zákl. přenesená",J2445,0)</f>
        <v>0</v>
      </c>
      <c r="BH2445" s="228">
        <f>IF(N2445="sníž. přenesená",J2445,0)</f>
        <v>0</v>
      </c>
      <c r="BI2445" s="228">
        <f>IF(N2445="nulová",J2445,0)</f>
        <v>0</v>
      </c>
      <c r="BJ2445" s="20" t="s">
        <v>93</v>
      </c>
      <c r="BK2445" s="228">
        <f>ROUND(I2445*H2445,2)</f>
        <v>0</v>
      </c>
      <c r="BL2445" s="20" t="s">
        <v>231</v>
      </c>
      <c r="BM2445" s="227" t="s">
        <v>2568</v>
      </c>
    </row>
    <row r="2446" s="2" customFormat="1" ht="37.8" customHeight="1">
      <c r="A2446" s="41"/>
      <c r="B2446" s="42"/>
      <c r="C2446" s="216" t="s">
        <v>2569</v>
      </c>
      <c r="D2446" s="216" t="s">
        <v>227</v>
      </c>
      <c r="E2446" s="217" t="s">
        <v>2225</v>
      </c>
      <c r="F2446" s="218" t="s">
        <v>2226</v>
      </c>
      <c r="G2446" s="219" t="s">
        <v>595</v>
      </c>
      <c r="H2446" s="220">
        <v>1</v>
      </c>
      <c r="I2446" s="221"/>
      <c r="J2446" s="222">
        <f>ROUND(I2446*H2446,2)</f>
        <v>0</v>
      </c>
      <c r="K2446" s="218" t="s">
        <v>312</v>
      </c>
      <c r="L2446" s="47"/>
      <c r="M2446" s="223" t="s">
        <v>19</v>
      </c>
      <c r="N2446" s="224" t="s">
        <v>46</v>
      </c>
      <c r="O2446" s="87"/>
      <c r="P2446" s="225">
        <f>O2446*H2446</f>
        <v>0</v>
      </c>
      <c r="Q2446" s="225">
        <v>3.0000000000000001E-05</v>
      </c>
      <c r="R2446" s="225">
        <f>Q2446*H2446</f>
        <v>3.0000000000000001E-05</v>
      </c>
      <c r="S2446" s="225">
        <v>0</v>
      </c>
      <c r="T2446" s="226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27" t="s">
        <v>231</v>
      </c>
      <c r="AT2446" s="227" t="s">
        <v>227</v>
      </c>
      <c r="AU2446" s="227" t="s">
        <v>93</v>
      </c>
      <c r="AY2446" s="20" t="s">
        <v>224</v>
      </c>
      <c r="BE2446" s="228">
        <f>IF(N2446="základní",J2446,0)</f>
        <v>0</v>
      </c>
      <c r="BF2446" s="228">
        <f>IF(N2446="snížená",J2446,0)</f>
        <v>0</v>
      </c>
      <c r="BG2446" s="228">
        <f>IF(N2446="zákl. přenesená",J2446,0)</f>
        <v>0</v>
      </c>
      <c r="BH2446" s="228">
        <f>IF(N2446="sníž. přenesená",J2446,0)</f>
        <v>0</v>
      </c>
      <c r="BI2446" s="228">
        <f>IF(N2446="nulová",J2446,0)</f>
        <v>0</v>
      </c>
      <c r="BJ2446" s="20" t="s">
        <v>93</v>
      </c>
      <c r="BK2446" s="228">
        <f>ROUND(I2446*H2446,2)</f>
        <v>0</v>
      </c>
      <c r="BL2446" s="20" t="s">
        <v>231</v>
      </c>
      <c r="BM2446" s="227" t="s">
        <v>2570</v>
      </c>
    </row>
    <row r="2447" s="2" customFormat="1">
      <c r="A2447" s="41"/>
      <c r="B2447" s="42"/>
      <c r="C2447" s="43"/>
      <c r="D2447" s="267" t="s">
        <v>314</v>
      </c>
      <c r="E2447" s="43"/>
      <c r="F2447" s="268" t="s">
        <v>2228</v>
      </c>
      <c r="G2447" s="43"/>
      <c r="H2447" s="43"/>
      <c r="I2447" s="269"/>
      <c r="J2447" s="43"/>
      <c r="K2447" s="43"/>
      <c r="L2447" s="47"/>
      <c r="M2447" s="270"/>
      <c r="N2447" s="271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314</v>
      </c>
      <c r="AU2447" s="20" t="s">
        <v>93</v>
      </c>
    </row>
    <row r="2448" s="14" customFormat="1">
      <c r="A2448" s="14"/>
      <c r="B2448" s="246"/>
      <c r="C2448" s="247"/>
      <c r="D2448" s="231" t="s">
        <v>268</v>
      </c>
      <c r="E2448" s="248" t="s">
        <v>19</v>
      </c>
      <c r="F2448" s="249" t="s">
        <v>2571</v>
      </c>
      <c r="G2448" s="247"/>
      <c r="H2448" s="248" t="s">
        <v>19</v>
      </c>
      <c r="I2448" s="250"/>
      <c r="J2448" s="247"/>
      <c r="K2448" s="247"/>
      <c r="L2448" s="251"/>
      <c r="M2448" s="252"/>
      <c r="N2448" s="253"/>
      <c r="O2448" s="253"/>
      <c r="P2448" s="253"/>
      <c r="Q2448" s="253"/>
      <c r="R2448" s="253"/>
      <c r="S2448" s="253"/>
      <c r="T2448" s="25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5" t="s">
        <v>268</v>
      </c>
      <c r="AU2448" s="255" t="s">
        <v>93</v>
      </c>
      <c r="AV2448" s="14" t="s">
        <v>82</v>
      </c>
      <c r="AW2448" s="14" t="s">
        <v>34</v>
      </c>
      <c r="AX2448" s="14" t="s">
        <v>74</v>
      </c>
      <c r="AY2448" s="255" t="s">
        <v>224</v>
      </c>
    </row>
    <row r="2449" s="13" customFormat="1">
      <c r="A2449" s="13"/>
      <c r="B2449" s="229"/>
      <c r="C2449" s="230"/>
      <c r="D2449" s="231" t="s">
        <v>268</v>
      </c>
      <c r="E2449" s="232" t="s">
        <v>19</v>
      </c>
      <c r="F2449" s="233" t="s">
        <v>82</v>
      </c>
      <c r="G2449" s="230"/>
      <c r="H2449" s="234">
        <v>1</v>
      </c>
      <c r="I2449" s="235"/>
      <c r="J2449" s="230"/>
      <c r="K2449" s="230"/>
      <c r="L2449" s="236"/>
      <c r="M2449" s="237"/>
      <c r="N2449" s="238"/>
      <c r="O2449" s="238"/>
      <c r="P2449" s="238"/>
      <c r="Q2449" s="238"/>
      <c r="R2449" s="238"/>
      <c r="S2449" s="238"/>
      <c r="T2449" s="239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0" t="s">
        <v>268</v>
      </c>
      <c r="AU2449" s="240" t="s">
        <v>93</v>
      </c>
      <c r="AV2449" s="13" t="s">
        <v>93</v>
      </c>
      <c r="AW2449" s="13" t="s">
        <v>34</v>
      </c>
      <c r="AX2449" s="13" t="s">
        <v>82</v>
      </c>
      <c r="AY2449" s="240" t="s">
        <v>224</v>
      </c>
    </row>
    <row r="2450" s="2" customFormat="1" ht="24.15" customHeight="1">
      <c r="A2450" s="41"/>
      <c r="B2450" s="42"/>
      <c r="C2450" s="286" t="s">
        <v>2572</v>
      </c>
      <c r="D2450" s="286" t="s">
        <v>572</v>
      </c>
      <c r="E2450" s="287" t="s">
        <v>2573</v>
      </c>
      <c r="F2450" s="288" t="s">
        <v>2574</v>
      </c>
      <c r="G2450" s="289" t="s">
        <v>595</v>
      </c>
      <c r="H2450" s="290">
        <v>1</v>
      </c>
      <c r="I2450" s="291"/>
      <c r="J2450" s="292">
        <f>ROUND(I2450*H2450,2)</f>
        <v>0</v>
      </c>
      <c r="K2450" s="288" t="s">
        <v>19</v>
      </c>
      <c r="L2450" s="293"/>
      <c r="M2450" s="294" t="s">
        <v>19</v>
      </c>
      <c r="N2450" s="295" t="s">
        <v>46</v>
      </c>
      <c r="O2450" s="87"/>
      <c r="P2450" s="225">
        <f>O2450*H2450</f>
        <v>0</v>
      </c>
      <c r="Q2450" s="225">
        <v>0.00089999999999999998</v>
      </c>
      <c r="R2450" s="225">
        <f>Q2450*H2450</f>
        <v>0.00089999999999999998</v>
      </c>
      <c r="S2450" s="225">
        <v>0</v>
      </c>
      <c r="T2450" s="226">
        <f>S2450*H2450</f>
        <v>0</v>
      </c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R2450" s="227" t="s">
        <v>254</v>
      </c>
      <c r="AT2450" s="227" t="s">
        <v>572</v>
      </c>
      <c r="AU2450" s="227" t="s">
        <v>93</v>
      </c>
      <c r="AY2450" s="20" t="s">
        <v>224</v>
      </c>
      <c r="BE2450" s="228">
        <f>IF(N2450="základní",J2450,0)</f>
        <v>0</v>
      </c>
      <c r="BF2450" s="228">
        <f>IF(N2450="snížená",J2450,0)</f>
        <v>0</v>
      </c>
      <c r="BG2450" s="228">
        <f>IF(N2450="zákl. přenesená",J2450,0)</f>
        <v>0</v>
      </c>
      <c r="BH2450" s="228">
        <f>IF(N2450="sníž. přenesená",J2450,0)</f>
        <v>0</v>
      </c>
      <c r="BI2450" s="228">
        <f>IF(N2450="nulová",J2450,0)</f>
        <v>0</v>
      </c>
      <c r="BJ2450" s="20" t="s">
        <v>93</v>
      </c>
      <c r="BK2450" s="228">
        <f>ROUND(I2450*H2450,2)</f>
        <v>0</v>
      </c>
      <c r="BL2450" s="20" t="s">
        <v>231</v>
      </c>
      <c r="BM2450" s="227" t="s">
        <v>2575</v>
      </c>
    </row>
    <row r="2451" s="12" customFormat="1" ht="22.8" customHeight="1">
      <c r="A2451" s="12"/>
      <c r="B2451" s="200"/>
      <c r="C2451" s="201"/>
      <c r="D2451" s="202" t="s">
        <v>73</v>
      </c>
      <c r="E2451" s="214" t="s">
        <v>2576</v>
      </c>
      <c r="F2451" s="214" t="s">
        <v>2577</v>
      </c>
      <c r="G2451" s="201"/>
      <c r="H2451" s="201"/>
      <c r="I2451" s="204"/>
      <c r="J2451" s="215">
        <f>BK2451</f>
        <v>0</v>
      </c>
      <c r="K2451" s="201"/>
      <c r="L2451" s="206"/>
      <c r="M2451" s="207"/>
      <c r="N2451" s="208"/>
      <c r="O2451" s="208"/>
      <c r="P2451" s="209">
        <f>SUM(P2452:P2453)</f>
        <v>0</v>
      </c>
      <c r="Q2451" s="208"/>
      <c r="R2451" s="209">
        <f>SUM(R2452:R2453)</f>
        <v>0</v>
      </c>
      <c r="S2451" s="208"/>
      <c r="T2451" s="210">
        <f>SUM(T2452:T2453)</f>
        <v>0</v>
      </c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R2451" s="211" t="s">
        <v>82</v>
      </c>
      <c r="AT2451" s="212" t="s">
        <v>73</v>
      </c>
      <c r="AU2451" s="212" t="s">
        <v>82</v>
      </c>
      <c r="AY2451" s="211" t="s">
        <v>224</v>
      </c>
      <c r="BK2451" s="213">
        <f>SUM(BK2452:BK2453)</f>
        <v>0</v>
      </c>
    </row>
    <row r="2452" s="2" customFormat="1" ht="78" customHeight="1">
      <c r="A2452" s="41"/>
      <c r="B2452" s="42"/>
      <c r="C2452" s="216" t="s">
        <v>2578</v>
      </c>
      <c r="D2452" s="216" t="s">
        <v>227</v>
      </c>
      <c r="E2452" s="217" t="s">
        <v>2579</v>
      </c>
      <c r="F2452" s="218" t="s">
        <v>2580</v>
      </c>
      <c r="G2452" s="219" t="s">
        <v>371</v>
      </c>
      <c r="H2452" s="220">
        <v>10787.575999999999</v>
      </c>
      <c r="I2452" s="221"/>
      <c r="J2452" s="222">
        <f>ROUND(I2452*H2452,2)</f>
        <v>0</v>
      </c>
      <c r="K2452" s="218" t="s">
        <v>312</v>
      </c>
      <c r="L2452" s="47"/>
      <c r="M2452" s="223" t="s">
        <v>19</v>
      </c>
      <c r="N2452" s="224" t="s">
        <v>46</v>
      </c>
      <c r="O2452" s="87"/>
      <c r="P2452" s="225">
        <f>O2452*H2452</f>
        <v>0</v>
      </c>
      <c r="Q2452" s="225">
        <v>0</v>
      </c>
      <c r="R2452" s="225">
        <f>Q2452*H2452</f>
        <v>0</v>
      </c>
      <c r="S2452" s="225">
        <v>0</v>
      </c>
      <c r="T2452" s="226">
        <f>S2452*H2452</f>
        <v>0</v>
      </c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R2452" s="227" t="s">
        <v>231</v>
      </c>
      <c r="AT2452" s="227" t="s">
        <v>227</v>
      </c>
      <c r="AU2452" s="227" t="s">
        <v>93</v>
      </c>
      <c r="AY2452" s="20" t="s">
        <v>224</v>
      </c>
      <c r="BE2452" s="228">
        <f>IF(N2452="základní",J2452,0)</f>
        <v>0</v>
      </c>
      <c r="BF2452" s="228">
        <f>IF(N2452="snížená",J2452,0)</f>
        <v>0</v>
      </c>
      <c r="BG2452" s="228">
        <f>IF(N2452="zákl. přenesená",J2452,0)</f>
        <v>0</v>
      </c>
      <c r="BH2452" s="228">
        <f>IF(N2452="sníž. přenesená",J2452,0)</f>
        <v>0</v>
      </c>
      <c r="BI2452" s="228">
        <f>IF(N2452="nulová",J2452,0)</f>
        <v>0</v>
      </c>
      <c r="BJ2452" s="20" t="s">
        <v>93</v>
      </c>
      <c r="BK2452" s="228">
        <f>ROUND(I2452*H2452,2)</f>
        <v>0</v>
      </c>
      <c r="BL2452" s="20" t="s">
        <v>231</v>
      </c>
      <c r="BM2452" s="227" t="s">
        <v>2581</v>
      </c>
    </row>
    <row r="2453" s="2" customFormat="1">
      <c r="A2453" s="41"/>
      <c r="B2453" s="42"/>
      <c r="C2453" s="43"/>
      <c r="D2453" s="267" t="s">
        <v>314</v>
      </c>
      <c r="E2453" s="43"/>
      <c r="F2453" s="268" t="s">
        <v>2582</v>
      </c>
      <c r="G2453" s="43"/>
      <c r="H2453" s="43"/>
      <c r="I2453" s="269"/>
      <c r="J2453" s="43"/>
      <c r="K2453" s="43"/>
      <c r="L2453" s="47"/>
      <c r="M2453" s="270"/>
      <c r="N2453" s="271"/>
      <c r="O2453" s="87"/>
      <c r="P2453" s="87"/>
      <c r="Q2453" s="87"/>
      <c r="R2453" s="87"/>
      <c r="S2453" s="87"/>
      <c r="T2453" s="88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T2453" s="20" t="s">
        <v>314</v>
      </c>
      <c r="AU2453" s="20" t="s">
        <v>93</v>
      </c>
    </row>
    <row r="2454" s="12" customFormat="1" ht="25.92" customHeight="1">
      <c r="A2454" s="12"/>
      <c r="B2454" s="200"/>
      <c r="C2454" s="201"/>
      <c r="D2454" s="202" t="s">
        <v>73</v>
      </c>
      <c r="E2454" s="203" t="s">
        <v>2583</v>
      </c>
      <c r="F2454" s="203" t="s">
        <v>2584</v>
      </c>
      <c r="G2454" s="201"/>
      <c r="H2454" s="201"/>
      <c r="I2454" s="204"/>
      <c r="J2454" s="205">
        <f>BK2454</f>
        <v>0</v>
      </c>
      <c r="K2454" s="201"/>
      <c r="L2454" s="206"/>
      <c r="M2454" s="207"/>
      <c r="N2454" s="208"/>
      <c r="O2454" s="208"/>
      <c r="P2454" s="209">
        <f>P2455+P2623+P2952+P3190+P3199+P3230+P3434+P3521+P3655+P3723+P3768+P3809+P3850+P3852+P3909+P4034+P4084+P4445+P4454</f>
        <v>0</v>
      </c>
      <c r="Q2454" s="208"/>
      <c r="R2454" s="209">
        <f>R2455+R2623+R2952+R3190+R3199+R3230+R3434+R3521+R3655+R3723+R3768+R3809+R3850+R3852+R3909+R4034+R4084+R4445+R4454</f>
        <v>363.62203797000001</v>
      </c>
      <c r="S2454" s="208"/>
      <c r="T2454" s="210">
        <f>T2455+T2623+T2952+T3190+T3199+T3230+T3434+T3521+T3655+T3723+T3768+T3809+T3850+T3852+T3909+T4034+T4084+T4445+T4454</f>
        <v>0</v>
      </c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R2454" s="211" t="s">
        <v>93</v>
      </c>
      <c r="AT2454" s="212" t="s">
        <v>73</v>
      </c>
      <c r="AU2454" s="212" t="s">
        <v>74</v>
      </c>
      <c r="AY2454" s="211" t="s">
        <v>224</v>
      </c>
      <c r="BK2454" s="213">
        <f>BK2455+BK2623+BK2952+BK3190+BK3199+BK3230+BK3434+BK3521+BK3655+BK3723+BK3768+BK3809+BK3850+BK3852+BK3909+BK4034+BK4084+BK4445+BK4454</f>
        <v>0</v>
      </c>
    </row>
    <row r="2455" s="12" customFormat="1" ht="22.8" customHeight="1">
      <c r="A2455" s="12"/>
      <c r="B2455" s="200"/>
      <c r="C2455" s="201"/>
      <c r="D2455" s="202" t="s">
        <v>73</v>
      </c>
      <c r="E2455" s="214" t="s">
        <v>2585</v>
      </c>
      <c r="F2455" s="214" t="s">
        <v>2586</v>
      </c>
      <c r="G2455" s="201"/>
      <c r="H2455" s="201"/>
      <c r="I2455" s="204"/>
      <c r="J2455" s="215">
        <f>BK2455</f>
        <v>0</v>
      </c>
      <c r="K2455" s="201"/>
      <c r="L2455" s="206"/>
      <c r="M2455" s="207"/>
      <c r="N2455" s="208"/>
      <c r="O2455" s="208"/>
      <c r="P2455" s="209">
        <f>SUM(P2456:P2622)</f>
        <v>0</v>
      </c>
      <c r="Q2455" s="208"/>
      <c r="R2455" s="209">
        <f>SUM(R2456:R2622)</f>
        <v>13.20444986</v>
      </c>
      <c r="S2455" s="208"/>
      <c r="T2455" s="210">
        <f>SUM(T2456:T2622)</f>
        <v>0</v>
      </c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R2455" s="211" t="s">
        <v>93</v>
      </c>
      <c r="AT2455" s="212" t="s">
        <v>73</v>
      </c>
      <c r="AU2455" s="212" t="s">
        <v>82</v>
      </c>
      <c r="AY2455" s="211" t="s">
        <v>224</v>
      </c>
      <c r="BK2455" s="213">
        <f>SUM(BK2456:BK2622)</f>
        <v>0</v>
      </c>
    </row>
    <row r="2456" s="2" customFormat="1" ht="37.8" customHeight="1">
      <c r="A2456" s="41"/>
      <c r="B2456" s="42"/>
      <c r="C2456" s="216" t="s">
        <v>2587</v>
      </c>
      <c r="D2456" s="216" t="s">
        <v>227</v>
      </c>
      <c r="E2456" s="217" t="s">
        <v>2588</v>
      </c>
      <c r="F2456" s="218" t="s">
        <v>2589</v>
      </c>
      <c r="G2456" s="219" t="s">
        <v>266</v>
      </c>
      <c r="H2456" s="220">
        <v>2.044</v>
      </c>
      <c r="I2456" s="221"/>
      <c r="J2456" s="222">
        <f>ROUND(I2456*H2456,2)</f>
        <v>0</v>
      </c>
      <c r="K2456" s="218" t="s">
        <v>312</v>
      </c>
      <c r="L2456" s="47"/>
      <c r="M2456" s="223" t="s">
        <v>19</v>
      </c>
      <c r="N2456" s="224" t="s">
        <v>46</v>
      </c>
      <c r="O2456" s="87"/>
      <c r="P2456" s="225">
        <f>O2456*H2456</f>
        <v>0</v>
      </c>
      <c r="Q2456" s="225">
        <v>0</v>
      </c>
      <c r="R2456" s="225">
        <f>Q2456*H2456</f>
        <v>0</v>
      </c>
      <c r="S2456" s="225">
        <v>0</v>
      </c>
      <c r="T2456" s="226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27" t="s">
        <v>544</v>
      </c>
      <c r="AT2456" s="227" t="s">
        <v>227</v>
      </c>
      <c r="AU2456" s="227" t="s">
        <v>93</v>
      </c>
      <c r="AY2456" s="20" t="s">
        <v>224</v>
      </c>
      <c r="BE2456" s="228">
        <f>IF(N2456="základní",J2456,0)</f>
        <v>0</v>
      </c>
      <c r="BF2456" s="228">
        <f>IF(N2456="snížená",J2456,0)</f>
        <v>0</v>
      </c>
      <c r="BG2456" s="228">
        <f>IF(N2456="zákl. přenesená",J2456,0)</f>
        <v>0</v>
      </c>
      <c r="BH2456" s="228">
        <f>IF(N2456="sníž. přenesená",J2456,0)</f>
        <v>0</v>
      </c>
      <c r="BI2456" s="228">
        <f>IF(N2456="nulová",J2456,0)</f>
        <v>0</v>
      </c>
      <c r="BJ2456" s="20" t="s">
        <v>93</v>
      </c>
      <c r="BK2456" s="228">
        <f>ROUND(I2456*H2456,2)</f>
        <v>0</v>
      </c>
      <c r="BL2456" s="20" t="s">
        <v>544</v>
      </c>
      <c r="BM2456" s="227" t="s">
        <v>2590</v>
      </c>
    </row>
    <row r="2457" s="2" customFormat="1">
      <c r="A2457" s="41"/>
      <c r="B2457" s="42"/>
      <c r="C2457" s="43"/>
      <c r="D2457" s="267" t="s">
        <v>314</v>
      </c>
      <c r="E2457" s="43"/>
      <c r="F2457" s="268" t="s">
        <v>2591</v>
      </c>
      <c r="G2457" s="43"/>
      <c r="H2457" s="43"/>
      <c r="I2457" s="269"/>
      <c r="J2457" s="43"/>
      <c r="K2457" s="43"/>
      <c r="L2457" s="47"/>
      <c r="M2457" s="270"/>
      <c r="N2457" s="271"/>
      <c r="O2457" s="87"/>
      <c r="P2457" s="87"/>
      <c r="Q2457" s="87"/>
      <c r="R2457" s="87"/>
      <c r="S2457" s="87"/>
      <c r="T2457" s="88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T2457" s="20" t="s">
        <v>314</v>
      </c>
      <c r="AU2457" s="20" t="s">
        <v>93</v>
      </c>
    </row>
    <row r="2458" s="14" customFormat="1">
      <c r="A2458" s="14"/>
      <c r="B2458" s="246"/>
      <c r="C2458" s="247"/>
      <c r="D2458" s="231" t="s">
        <v>268</v>
      </c>
      <c r="E2458" s="248" t="s">
        <v>19</v>
      </c>
      <c r="F2458" s="249" t="s">
        <v>1387</v>
      </c>
      <c r="G2458" s="247"/>
      <c r="H2458" s="248" t="s">
        <v>19</v>
      </c>
      <c r="I2458" s="250"/>
      <c r="J2458" s="247"/>
      <c r="K2458" s="247"/>
      <c r="L2458" s="251"/>
      <c r="M2458" s="252"/>
      <c r="N2458" s="253"/>
      <c r="O2458" s="253"/>
      <c r="P2458" s="253"/>
      <c r="Q2458" s="253"/>
      <c r="R2458" s="253"/>
      <c r="S2458" s="253"/>
      <c r="T2458" s="25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5" t="s">
        <v>268</v>
      </c>
      <c r="AU2458" s="255" t="s">
        <v>93</v>
      </c>
      <c r="AV2458" s="14" t="s">
        <v>82</v>
      </c>
      <c r="AW2458" s="14" t="s">
        <v>34</v>
      </c>
      <c r="AX2458" s="14" t="s">
        <v>74</v>
      </c>
      <c r="AY2458" s="255" t="s">
        <v>224</v>
      </c>
    </row>
    <row r="2459" s="13" customFormat="1">
      <c r="A2459" s="13"/>
      <c r="B2459" s="229"/>
      <c r="C2459" s="230"/>
      <c r="D2459" s="231" t="s">
        <v>268</v>
      </c>
      <c r="E2459" s="232" t="s">
        <v>19</v>
      </c>
      <c r="F2459" s="233" t="s">
        <v>1388</v>
      </c>
      <c r="G2459" s="230"/>
      <c r="H2459" s="234">
        <v>2.044</v>
      </c>
      <c r="I2459" s="235"/>
      <c r="J2459" s="230"/>
      <c r="K2459" s="230"/>
      <c r="L2459" s="236"/>
      <c r="M2459" s="237"/>
      <c r="N2459" s="238"/>
      <c r="O2459" s="238"/>
      <c r="P2459" s="238"/>
      <c r="Q2459" s="238"/>
      <c r="R2459" s="238"/>
      <c r="S2459" s="238"/>
      <c r="T2459" s="239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0" t="s">
        <v>268</v>
      </c>
      <c r="AU2459" s="240" t="s">
        <v>93</v>
      </c>
      <c r="AV2459" s="13" t="s">
        <v>93</v>
      </c>
      <c r="AW2459" s="13" t="s">
        <v>34</v>
      </c>
      <c r="AX2459" s="13" t="s">
        <v>82</v>
      </c>
      <c r="AY2459" s="240" t="s">
        <v>224</v>
      </c>
    </row>
    <row r="2460" s="2" customFormat="1" ht="16.5" customHeight="1">
      <c r="A2460" s="41"/>
      <c r="B2460" s="42"/>
      <c r="C2460" s="286" t="s">
        <v>2592</v>
      </c>
      <c r="D2460" s="286" t="s">
        <v>572</v>
      </c>
      <c r="E2460" s="287" t="s">
        <v>2593</v>
      </c>
      <c r="F2460" s="288" t="s">
        <v>2594</v>
      </c>
      <c r="G2460" s="289" t="s">
        <v>371</v>
      </c>
      <c r="H2460" s="290">
        <v>0.001</v>
      </c>
      <c r="I2460" s="291"/>
      <c r="J2460" s="292">
        <f>ROUND(I2460*H2460,2)</f>
        <v>0</v>
      </c>
      <c r="K2460" s="288" t="s">
        <v>312</v>
      </c>
      <c r="L2460" s="293"/>
      <c r="M2460" s="294" t="s">
        <v>19</v>
      </c>
      <c r="N2460" s="295" t="s">
        <v>46</v>
      </c>
      <c r="O2460" s="87"/>
      <c r="P2460" s="225">
        <f>O2460*H2460</f>
        <v>0</v>
      </c>
      <c r="Q2460" s="225">
        <v>1</v>
      </c>
      <c r="R2460" s="225">
        <f>Q2460*H2460</f>
        <v>0.001</v>
      </c>
      <c r="S2460" s="225">
        <v>0</v>
      </c>
      <c r="T2460" s="226">
        <f>S2460*H2460</f>
        <v>0</v>
      </c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R2460" s="227" t="s">
        <v>643</v>
      </c>
      <c r="AT2460" s="227" t="s">
        <v>572</v>
      </c>
      <c r="AU2460" s="227" t="s">
        <v>93</v>
      </c>
      <c r="AY2460" s="20" t="s">
        <v>224</v>
      </c>
      <c r="BE2460" s="228">
        <f>IF(N2460="základní",J2460,0)</f>
        <v>0</v>
      </c>
      <c r="BF2460" s="228">
        <f>IF(N2460="snížená",J2460,0)</f>
        <v>0</v>
      </c>
      <c r="BG2460" s="228">
        <f>IF(N2460="zákl. přenesená",J2460,0)</f>
        <v>0</v>
      </c>
      <c r="BH2460" s="228">
        <f>IF(N2460="sníž. přenesená",J2460,0)</f>
        <v>0</v>
      </c>
      <c r="BI2460" s="228">
        <f>IF(N2460="nulová",J2460,0)</f>
        <v>0</v>
      </c>
      <c r="BJ2460" s="20" t="s">
        <v>93</v>
      </c>
      <c r="BK2460" s="228">
        <f>ROUND(I2460*H2460,2)</f>
        <v>0</v>
      </c>
      <c r="BL2460" s="20" t="s">
        <v>544</v>
      </c>
      <c r="BM2460" s="227" t="s">
        <v>2595</v>
      </c>
    </row>
    <row r="2461" s="13" customFormat="1">
      <c r="A2461" s="13"/>
      <c r="B2461" s="229"/>
      <c r="C2461" s="230"/>
      <c r="D2461" s="231" t="s">
        <v>268</v>
      </c>
      <c r="E2461" s="232" t="s">
        <v>19</v>
      </c>
      <c r="F2461" s="233" t="s">
        <v>2596</v>
      </c>
      <c r="G2461" s="230"/>
      <c r="H2461" s="234">
        <v>0.001</v>
      </c>
      <c r="I2461" s="235"/>
      <c r="J2461" s="230"/>
      <c r="K2461" s="230"/>
      <c r="L2461" s="236"/>
      <c r="M2461" s="237"/>
      <c r="N2461" s="238"/>
      <c r="O2461" s="238"/>
      <c r="P2461" s="238"/>
      <c r="Q2461" s="238"/>
      <c r="R2461" s="238"/>
      <c r="S2461" s="238"/>
      <c r="T2461" s="239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0" t="s">
        <v>268</v>
      </c>
      <c r="AU2461" s="240" t="s">
        <v>93</v>
      </c>
      <c r="AV2461" s="13" t="s">
        <v>93</v>
      </c>
      <c r="AW2461" s="13" t="s">
        <v>34</v>
      </c>
      <c r="AX2461" s="13" t="s">
        <v>82</v>
      </c>
      <c r="AY2461" s="240" t="s">
        <v>224</v>
      </c>
    </row>
    <row r="2462" s="2" customFormat="1" ht="33" customHeight="1">
      <c r="A2462" s="41"/>
      <c r="B2462" s="42"/>
      <c r="C2462" s="216" t="s">
        <v>2597</v>
      </c>
      <c r="D2462" s="216" t="s">
        <v>227</v>
      </c>
      <c r="E2462" s="217" t="s">
        <v>2598</v>
      </c>
      <c r="F2462" s="218" t="s">
        <v>2599</v>
      </c>
      <c r="G2462" s="219" t="s">
        <v>266</v>
      </c>
      <c r="H2462" s="220">
        <v>270.28899999999999</v>
      </c>
      <c r="I2462" s="221"/>
      <c r="J2462" s="222">
        <f>ROUND(I2462*H2462,2)</f>
        <v>0</v>
      </c>
      <c r="K2462" s="218" t="s">
        <v>312</v>
      </c>
      <c r="L2462" s="47"/>
      <c r="M2462" s="223" t="s">
        <v>19</v>
      </c>
      <c r="N2462" s="224" t="s">
        <v>46</v>
      </c>
      <c r="O2462" s="87"/>
      <c r="P2462" s="225">
        <f>O2462*H2462</f>
        <v>0</v>
      </c>
      <c r="Q2462" s="225">
        <v>0</v>
      </c>
      <c r="R2462" s="225">
        <f>Q2462*H2462</f>
        <v>0</v>
      </c>
      <c r="S2462" s="225">
        <v>0</v>
      </c>
      <c r="T2462" s="226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27" t="s">
        <v>544</v>
      </c>
      <c r="AT2462" s="227" t="s">
        <v>227</v>
      </c>
      <c r="AU2462" s="227" t="s">
        <v>93</v>
      </c>
      <c r="AY2462" s="20" t="s">
        <v>224</v>
      </c>
      <c r="BE2462" s="228">
        <f>IF(N2462="základní",J2462,0)</f>
        <v>0</v>
      </c>
      <c r="BF2462" s="228">
        <f>IF(N2462="snížená",J2462,0)</f>
        <v>0</v>
      </c>
      <c r="BG2462" s="228">
        <f>IF(N2462="zákl. přenesená",J2462,0)</f>
        <v>0</v>
      </c>
      <c r="BH2462" s="228">
        <f>IF(N2462="sníž. přenesená",J2462,0)</f>
        <v>0</v>
      </c>
      <c r="BI2462" s="228">
        <f>IF(N2462="nulová",J2462,0)</f>
        <v>0</v>
      </c>
      <c r="BJ2462" s="20" t="s">
        <v>93</v>
      </c>
      <c r="BK2462" s="228">
        <f>ROUND(I2462*H2462,2)</f>
        <v>0</v>
      </c>
      <c r="BL2462" s="20" t="s">
        <v>544</v>
      </c>
      <c r="BM2462" s="227" t="s">
        <v>2600</v>
      </c>
    </row>
    <row r="2463" s="2" customFormat="1">
      <c r="A2463" s="41"/>
      <c r="B2463" s="42"/>
      <c r="C2463" s="43"/>
      <c r="D2463" s="267" t="s">
        <v>314</v>
      </c>
      <c r="E2463" s="43"/>
      <c r="F2463" s="268" t="s">
        <v>2601</v>
      </c>
      <c r="G2463" s="43"/>
      <c r="H2463" s="43"/>
      <c r="I2463" s="269"/>
      <c r="J2463" s="43"/>
      <c r="K2463" s="43"/>
      <c r="L2463" s="47"/>
      <c r="M2463" s="270"/>
      <c r="N2463" s="271"/>
      <c r="O2463" s="87"/>
      <c r="P2463" s="87"/>
      <c r="Q2463" s="87"/>
      <c r="R2463" s="87"/>
      <c r="S2463" s="87"/>
      <c r="T2463" s="88"/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T2463" s="20" t="s">
        <v>314</v>
      </c>
      <c r="AU2463" s="20" t="s">
        <v>93</v>
      </c>
    </row>
    <row r="2464" s="14" customFormat="1">
      <c r="A2464" s="14"/>
      <c r="B2464" s="246"/>
      <c r="C2464" s="247"/>
      <c r="D2464" s="231" t="s">
        <v>268</v>
      </c>
      <c r="E2464" s="248" t="s">
        <v>19</v>
      </c>
      <c r="F2464" s="249" t="s">
        <v>2602</v>
      </c>
      <c r="G2464" s="247"/>
      <c r="H2464" s="248" t="s">
        <v>19</v>
      </c>
      <c r="I2464" s="250"/>
      <c r="J2464" s="247"/>
      <c r="K2464" s="247"/>
      <c r="L2464" s="251"/>
      <c r="M2464" s="252"/>
      <c r="N2464" s="253"/>
      <c r="O2464" s="253"/>
      <c r="P2464" s="253"/>
      <c r="Q2464" s="253"/>
      <c r="R2464" s="253"/>
      <c r="S2464" s="253"/>
      <c r="T2464" s="25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5" t="s">
        <v>268</v>
      </c>
      <c r="AU2464" s="255" t="s">
        <v>93</v>
      </c>
      <c r="AV2464" s="14" t="s">
        <v>82</v>
      </c>
      <c r="AW2464" s="14" t="s">
        <v>34</v>
      </c>
      <c r="AX2464" s="14" t="s">
        <v>74</v>
      </c>
      <c r="AY2464" s="255" t="s">
        <v>224</v>
      </c>
    </row>
    <row r="2465" s="13" customFormat="1">
      <c r="A2465" s="13"/>
      <c r="B2465" s="229"/>
      <c r="C2465" s="230"/>
      <c r="D2465" s="231" t="s">
        <v>268</v>
      </c>
      <c r="E2465" s="232" t="s">
        <v>19</v>
      </c>
      <c r="F2465" s="233" t="s">
        <v>2603</v>
      </c>
      <c r="G2465" s="230"/>
      <c r="H2465" s="234">
        <v>223.20599999999999</v>
      </c>
      <c r="I2465" s="235"/>
      <c r="J2465" s="230"/>
      <c r="K2465" s="230"/>
      <c r="L2465" s="236"/>
      <c r="M2465" s="237"/>
      <c r="N2465" s="238"/>
      <c r="O2465" s="238"/>
      <c r="P2465" s="238"/>
      <c r="Q2465" s="238"/>
      <c r="R2465" s="238"/>
      <c r="S2465" s="238"/>
      <c r="T2465" s="23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0" t="s">
        <v>268</v>
      </c>
      <c r="AU2465" s="240" t="s">
        <v>93</v>
      </c>
      <c r="AV2465" s="13" t="s">
        <v>93</v>
      </c>
      <c r="AW2465" s="13" t="s">
        <v>34</v>
      </c>
      <c r="AX2465" s="13" t="s">
        <v>74</v>
      </c>
      <c r="AY2465" s="240" t="s">
        <v>224</v>
      </c>
    </row>
    <row r="2466" s="14" customFormat="1">
      <c r="A2466" s="14"/>
      <c r="B2466" s="246"/>
      <c r="C2466" s="247"/>
      <c r="D2466" s="231" t="s">
        <v>268</v>
      </c>
      <c r="E2466" s="248" t="s">
        <v>19</v>
      </c>
      <c r="F2466" s="249" t="s">
        <v>2604</v>
      </c>
      <c r="G2466" s="247"/>
      <c r="H2466" s="248" t="s">
        <v>19</v>
      </c>
      <c r="I2466" s="250"/>
      <c r="J2466" s="247"/>
      <c r="K2466" s="247"/>
      <c r="L2466" s="251"/>
      <c r="M2466" s="252"/>
      <c r="N2466" s="253"/>
      <c r="O2466" s="253"/>
      <c r="P2466" s="253"/>
      <c r="Q2466" s="253"/>
      <c r="R2466" s="253"/>
      <c r="S2466" s="253"/>
      <c r="T2466" s="25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5" t="s">
        <v>268</v>
      </c>
      <c r="AU2466" s="255" t="s">
        <v>93</v>
      </c>
      <c r="AV2466" s="14" t="s">
        <v>82</v>
      </c>
      <c r="AW2466" s="14" t="s">
        <v>34</v>
      </c>
      <c r="AX2466" s="14" t="s">
        <v>74</v>
      </c>
      <c r="AY2466" s="255" t="s">
        <v>224</v>
      </c>
    </row>
    <row r="2467" s="13" customFormat="1">
      <c r="A2467" s="13"/>
      <c r="B2467" s="229"/>
      <c r="C2467" s="230"/>
      <c r="D2467" s="231" t="s">
        <v>268</v>
      </c>
      <c r="E2467" s="232" t="s">
        <v>19</v>
      </c>
      <c r="F2467" s="233" t="s">
        <v>2605</v>
      </c>
      <c r="G2467" s="230"/>
      <c r="H2467" s="234">
        <v>47.082999999999998</v>
      </c>
      <c r="I2467" s="235"/>
      <c r="J2467" s="230"/>
      <c r="K2467" s="230"/>
      <c r="L2467" s="236"/>
      <c r="M2467" s="237"/>
      <c r="N2467" s="238"/>
      <c r="O2467" s="238"/>
      <c r="P2467" s="238"/>
      <c r="Q2467" s="238"/>
      <c r="R2467" s="238"/>
      <c r="S2467" s="238"/>
      <c r="T2467" s="239"/>
      <c r="U2467" s="13"/>
      <c r="V2467" s="13"/>
      <c r="W2467" s="13"/>
      <c r="X2467" s="13"/>
      <c r="Y2467" s="13"/>
      <c r="Z2467" s="13"/>
      <c r="AA2467" s="13"/>
      <c r="AB2467" s="13"/>
      <c r="AC2467" s="13"/>
      <c r="AD2467" s="13"/>
      <c r="AE2467" s="13"/>
      <c r="AT2467" s="240" t="s">
        <v>268</v>
      </c>
      <c r="AU2467" s="240" t="s">
        <v>93</v>
      </c>
      <c r="AV2467" s="13" t="s">
        <v>93</v>
      </c>
      <c r="AW2467" s="13" t="s">
        <v>34</v>
      </c>
      <c r="AX2467" s="13" t="s">
        <v>74</v>
      </c>
      <c r="AY2467" s="240" t="s">
        <v>224</v>
      </c>
    </row>
    <row r="2468" s="16" customFormat="1">
      <c r="A2468" s="16"/>
      <c r="B2468" s="272"/>
      <c r="C2468" s="273"/>
      <c r="D2468" s="231" t="s">
        <v>268</v>
      </c>
      <c r="E2468" s="274" t="s">
        <v>19</v>
      </c>
      <c r="F2468" s="275" t="s">
        <v>351</v>
      </c>
      <c r="G2468" s="273"/>
      <c r="H2468" s="276">
        <v>270.28899999999999</v>
      </c>
      <c r="I2468" s="277"/>
      <c r="J2468" s="273"/>
      <c r="K2468" s="273"/>
      <c r="L2468" s="278"/>
      <c r="M2468" s="279"/>
      <c r="N2468" s="280"/>
      <c r="O2468" s="280"/>
      <c r="P2468" s="280"/>
      <c r="Q2468" s="280"/>
      <c r="R2468" s="280"/>
      <c r="S2468" s="280"/>
      <c r="T2468" s="281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T2468" s="282" t="s">
        <v>268</v>
      </c>
      <c r="AU2468" s="282" t="s">
        <v>93</v>
      </c>
      <c r="AV2468" s="16" t="s">
        <v>231</v>
      </c>
      <c r="AW2468" s="16" t="s">
        <v>34</v>
      </c>
      <c r="AX2468" s="16" t="s">
        <v>82</v>
      </c>
      <c r="AY2468" s="282" t="s">
        <v>224</v>
      </c>
    </row>
    <row r="2469" s="2" customFormat="1" ht="16.5" customHeight="1">
      <c r="A2469" s="41"/>
      <c r="B2469" s="42"/>
      <c r="C2469" s="286" t="s">
        <v>2606</v>
      </c>
      <c r="D2469" s="286" t="s">
        <v>572</v>
      </c>
      <c r="E2469" s="287" t="s">
        <v>2593</v>
      </c>
      <c r="F2469" s="288" t="s">
        <v>2594</v>
      </c>
      <c r="G2469" s="289" t="s">
        <v>371</v>
      </c>
      <c r="H2469" s="290">
        <v>0.095000000000000001</v>
      </c>
      <c r="I2469" s="291"/>
      <c r="J2469" s="292">
        <f>ROUND(I2469*H2469,2)</f>
        <v>0</v>
      </c>
      <c r="K2469" s="288" t="s">
        <v>312</v>
      </c>
      <c r="L2469" s="293"/>
      <c r="M2469" s="294" t="s">
        <v>19</v>
      </c>
      <c r="N2469" s="295" t="s">
        <v>46</v>
      </c>
      <c r="O2469" s="87"/>
      <c r="P2469" s="225">
        <f>O2469*H2469</f>
        <v>0</v>
      </c>
      <c r="Q2469" s="225">
        <v>1</v>
      </c>
      <c r="R2469" s="225">
        <f>Q2469*H2469</f>
        <v>0.095000000000000001</v>
      </c>
      <c r="S2469" s="225">
        <v>0</v>
      </c>
      <c r="T2469" s="226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27" t="s">
        <v>643</v>
      </c>
      <c r="AT2469" s="227" t="s">
        <v>572</v>
      </c>
      <c r="AU2469" s="227" t="s">
        <v>93</v>
      </c>
      <c r="AY2469" s="20" t="s">
        <v>224</v>
      </c>
      <c r="BE2469" s="228">
        <f>IF(N2469="základní",J2469,0)</f>
        <v>0</v>
      </c>
      <c r="BF2469" s="228">
        <f>IF(N2469="snížená",J2469,0)</f>
        <v>0</v>
      </c>
      <c r="BG2469" s="228">
        <f>IF(N2469="zákl. přenesená",J2469,0)</f>
        <v>0</v>
      </c>
      <c r="BH2469" s="228">
        <f>IF(N2469="sníž. přenesená",J2469,0)</f>
        <v>0</v>
      </c>
      <c r="BI2469" s="228">
        <f>IF(N2469="nulová",J2469,0)</f>
        <v>0</v>
      </c>
      <c r="BJ2469" s="20" t="s">
        <v>93</v>
      </c>
      <c r="BK2469" s="228">
        <f>ROUND(I2469*H2469,2)</f>
        <v>0</v>
      </c>
      <c r="BL2469" s="20" t="s">
        <v>544</v>
      </c>
      <c r="BM2469" s="227" t="s">
        <v>2607</v>
      </c>
    </row>
    <row r="2470" s="13" customFormat="1">
      <c r="A2470" s="13"/>
      <c r="B2470" s="229"/>
      <c r="C2470" s="230"/>
      <c r="D2470" s="231" t="s">
        <v>268</v>
      </c>
      <c r="E2470" s="232" t="s">
        <v>19</v>
      </c>
      <c r="F2470" s="233" t="s">
        <v>2608</v>
      </c>
      <c r="G2470" s="230"/>
      <c r="H2470" s="234">
        <v>0.095000000000000001</v>
      </c>
      <c r="I2470" s="235"/>
      <c r="J2470" s="230"/>
      <c r="K2470" s="230"/>
      <c r="L2470" s="236"/>
      <c r="M2470" s="237"/>
      <c r="N2470" s="238"/>
      <c r="O2470" s="238"/>
      <c r="P2470" s="238"/>
      <c r="Q2470" s="238"/>
      <c r="R2470" s="238"/>
      <c r="S2470" s="238"/>
      <c r="T2470" s="239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0" t="s">
        <v>268</v>
      </c>
      <c r="AU2470" s="240" t="s">
        <v>93</v>
      </c>
      <c r="AV2470" s="13" t="s">
        <v>93</v>
      </c>
      <c r="AW2470" s="13" t="s">
        <v>34</v>
      </c>
      <c r="AX2470" s="13" t="s">
        <v>82</v>
      </c>
      <c r="AY2470" s="240" t="s">
        <v>224</v>
      </c>
    </row>
    <row r="2471" s="2" customFormat="1" ht="24.15" customHeight="1">
      <c r="A2471" s="41"/>
      <c r="B2471" s="42"/>
      <c r="C2471" s="216" t="s">
        <v>2609</v>
      </c>
      <c r="D2471" s="216" t="s">
        <v>227</v>
      </c>
      <c r="E2471" s="217" t="s">
        <v>2610</v>
      </c>
      <c r="F2471" s="218" t="s">
        <v>2611</v>
      </c>
      <c r="G2471" s="219" t="s">
        <v>266</v>
      </c>
      <c r="H2471" s="220">
        <v>2.044</v>
      </c>
      <c r="I2471" s="221"/>
      <c r="J2471" s="222">
        <f>ROUND(I2471*H2471,2)</f>
        <v>0</v>
      </c>
      <c r="K2471" s="218" t="s">
        <v>312</v>
      </c>
      <c r="L2471" s="47"/>
      <c r="M2471" s="223" t="s">
        <v>19</v>
      </c>
      <c r="N2471" s="224" t="s">
        <v>46</v>
      </c>
      <c r="O2471" s="87"/>
      <c r="P2471" s="225">
        <f>O2471*H2471</f>
        <v>0</v>
      </c>
      <c r="Q2471" s="225">
        <v>0.00040000000000000002</v>
      </c>
      <c r="R2471" s="225">
        <f>Q2471*H2471</f>
        <v>0.00081760000000000003</v>
      </c>
      <c r="S2471" s="225">
        <v>0</v>
      </c>
      <c r="T2471" s="226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7" t="s">
        <v>544</v>
      </c>
      <c r="AT2471" s="227" t="s">
        <v>227</v>
      </c>
      <c r="AU2471" s="227" t="s">
        <v>93</v>
      </c>
      <c r="AY2471" s="20" t="s">
        <v>224</v>
      </c>
      <c r="BE2471" s="228">
        <f>IF(N2471="základní",J2471,0)</f>
        <v>0</v>
      </c>
      <c r="BF2471" s="228">
        <f>IF(N2471="snížená",J2471,0)</f>
        <v>0</v>
      </c>
      <c r="BG2471" s="228">
        <f>IF(N2471="zákl. přenesená",J2471,0)</f>
        <v>0</v>
      </c>
      <c r="BH2471" s="228">
        <f>IF(N2471="sníž. přenesená",J2471,0)</f>
        <v>0</v>
      </c>
      <c r="BI2471" s="228">
        <f>IF(N2471="nulová",J2471,0)</f>
        <v>0</v>
      </c>
      <c r="BJ2471" s="20" t="s">
        <v>93</v>
      </c>
      <c r="BK2471" s="228">
        <f>ROUND(I2471*H2471,2)</f>
        <v>0</v>
      </c>
      <c r="BL2471" s="20" t="s">
        <v>544</v>
      </c>
      <c r="BM2471" s="227" t="s">
        <v>2612</v>
      </c>
    </row>
    <row r="2472" s="2" customFormat="1">
      <c r="A2472" s="41"/>
      <c r="B2472" s="42"/>
      <c r="C2472" s="43"/>
      <c r="D2472" s="267" t="s">
        <v>314</v>
      </c>
      <c r="E2472" s="43"/>
      <c r="F2472" s="268" t="s">
        <v>2613</v>
      </c>
      <c r="G2472" s="43"/>
      <c r="H2472" s="43"/>
      <c r="I2472" s="269"/>
      <c r="J2472" s="43"/>
      <c r="K2472" s="43"/>
      <c r="L2472" s="47"/>
      <c r="M2472" s="270"/>
      <c r="N2472" s="271"/>
      <c r="O2472" s="87"/>
      <c r="P2472" s="87"/>
      <c r="Q2472" s="87"/>
      <c r="R2472" s="87"/>
      <c r="S2472" s="87"/>
      <c r="T2472" s="88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T2472" s="20" t="s">
        <v>314</v>
      </c>
      <c r="AU2472" s="20" t="s">
        <v>93</v>
      </c>
    </row>
    <row r="2473" s="14" customFormat="1">
      <c r="A2473" s="14"/>
      <c r="B2473" s="246"/>
      <c r="C2473" s="247"/>
      <c r="D2473" s="231" t="s">
        <v>268</v>
      </c>
      <c r="E2473" s="248" t="s">
        <v>19</v>
      </c>
      <c r="F2473" s="249" t="s">
        <v>1387</v>
      </c>
      <c r="G2473" s="247"/>
      <c r="H2473" s="248" t="s">
        <v>19</v>
      </c>
      <c r="I2473" s="250"/>
      <c r="J2473" s="247"/>
      <c r="K2473" s="247"/>
      <c r="L2473" s="251"/>
      <c r="M2473" s="252"/>
      <c r="N2473" s="253"/>
      <c r="O2473" s="253"/>
      <c r="P2473" s="253"/>
      <c r="Q2473" s="253"/>
      <c r="R2473" s="253"/>
      <c r="S2473" s="253"/>
      <c r="T2473" s="25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5" t="s">
        <v>268</v>
      </c>
      <c r="AU2473" s="255" t="s">
        <v>93</v>
      </c>
      <c r="AV2473" s="14" t="s">
        <v>82</v>
      </c>
      <c r="AW2473" s="14" t="s">
        <v>34</v>
      </c>
      <c r="AX2473" s="14" t="s">
        <v>74</v>
      </c>
      <c r="AY2473" s="255" t="s">
        <v>224</v>
      </c>
    </row>
    <row r="2474" s="13" customFormat="1">
      <c r="A2474" s="13"/>
      <c r="B2474" s="229"/>
      <c r="C2474" s="230"/>
      <c r="D2474" s="231" t="s">
        <v>268</v>
      </c>
      <c r="E2474" s="232" t="s">
        <v>19</v>
      </c>
      <c r="F2474" s="233" t="s">
        <v>1388</v>
      </c>
      <c r="G2474" s="230"/>
      <c r="H2474" s="234">
        <v>2.044</v>
      </c>
      <c r="I2474" s="235"/>
      <c r="J2474" s="230"/>
      <c r="K2474" s="230"/>
      <c r="L2474" s="236"/>
      <c r="M2474" s="237"/>
      <c r="N2474" s="238"/>
      <c r="O2474" s="238"/>
      <c r="P2474" s="238"/>
      <c r="Q2474" s="238"/>
      <c r="R2474" s="238"/>
      <c r="S2474" s="238"/>
      <c r="T2474" s="23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0" t="s">
        <v>268</v>
      </c>
      <c r="AU2474" s="240" t="s">
        <v>93</v>
      </c>
      <c r="AV2474" s="13" t="s">
        <v>93</v>
      </c>
      <c r="AW2474" s="13" t="s">
        <v>34</v>
      </c>
      <c r="AX2474" s="13" t="s">
        <v>82</v>
      </c>
      <c r="AY2474" s="240" t="s">
        <v>224</v>
      </c>
    </row>
    <row r="2475" s="2" customFormat="1" ht="44.25" customHeight="1">
      <c r="A2475" s="41"/>
      <c r="B2475" s="42"/>
      <c r="C2475" s="286" t="s">
        <v>2614</v>
      </c>
      <c r="D2475" s="286" t="s">
        <v>572</v>
      </c>
      <c r="E2475" s="287" t="s">
        <v>2615</v>
      </c>
      <c r="F2475" s="288" t="s">
        <v>2616</v>
      </c>
      <c r="G2475" s="289" t="s">
        <v>266</v>
      </c>
      <c r="H2475" s="290">
        <v>2.351</v>
      </c>
      <c r="I2475" s="291"/>
      <c r="J2475" s="292">
        <f>ROUND(I2475*H2475,2)</f>
        <v>0</v>
      </c>
      <c r="K2475" s="288" t="s">
        <v>312</v>
      </c>
      <c r="L2475" s="293"/>
      <c r="M2475" s="294" t="s">
        <v>19</v>
      </c>
      <c r="N2475" s="295" t="s">
        <v>46</v>
      </c>
      <c r="O2475" s="87"/>
      <c r="P2475" s="225">
        <f>O2475*H2475</f>
        <v>0</v>
      </c>
      <c r="Q2475" s="225">
        <v>0.0048599999999999997</v>
      </c>
      <c r="R2475" s="225">
        <f>Q2475*H2475</f>
        <v>0.01142586</v>
      </c>
      <c r="S2475" s="225">
        <v>0</v>
      </c>
      <c r="T2475" s="226">
        <f>S2475*H2475</f>
        <v>0</v>
      </c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R2475" s="227" t="s">
        <v>643</v>
      </c>
      <c r="AT2475" s="227" t="s">
        <v>572</v>
      </c>
      <c r="AU2475" s="227" t="s">
        <v>93</v>
      </c>
      <c r="AY2475" s="20" t="s">
        <v>224</v>
      </c>
      <c r="BE2475" s="228">
        <f>IF(N2475="základní",J2475,0)</f>
        <v>0</v>
      </c>
      <c r="BF2475" s="228">
        <f>IF(N2475="snížená",J2475,0)</f>
        <v>0</v>
      </c>
      <c r="BG2475" s="228">
        <f>IF(N2475="zákl. přenesená",J2475,0)</f>
        <v>0</v>
      </c>
      <c r="BH2475" s="228">
        <f>IF(N2475="sníž. přenesená",J2475,0)</f>
        <v>0</v>
      </c>
      <c r="BI2475" s="228">
        <f>IF(N2475="nulová",J2475,0)</f>
        <v>0</v>
      </c>
      <c r="BJ2475" s="20" t="s">
        <v>93</v>
      </c>
      <c r="BK2475" s="228">
        <f>ROUND(I2475*H2475,2)</f>
        <v>0</v>
      </c>
      <c r="BL2475" s="20" t="s">
        <v>544</v>
      </c>
      <c r="BM2475" s="227" t="s">
        <v>2617</v>
      </c>
    </row>
    <row r="2476" s="13" customFormat="1">
      <c r="A2476" s="13"/>
      <c r="B2476" s="229"/>
      <c r="C2476" s="230"/>
      <c r="D2476" s="231" t="s">
        <v>268</v>
      </c>
      <c r="E2476" s="232" t="s">
        <v>19</v>
      </c>
      <c r="F2476" s="233" t="s">
        <v>2618</v>
      </c>
      <c r="G2476" s="230"/>
      <c r="H2476" s="234">
        <v>2.351</v>
      </c>
      <c r="I2476" s="235"/>
      <c r="J2476" s="230"/>
      <c r="K2476" s="230"/>
      <c r="L2476" s="236"/>
      <c r="M2476" s="237"/>
      <c r="N2476" s="238"/>
      <c r="O2476" s="238"/>
      <c r="P2476" s="238"/>
      <c r="Q2476" s="238"/>
      <c r="R2476" s="238"/>
      <c r="S2476" s="238"/>
      <c r="T2476" s="23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0" t="s">
        <v>268</v>
      </c>
      <c r="AU2476" s="240" t="s">
        <v>93</v>
      </c>
      <c r="AV2476" s="13" t="s">
        <v>93</v>
      </c>
      <c r="AW2476" s="13" t="s">
        <v>34</v>
      </c>
      <c r="AX2476" s="13" t="s">
        <v>82</v>
      </c>
      <c r="AY2476" s="240" t="s">
        <v>224</v>
      </c>
    </row>
    <row r="2477" s="2" customFormat="1" ht="24.15" customHeight="1">
      <c r="A2477" s="41"/>
      <c r="B2477" s="42"/>
      <c r="C2477" s="216" t="s">
        <v>2619</v>
      </c>
      <c r="D2477" s="216" t="s">
        <v>227</v>
      </c>
      <c r="E2477" s="217" t="s">
        <v>2620</v>
      </c>
      <c r="F2477" s="218" t="s">
        <v>2621</v>
      </c>
      <c r="G2477" s="219" t="s">
        <v>266</v>
      </c>
      <c r="H2477" s="220">
        <v>270.28899999999999</v>
      </c>
      <c r="I2477" s="221"/>
      <c r="J2477" s="222">
        <f>ROUND(I2477*H2477,2)</f>
        <v>0</v>
      </c>
      <c r="K2477" s="218" t="s">
        <v>312</v>
      </c>
      <c r="L2477" s="47"/>
      <c r="M2477" s="223" t="s">
        <v>19</v>
      </c>
      <c r="N2477" s="224" t="s">
        <v>46</v>
      </c>
      <c r="O2477" s="87"/>
      <c r="P2477" s="225">
        <f>O2477*H2477</f>
        <v>0</v>
      </c>
      <c r="Q2477" s="225">
        <v>0.00040000000000000002</v>
      </c>
      <c r="R2477" s="225">
        <f>Q2477*H2477</f>
        <v>0.10811560000000001</v>
      </c>
      <c r="S2477" s="225">
        <v>0</v>
      </c>
      <c r="T2477" s="226">
        <f>S2477*H2477</f>
        <v>0</v>
      </c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R2477" s="227" t="s">
        <v>544</v>
      </c>
      <c r="AT2477" s="227" t="s">
        <v>227</v>
      </c>
      <c r="AU2477" s="227" t="s">
        <v>93</v>
      </c>
      <c r="AY2477" s="20" t="s">
        <v>224</v>
      </c>
      <c r="BE2477" s="228">
        <f>IF(N2477="základní",J2477,0)</f>
        <v>0</v>
      </c>
      <c r="BF2477" s="228">
        <f>IF(N2477="snížená",J2477,0)</f>
        <v>0</v>
      </c>
      <c r="BG2477" s="228">
        <f>IF(N2477="zákl. přenesená",J2477,0)</f>
        <v>0</v>
      </c>
      <c r="BH2477" s="228">
        <f>IF(N2477="sníž. přenesená",J2477,0)</f>
        <v>0</v>
      </c>
      <c r="BI2477" s="228">
        <f>IF(N2477="nulová",J2477,0)</f>
        <v>0</v>
      </c>
      <c r="BJ2477" s="20" t="s">
        <v>93</v>
      </c>
      <c r="BK2477" s="228">
        <f>ROUND(I2477*H2477,2)</f>
        <v>0</v>
      </c>
      <c r="BL2477" s="20" t="s">
        <v>544</v>
      </c>
      <c r="BM2477" s="227" t="s">
        <v>2622</v>
      </c>
    </row>
    <row r="2478" s="2" customFormat="1">
      <c r="A2478" s="41"/>
      <c r="B2478" s="42"/>
      <c r="C2478" s="43"/>
      <c r="D2478" s="267" t="s">
        <v>314</v>
      </c>
      <c r="E2478" s="43"/>
      <c r="F2478" s="268" t="s">
        <v>2623</v>
      </c>
      <c r="G2478" s="43"/>
      <c r="H2478" s="43"/>
      <c r="I2478" s="269"/>
      <c r="J2478" s="43"/>
      <c r="K2478" s="43"/>
      <c r="L2478" s="47"/>
      <c r="M2478" s="270"/>
      <c r="N2478" s="271"/>
      <c r="O2478" s="87"/>
      <c r="P2478" s="87"/>
      <c r="Q2478" s="87"/>
      <c r="R2478" s="87"/>
      <c r="S2478" s="87"/>
      <c r="T2478" s="88"/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T2478" s="20" t="s">
        <v>314</v>
      </c>
      <c r="AU2478" s="20" t="s">
        <v>93</v>
      </c>
    </row>
    <row r="2479" s="14" customFormat="1">
      <c r="A2479" s="14"/>
      <c r="B2479" s="246"/>
      <c r="C2479" s="247"/>
      <c r="D2479" s="231" t="s">
        <v>268</v>
      </c>
      <c r="E2479" s="248" t="s">
        <v>19</v>
      </c>
      <c r="F2479" s="249" t="s">
        <v>2602</v>
      </c>
      <c r="G2479" s="247"/>
      <c r="H2479" s="248" t="s">
        <v>19</v>
      </c>
      <c r="I2479" s="250"/>
      <c r="J2479" s="247"/>
      <c r="K2479" s="247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5" t="s">
        <v>268</v>
      </c>
      <c r="AU2479" s="255" t="s">
        <v>93</v>
      </c>
      <c r="AV2479" s="14" t="s">
        <v>82</v>
      </c>
      <c r="AW2479" s="14" t="s">
        <v>34</v>
      </c>
      <c r="AX2479" s="14" t="s">
        <v>74</v>
      </c>
      <c r="AY2479" s="255" t="s">
        <v>224</v>
      </c>
    </row>
    <row r="2480" s="13" customFormat="1">
      <c r="A2480" s="13"/>
      <c r="B2480" s="229"/>
      <c r="C2480" s="230"/>
      <c r="D2480" s="231" t="s">
        <v>268</v>
      </c>
      <c r="E2480" s="232" t="s">
        <v>19</v>
      </c>
      <c r="F2480" s="233" t="s">
        <v>2603</v>
      </c>
      <c r="G2480" s="230"/>
      <c r="H2480" s="234">
        <v>223.20599999999999</v>
      </c>
      <c r="I2480" s="235"/>
      <c r="J2480" s="230"/>
      <c r="K2480" s="230"/>
      <c r="L2480" s="236"/>
      <c r="M2480" s="237"/>
      <c r="N2480" s="238"/>
      <c r="O2480" s="238"/>
      <c r="P2480" s="238"/>
      <c r="Q2480" s="238"/>
      <c r="R2480" s="238"/>
      <c r="S2480" s="238"/>
      <c r="T2480" s="239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0" t="s">
        <v>268</v>
      </c>
      <c r="AU2480" s="240" t="s">
        <v>93</v>
      </c>
      <c r="AV2480" s="13" t="s">
        <v>93</v>
      </c>
      <c r="AW2480" s="13" t="s">
        <v>34</v>
      </c>
      <c r="AX2480" s="13" t="s">
        <v>74</v>
      </c>
      <c r="AY2480" s="240" t="s">
        <v>224</v>
      </c>
    </row>
    <row r="2481" s="14" customFormat="1">
      <c r="A2481" s="14"/>
      <c r="B2481" s="246"/>
      <c r="C2481" s="247"/>
      <c r="D2481" s="231" t="s">
        <v>268</v>
      </c>
      <c r="E2481" s="248" t="s">
        <v>19</v>
      </c>
      <c r="F2481" s="249" t="s">
        <v>2604</v>
      </c>
      <c r="G2481" s="247"/>
      <c r="H2481" s="248" t="s">
        <v>19</v>
      </c>
      <c r="I2481" s="250"/>
      <c r="J2481" s="247"/>
      <c r="K2481" s="247"/>
      <c r="L2481" s="251"/>
      <c r="M2481" s="252"/>
      <c r="N2481" s="253"/>
      <c r="O2481" s="253"/>
      <c r="P2481" s="253"/>
      <c r="Q2481" s="253"/>
      <c r="R2481" s="253"/>
      <c r="S2481" s="253"/>
      <c r="T2481" s="25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5" t="s">
        <v>268</v>
      </c>
      <c r="AU2481" s="255" t="s">
        <v>93</v>
      </c>
      <c r="AV2481" s="14" t="s">
        <v>82</v>
      </c>
      <c r="AW2481" s="14" t="s">
        <v>34</v>
      </c>
      <c r="AX2481" s="14" t="s">
        <v>74</v>
      </c>
      <c r="AY2481" s="255" t="s">
        <v>224</v>
      </c>
    </row>
    <row r="2482" s="13" customFormat="1">
      <c r="A2482" s="13"/>
      <c r="B2482" s="229"/>
      <c r="C2482" s="230"/>
      <c r="D2482" s="231" t="s">
        <v>268</v>
      </c>
      <c r="E2482" s="232" t="s">
        <v>19</v>
      </c>
      <c r="F2482" s="233" t="s">
        <v>2605</v>
      </c>
      <c r="G2482" s="230"/>
      <c r="H2482" s="234">
        <v>47.082999999999998</v>
      </c>
      <c r="I2482" s="235"/>
      <c r="J2482" s="230"/>
      <c r="K2482" s="230"/>
      <c r="L2482" s="236"/>
      <c r="M2482" s="237"/>
      <c r="N2482" s="238"/>
      <c r="O2482" s="238"/>
      <c r="P2482" s="238"/>
      <c r="Q2482" s="238"/>
      <c r="R2482" s="238"/>
      <c r="S2482" s="238"/>
      <c r="T2482" s="239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0" t="s">
        <v>268</v>
      </c>
      <c r="AU2482" s="240" t="s">
        <v>93</v>
      </c>
      <c r="AV2482" s="13" t="s">
        <v>93</v>
      </c>
      <c r="AW2482" s="13" t="s">
        <v>34</v>
      </c>
      <c r="AX2482" s="13" t="s">
        <v>74</v>
      </c>
      <c r="AY2482" s="240" t="s">
        <v>224</v>
      </c>
    </row>
    <row r="2483" s="16" customFormat="1">
      <c r="A2483" s="16"/>
      <c r="B2483" s="272"/>
      <c r="C2483" s="273"/>
      <c r="D2483" s="231" t="s">
        <v>268</v>
      </c>
      <c r="E2483" s="274" t="s">
        <v>19</v>
      </c>
      <c r="F2483" s="275" t="s">
        <v>351</v>
      </c>
      <c r="G2483" s="273"/>
      <c r="H2483" s="276">
        <v>270.28899999999999</v>
      </c>
      <c r="I2483" s="277"/>
      <c r="J2483" s="273"/>
      <c r="K2483" s="273"/>
      <c r="L2483" s="278"/>
      <c r="M2483" s="279"/>
      <c r="N2483" s="280"/>
      <c r="O2483" s="280"/>
      <c r="P2483" s="280"/>
      <c r="Q2483" s="280"/>
      <c r="R2483" s="280"/>
      <c r="S2483" s="280"/>
      <c r="T2483" s="281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T2483" s="282" t="s">
        <v>268</v>
      </c>
      <c r="AU2483" s="282" t="s">
        <v>93</v>
      </c>
      <c r="AV2483" s="16" t="s">
        <v>231</v>
      </c>
      <c r="AW2483" s="16" t="s">
        <v>34</v>
      </c>
      <c r="AX2483" s="16" t="s">
        <v>82</v>
      </c>
      <c r="AY2483" s="282" t="s">
        <v>224</v>
      </c>
    </row>
    <row r="2484" s="2" customFormat="1" ht="44.25" customHeight="1">
      <c r="A2484" s="41"/>
      <c r="B2484" s="42"/>
      <c r="C2484" s="286" t="s">
        <v>2624</v>
      </c>
      <c r="D2484" s="286" t="s">
        <v>572</v>
      </c>
      <c r="E2484" s="287" t="s">
        <v>2615</v>
      </c>
      <c r="F2484" s="288" t="s">
        <v>2616</v>
      </c>
      <c r="G2484" s="289" t="s">
        <v>266</v>
      </c>
      <c r="H2484" s="290">
        <v>324.34699999999998</v>
      </c>
      <c r="I2484" s="291"/>
      <c r="J2484" s="292">
        <f>ROUND(I2484*H2484,2)</f>
        <v>0</v>
      </c>
      <c r="K2484" s="288" t="s">
        <v>312</v>
      </c>
      <c r="L2484" s="293"/>
      <c r="M2484" s="294" t="s">
        <v>19</v>
      </c>
      <c r="N2484" s="295" t="s">
        <v>46</v>
      </c>
      <c r="O2484" s="87"/>
      <c r="P2484" s="225">
        <f>O2484*H2484</f>
        <v>0</v>
      </c>
      <c r="Q2484" s="225">
        <v>0.0048599999999999997</v>
      </c>
      <c r="R2484" s="225">
        <f>Q2484*H2484</f>
        <v>1.5763264199999998</v>
      </c>
      <c r="S2484" s="225">
        <v>0</v>
      </c>
      <c r="T2484" s="226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27" t="s">
        <v>643</v>
      </c>
      <c r="AT2484" s="227" t="s">
        <v>572</v>
      </c>
      <c r="AU2484" s="227" t="s">
        <v>93</v>
      </c>
      <c r="AY2484" s="20" t="s">
        <v>224</v>
      </c>
      <c r="BE2484" s="228">
        <f>IF(N2484="základní",J2484,0)</f>
        <v>0</v>
      </c>
      <c r="BF2484" s="228">
        <f>IF(N2484="snížená",J2484,0)</f>
        <v>0</v>
      </c>
      <c r="BG2484" s="228">
        <f>IF(N2484="zákl. přenesená",J2484,0)</f>
        <v>0</v>
      </c>
      <c r="BH2484" s="228">
        <f>IF(N2484="sníž. přenesená",J2484,0)</f>
        <v>0</v>
      </c>
      <c r="BI2484" s="228">
        <f>IF(N2484="nulová",J2484,0)</f>
        <v>0</v>
      </c>
      <c r="BJ2484" s="20" t="s">
        <v>93</v>
      </c>
      <c r="BK2484" s="228">
        <f>ROUND(I2484*H2484,2)</f>
        <v>0</v>
      </c>
      <c r="BL2484" s="20" t="s">
        <v>544</v>
      </c>
      <c r="BM2484" s="227" t="s">
        <v>2625</v>
      </c>
    </row>
    <row r="2485" s="13" customFormat="1">
      <c r="A2485" s="13"/>
      <c r="B2485" s="229"/>
      <c r="C2485" s="230"/>
      <c r="D2485" s="231" t="s">
        <v>268</v>
      </c>
      <c r="E2485" s="232" t="s">
        <v>19</v>
      </c>
      <c r="F2485" s="233" t="s">
        <v>2626</v>
      </c>
      <c r="G2485" s="230"/>
      <c r="H2485" s="234">
        <v>324.34699999999998</v>
      </c>
      <c r="I2485" s="235"/>
      <c r="J2485" s="230"/>
      <c r="K2485" s="230"/>
      <c r="L2485" s="236"/>
      <c r="M2485" s="237"/>
      <c r="N2485" s="238"/>
      <c r="O2485" s="238"/>
      <c r="P2485" s="238"/>
      <c r="Q2485" s="238"/>
      <c r="R2485" s="238"/>
      <c r="S2485" s="238"/>
      <c r="T2485" s="23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0" t="s">
        <v>268</v>
      </c>
      <c r="AU2485" s="240" t="s">
        <v>93</v>
      </c>
      <c r="AV2485" s="13" t="s">
        <v>93</v>
      </c>
      <c r="AW2485" s="13" t="s">
        <v>34</v>
      </c>
      <c r="AX2485" s="13" t="s">
        <v>82</v>
      </c>
      <c r="AY2485" s="240" t="s">
        <v>224</v>
      </c>
    </row>
    <row r="2486" s="2" customFormat="1" ht="24.15" customHeight="1">
      <c r="A2486" s="41"/>
      <c r="B2486" s="42"/>
      <c r="C2486" s="216" t="s">
        <v>2627</v>
      </c>
      <c r="D2486" s="216" t="s">
        <v>227</v>
      </c>
      <c r="E2486" s="217" t="s">
        <v>2628</v>
      </c>
      <c r="F2486" s="218" t="s">
        <v>2629</v>
      </c>
      <c r="G2486" s="219" t="s">
        <v>266</v>
      </c>
      <c r="H2486" s="220">
        <v>483.67200000000003</v>
      </c>
      <c r="I2486" s="221"/>
      <c r="J2486" s="222">
        <f>ROUND(I2486*H2486,2)</f>
        <v>0</v>
      </c>
      <c r="K2486" s="218" t="s">
        <v>312</v>
      </c>
      <c r="L2486" s="47"/>
      <c r="M2486" s="223" t="s">
        <v>19</v>
      </c>
      <c r="N2486" s="224" t="s">
        <v>46</v>
      </c>
      <c r="O2486" s="87"/>
      <c r="P2486" s="225">
        <f>O2486*H2486</f>
        <v>0</v>
      </c>
      <c r="Q2486" s="225">
        <v>4.0000000000000003E-05</v>
      </c>
      <c r="R2486" s="225">
        <f>Q2486*H2486</f>
        <v>0.019346880000000004</v>
      </c>
      <c r="S2486" s="225">
        <v>0</v>
      </c>
      <c r="T2486" s="226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27" t="s">
        <v>544</v>
      </c>
      <c r="AT2486" s="227" t="s">
        <v>227</v>
      </c>
      <c r="AU2486" s="227" t="s">
        <v>93</v>
      </c>
      <c r="AY2486" s="20" t="s">
        <v>224</v>
      </c>
      <c r="BE2486" s="228">
        <f>IF(N2486="základní",J2486,0)</f>
        <v>0</v>
      </c>
      <c r="BF2486" s="228">
        <f>IF(N2486="snížená",J2486,0)</f>
        <v>0</v>
      </c>
      <c r="BG2486" s="228">
        <f>IF(N2486="zákl. přenesená",J2486,0)</f>
        <v>0</v>
      </c>
      <c r="BH2486" s="228">
        <f>IF(N2486="sníž. přenesená",J2486,0)</f>
        <v>0</v>
      </c>
      <c r="BI2486" s="228">
        <f>IF(N2486="nulová",J2486,0)</f>
        <v>0</v>
      </c>
      <c r="BJ2486" s="20" t="s">
        <v>93</v>
      </c>
      <c r="BK2486" s="228">
        <f>ROUND(I2486*H2486,2)</f>
        <v>0</v>
      </c>
      <c r="BL2486" s="20" t="s">
        <v>544</v>
      </c>
      <c r="BM2486" s="227" t="s">
        <v>2630</v>
      </c>
    </row>
    <row r="2487" s="2" customFormat="1">
      <c r="A2487" s="41"/>
      <c r="B2487" s="42"/>
      <c r="C2487" s="43"/>
      <c r="D2487" s="267" t="s">
        <v>314</v>
      </c>
      <c r="E2487" s="43"/>
      <c r="F2487" s="268" t="s">
        <v>2631</v>
      </c>
      <c r="G2487" s="43"/>
      <c r="H2487" s="43"/>
      <c r="I2487" s="269"/>
      <c r="J2487" s="43"/>
      <c r="K2487" s="43"/>
      <c r="L2487" s="47"/>
      <c r="M2487" s="270"/>
      <c r="N2487" s="271"/>
      <c r="O2487" s="87"/>
      <c r="P2487" s="87"/>
      <c r="Q2487" s="87"/>
      <c r="R2487" s="87"/>
      <c r="S2487" s="87"/>
      <c r="T2487" s="88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T2487" s="20" t="s">
        <v>314</v>
      </c>
      <c r="AU2487" s="20" t="s">
        <v>93</v>
      </c>
    </row>
    <row r="2488" s="14" customFormat="1">
      <c r="A2488" s="14"/>
      <c r="B2488" s="246"/>
      <c r="C2488" s="247"/>
      <c r="D2488" s="231" t="s">
        <v>268</v>
      </c>
      <c r="E2488" s="248" t="s">
        <v>19</v>
      </c>
      <c r="F2488" s="249" t="s">
        <v>453</v>
      </c>
      <c r="G2488" s="247"/>
      <c r="H2488" s="248" t="s">
        <v>19</v>
      </c>
      <c r="I2488" s="250"/>
      <c r="J2488" s="247"/>
      <c r="K2488" s="247"/>
      <c r="L2488" s="251"/>
      <c r="M2488" s="252"/>
      <c r="N2488" s="253"/>
      <c r="O2488" s="253"/>
      <c r="P2488" s="253"/>
      <c r="Q2488" s="253"/>
      <c r="R2488" s="253"/>
      <c r="S2488" s="253"/>
      <c r="T2488" s="25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5" t="s">
        <v>268</v>
      </c>
      <c r="AU2488" s="255" t="s">
        <v>93</v>
      </c>
      <c r="AV2488" s="14" t="s">
        <v>82</v>
      </c>
      <c r="AW2488" s="14" t="s">
        <v>34</v>
      </c>
      <c r="AX2488" s="14" t="s">
        <v>74</v>
      </c>
      <c r="AY2488" s="255" t="s">
        <v>224</v>
      </c>
    </row>
    <row r="2489" s="13" customFormat="1">
      <c r="A2489" s="13"/>
      <c r="B2489" s="229"/>
      <c r="C2489" s="230"/>
      <c r="D2489" s="231" t="s">
        <v>268</v>
      </c>
      <c r="E2489" s="232" t="s">
        <v>19</v>
      </c>
      <c r="F2489" s="233" t="s">
        <v>2632</v>
      </c>
      <c r="G2489" s="230"/>
      <c r="H2489" s="234">
        <v>62.399999999999999</v>
      </c>
      <c r="I2489" s="235"/>
      <c r="J2489" s="230"/>
      <c r="K2489" s="230"/>
      <c r="L2489" s="236"/>
      <c r="M2489" s="237"/>
      <c r="N2489" s="238"/>
      <c r="O2489" s="238"/>
      <c r="P2489" s="238"/>
      <c r="Q2489" s="238"/>
      <c r="R2489" s="238"/>
      <c r="S2489" s="238"/>
      <c r="T2489" s="239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0" t="s">
        <v>268</v>
      </c>
      <c r="AU2489" s="240" t="s">
        <v>93</v>
      </c>
      <c r="AV2489" s="13" t="s">
        <v>93</v>
      </c>
      <c r="AW2489" s="13" t="s">
        <v>34</v>
      </c>
      <c r="AX2489" s="13" t="s">
        <v>74</v>
      </c>
      <c r="AY2489" s="240" t="s">
        <v>224</v>
      </c>
    </row>
    <row r="2490" s="14" customFormat="1">
      <c r="A2490" s="14"/>
      <c r="B2490" s="246"/>
      <c r="C2490" s="247"/>
      <c r="D2490" s="231" t="s">
        <v>268</v>
      </c>
      <c r="E2490" s="248" t="s">
        <v>19</v>
      </c>
      <c r="F2490" s="249" t="s">
        <v>455</v>
      </c>
      <c r="G2490" s="247"/>
      <c r="H2490" s="248" t="s">
        <v>19</v>
      </c>
      <c r="I2490" s="250"/>
      <c r="J2490" s="247"/>
      <c r="K2490" s="247"/>
      <c r="L2490" s="251"/>
      <c r="M2490" s="252"/>
      <c r="N2490" s="253"/>
      <c r="O2490" s="253"/>
      <c r="P2490" s="253"/>
      <c r="Q2490" s="253"/>
      <c r="R2490" s="253"/>
      <c r="S2490" s="253"/>
      <c r="T2490" s="25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5" t="s">
        <v>268</v>
      </c>
      <c r="AU2490" s="255" t="s">
        <v>93</v>
      </c>
      <c r="AV2490" s="14" t="s">
        <v>82</v>
      </c>
      <c r="AW2490" s="14" t="s">
        <v>34</v>
      </c>
      <c r="AX2490" s="14" t="s">
        <v>74</v>
      </c>
      <c r="AY2490" s="255" t="s">
        <v>224</v>
      </c>
    </row>
    <row r="2491" s="13" customFormat="1">
      <c r="A2491" s="13"/>
      <c r="B2491" s="229"/>
      <c r="C2491" s="230"/>
      <c r="D2491" s="231" t="s">
        <v>268</v>
      </c>
      <c r="E2491" s="232" t="s">
        <v>19</v>
      </c>
      <c r="F2491" s="233" t="s">
        <v>2633</v>
      </c>
      <c r="G2491" s="230"/>
      <c r="H2491" s="234">
        <v>142.64500000000001</v>
      </c>
      <c r="I2491" s="235"/>
      <c r="J2491" s="230"/>
      <c r="K2491" s="230"/>
      <c r="L2491" s="236"/>
      <c r="M2491" s="237"/>
      <c r="N2491" s="238"/>
      <c r="O2491" s="238"/>
      <c r="P2491" s="238"/>
      <c r="Q2491" s="238"/>
      <c r="R2491" s="238"/>
      <c r="S2491" s="238"/>
      <c r="T2491" s="239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0" t="s">
        <v>268</v>
      </c>
      <c r="AU2491" s="240" t="s">
        <v>93</v>
      </c>
      <c r="AV2491" s="13" t="s">
        <v>93</v>
      </c>
      <c r="AW2491" s="13" t="s">
        <v>34</v>
      </c>
      <c r="AX2491" s="13" t="s">
        <v>74</v>
      </c>
      <c r="AY2491" s="240" t="s">
        <v>224</v>
      </c>
    </row>
    <row r="2492" s="14" customFormat="1">
      <c r="A2492" s="14"/>
      <c r="B2492" s="246"/>
      <c r="C2492" s="247"/>
      <c r="D2492" s="231" t="s">
        <v>268</v>
      </c>
      <c r="E2492" s="248" t="s">
        <v>19</v>
      </c>
      <c r="F2492" s="249" t="s">
        <v>457</v>
      </c>
      <c r="G2492" s="247"/>
      <c r="H2492" s="248" t="s">
        <v>19</v>
      </c>
      <c r="I2492" s="250"/>
      <c r="J2492" s="247"/>
      <c r="K2492" s="247"/>
      <c r="L2492" s="251"/>
      <c r="M2492" s="252"/>
      <c r="N2492" s="253"/>
      <c r="O2492" s="253"/>
      <c r="P2492" s="253"/>
      <c r="Q2492" s="253"/>
      <c r="R2492" s="253"/>
      <c r="S2492" s="253"/>
      <c r="T2492" s="25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5" t="s">
        <v>268</v>
      </c>
      <c r="AU2492" s="255" t="s">
        <v>93</v>
      </c>
      <c r="AV2492" s="14" t="s">
        <v>82</v>
      </c>
      <c r="AW2492" s="14" t="s">
        <v>34</v>
      </c>
      <c r="AX2492" s="14" t="s">
        <v>74</v>
      </c>
      <c r="AY2492" s="255" t="s">
        <v>224</v>
      </c>
    </row>
    <row r="2493" s="13" customFormat="1">
      <c r="A2493" s="13"/>
      <c r="B2493" s="229"/>
      <c r="C2493" s="230"/>
      <c r="D2493" s="231" t="s">
        <v>268</v>
      </c>
      <c r="E2493" s="232" t="s">
        <v>19</v>
      </c>
      <c r="F2493" s="233" t="s">
        <v>2634</v>
      </c>
      <c r="G2493" s="230"/>
      <c r="H2493" s="234">
        <v>189.99100000000001</v>
      </c>
      <c r="I2493" s="235"/>
      <c r="J2493" s="230"/>
      <c r="K2493" s="230"/>
      <c r="L2493" s="236"/>
      <c r="M2493" s="237"/>
      <c r="N2493" s="238"/>
      <c r="O2493" s="238"/>
      <c r="P2493" s="238"/>
      <c r="Q2493" s="238"/>
      <c r="R2493" s="238"/>
      <c r="S2493" s="238"/>
      <c r="T2493" s="23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0" t="s">
        <v>268</v>
      </c>
      <c r="AU2493" s="240" t="s">
        <v>93</v>
      </c>
      <c r="AV2493" s="13" t="s">
        <v>93</v>
      </c>
      <c r="AW2493" s="13" t="s">
        <v>34</v>
      </c>
      <c r="AX2493" s="13" t="s">
        <v>74</v>
      </c>
      <c r="AY2493" s="240" t="s">
        <v>224</v>
      </c>
    </row>
    <row r="2494" s="14" customFormat="1">
      <c r="A2494" s="14"/>
      <c r="B2494" s="246"/>
      <c r="C2494" s="247"/>
      <c r="D2494" s="231" t="s">
        <v>268</v>
      </c>
      <c r="E2494" s="248" t="s">
        <v>19</v>
      </c>
      <c r="F2494" s="249" t="s">
        <v>460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268</v>
      </c>
      <c r="AU2494" s="255" t="s">
        <v>93</v>
      </c>
      <c r="AV2494" s="14" t="s">
        <v>82</v>
      </c>
      <c r="AW2494" s="14" t="s">
        <v>34</v>
      </c>
      <c r="AX2494" s="14" t="s">
        <v>74</v>
      </c>
      <c r="AY2494" s="255" t="s">
        <v>224</v>
      </c>
    </row>
    <row r="2495" s="13" customFormat="1">
      <c r="A2495" s="13"/>
      <c r="B2495" s="229"/>
      <c r="C2495" s="230"/>
      <c r="D2495" s="231" t="s">
        <v>268</v>
      </c>
      <c r="E2495" s="232" t="s">
        <v>19</v>
      </c>
      <c r="F2495" s="233" t="s">
        <v>2635</v>
      </c>
      <c r="G2495" s="230"/>
      <c r="H2495" s="234">
        <v>86.591999999999999</v>
      </c>
      <c r="I2495" s="235"/>
      <c r="J2495" s="230"/>
      <c r="K2495" s="230"/>
      <c r="L2495" s="236"/>
      <c r="M2495" s="237"/>
      <c r="N2495" s="238"/>
      <c r="O2495" s="238"/>
      <c r="P2495" s="238"/>
      <c r="Q2495" s="238"/>
      <c r="R2495" s="238"/>
      <c r="S2495" s="238"/>
      <c r="T2495" s="239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0" t="s">
        <v>268</v>
      </c>
      <c r="AU2495" s="240" t="s">
        <v>93</v>
      </c>
      <c r="AV2495" s="13" t="s">
        <v>93</v>
      </c>
      <c r="AW2495" s="13" t="s">
        <v>34</v>
      </c>
      <c r="AX2495" s="13" t="s">
        <v>74</v>
      </c>
      <c r="AY2495" s="240" t="s">
        <v>224</v>
      </c>
    </row>
    <row r="2496" s="14" customFormat="1">
      <c r="A2496" s="14"/>
      <c r="B2496" s="246"/>
      <c r="C2496" s="247"/>
      <c r="D2496" s="231" t="s">
        <v>268</v>
      </c>
      <c r="E2496" s="248" t="s">
        <v>19</v>
      </c>
      <c r="F2496" s="249" t="s">
        <v>1387</v>
      </c>
      <c r="G2496" s="247"/>
      <c r="H2496" s="248" t="s">
        <v>19</v>
      </c>
      <c r="I2496" s="250"/>
      <c r="J2496" s="247"/>
      <c r="K2496" s="247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268</v>
      </c>
      <c r="AU2496" s="255" t="s">
        <v>93</v>
      </c>
      <c r="AV2496" s="14" t="s">
        <v>82</v>
      </c>
      <c r="AW2496" s="14" t="s">
        <v>34</v>
      </c>
      <c r="AX2496" s="14" t="s">
        <v>74</v>
      </c>
      <c r="AY2496" s="255" t="s">
        <v>224</v>
      </c>
    </row>
    <row r="2497" s="13" customFormat="1">
      <c r="A2497" s="13"/>
      <c r="B2497" s="229"/>
      <c r="C2497" s="230"/>
      <c r="D2497" s="231" t="s">
        <v>268</v>
      </c>
      <c r="E2497" s="232" t="s">
        <v>19</v>
      </c>
      <c r="F2497" s="233" t="s">
        <v>1388</v>
      </c>
      <c r="G2497" s="230"/>
      <c r="H2497" s="234">
        <v>2.044</v>
      </c>
      <c r="I2497" s="235"/>
      <c r="J2497" s="230"/>
      <c r="K2497" s="230"/>
      <c r="L2497" s="236"/>
      <c r="M2497" s="237"/>
      <c r="N2497" s="238"/>
      <c r="O2497" s="238"/>
      <c r="P2497" s="238"/>
      <c r="Q2497" s="238"/>
      <c r="R2497" s="238"/>
      <c r="S2497" s="238"/>
      <c r="T2497" s="239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0" t="s">
        <v>268</v>
      </c>
      <c r="AU2497" s="240" t="s">
        <v>93</v>
      </c>
      <c r="AV2497" s="13" t="s">
        <v>93</v>
      </c>
      <c r="AW2497" s="13" t="s">
        <v>34</v>
      </c>
      <c r="AX2497" s="13" t="s">
        <v>74</v>
      </c>
      <c r="AY2497" s="240" t="s">
        <v>224</v>
      </c>
    </row>
    <row r="2498" s="16" customFormat="1">
      <c r="A2498" s="16"/>
      <c r="B2498" s="272"/>
      <c r="C2498" s="273"/>
      <c r="D2498" s="231" t="s">
        <v>268</v>
      </c>
      <c r="E2498" s="274" t="s">
        <v>19</v>
      </c>
      <c r="F2498" s="275" t="s">
        <v>351</v>
      </c>
      <c r="G2498" s="273"/>
      <c r="H2498" s="276">
        <v>483.67200000000003</v>
      </c>
      <c r="I2498" s="277"/>
      <c r="J2498" s="273"/>
      <c r="K2498" s="273"/>
      <c r="L2498" s="278"/>
      <c r="M2498" s="279"/>
      <c r="N2498" s="280"/>
      <c r="O2498" s="280"/>
      <c r="P2498" s="280"/>
      <c r="Q2498" s="280"/>
      <c r="R2498" s="280"/>
      <c r="S2498" s="280"/>
      <c r="T2498" s="281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T2498" s="282" t="s">
        <v>268</v>
      </c>
      <c r="AU2498" s="282" t="s">
        <v>93</v>
      </c>
      <c r="AV2498" s="16" t="s">
        <v>231</v>
      </c>
      <c r="AW2498" s="16" t="s">
        <v>34</v>
      </c>
      <c r="AX2498" s="16" t="s">
        <v>82</v>
      </c>
      <c r="AY2498" s="282" t="s">
        <v>224</v>
      </c>
    </row>
    <row r="2499" s="2" customFormat="1" ht="24.15" customHeight="1">
      <c r="A2499" s="41"/>
      <c r="B2499" s="42"/>
      <c r="C2499" s="286" t="s">
        <v>2636</v>
      </c>
      <c r="D2499" s="286" t="s">
        <v>572</v>
      </c>
      <c r="E2499" s="287" t="s">
        <v>2637</v>
      </c>
      <c r="F2499" s="288" t="s">
        <v>2638</v>
      </c>
      <c r="G2499" s="289" t="s">
        <v>266</v>
      </c>
      <c r="H2499" s="290">
        <v>590.56399999999996</v>
      </c>
      <c r="I2499" s="291"/>
      <c r="J2499" s="292">
        <f>ROUND(I2499*H2499,2)</f>
        <v>0</v>
      </c>
      <c r="K2499" s="288" t="s">
        <v>312</v>
      </c>
      <c r="L2499" s="293"/>
      <c r="M2499" s="294" t="s">
        <v>19</v>
      </c>
      <c r="N2499" s="295" t="s">
        <v>46</v>
      </c>
      <c r="O2499" s="87"/>
      <c r="P2499" s="225">
        <f>O2499*H2499</f>
        <v>0</v>
      </c>
      <c r="Q2499" s="225">
        <v>0.00029999999999999997</v>
      </c>
      <c r="R2499" s="225">
        <f>Q2499*H2499</f>
        <v>0.17716919999999997</v>
      </c>
      <c r="S2499" s="225">
        <v>0</v>
      </c>
      <c r="T2499" s="226">
        <f>S2499*H2499</f>
        <v>0</v>
      </c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R2499" s="227" t="s">
        <v>643</v>
      </c>
      <c r="AT2499" s="227" t="s">
        <v>572</v>
      </c>
      <c r="AU2499" s="227" t="s">
        <v>93</v>
      </c>
      <c r="AY2499" s="20" t="s">
        <v>224</v>
      </c>
      <c r="BE2499" s="228">
        <f>IF(N2499="základní",J2499,0)</f>
        <v>0</v>
      </c>
      <c r="BF2499" s="228">
        <f>IF(N2499="snížená",J2499,0)</f>
        <v>0</v>
      </c>
      <c r="BG2499" s="228">
        <f>IF(N2499="zákl. přenesená",J2499,0)</f>
        <v>0</v>
      </c>
      <c r="BH2499" s="228">
        <f>IF(N2499="sníž. přenesená",J2499,0)</f>
        <v>0</v>
      </c>
      <c r="BI2499" s="228">
        <f>IF(N2499="nulová",J2499,0)</f>
        <v>0</v>
      </c>
      <c r="BJ2499" s="20" t="s">
        <v>93</v>
      </c>
      <c r="BK2499" s="228">
        <f>ROUND(I2499*H2499,2)</f>
        <v>0</v>
      </c>
      <c r="BL2499" s="20" t="s">
        <v>544</v>
      </c>
      <c r="BM2499" s="227" t="s">
        <v>2639</v>
      </c>
    </row>
    <row r="2500" s="13" customFormat="1">
      <c r="A2500" s="13"/>
      <c r="B2500" s="229"/>
      <c r="C2500" s="230"/>
      <c r="D2500" s="231" t="s">
        <v>268</v>
      </c>
      <c r="E2500" s="232" t="s">
        <v>19</v>
      </c>
      <c r="F2500" s="233" t="s">
        <v>2640</v>
      </c>
      <c r="G2500" s="230"/>
      <c r="H2500" s="234">
        <v>590.56399999999996</v>
      </c>
      <c r="I2500" s="235"/>
      <c r="J2500" s="230"/>
      <c r="K2500" s="230"/>
      <c r="L2500" s="236"/>
      <c r="M2500" s="237"/>
      <c r="N2500" s="238"/>
      <c r="O2500" s="238"/>
      <c r="P2500" s="238"/>
      <c r="Q2500" s="238"/>
      <c r="R2500" s="238"/>
      <c r="S2500" s="238"/>
      <c r="T2500" s="239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0" t="s">
        <v>268</v>
      </c>
      <c r="AU2500" s="240" t="s">
        <v>93</v>
      </c>
      <c r="AV2500" s="13" t="s">
        <v>93</v>
      </c>
      <c r="AW2500" s="13" t="s">
        <v>34</v>
      </c>
      <c r="AX2500" s="13" t="s">
        <v>82</v>
      </c>
      <c r="AY2500" s="240" t="s">
        <v>224</v>
      </c>
    </row>
    <row r="2501" s="2" customFormat="1" ht="33" customHeight="1">
      <c r="A2501" s="41"/>
      <c r="B2501" s="42"/>
      <c r="C2501" s="216" t="s">
        <v>2641</v>
      </c>
      <c r="D2501" s="216" t="s">
        <v>227</v>
      </c>
      <c r="E2501" s="217" t="s">
        <v>2642</v>
      </c>
      <c r="F2501" s="218" t="s">
        <v>2643</v>
      </c>
      <c r="G2501" s="219" t="s">
        <v>471</v>
      </c>
      <c r="H2501" s="220">
        <v>177.88300000000001</v>
      </c>
      <c r="I2501" s="221"/>
      <c r="J2501" s="222">
        <f>ROUND(I2501*H2501,2)</f>
        <v>0</v>
      </c>
      <c r="K2501" s="218" t="s">
        <v>312</v>
      </c>
      <c r="L2501" s="47"/>
      <c r="M2501" s="223" t="s">
        <v>19</v>
      </c>
      <c r="N2501" s="224" t="s">
        <v>46</v>
      </c>
      <c r="O2501" s="87"/>
      <c r="P2501" s="225">
        <f>O2501*H2501</f>
        <v>0</v>
      </c>
      <c r="Q2501" s="225">
        <v>0.00016000000000000001</v>
      </c>
      <c r="R2501" s="225">
        <f>Q2501*H2501</f>
        <v>0.028461280000000005</v>
      </c>
      <c r="S2501" s="225">
        <v>0</v>
      </c>
      <c r="T2501" s="226">
        <f>S2501*H2501</f>
        <v>0</v>
      </c>
      <c r="U2501" s="41"/>
      <c r="V2501" s="41"/>
      <c r="W2501" s="41"/>
      <c r="X2501" s="41"/>
      <c r="Y2501" s="41"/>
      <c r="Z2501" s="41"/>
      <c r="AA2501" s="41"/>
      <c r="AB2501" s="41"/>
      <c r="AC2501" s="41"/>
      <c r="AD2501" s="41"/>
      <c r="AE2501" s="41"/>
      <c r="AR2501" s="227" t="s">
        <v>544</v>
      </c>
      <c r="AT2501" s="227" t="s">
        <v>227</v>
      </c>
      <c r="AU2501" s="227" t="s">
        <v>93</v>
      </c>
      <c r="AY2501" s="20" t="s">
        <v>224</v>
      </c>
      <c r="BE2501" s="228">
        <f>IF(N2501="základní",J2501,0)</f>
        <v>0</v>
      </c>
      <c r="BF2501" s="228">
        <f>IF(N2501="snížená",J2501,0)</f>
        <v>0</v>
      </c>
      <c r="BG2501" s="228">
        <f>IF(N2501="zákl. přenesená",J2501,0)</f>
        <v>0</v>
      </c>
      <c r="BH2501" s="228">
        <f>IF(N2501="sníž. přenesená",J2501,0)</f>
        <v>0</v>
      </c>
      <c r="BI2501" s="228">
        <f>IF(N2501="nulová",J2501,0)</f>
        <v>0</v>
      </c>
      <c r="BJ2501" s="20" t="s">
        <v>93</v>
      </c>
      <c r="BK2501" s="228">
        <f>ROUND(I2501*H2501,2)</f>
        <v>0</v>
      </c>
      <c r="BL2501" s="20" t="s">
        <v>544</v>
      </c>
      <c r="BM2501" s="227" t="s">
        <v>2644</v>
      </c>
    </row>
    <row r="2502" s="2" customFormat="1">
      <c r="A2502" s="41"/>
      <c r="B2502" s="42"/>
      <c r="C2502" s="43"/>
      <c r="D2502" s="267" t="s">
        <v>314</v>
      </c>
      <c r="E2502" s="43"/>
      <c r="F2502" s="268" t="s">
        <v>2645</v>
      </c>
      <c r="G2502" s="43"/>
      <c r="H2502" s="43"/>
      <c r="I2502" s="269"/>
      <c r="J2502" s="43"/>
      <c r="K2502" s="43"/>
      <c r="L2502" s="47"/>
      <c r="M2502" s="270"/>
      <c r="N2502" s="271"/>
      <c r="O2502" s="87"/>
      <c r="P2502" s="87"/>
      <c r="Q2502" s="87"/>
      <c r="R2502" s="87"/>
      <c r="S2502" s="87"/>
      <c r="T2502" s="88"/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T2502" s="20" t="s">
        <v>314</v>
      </c>
      <c r="AU2502" s="20" t="s">
        <v>93</v>
      </c>
    </row>
    <row r="2503" s="13" customFormat="1">
      <c r="A2503" s="13"/>
      <c r="B2503" s="229"/>
      <c r="C2503" s="230"/>
      <c r="D2503" s="231" t="s">
        <v>268</v>
      </c>
      <c r="E2503" s="232" t="s">
        <v>19</v>
      </c>
      <c r="F2503" s="233" t="s">
        <v>2646</v>
      </c>
      <c r="G2503" s="230"/>
      <c r="H2503" s="234">
        <v>177.88300000000001</v>
      </c>
      <c r="I2503" s="235"/>
      <c r="J2503" s="230"/>
      <c r="K2503" s="230"/>
      <c r="L2503" s="236"/>
      <c r="M2503" s="237"/>
      <c r="N2503" s="238"/>
      <c r="O2503" s="238"/>
      <c r="P2503" s="238"/>
      <c r="Q2503" s="238"/>
      <c r="R2503" s="238"/>
      <c r="S2503" s="238"/>
      <c r="T2503" s="23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0" t="s">
        <v>268</v>
      </c>
      <c r="AU2503" s="240" t="s">
        <v>93</v>
      </c>
      <c r="AV2503" s="13" t="s">
        <v>93</v>
      </c>
      <c r="AW2503" s="13" t="s">
        <v>34</v>
      </c>
      <c r="AX2503" s="13" t="s">
        <v>82</v>
      </c>
      <c r="AY2503" s="240" t="s">
        <v>224</v>
      </c>
    </row>
    <row r="2504" s="2" customFormat="1" ht="24.15" customHeight="1">
      <c r="A2504" s="41"/>
      <c r="B2504" s="42"/>
      <c r="C2504" s="216" t="s">
        <v>2647</v>
      </c>
      <c r="D2504" s="216" t="s">
        <v>227</v>
      </c>
      <c r="E2504" s="217" t="s">
        <v>2648</v>
      </c>
      <c r="F2504" s="218" t="s">
        <v>2649</v>
      </c>
      <c r="G2504" s="219" t="s">
        <v>266</v>
      </c>
      <c r="H2504" s="220">
        <v>2.044</v>
      </c>
      <c r="I2504" s="221"/>
      <c r="J2504" s="222">
        <f>ROUND(I2504*H2504,2)</f>
        <v>0</v>
      </c>
      <c r="K2504" s="218" t="s">
        <v>312</v>
      </c>
      <c r="L2504" s="47"/>
      <c r="M2504" s="223" t="s">
        <v>19</v>
      </c>
      <c r="N2504" s="224" t="s">
        <v>46</v>
      </c>
      <c r="O2504" s="87"/>
      <c r="P2504" s="225">
        <f>O2504*H2504</f>
        <v>0</v>
      </c>
      <c r="Q2504" s="225">
        <v>0</v>
      </c>
      <c r="R2504" s="225">
        <f>Q2504*H2504</f>
        <v>0</v>
      </c>
      <c r="S2504" s="225">
        <v>0</v>
      </c>
      <c r="T2504" s="226">
        <f>S2504*H2504</f>
        <v>0</v>
      </c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R2504" s="227" t="s">
        <v>544</v>
      </c>
      <c r="AT2504" s="227" t="s">
        <v>227</v>
      </c>
      <c r="AU2504" s="227" t="s">
        <v>93</v>
      </c>
      <c r="AY2504" s="20" t="s">
        <v>224</v>
      </c>
      <c r="BE2504" s="228">
        <f>IF(N2504="základní",J2504,0)</f>
        <v>0</v>
      </c>
      <c r="BF2504" s="228">
        <f>IF(N2504="snížená",J2504,0)</f>
        <v>0</v>
      </c>
      <c r="BG2504" s="228">
        <f>IF(N2504="zákl. přenesená",J2504,0)</f>
        <v>0</v>
      </c>
      <c r="BH2504" s="228">
        <f>IF(N2504="sníž. přenesená",J2504,0)</f>
        <v>0</v>
      </c>
      <c r="BI2504" s="228">
        <f>IF(N2504="nulová",J2504,0)</f>
        <v>0</v>
      </c>
      <c r="BJ2504" s="20" t="s">
        <v>93</v>
      </c>
      <c r="BK2504" s="228">
        <f>ROUND(I2504*H2504,2)</f>
        <v>0</v>
      </c>
      <c r="BL2504" s="20" t="s">
        <v>544</v>
      </c>
      <c r="BM2504" s="227" t="s">
        <v>2650</v>
      </c>
    </row>
    <row r="2505" s="2" customFormat="1">
      <c r="A2505" s="41"/>
      <c r="B2505" s="42"/>
      <c r="C2505" s="43"/>
      <c r="D2505" s="267" t="s">
        <v>314</v>
      </c>
      <c r="E2505" s="43"/>
      <c r="F2505" s="268" t="s">
        <v>2651</v>
      </c>
      <c r="G2505" s="43"/>
      <c r="H2505" s="43"/>
      <c r="I2505" s="269"/>
      <c r="J2505" s="43"/>
      <c r="K2505" s="43"/>
      <c r="L2505" s="47"/>
      <c r="M2505" s="270"/>
      <c r="N2505" s="271"/>
      <c r="O2505" s="87"/>
      <c r="P2505" s="87"/>
      <c r="Q2505" s="87"/>
      <c r="R2505" s="87"/>
      <c r="S2505" s="87"/>
      <c r="T2505" s="88"/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T2505" s="20" t="s">
        <v>314</v>
      </c>
      <c r="AU2505" s="20" t="s">
        <v>93</v>
      </c>
    </row>
    <row r="2506" s="14" customFormat="1">
      <c r="A2506" s="14"/>
      <c r="B2506" s="246"/>
      <c r="C2506" s="247"/>
      <c r="D2506" s="231" t="s">
        <v>268</v>
      </c>
      <c r="E2506" s="248" t="s">
        <v>19</v>
      </c>
      <c r="F2506" s="249" t="s">
        <v>1387</v>
      </c>
      <c r="G2506" s="247"/>
      <c r="H2506" s="248" t="s">
        <v>19</v>
      </c>
      <c r="I2506" s="250"/>
      <c r="J2506" s="247"/>
      <c r="K2506" s="247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268</v>
      </c>
      <c r="AU2506" s="255" t="s">
        <v>93</v>
      </c>
      <c r="AV2506" s="14" t="s">
        <v>82</v>
      </c>
      <c r="AW2506" s="14" t="s">
        <v>34</v>
      </c>
      <c r="AX2506" s="14" t="s">
        <v>74</v>
      </c>
      <c r="AY2506" s="255" t="s">
        <v>224</v>
      </c>
    </row>
    <row r="2507" s="13" customFormat="1">
      <c r="A2507" s="13"/>
      <c r="B2507" s="229"/>
      <c r="C2507" s="230"/>
      <c r="D2507" s="231" t="s">
        <v>268</v>
      </c>
      <c r="E2507" s="232" t="s">
        <v>19</v>
      </c>
      <c r="F2507" s="233" t="s">
        <v>1388</v>
      </c>
      <c r="G2507" s="230"/>
      <c r="H2507" s="234">
        <v>2.044</v>
      </c>
      <c r="I2507" s="235"/>
      <c r="J2507" s="230"/>
      <c r="K2507" s="230"/>
      <c r="L2507" s="236"/>
      <c r="M2507" s="237"/>
      <c r="N2507" s="238"/>
      <c r="O2507" s="238"/>
      <c r="P2507" s="238"/>
      <c r="Q2507" s="238"/>
      <c r="R2507" s="238"/>
      <c r="S2507" s="238"/>
      <c r="T2507" s="239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0" t="s">
        <v>268</v>
      </c>
      <c r="AU2507" s="240" t="s">
        <v>93</v>
      </c>
      <c r="AV2507" s="13" t="s">
        <v>93</v>
      </c>
      <c r="AW2507" s="13" t="s">
        <v>34</v>
      </c>
      <c r="AX2507" s="13" t="s">
        <v>82</v>
      </c>
      <c r="AY2507" s="240" t="s">
        <v>224</v>
      </c>
    </row>
    <row r="2508" s="2" customFormat="1" ht="24.15" customHeight="1">
      <c r="A2508" s="41"/>
      <c r="B2508" s="42"/>
      <c r="C2508" s="286" t="s">
        <v>2652</v>
      </c>
      <c r="D2508" s="286" t="s">
        <v>572</v>
      </c>
      <c r="E2508" s="287" t="s">
        <v>2653</v>
      </c>
      <c r="F2508" s="288" t="s">
        <v>2654</v>
      </c>
      <c r="G2508" s="289" t="s">
        <v>266</v>
      </c>
      <c r="H2508" s="290">
        <v>2.351</v>
      </c>
      <c r="I2508" s="291"/>
      <c r="J2508" s="292">
        <f>ROUND(I2508*H2508,2)</f>
        <v>0</v>
      </c>
      <c r="K2508" s="288" t="s">
        <v>312</v>
      </c>
      <c r="L2508" s="293"/>
      <c r="M2508" s="294" t="s">
        <v>19</v>
      </c>
      <c r="N2508" s="295" t="s">
        <v>46</v>
      </c>
      <c r="O2508" s="87"/>
      <c r="P2508" s="225">
        <f>O2508*H2508</f>
        <v>0</v>
      </c>
      <c r="Q2508" s="225">
        <v>0.00050000000000000001</v>
      </c>
      <c r="R2508" s="225">
        <f>Q2508*H2508</f>
        <v>0.0011755000000000001</v>
      </c>
      <c r="S2508" s="225">
        <v>0</v>
      </c>
      <c r="T2508" s="226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27" t="s">
        <v>643</v>
      </c>
      <c r="AT2508" s="227" t="s">
        <v>572</v>
      </c>
      <c r="AU2508" s="227" t="s">
        <v>93</v>
      </c>
      <c r="AY2508" s="20" t="s">
        <v>224</v>
      </c>
      <c r="BE2508" s="228">
        <f>IF(N2508="základní",J2508,0)</f>
        <v>0</v>
      </c>
      <c r="BF2508" s="228">
        <f>IF(N2508="snížená",J2508,0)</f>
        <v>0</v>
      </c>
      <c r="BG2508" s="228">
        <f>IF(N2508="zákl. přenesená",J2508,0)</f>
        <v>0</v>
      </c>
      <c r="BH2508" s="228">
        <f>IF(N2508="sníž. přenesená",J2508,0)</f>
        <v>0</v>
      </c>
      <c r="BI2508" s="228">
        <f>IF(N2508="nulová",J2508,0)</f>
        <v>0</v>
      </c>
      <c r="BJ2508" s="20" t="s">
        <v>93</v>
      </c>
      <c r="BK2508" s="228">
        <f>ROUND(I2508*H2508,2)</f>
        <v>0</v>
      </c>
      <c r="BL2508" s="20" t="s">
        <v>544</v>
      </c>
      <c r="BM2508" s="227" t="s">
        <v>2655</v>
      </c>
    </row>
    <row r="2509" s="13" customFormat="1">
      <c r="A2509" s="13"/>
      <c r="B2509" s="229"/>
      <c r="C2509" s="230"/>
      <c r="D2509" s="231" t="s">
        <v>268</v>
      </c>
      <c r="E2509" s="232" t="s">
        <v>19</v>
      </c>
      <c r="F2509" s="233" t="s">
        <v>2618</v>
      </c>
      <c r="G2509" s="230"/>
      <c r="H2509" s="234">
        <v>2.351</v>
      </c>
      <c r="I2509" s="235"/>
      <c r="J2509" s="230"/>
      <c r="K2509" s="230"/>
      <c r="L2509" s="236"/>
      <c r="M2509" s="237"/>
      <c r="N2509" s="238"/>
      <c r="O2509" s="238"/>
      <c r="P2509" s="238"/>
      <c r="Q2509" s="238"/>
      <c r="R2509" s="238"/>
      <c r="S2509" s="238"/>
      <c r="T2509" s="239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0" t="s">
        <v>268</v>
      </c>
      <c r="AU2509" s="240" t="s">
        <v>93</v>
      </c>
      <c r="AV2509" s="13" t="s">
        <v>93</v>
      </c>
      <c r="AW2509" s="13" t="s">
        <v>34</v>
      </c>
      <c r="AX2509" s="13" t="s">
        <v>82</v>
      </c>
      <c r="AY2509" s="240" t="s">
        <v>224</v>
      </c>
    </row>
    <row r="2510" s="2" customFormat="1" ht="24.15" customHeight="1">
      <c r="A2510" s="41"/>
      <c r="B2510" s="42"/>
      <c r="C2510" s="216" t="s">
        <v>2656</v>
      </c>
      <c r="D2510" s="216" t="s">
        <v>227</v>
      </c>
      <c r="E2510" s="217" t="s">
        <v>2657</v>
      </c>
      <c r="F2510" s="218" t="s">
        <v>2658</v>
      </c>
      <c r="G2510" s="219" t="s">
        <v>266</v>
      </c>
      <c r="H2510" s="220">
        <v>483.67200000000003</v>
      </c>
      <c r="I2510" s="221"/>
      <c r="J2510" s="222">
        <f>ROUND(I2510*H2510,2)</f>
        <v>0</v>
      </c>
      <c r="K2510" s="218" t="s">
        <v>312</v>
      </c>
      <c r="L2510" s="47"/>
      <c r="M2510" s="223" t="s">
        <v>19</v>
      </c>
      <c r="N2510" s="224" t="s">
        <v>46</v>
      </c>
      <c r="O2510" s="87"/>
      <c r="P2510" s="225">
        <f>O2510*H2510</f>
        <v>0</v>
      </c>
      <c r="Q2510" s="225">
        <v>0</v>
      </c>
      <c r="R2510" s="225">
        <f>Q2510*H2510</f>
        <v>0</v>
      </c>
      <c r="S2510" s="225">
        <v>0</v>
      </c>
      <c r="T2510" s="226">
        <f>S2510*H2510</f>
        <v>0</v>
      </c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R2510" s="227" t="s">
        <v>544</v>
      </c>
      <c r="AT2510" s="227" t="s">
        <v>227</v>
      </c>
      <c r="AU2510" s="227" t="s">
        <v>93</v>
      </c>
      <c r="AY2510" s="20" t="s">
        <v>224</v>
      </c>
      <c r="BE2510" s="228">
        <f>IF(N2510="základní",J2510,0)</f>
        <v>0</v>
      </c>
      <c r="BF2510" s="228">
        <f>IF(N2510="snížená",J2510,0)</f>
        <v>0</v>
      </c>
      <c r="BG2510" s="228">
        <f>IF(N2510="zákl. přenesená",J2510,0)</f>
        <v>0</v>
      </c>
      <c r="BH2510" s="228">
        <f>IF(N2510="sníž. přenesená",J2510,0)</f>
        <v>0</v>
      </c>
      <c r="BI2510" s="228">
        <f>IF(N2510="nulová",J2510,0)</f>
        <v>0</v>
      </c>
      <c r="BJ2510" s="20" t="s">
        <v>93</v>
      </c>
      <c r="BK2510" s="228">
        <f>ROUND(I2510*H2510,2)</f>
        <v>0</v>
      </c>
      <c r="BL2510" s="20" t="s">
        <v>544</v>
      </c>
      <c r="BM2510" s="227" t="s">
        <v>2659</v>
      </c>
    </row>
    <row r="2511" s="2" customFormat="1">
      <c r="A2511" s="41"/>
      <c r="B2511" s="42"/>
      <c r="C2511" s="43"/>
      <c r="D2511" s="267" t="s">
        <v>314</v>
      </c>
      <c r="E2511" s="43"/>
      <c r="F2511" s="268" t="s">
        <v>2660</v>
      </c>
      <c r="G2511" s="43"/>
      <c r="H2511" s="43"/>
      <c r="I2511" s="269"/>
      <c r="J2511" s="43"/>
      <c r="K2511" s="43"/>
      <c r="L2511" s="47"/>
      <c r="M2511" s="270"/>
      <c r="N2511" s="271"/>
      <c r="O2511" s="87"/>
      <c r="P2511" s="87"/>
      <c r="Q2511" s="87"/>
      <c r="R2511" s="87"/>
      <c r="S2511" s="87"/>
      <c r="T2511" s="88"/>
      <c r="U2511" s="41"/>
      <c r="V2511" s="41"/>
      <c r="W2511" s="41"/>
      <c r="X2511" s="41"/>
      <c r="Y2511" s="41"/>
      <c r="Z2511" s="41"/>
      <c r="AA2511" s="41"/>
      <c r="AB2511" s="41"/>
      <c r="AC2511" s="41"/>
      <c r="AD2511" s="41"/>
      <c r="AE2511" s="41"/>
      <c r="AT2511" s="20" t="s">
        <v>314</v>
      </c>
      <c r="AU2511" s="20" t="s">
        <v>93</v>
      </c>
    </row>
    <row r="2512" s="14" customFormat="1">
      <c r="A2512" s="14"/>
      <c r="B2512" s="246"/>
      <c r="C2512" s="247"/>
      <c r="D2512" s="231" t="s">
        <v>268</v>
      </c>
      <c r="E2512" s="248" t="s">
        <v>19</v>
      </c>
      <c r="F2512" s="249" t="s">
        <v>2602</v>
      </c>
      <c r="G2512" s="247"/>
      <c r="H2512" s="248" t="s">
        <v>19</v>
      </c>
      <c r="I2512" s="250"/>
      <c r="J2512" s="247"/>
      <c r="K2512" s="247"/>
      <c r="L2512" s="251"/>
      <c r="M2512" s="252"/>
      <c r="N2512" s="253"/>
      <c r="O2512" s="253"/>
      <c r="P2512" s="253"/>
      <c r="Q2512" s="253"/>
      <c r="R2512" s="253"/>
      <c r="S2512" s="253"/>
      <c r="T2512" s="25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55" t="s">
        <v>268</v>
      </c>
      <c r="AU2512" s="255" t="s">
        <v>93</v>
      </c>
      <c r="AV2512" s="14" t="s">
        <v>82</v>
      </c>
      <c r="AW2512" s="14" t="s">
        <v>34</v>
      </c>
      <c r="AX2512" s="14" t="s">
        <v>74</v>
      </c>
      <c r="AY2512" s="255" t="s">
        <v>224</v>
      </c>
    </row>
    <row r="2513" s="14" customFormat="1">
      <c r="A2513" s="14"/>
      <c r="B2513" s="246"/>
      <c r="C2513" s="247"/>
      <c r="D2513" s="231" t="s">
        <v>268</v>
      </c>
      <c r="E2513" s="248" t="s">
        <v>19</v>
      </c>
      <c r="F2513" s="249" t="s">
        <v>453</v>
      </c>
      <c r="G2513" s="247"/>
      <c r="H2513" s="248" t="s">
        <v>19</v>
      </c>
      <c r="I2513" s="250"/>
      <c r="J2513" s="247"/>
      <c r="K2513" s="247"/>
      <c r="L2513" s="251"/>
      <c r="M2513" s="252"/>
      <c r="N2513" s="253"/>
      <c r="O2513" s="253"/>
      <c r="P2513" s="253"/>
      <c r="Q2513" s="253"/>
      <c r="R2513" s="253"/>
      <c r="S2513" s="253"/>
      <c r="T2513" s="25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5" t="s">
        <v>268</v>
      </c>
      <c r="AU2513" s="255" t="s">
        <v>93</v>
      </c>
      <c r="AV2513" s="14" t="s">
        <v>82</v>
      </c>
      <c r="AW2513" s="14" t="s">
        <v>34</v>
      </c>
      <c r="AX2513" s="14" t="s">
        <v>74</v>
      </c>
      <c r="AY2513" s="255" t="s">
        <v>224</v>
      </c>
    </row>
    <row r="2514" s="13" customFormat="1">
      <c r="A2514" s="13"/>
      <c r="B2514" s="229"/>
      <c r="C2514" s="230"/>
      <c r="D2514" s="231" t="s">
        <v>268</v>
      </c>
      <c r="E2514" s="232" t="s">
        <v>19</v>
      </c>
      <c r="F2514" s="233" t="s">
        <v>2632</v>
      </c>
      <c r="G2514" s="230"/>
      <c r="H2514" s="234">
        <v>62.399999999999999</v>
      </c>
      <c r="I2514" s="235"/>
      <c r="J2514" s="230"/>
      <c r="K2514" s="230"/>
      <c r="L2514" s="236"/>
      <c r="M2514" s="237"/>
      <c r="N2514" s="238"/>
      <c r="O2514" s="238"/>
      <c r="P2514" s="238"/>
      <c r="Q2514" s="238"/>
      <c r="R2514" s="238"/>
      <c r="S2514" s="238"/>
      <c r="T2514" s="23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0" t="s">
        <v>268</v>
      </c>
      <c r="AU2514" s="240" t="s">
        <v>93</v>
      </c>
      <c r="AV2514" s="13" t="s">
        <v>93</v>
      </c>
      <c r="AW2514" s="13" t="s">
        <v>34</v>
      </c>
      <c r="AX2514" s="13" t="s">
        <v>74</v>
      </c>
      <c r="AY2514" s="240" t="s">
        <v>224</v>
      </c>
    </row>
    <row r="2515" s="14" customFormat="1">
      <c r="A2515" s="14"/>
      <c r="B2515" s="246"/>
      <c r="C2515" s="247"/>
      <c r="D2515" s="231" t="s">
        <v>268</v>
      </c>
      <c r="E2515" s="248" t="s">
        <v>19</v>
      </c>
      <c r="F2515" s="249" t="s">
        <v>455</v>
      </c>
      <c r="G2515" s="247"/>
      <c r="H2515" s="248" t="s">
        <v>19</v>
      </c>
      <c r="I2515" s="250"/>
      <c r="J2515" s="247"/>
      <c r="K2515" s="247"/>
      <c r="L2515" s="251"/>
      <c r="M2515" s="252"/>
      <c r="N2515" s="253"/>
      <c r="O2515" s="253"/>
      <c r="P2515" s="253"/>
      <c r="Q2515" s="253"/>
      <c r="R2515" s="253"/>
      <c r="S2515" s="253"/>
      <c r="T2515" s="25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5" t="s">
        <v>268</v>
      </c>
      <c r="AU2515" s="255" t="s">
        <v>93</v>
      </c>
      <c r="AV2515" s="14" t="s">
        <v>82</v>
      </c>
      <c r="AW2515" s="14" t="s">
        <v>34</v>
      </c>
      <c r="AX2515" s="14" t="s">
        <v>74</v>
      </c>
      <c r="AY2515" s="255" t="s">
        <v>224</v>
      </c>
    </row>
    <row r="2516" s="13" customFormat="1">
      <c r="A2516" s="13"/>
      <c r="B2516" s="229"/>
      <c r="C2516" s="230"/>
      <c r="D2516" s="231" t="s">
        <v>268</v>
      </c>
      <c r="E2516" s="232" t="s">
        <v>19</v>
      </c>
      <c r="F2516" s="233" t="s">
        <v>2633</v>
      </c>
      <c r="G2516" s="230"/>
      <c r="H2516" s="234">
        <v>142.64500000000001</v>
      </c>
      <c r="I2516" s="235"/>
      <c r="J2516" s="230"/>
      <c r="K2516" s="230"/>
      <c r="L2516" s="236"/>
      <c r="M2516" s="237"/>
      <c r="N2516" s="238"/>
      <c r="O2516" s="238"/>
      <c r="P2516" s="238"/>
      <c r="Q2516" s="238"/>
      <c r="R2516" s="238"/>
      <c r="S2516" s="238"/>
      <c r="T2516" s="239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0" t="s">
        <v>268</v>
      </c>
      <c r="AU2516" s="240" t="s">
        <v>93</v>
      </c>
      <c r="AV2516" s="13" t="s">
        <v>93</v>
      </c>
      <c r="AW2516" s="13" t="s">
        <v>34</v>
      </c>
      <c r="AX2516" s="13" t="s">
        <v>74</v>
      </c>
      <c r="AY2516" s="240" t="s">
        <v>224</v>
      </c>
    </row>
    <row r="2517" s="14" customFormat="1">
      <c r="A2517" s="14"/>
      <c r="B2517" s="246"/>
      <c r="C2517" s="247"/>
      <c r="D2517" s="231" t="s">
        <v>268</v>
      </c>
      <c r="E2517" s="248" t="s">
        <v>19</v>
      </c>
      <c r="F2517" s="249" t="s">
        <v>457</v>
      </c>
      <c r="G2517" s="247"/>
      <c r="H2517" s="248" t="s">
        <v>19</v>
      </c>
      <c r="I2517" s="250"/>
      <c r="J2517" s="247"/>
      <c r="K2517" s="247"/>
      <c r="L2517" s="251"/>
      <c r="M2517" s="252"/>
      <c r="N2517" s="253"/>
      <c r="O2517" s="253"/>
      <c r="P2517" s="253"/>
      <c r="Q2517" s="253"/>
      <c r="R2517" s="253"/>
      <c r="S2517" s="253"/>
      <c r="T2517" s="25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5" t="s">
        <v>268</v>
      </c>
      <c r="AU2517" s="255" t="s">
        <v>93</v>
      </c>
      <c r="AV2517" s="14" t="s">
        <v>82</v>
      </c>
      <c r="AW2517" s="14" t="s">
        <v>34</v>
      </c>
      <c r="AX2517" s="14" t="s">
        <v>74</v>
      </c>
      <c r="AY2517" s="255" t="s">
        <v>224</v>
      </c>
    </row>
    <row r="2518" s="13" customFormat="1">
      <c r="A2518" s="13"/>
      <c r="B2518" s="229"/>
      <c r="C2518" s="230"/>
      <c r="D2518" s="231" t="s">
        <v>268</v>
      </c>
      <c r="E2518" s="232" t="s">
        <v>19</v>
      </c>
      <c r="F2518" s="233" t="s">
        <v>2634</v>
      </c>
      <c r="G2518" s="230"/>
      <c r="H2518" s="234">
        <v>189.99100000000001</v>
      </c>
      <c r="I2518" s="235"/>
      <c r="J2518" s="230"/>
      <c r="K2518" s="230"/>
      <c r="L2518" s="236"/>
      <c r="M2518" s="237"/>
      <c r="N2518" s="238"/>
      <c r="O2518" s="238"/>
      <c r="P2518" s="238"/>
      <c r="Q2518" s="238"/>
      <c r="R2518" s="238"/>
      <c r="S2518" s="238"/>
      <c r="T2518" s="23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0" t="s">
        <v>268</v>
      </c>
      <c r="AU2518" s="240" t="s">
        <v>93</v>
      </c>
      <c r="AV2518" s="13" t="s">
        <v>93</v>
      </c>
      <c r="AW2518" s="13" t="s">
        <v>34</v>
      </c>
      <c r="AX2518" s="13" t="s">
        <v>74</v>
      </c>
      <c r="AY2518" s="240" t="s">
        <v>224</v>
      </c>
    </row>
    <row r="2519" s="14" customFormat="1">
      <c r="A2519" s="14"/>
      <c r="B2519" s="246"/>
      <c r="C2519" s="247"/>
      <c r="D2519" s="231" t="s">
        <v>268</v>
      </c>
      <c r="E2519" s="248" t="s">
        <v>19</v>
      </c>
      <c r="F2519" s="249" t="s">
        <v>460</v>
      </c>
      <c r="G2519" s="247"/>
      <c r="H2519" s="248" t="s">
        <v>19</v>
      </c>
      <c r="I2519" s="250"/>
      <c r="J2519" s="247"/>
      <c r="K2519" s="247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268</v>
      </c>
      <c r="AU2519" s="255" t="s">
        <v>93</v>
      </c>
      <c r="AV2519" s="14" t="s">
        <v>82</v>
      </c>
      <c r="AW2519" s="14" t="s">
        <v>34</v>
      </c>
      <c r="AX2519" s="14" t="s">
        <v>74</v>
      </c>
      <c r="AY2519" s="255" t="s">
        <v>224</v>
      </c>
    </row>
    <row r="2520" s="13" customFormat="1">
      <c r="A2520" s="13"/>
      <c r="B2520" s="229"/>
      <c r="C2520" s="230"/>
      <c r="D2520" s="231" t="s">
        <v>268</v>
      </c>
      <c r="E2520" s="232" t="s">
        <v>19</v>
      </c>
      <c r="F2520" s="233" t="s">
        <v>2635</v>
      </c>
      <c r="G2520" s="230"/>
      <c r="H2520" s="234">
        <v>86.591999999999999</v>
      </c>
      <c r="I2520" s="235"/>
      <c r="J2520" s="230"/>
      <c r="K2520" s="230"/>
      <c r="L2520" s="236"/>
      <c r="M2520" s="237"/>
      <c r="N2520" s="238"/>
      <c r="O2520" s="238"/>
      <c r="P2520" s="238"/>
      <c r="Q2520" s="238"/>
      <c r="R2520" s="238"/>
      <c r="S2520" s="238"/>
      <c r="T2520" s="23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0" t="s">
        <v>268</v>
      </c>
      <c r="AU2520" s="240" t="s">
        <v>93</v>
      </c>
      <c r="AV2520" s="13" t="s">
        <v>93</v>
      </c>
      <c r="AW2520" s="13" t="s">
        <v>34</v>
      </c>
      <c r="AX2520" s="13" t="s">
        <v>74</v>
      </c>
      <c r="AY2520" s="240" t="s">
        <v>224</v>
      </c>
    </row>
    <row r="2521" s="14" customFormat="1">
      <c r="A2521" s="14"/>
      <c r="B2521" s="246"/>
      <c r="C2521" s="247"/>
      <c r="D2521" s="231" t="s">
        <v>268</v>
      </c>
      <c r="E2521" s="248" t="s">
        <v>19</v>
      </c>
      <c r="F2521" s="249" t="s">
        <v>1387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268</v>
      </c>
      <c r="AU2521" s="255" t="s">
        <v>93</v>
      </c>
      <c r="AV2521" s="14" t="s">
        <v>82</v>
      </c>
      <c r="AW2521" s="14" t="s">
        <v>34</v>
      </c>
      <c r="AX2521" s="14" t="s">
        <v>74</v>
      </c>
      <c r="AY2521" s="255" t="s">
        <v>224</v>
      </c>
    </row>
    <row r="2522" s="13" customFormat="1">
      <c r="A2522" s="13"/>
      <c r="B2522" s="229"/>
      <c r="C2522" s="230"/>
      <c r="D2522" s="231" t="s">
        <v>268</v>
      </c>
      <c r="E2522" s="232" t="s">
        <v>19</v>
      </c>
      <c r="F2522" s="233" t="s">
        <v>1388</v>
      </c>
      <c r="G2522" s="230"/>
      <c r="H2522" s="234">
        <v>2.044</v>
      </c>
      <c r="I2522" s="235"/>
      <c r="J2522" s="230"/>
      <c r="K2522" s="230"/>
      <c r="L2522" s="236"/>
      <c r="M2522" s="237"/>
      <c r="N2522" s="238"/>
      <c r="O2522" s="238"/>
      <c r="P2522" s="238"/>
      <c r="Q2522" s="238"/>
      <c r="R2522" s="238"/>
      <c r="S2522" s="238"/>
      <c r="T2522" s="23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0" t="s">
        <v>268</v>
      </c>
      <c r="AU2522" s="240" t="s">
        <v>93</v>
      </c>
      <c r="AV2522" s="13" t="s">
        <v>93</v>
      </c>
      <c r="AW2522" s="13" t="s">
        <v>34</v>
      </c>
      <c r="AX2522" s="13" t="s">
        <v>74</v>
      </c>
      <c r="AY2522" s="240" t="s">
        <v>224</v>
      </c>
    </row>
    <row r="2523" s="16" customFormat="1">
      <c r="A2523" s="16"/>
      <c r="B2523" s="272"/>
      <c r="C2523" s="273"/>
      <c r="D2523" s="231" t="s">
        <v>268</v>
      </c>
      <c r="E2523" s="274" t="s">
        <v>19</v>
      </c>
      <c r="F2523" s="275" t="s">
        <v>351</v>
      </c>
      <c r="G2523" s="273"/>
      <c r="H2523" s="276">
        <v>483.67200000000003</v>
      </c>
      <c r="I2523" s="277"/>
      <c r="J2523" s="273"/>
      <c r="K2523" s="273"/>
      <c r="L2523" s="278"/>
      <c r="M2523" s="279"/>
      <c r="N2523" s="280"/>
      <c r="O2523" s="280"/>
      <c r="P2523" s="280"/>
      <c r="Q2523" s="280"/>
      <c r="R2523" s="280"/>
      <c r="S2523" s="280"/>
      <c r="T2523" s="281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T2523" s="282" t="s">
        <v>268</v>
      </c>
      <c r="AU2523" s="282" t="s">
        <v>93</v>
      </c>
      <c r="AV2523" s="16" t="s">
        <v>231</v>
      </c>
      <c r="AW2523" s="16" t="s">
        <v>34</v>
      </c>
      <c r="AX2523" s="16" t="s">
        <v>82</v>
      </c>
      <c r="AY2523" s="282" t="s">
        <v>224</v>
      </c>
    </row>
    <row r="2524" s="2" customFormat="1" ht="24.15" customHeight="1">
      <c r="A2524" s="41"/>
      <c r="B2524" s="42"/>
      <c r="C2524" s="286" t="s">
        <v>2661</v>
      </c>
      <c r="D2524" s="286" t="s">
        <v>572</v>
      </c>
      <c r="E2524" s="287" t="s">
        <v>2662</v>
      </c>
      <c r="F2524" s="288" t="s">
        <v>2663</v>
      </c>
      <c r="G2524" s="289" t="s">
        <v>266</v>
      </c>
      <c r="H2524" s="290">
        <v>580.40599999999995</v>
      </c>
      <c r="I2524" s="291"/>
      <c r="J2524" s="292">
        <f>ROUND(I2524*H2524,2)</f>
        <v>0</v>
      </c>
      <c r="K2524" s="288" t="s">
        <v>312</v>
      </c>
      <c r="L2524" s="293"/>
      <c r="M2524" s="294" t="s">
        <v>19</v>
      </c>
      <c r="N2524" s="295" t="s">
        <v>46</v>
      </c>
      <c r="O2524" s="87"/>
      <c r="P2524" s="225">
        <f>O2524*H2524</f>
        <v>0</v>
      </c>
      <c r="Q2524" s="225">
        <v>0.00029999999999999997</v>
      </c>
      <c r="R2524" s="225">
        <f>Q2524*H2524</f>
        <v>0.17412179999999997</v>
      </c>
      <c r="S2524" s="225">
        <v>0</v>
      </c>
      <c r="T2524" s="226">
        <f>S2524*H2524</f>
        <v>0</v>
      </c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R2524" s="227" t="s">
        <v>643</v>
      </c>
      <c r="AT2524" s="227" t="s">
        <v>572</v>
      </c>
      <c r="AU2524" s="227" t="s">
        <v>93</v>
      </c>
      <c r="AY2524" s="20" t="s">
        <v>224</v>
      </c>
      <c r="BE2524" s="228">
        <f>IF(N2524="základní",J2524,0)</f>
        <v>0</v>
      </c>
      <c r="BF2524" s="228">
        <f>IF(N2524="snížená",J2524,0)</f>
        <v>0</v>
      </c>
      <c r="BG2524" s="228">
        <f>IF(N2524="zákl. přenesená",J2524,0)</f>
        <v>0</v>
      </c>
      <c r="BH2524" s="228">
        <f>IF(N2524="sníž. přenesená",J2524,0)</f>
        <v>0</v>
      </c>
      <c r="BI2524" s="228">
        <f>IF(N2524="nulová",J2524,0)</f>
        <v>0</v>
      </c>
      <c r="BJ2524" s="20" t="s">
        <v>93</v>
      </c>
      <c r="BK2524" s="228">
        <f>ROUND(I2524*H2524,2)</f>
        <v>0</v>
      </c>
      <c r="BL2524" s="20" t="s">
        <v>544</v>
      </c>
      <c r="BM2524" s="227" t="s">
        <v>2664</v>
      </c>
    </row>
    <row r="2525" s="13" customFormat="1">
      <c r="A2525" s="13"/>
      <c r="B2525" s="229"/>
      <c r="C2525" s="230"/>
      <c r="D2525" s="231" t="s">
        <v>268</v>
      </c>
      <c r="E2525" s="232" t="s">
        <v>19</v>
      </c>
      <c r="F2525" s="233" t="s">
        <v>2665</v>
      </c>
      <c r="G2525" s="230"/>
      <c r="H2525" s="234">
        <v>580.40599999999995</v>
      </c>
      <c r="I2525" s="235"/>
      <c r="J2525" s="230"/>
      <c r="K2525" s="230"/>
      <c r="L2525" s="236"/>
      <c r="M2525" s="237"/>
      <c r="N2525" s="238"/>
      <c r="O2525" s="238"/>
      <c r="P2525" s="238"/>
      <c r="Q2525" s="238"/>
      <c r="R2525" s="238"/>
      <c r="S2525" s="238"/>
      <c r="T2525" s="239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0" t="s">
        <v>268</v>
      </c>
      <c r="AU2525" s="240" t="s">
        <v>93</v>
      </c>
      <c r="AV2525" s="13" t="s">
        <v>93</v>
      </c>
      <c r="AW2525" s="13" t="s">
        <v>34</v>
      </c>
      <c r="AX2525" s="13" t="s">
        <v>82</v>
      </c>
      <c r="AY2525" s="240" t="s">
        <v>224</v>
      </c>
    </row>
    <row r="2526" s="2" customFormat="1" ht="33" customHeight="1">
      <c r="A2526" s="41"/>
      <c r="B2526" s="42"/>
      <c r="C2526" s="216" t="s">
        <v>2666</v>
      </c>
      <c r="D2526" s="216" t="s">
        <v>227</v>
      </c>
      <c r="E2526" s="217" t="s">
        <v>2667</v>
      </c>
      <c r="F2526" s="218" t="s">
        <v>2668</v>
      </c>
      <c r="G2526" s="219" t="s">
        <v>266</v>
      </c>
      <c r="H2526" s="220">
        <v>452.19999999999999</v>
      </c>
      <c r="I2526" s="221"/>
      <c r="J2526" s="222">
        <f>ROUND(I2526*H2526,2)</f>
        <v>0</v>
      </c>
      <c r="K2526" s="218" t="s">
        <v>312</v>
      </c>
      <c r="L2526" s="47"/>
      <c r="M2526" s="223" t="s">
        <v>19</v>
      </c>
      <c r="N2526" s="224" t="s">
        <v>46</v>
      </c>
      <c r="O2526" s="87"/>
      <c r="P2526" s="225">
        <f>O2526*H2526</f>
        <v>0</v>
      </c>
      <c r="Q2526" s="225">
        <v>0.0045100000000000001</v>
      </c>
      <c r="R2526" s="225">
        <f>Q2526*H2526</f>
        <v>2.0394220000000001</v>
      </c>
      <c r="S2526" s="225">
        <v>0</v>
      </c>
      <c r="T2526" s="226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7" t="s">
        <v>544</v>
      </c>
      <c r="AT2526" s="227" t="s">
        <v>227</v>
      </c>
      <c r="AU2526" s="227" t="s">
        <v>93</v>
      </c>
      <c r="AY2526" s="20" t="s">
        <v>224</v>
      </c>
      <c r="BE2526" s="228">
        <f>IF(N2526="základní",J2526,0)</f>
        <v>0</v>
      </c>
      <c r="BF2526" s="228">
        <f>IF(N2526="snížená",J2526,0)</f>
        <v>0</v>
      </c>
      <c r="BG2526" s="228">
        <f>IF(N2526="zákl. přenesená",J2526,0)</f>
        <v>0</v>
      </c>
      <c r="BH2526" s="228">
        <f>IF(N2526="sníž. přenesená",J2526,0)</f>
        <v>0</v>
      </c>
      <c r="BI2526" s="228">
        <f>IF(N2526="nulová",J2526,0)</f>
        <v>0</v>
      </c>
      <c r="BJ2526" s="20" t="s">
        <v>93</v>
      </c>
      <c r="BK2526" s="228">
        <f>ROUND(I2526*H2526,2)</f>
        <v>0</v>
      </c>
      <c r="BL2526" s="20" t="s">
        <v>544</v>
      </c>
      <c r="BM2526" s="227" t="s">
        <v>2669</v>
      </c>
    </row>
    <row r="2527" s="2" customFormat="1">
      <c r="A2527" s="41"/>
      <c r="B2527" s="42"/>
      <c r="C2527" s="43"/>
      <c r="D2527" s="267" t="s">
        <v>314</v>
      </c>
      <c r="E2527" s="43"/>
      <c r="F2527" s="268" t="s">
        <v>2670</v>
      </c>
      <c r="G2527" s="43"/>
      <c r="H2527" s="43"/>
      <c r="I2527" s="269"/>
      <c r="J2527" s="43"/>
      <c r="K2527" s="43"/>
      <c r="L2527" s="47"/>
      <c r="M2527" s="270"/>
      <c r="N2527" s="271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T2527" s="20" t="s">
        <v>314</v>
      </c>
      <c r="AU2527" s="20" t="s">
        <v>93</v>
      </c>
    </row>
    <row r="2528" s="14" customFormat="1">
      <c r="A2528" s="14"/>
      <c r="B2528" s="246"/>
      <c r="C2528" s="247"/>
      <c r="D2528" s="231" t="s">
        <v>268</v>
      </c>
      <c r="E2528" s="248" t="s">
        <v>19</v>
      </c>
      <c r="F2528" s="249" t="s">
        <v>1845</v>
      </c>
      <c r="G2528" s="247"/>
      <c r="H2528" s="248" t="s">
        <v>19</v>
      </c>
      <c r="I2528" s="250"/>
      <c r="J2528" s="247"/>
      <c r="K2528" s="247"/>
      <c r="L2528" s="251"/>
      <c r="M2528" s="252"/>
      <c r="N2528" s="253"/>
      <c r="O2528" s="253"/>
      <c r="P2528" s="253"/>
      <c r="Q2528" s="253"/>
      <c r="R2528" s="253"/>
      <c r="S2528" s="253"/>
      <c r="T2528" s="25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5" t="s">
        <v>268</v>
      </c>
      <c r="AU2528" s="255" t="s">
        <v>93</v>
      </c>
      <c r="AV2528" s="14" t="s">
        <v>82</v>
      </c>
      <c r="AW2528" s="14" t="s">
        <v>34</v>
      </c>
      <c r="AX2528" s="14" t="s">
        <v>74</v>
      </c>
      <c r="AY2528" s="255" t="s">
        <v>224</v>
      </c>
    </row>
    <row r="2529" s="13" customFormat="1">
      <c r="A2529" s="13"/>
      <c r="B2529" s="229"/>
      <c r="C2529" s="230"/>
      <c r="D2529" s="231" t="s">
        <v>268</v>
      </c>
      <c r="E2529" s="232" t="s">
        <v>19</v>
      </c>
      <c r="F2529" s="233" t="s">
        <v>1846</v>
      </c>
      <c r="G2529" s="230"/>
      <c r="H2529" s="234">
        <v>133.19999999999999</v>
      </c>
      <c r="I2529" s="235"/>
      <c r="J2529" s="230"/>
      <c r="K2529" s="230"/>
      <c r="L2529" s="236"/>
      <c r="M2529" s="237"/>
      <c r="N2529" s="238"/>
      <c r="O2529" s="238"/>
      <c r="P2529" s="238"/>
      <c r="Q2529" s="238"/>
      <c r="R2529" s="238"/>
      <c r="S2529" s="238"/>
      <c r="T2529" s="23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0" t="s">
        <v>268</v>
      </c>
      <c r="AU2529" s="240" t="s">
        <v>93</v>
      </c>
      <c r="AV2529" s="13" t="s">
        <v>93</v>
      </c>
      <c r="AW2529" s="13" t="s">
        <v>34</v>
      </c>
      <c r="AX2529" s="13" t="s">
        <v>74</v>
      </c>
      <c r="AY2529" s="240" t="s">
        <v>224</v>
      </c>
    </row>
    <row r="2530" s="14" customFormat="1">
      <c r="A2530" s="14"/>
      <c r="B2530" s="246"/>
      <c r="C2530" s="247"/>
      <c r="D2530" s="231" t="s">
        <v>268</v>
      </c>
      <c r="E2530" s="248" t="s">
        <v>19</v>
      </c>
      <c r="F2530" s="249" t="s">
        <v>1847</v>
      </c>
      <c r="G2530" s="247"/>
      <c r="H2530" s="248" t="s">
        <v>19</v>
      </c>
      <c r="I2530" s="250"/>
      <c r="J2530" s="247"/>
      <c r="K2530" s="247"/>
      <c r="L2530" s="251"/>
      <c r="M2530" s="252"/>
      <c r="N2530" s="253"/>
      <c r="O2530" s="253"/>
      <c r="P2530" s="253"/>
      <c r="Q2530" s="253"/>
      <c r="R2530" s="253"/>
      <c r="S2530" s="253"/>
      <c r="T2530" s="25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5" t="s">
        <v>268</v>
      </c>
      <c r="AU2530" s="255" t="s">
        <v>93</v>
      </c>
      <c r="AV2530" s="14" t="s">
        <v>82</v>
      </c>
      <c r="AW2530" s="14" t="s">
        <v>34</v>
      </c>
      <c r="AX2530" s="14" t="s">
        <v>74</v>
      </c>
      <c r="AY2530" s="255" t="s">
        <v>224</v>
      </c>
    </row>
    <row r="2531" s="13" customFormat="1">
      <c r="A2531" s="13"/>
      <c r="B2531" s="229"/>
      <c r="C2531" s="230"/>
      <c r="D2531" s="231" t="s">
        <v>268</v>
      </c>
      <c r="E2531" s="232" t="s">
        <v>19</v>
      </c>
      <c r="F2531" s="233" t="s">
        <v>1848</v>
      </c>
      <c r="G2531" s="230"/>
      <c r="H2531" s="234">
        <v>319</v>
      </c>
      <c r="I2531" s="235"/>
      <c r="J2531" s="230"/>
      <c r="K2531" s="230"/>
      <c r="L2531" s="236"/>
      <c r="M2531" s="237"/>
      <c r="N2531" s="238"/>
      <c r="O2531" s="238"/>
      <c r="P2531" s="238"/>
      <c r="Q2531" s="238"/>
      <c r="R2531" s="238"/>
      <c r="S2531" s="238"/>
      <c r="T2531" s="239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0" t="s">
        <v>268</v>
      </c>
      <c r="AU2531" s="240" t="s">
        <v>93</v>
      </c>
      <c r="AV2531" s="13" t="s">
        <v>93</v>
      </c>
      <c r="AW2531" s="13" t="s">
        <v>34</v>
      </c>
      <c r="AX2531" s="13" t="s">
        <v>74</v>
      </c>
      <c r="AY2531" s="240" t="s">
        <v>224</v>
      </c>
    </row>
    <row r="2532" s="16" customFormat="1">
      <c r="A2532" s="16"/>
      <c r="B2532" s="272"/>
      <c r="C2532" s="273"/>
      <c r="D2532" s="231" t="s">
        <v>268</v>
      </c>
      <c r="E2532" s="274" t="s">
        <v>19</v>
      </c>
      <c r="F2532" s="275" t="s">
        <v>351</v>
      </c>
      <c r="G2532" s="273"/>
      <c r="H2532" s="276">
        <v>452.19999999999999</v>
      </c>
      <c r="I2532" s="277"/>
      <c r="J2532" s="273"/>
      <c r="K2532" s="273"/>
      <c r="L2532" s="278"/>
      <c r="M2532" s="279"/>
      <c r="N2532" s="280"/>
      <c r="O2532" s="280"/>
      <c r="P2532" s="280"/>
      <c r="Q2532" s="280"/>
      <c r="R2532" s="280"/>
      <c r="S2532" s="280"/>
      <c r="T2532" s="281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T2532" s="282" t="s">
        <v>268</v>
      </c>
      <c r="AU2532" s="282" t="s">
        <v>93</v>
      </c>
      <c r="AV2532" s="16" t="s">
        <v>231</v>
      </c>
      <c r="AW2532" s="16" t="s">
        <v>34</v>
      </c>
      <c r="AX2532" s="16" t="s">
        <v>82</v>
      </c>
      <c r="AY2532" s="282" t="s">
        <v>224</v>
      </c>
    </row>
    <row r="2533" s="2" customFormat="1" ht="33" customHeight="1">
      <c r="A2533" s="41"/>
      <c r="B2533" s="42"/>
      <c r="C2533" s="216" t="s">
        <v>2671</v>
      </c>
      <c r="D2533" s="216" t="s">
        <v>227</v>
      </c>
      <c r="E2533" s="217" t="s">
        <v>2672</v>
      </c>
      <c r="F2533" s="218" t="s">
        <v>2673</v>
      </c>
      <c r="G2533" s="219" t="s">
        <v>266</v>
      </c>
      <c r="H2533" s="220">
        <v>1989.3720000000001</v>
      </c>
      <c r="I2533" s="221"/>
      <c r="J2533" s="222">
        <f>ROUND(I2533*H2533,2)</f>
        <v>0</v>
      </c>
      <c r="K2533" s="218" t="s">
        <v>312</v>
      </c>
      <c r="L2533" s="47"/>
      <c r="M2533" s="223" t="s">
        <v>19</v>
      </c>
      <c r="N2533" s="224" t="s">
        <v>46</v>
      </c>
      <c r="O2533" s="87"/>
      <c r="P2533" s="225">
        <f>O2533*H2533</f>
        <v>0</v>
      </c>
      <c r="Q2533" s="225">
        <v>0.0045100000000000001</v>
      </c>
      <c r="R2533" s="225">
        <f>Q2533*H2533</f>
        <v>8.9720677200000001</v>
      </c>
      <c r="S2533" s="225">
        <v>0</v>
      </c>
      <c r="T2533" s="226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27" t="s">
        <v>544</v>
      </c>
      <c r="AT2533" s="227" t="s">
        <v>227</v>
      </c>
      <c r="AU2533" s="227" t="s">
        <v>93</v>
      </c>
      <c r="AY2533" s="20" t="s">
        <v>224</v>
      </c>
      <c r="BE2533" s="228">
        <f>IF(N2533="základní",J2533,0)</f>
        <v>0</v>
      </c>
      <c r="BF2533" s="228">
        <f>IF(N2533="snížená",J2533,0)</f>
        <v>0</v>
      </c>
      <c r="BG2533" s="228">
        <f>IF(N2533="zákl. přenesená",J2533,0)</f>
        <v>0</v>
      </c>
      <c r="BH2533" s="228">
        <f>IF(N2533="sníž. přenesená",J2533,0)</f>
        <v>0</v>
      </c>
      <c r="BI2533" s="228">
        <f>IF(N2533="nulová",J2533,0)</f>
        <v>0</v>
      </c>
      <c r="BJ2533" s="20" t="s">
        <v>93</v>
      </c>
      <c r="BK2533" s="228">
        <f>ROUND(I2533*H2533,2)</f>
        <v>0</v>
      </c>
      <c r="BL2533" s="20" t="s">
        <v>544</v>
      </c>
      <c r="BM2533" s="227" t="s">
        <v>2674</v>
      </c>
    </row>
    <row r="2534" s="2" customFormat="1">
      <c r="A2534" s="41"/>
      <c r="B2534" s="42"/>
      <c r="C2534" s="43"/>
      <c r="D2534" s="267" t="s">
        <v>314</v>
      </c>
      <c r="E2534" s="43"/>
      <c r="F2534" s="268" t="s">
        <v>2675</v>
      </c>
      <c r="G2534" s="43"/>
      <c r="H2534" s="43"/>
      <c r="I2534" s="269"/>
      <c r="J2534" s="43"/>
      <c r="K2534" s="43"/>
      <c r="L2534" s="47"/>
      <c r="M2534" s="270"/>
      <c r="N2534" s="271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T2534" s="20" t="s">
        <v>314</v>
      </c>
      <c r="AU2534" s="20" t="s">
        <v>93</v>
      </c>
    </row>
    <row r="2535" s="14" customFormat="1">
      <c r="A2535" s="14"/>
      <c r="B2535" s="246"/>
      <c r="C2535" s="247"/>
      <c r="D2535" s="231" t="s">
        <v>268</v>
      </c>
      <c r="E2535" s="248" t="s">
        <v>19</v>
      </c>
      <c r="F2535" s="249" t="s">
        <v>2676</v>
      </c>
      <c r="G2535" s="247"/>
      <c r="H2535" s="248" t="s">
        <v>19</v>
      </c>
      <c r="I2535" s="250"/>
      <c r="J2535" s="247"/>
      <c r="K2535" s="247"/>
      <c r="L2535" s="251"/>
      <c r="M2535" s="252"/>
      <c r="N2535" s="253"/>
      <c r="O2535" s="253"/>
      <c r="P2535" s="253"/>
      <c r="Q2535" s="253"/>
      <c r="R2535" s="253"/>
      <c r="S2535" s="253"/>
      <c r="T2535" s="25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5" t="s">
        <v>268</v>
      </c>
      <c r="AU2535" s="255" t="s">
        <v>93</v>
      </c>
      <c r="AV2535" s="14" t="s">
        <v>82</v>
      </c>
      <c r="AW2535" s="14" t="s">
        <v>34</v>
      </c>
      <c r="AX2535" s="14" t="s">
        <v>74</v>
      </c>
      <c r="AY2535" s="255" t="s">
        <v>224</v>
      </c>
    </row>
    <row r="2536" s="14" customFormat="1">
      <c r="A2536" s="14"/>
      <c r="B2536" s="246"/>
      <c r="C2536" s="247"/>
      <c r="D2536" s="231" t="s">
        <v>268</v>
      </c>
      <c r="E2536" s="248" t="s">
        <v>19</v>
      </c>
      <c r="F2536" s="249" t="s">
        <v>648</v>
      </c>
      <c r="G2536" s="247"/>
      <c r="H2536" s="248" t="s">
        <v>19</v>
      </c>
      <c r="I2536" s="250"/>
      <c r="J2536" s="247"/>
      <c r="K2536" s="247"/>
      <c r="L2536" s="251"/>
      <c r="M2536" s="252"/>
      <c r="N2536" s="253"/>
      <c r="O2536" s="253"/>
      <c r="P2536" s="253"/>
      <c r="Q2536" s="253"/>
      <c r="R2536" s="253"/>
      <c r="S2536" s="253"/>
      <c r="T2536" s="25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5" t="s">
        <v>268</v>
      </c>
      <c r="AU2536" s="255" t="s">
        <v>93</v>
      </c>
      <c r="AV2536" s="14" t="s">
        <v>82</v>
      </c>
      <c r="AW2536" s="14" t="s">
        <v>34</v>
      </c>
      <c r="AX2536" s="14" t="s">
        <v>74</v>
      </c>
      <c r="AY2536" s="255" t="s">
        <v>224</v>
      </c>
    </row>
    <row r="2537" s="14" customFormat="1">
      <c r="A2537" s="14"/>
      <c r="B2537" s="246"/>
      <c r="C2537" s="247"/>
      <c r="D2537" s="231" t="s">
        <v>268</v>
      </c>
      <c r="E2537" s="248" t="s">
        <v>19</v>
      </c>
      <c r="F2537" s="249" t="s">
        <v>1544</v>
      </c>
      <c r="G2537" s="247"/>
      <c r="H2537" s="248" t="s">
        <v>19</v>
      </c>
      <c r="I2537" s="250"/>
      <c r="J2537" s="247"/>
      <c r="K2537" s="247"/>
      <c r="L2537" s="251"/>
      <c r="M2537" s="252"/>
      <c r="N2537" s="253"/>
      <c r="O2537" s="253"/>
      <c r="P2537" s="253"/>
      <c r="Q2537" s="253"/>
      <c r="R2537" s="253"/>
      <c r="S2537" s="253"/>
      <c r="T2537" s="25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5" t="s">
        <v>268</v>
      </c>
      <c r="AU2537" s="255" t="s">
        <v>93</v>
      </c>
      <c r="AV2537" s="14" t="s">
        <v>82</v>
      </c>
      <c r="AW2537" s="14" t="s">
        <v>34</v>
      </c>
      <c r="AX2537" s="14" t="s">
        <v>74</v>
      </c>
      <c r="AY2537" s="255" t="s">
        <v>224</v>
      </c>
    </row>
    <row r="2538" s="13" customFormat="1">
      <c r="A2538" s="13"/>
      <c r="B2538" s="229"/>
      <c r="C2538" s="230"/>
      <c r="D2538" s="231" t="s">
        <v>268</v>
      </c>
      <c r="E2538" s="232" t="s">
        <v>19</v>
      </c>
      <c r="F2538" s="233" t="s">
        <v>2677</v>
      </c>
      <c r="G2538" s="230"/>
      <c r="H2538" s="234">
        <v>22.692</v>
      </c>
      <c r="I2538" s="235"/>
      <c r="J2538" s="230"/>
      <c r="K2538" s="230"/>
      <c r="L2538" s="236"/>
      <c r="M2538" s="237"/>
      <c r="N2538" s="238"/>
      <c r="O2538" s="238"/>
      <c r="P2538" s="238"/>
      <c r="Q2538" s="238"/>
      <c r="R2538" s="238"/>
      <c r="S2538" s="238"/>
      <c r="T2538" s="23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0" t="s">
        <v>268</v>
      </c>
      <c r="AU2538" s="240" t="s">
        <v>93</v>
      </c>
      <c r="AV2538" s="13" t="s">
        <v>93</v>
      </c>
      <c r="AW2538" s="13" t="s">
        <v>34</v>
      </c>
      <c r="AX2538" s="13" t="s">
        <v>74</v>
      </c>
      <c r="AY2538" s="240" t="s">
        <v>224</v>
      </c>
    </row>
    <row r="2539" s="14" customFormat="1">
      <c r="A2539" s="14"/>
      <c r="B2539" s="246"/>
      <c r="C2539" s="247"/>
      <c r="D2539" s="231" t="s">
        <v>268</v>
      </c>
      <c r="E2539" s="248" t="s">
        <v>19</v>
      </c>
      <c r="F2539" s="249" t="s">
        <v>2678</v>
      </c>
      <c r="G2539" s="247"/>
      <c r="H2539" s="248" t="s">
        <v>19</v>
      </c>
      <c r="I2539" s="250"/>
      <c r="J2539" s="247"/>
      <c r="K2539" s="247"/>
      <c r="L2539" s="251"/>
      <c r="M2539" s="252"/>
      <c r="N2539" s="253"/>
      <c r="O2539" s="253"/>
      <c r="P2539" s="253"/>
      <c r="Q2539" s="253"/>
      <c r="R2539" s="253"/>
      <c r="S2539" s="253"/>
      <c r="T2539" s="25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5" t="s">
        <v>268</v>
      </c>
      <c r="AU2539" s="255" t="s">
        <v>93</v>
      </c>
      <c r="AV2539" s="14" t="s">
        <v>82</v>
      </c>
      <c r="AW2539" s="14" t="s">
        <v>34</v>
      </c>
      <c r="AX2539" s="14" t="s">
        <v>74</v>
      </c>
      <c r="AY2539" s="255" t="s">
        <v>224</v>
      </c>
    </row>
    <row r="2540" s="13" customFormat="1">
      <c r="A2540" s="13"/>
      <c r="B2540" s="229"/>
      <c r="C2540" s="230"/>
      <c r="D2540" s="231" t="s">
        <v>268</v>
      </c>
      <c r="E2540" s="232" t="s">
        <v>19</v>
      </c>
      <c r="F2540" s="233" t="s">
        <v>2679</v>
      </c>
      <c r="G2540" s="230"/>
      <c r="H2540" s="234">
        <v>6.7210000000000001</v>
      </c>
      <c r="I2540" s="235"/>
      <c r="J2540" s="230"/>
      <c r="K2540" s="230"/>
      <c r="L2540" s="236"/>
      <c r="M2540" s="237"/>
      <c r="N2540" s="238"/>
      <c r="O2540" s="238"/>
      <c r="P2540" s="238"/>
      <c r="Q2540" s="238"/>
      <c r="R2540" s="238"/>
      <c r="S2540" s="238"/>
      <c r="T2540" s="239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0" t="s">
        <v>268</v>
      </c>
      <c r="AU2540" s="240" t="s">
        <v>93</v>
      </c>
      <c r="AV2540" s="13" t="s">
        <v>93</v>
      </c>
      <c r="AW2540" s="13" t="s">
        <v>34</v>
      </c>
      <c r="AX2540" s="13" t="s">
        <v>74</v>
      </c>
      <c r="AY2540" s="240" t="s">
        <v>224</v>
      </c>
    </row>
    <row r="2541" s="14" customFormat="1">
      <c r="A2541" s="14"/>
      <c r="B2541" s="246"/>
      <c r="C2541" s="247"/>
      <c r="D2541" s="231" t="s">
        <v>268</v>
      </c>
      <c r="E2541" s="248" t="s">
        <v>19</v>
      </c>
      <c r="F2541" s="249" t="s">
        <v>2680</v>
      </c>
      <c r="G2541" s="247"/>
      <c r="H2541" s="248" t="s">
        <v>19</v>
      </c>
      <c r="I2541" s="250"/>
      <c r="J2541" s="247"/>
      <c r="K2541" s="247"/>
      <c r="L2541" s="251"/>
      <c r="M2541" s="252"/>
      <c r="N2541" s="253"/>
      <c r="O2541" s="253"/>
      <c r="P2541" s="253"/>
      <c r="Q2541" s="253"/>
      <c r="R2541" s="253"/>
      <c r="S2541" s="253"/>
      <c r="T2541" s="25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5" t="s">
        <v>268</v>
      </c>
      <c r="AU2541" s="255" t="s">
        <v>93</v>
      </c>
      <c r="AV2541" s="14" t="s">
        <v>82</v>
      </c>
      <c r="AW2541" s="14" t="s">
        <v>34</v>
      </c>
      <c r="AX2541" s="14" t="s">
        <v>74</v>
      </c>
      <c r="AY2541" s="255" t="s">
        <v>224</v>
      </c>
    </row>
    <row r="2542" s="13" customFormat="1">
      <c r="A2542" s="13"/>
      <c r="B2542" s="229"/>
      <c r="C2542" s="230"/>
      <c r="D2542" s="231" t="s">
        <v>268</v>
      </c>
      <c r="E2542" s="232" t="s">
        <v>19</v>
      </c>
      <c r="F2542" s="233" t="s">
        <v>2681</v>
      </c>
      <c r="G2542" s="230"/>
      <c r="H2542" s="234">
        <v>16.280000000000001</v>
      </c>
      <c r="I2542" s="235"/>
      <c r="J2542" s="230"/>
      <c r="K2542" s="230"/>
      <c r="L2542" s="236"/>
      <c r="M2542" s="237"/>
      <c r="N2542" s="238"/>
      <c r="O2542" s="238"/>
      <c r="P2542" s="238"/>
      <c r="Q2542" s="238"/>
      <c r="R2542" s="238"/>
      <c r="S2542" s="238"/>
      <c r="T2542" s="23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0" t="s">
        <v>268</v>
      </c>
      <c r="AU2542" s="240" t="s">
        <v>93</v>
      </c>
      <c r="AV2542" s="13" t="s">
        <v>93</v>
      </c>
      <c r="AW2542" s="13" t="s">
        <v>34</v>
      </c>
      <c r="AX2542" s="13" t="s">
        <v>74</v>
      </c>
      <c r="AY2542" s="240" t="s">
        <v>224</v>
      </c>
    </row>
    <row r="2543" s="14" customFormat="1">
      <c r="A2543" s="14"/>
      <c r="B2543" s="246"/>
      <c r="C2543" s="247"/>
      <c r="D2543" s="231" t="s">
        <v>268</v>
      </c>
      <c r="E2543" s="248" t="s">
        <v>19</v>
      </c>
      <c r="F2543" s="249" t="s">
        <v>2682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268</v>
      </c>
      <c r="AU2543" s="255" t="s">
        <v>93</v>
      </c>
      <c r="AV2543" s="14" t="s">
        <v>82</v>
      </c>
      <c r="AW2543" s="14" t="s">
        <v>34</v>
      </c>
      <c r="AX2543" s="14" t="s">
        <v>74</v>
      </c>
      <c r="AY2543" s="255" t="s">
        <v>224</v>
      </c>
    </row>
    <row r="2544" s="13" customFormat="1">
      <c r="A2544" s="13"/>
      <c r="B2544" s="229"/>
      <c r="C2544" s="230"/>
      <c r="D2544" s="231" t="s">
        <v>268</v>
      </c>
      <c r="E2544" s="232" t="s">
        <v>19</v>
      </c>
      <c r="F2544" s="233" t="s">
        <v>2683</v>
      </c>
      <c r="G2544" s="230"/>
      <c r="H2544" s="234">
        <v>3.3410000000000002</v>
      </c>
      <c r="I2544" s="235"/>
      <c r="J2544" s="230"/>
      <c r="K2544" s="230"/>
      <c r="L2544" s="236"/>
      <c r="M2544" s="237"/>
      <c r="N2544" s="238"/>
      <c r="O2544" s="238"/>
      <c r="P2544" s="238"/>
      <c r="Q2544" s="238"/>
      <c r="R2544" s="238"/>
      <c r="S2544" s="238"/>
      <c r="T2544" s="23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0" t="s">
        <v>268</v>
      </c>
      <c r="AU2544" s="240" t="s">
        <v>93</v>
      </c>
      <c r="AV2544" s="13" t="s">
        <v>93</v>
      </c>
      <c r="AW2544" s="13" t="s">
        <v>34</v>
      </c>
      <c r="AX2544" s="13" t="s">
        <v>74</v>
      </c>
      <c r="AY2544" s="240" t="s">
        <v>224</v>
      </c>
    </row>
    <row r="2545" s="14" customFormat="1">
      <c r="A2545" s="14"/>
      <c r="B2545" s="246"/>
      <c r="C2545" s="247"/>
      <c r="D2545" s="231" t="s">
        <v>268</v>
      </c>
      <c r="E2545" s="248" t="s">
        <v>19</v>
      </c>
      <c r="F2545" s="249" t="s">
        <v>2684</v>
      </c>
      <c r="G2545" s="247"/>
      <c r="H2545" s="248" t="s">
        <v>19</v>
      </c>
      <c r="I2545" s="250"/>
      <c r="J2545" s="247"/>
      <c r="K2545" s="247"/>
      <c r="L2545" s="251"/>
      <c r="M2545" s="252"/>
      <c r="N2545" s="253"/>
      <c r="O2545" s="253"/>
      <c r="P2545" s="253"/>
      <c r="Q2545" s="253"/>
      <c r="R2545" s="253"/>
      <c r="S2545" s="253"/>
      <c r="T2545" s="25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5" t="s">
        <v>268</v>
      </c>
      <c r="AU2545" s="255" t="s">
        <v>93</v>
      </c>
      <c r="AV2545" s="14" t="s">
        <v>82</v>
      </c>
      <c r="AW2545" s="14" t="s">
        <v>34</v>
      </c>
      <c r="AX2545" s="14" t="s">
        <v>74</v>
      </c>
      <c r="AY2545" s="255" t="s">
        <v>224</v>
      </c>
    </row>
    <row r="2546" s="13" customFormat="1">
      <c r="A2546" s="13"/>
      <c r="B2546" s="229"/>
      <c r="C2546" s="230"/>
      <c r="D2546" s="231" t="s">
        <v>268</v>
      </c>
      <c r="E2546" s="232" t="s">
        <v>19</v>
      </c>
      <c r="F2546" s="233" t="s">
        <v>2685</v>
      </c>
      <c r="G2546" s="230"/>
      <c r="H2546" s="234">
        <v>12.821999999999999</v>
      </c>
      <c r="I2546" s="235"/>
      <c r="J2546" s="230"/>
      <c r="K2546" s="230"/>
      <c r="L2546" s="236"/>
      <c r="M2546" s="237"/>
      <c r="N2546" s="238"/>
      <c r="O2546" s="238"/>
      <c r="P2546" s="238"/>
      <c r="Q2546" s="238"/>
      <c r="R2546" s="238"/>
      <c r="S2546" s="238"/>
      <c r="T2546" s="23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0" t="s">
        <v>268</v>
      </c>
      <c r="AU2546" s="240" t="s">
        <v>93</v>
      </c>
      <c r="AV2546" s="13" t="s">
        <v>93</v>
      </c>
      <c r="AW2546" s="13" t="s">
        <v>34</v>
      </c>
      <c r="AX2546" s="13" t="s">
        <v>74</v>
      </c>
      <c r="AY2546" s="240" t="s">
        <v>224</v>
      </c>
    </row>
    <row r="2547" s="14" customFormat="1">
      <c r="A2547" s="14"/>
      <c r="B2547" s="246"/>
      <c r="C2547" s="247"/>
      <c r="D2547" s="231" t="s">
        <v>268</v>
      </c>
      <c r="E2547" s="248" t="s">
        <v>19</v>
      </c>
      <c r="F2547" s="249" t="s">
        <v>2686</v>
      </c>
      <c r="G2547" s="247"/>
      <c r="H2547" s="248" t="s">
        <v>19</v>
      </c>
      <c r="I2547" s="250"/>
      <c r="J2547" s="247"/>
      <c r="K2547" s="247"/>
      <c r="L2547" s="251"/>
      <c r="M2547" s="252"/>
      <c r="N2547" s="253"/>
      <c r="O2547" s="253"/>
      <c r="P2547" s="253"/>
      <c r="Q2547" s="253"/>
      <c r="R2547" s="253"/>
      <c r="S2547" s="253"/>
      <c r="T2547" s="25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5" t="s">
        <v>268</v>
      </c>
      <c r="AU2547" s="255" t="s">
        <v>93</v>
      </c>
      <c r="AV2547" s="14" t="s">
        <v>82</v>
      </c>
      <c r="AW2547" s="14" t="s">
        <v>34</v>
      </c>
      <c r="AX2547" s="14" t="s">
        <v>74</v>
      </c>
      <c r="AY2547" s="255" t="s">
        <v>224</v>
      </c>
    </row>
    <row r="2548" s="13" customFormat="1">
      <c r="A2548" s="13"/>
      <c r="B2548" s="229"/>
      <c r="C2548" s="230"/>
      <c r="D2548" s="231" t="s">
        <v>268</v>
      </c>
      <c r="E2548" s="232" t="s">
        <v>19</v>
      </c>
      <c r="F2548" s="233" t="s">
        <v>2687</v>
      </c>
      <c r="G2548" s="230"/>
      <c r="H2548" s="234">
        <v>23.004000000000001</v>
      </c>
      <c r="I2548" s="235"/>
      <c r="J2548" s="230"/>
      <c r="K2548" s="230"/>
      <c r="L2548" s="236"/>
      <c r="M2548" s="237"/>
      <c r="N2548" s="238"/>
      <c r="O2548" s="238"/>
      <c r="P2548" s="238"/>
      <c r="Q2548" s="238"/>
      <c r="R2548" s="238"/>
      <c r="S2548" s="238"/>
      <c r="T2548" s="239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0" t="s">
        <v>268</v>
      </c>
      <c r="AU2548" s="240" t="s">
        <v>93</v>
      </c>
      <c r="AV2548" s="13" t="s">
        <v>93</v>
      </c>
      <c r="AW2548" s="13" t="s">
        <v>34</v>
      </c>
      <c r="AX2548" s="13" t="s">
        <v>74</v>
      </c>
      <c r="AY2548" s="240" t="s">
        <v>224</v>
      </c>
    </row>
    <row r="2549" s="14" customFormat="1">
      <c r="A2549" s="14"/>
      <c r="B2549" s="246"/>
      <c r="C2549" s="247"/>
      <c r="D2549" s="231" t="s">
        <v>268</v>
      </c>
      <c r="E2549" s="248" t="s">
        <v>19</v>
      </c>
      <c r="F2549" s="249" t="s">
        <v>2688</v>
      </c>
      <c r="G2549" s="247"/>
      <c r="H2549" s="248" t="s">
        <v>19</v>
      </c>
      <c r="I2549" s="250"/>
      <c r="J2549" s="247"/>
      <c r="K2549" s="247"/>
      <c r="L2549" s="251"/>
      <c r="M2549" s="252"/>
      <c r="N2549" s="253"/>
      <c r="O2549" s="253"/>
      <c r="P2549" s="253"/>
      <c r="Q2549" s="253"/>
      <c r="R2549" s="253"/>
      <c r="S2549" s="253"/>
      <c r="T2549" s="25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T2549" s="255" t="s">
        <v>268</v>
      </c>
      <c r="AU2549" s="255" t="s">
        <v>93</v>
      </c>
      <c r="AV2549" s="14" t="s">
        <v>82</v>
      </c>
      <c r="AW2549" s="14" t="s">
        <v>34</v>
      </c>
      <c r="AX2549" s="14" t="s">
        <v>74</v>
      </c>
      <c r="AY2549" s="255" t="s">
        <v>224</v>
      </c>
    </row>
    <row r="2550" s="13" customFormat="1">
      <c r="A2550" s="13"/>
      <c r="B2550" s="229"/>
      <c r="C2550" s="230"/>
      <c r="D2550" s="231" t="s">
        <v>268</v>
      </c>
      <c r="E2550" s="232" t="s">
        <v>19</v>
      </c>
      <c r="F2550" s="233" t="s">
        <v>2689</v>
      </c>
      <c r="G2550" s="230"/>
      <c r="H2550" s="234">
        <v>30.992000000000001</v>
      </c>
      <c r="I2550" s="235"/>
      <c r="J2550" s="230"/>
      <c r="K2550" s="230"/>
      <c r="L2550" s="236"/>
      <c r="M2550" s="237"/>
      <c r="N2550" s="238"/>
      <c r="O2550" s="238"/>
      <c r="P2550" s="238"/>
      <c r="Q2550" s="238"/>
      <c r="R2550" s="238"/>
      <c r="S2550" s="238"/>
      <c r="T2550" s="23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0" t="s">
        <v>268</v>
      </c>
      <c r="AU2550" s="240" t="s">
        <v>93</v>
      </c>
      <c r="AV2550" s="13" t="s">
        <v>93</v>
      </c>
      <c r="AW2550" s="13" t="s">
        <v>34</v>
      </c>
      <c r="AX2550" s="13" t="s">
        <v>74</v>
      </c>
      <c r="AY2550" s="240" t="s">
        <v>224</v>
      </c>
    </row>
    <row r="2551" s="14" customFormat="1">
      <c r="A2551" s="14"/>
      <c r="B2551" s="246"/>
      <c r="C2551" s="247"/>
      <c r="D2551" s="231" t="s">
        <v>268</v>
      </c>
      <c r="E2551" s="248" t="s">
        <v>19</v>
      </c>
      <c r="F2551" s="249" t="s">
        <v>2690</v>
      </c>
      <c r="G2551" s="247"/>
      <c r="H2551" s="248" t="s">
        <v>19</v>
      </c>
      <c r="I2551" s="250"/>
      <c r="J2551" s="247"/>
      <c r="K2551" s="247"/>
      <c r="L2551" s="251"/>
      <c r="M2551" s="252"/>
      <c r="N2551" s="253"/>
      <c r="O2551" s="253"/>
      <c r="P2551" s="253"/>
      <c r="Q2551" s="253"/>
      <c r="R2551" s="253"/>
      <c r="S2551" s="253"/>
      <c r="T2551" s="25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5" t="s">
        <v>268</v>
      </c>
      <c r="AU2551" s="255" t="s">
        <v>93</v>
      </c>
      <c r="AV2551" s="14" t="s">
        <v>82</v>
      </c>
      <c r="AW2551" s="14" t="s">
        <v>34</v>
      </c>
      <c r="AX2551" s="14" t="s">
        <v>74</v>
      </c>
      <c r="AY2551" s="255" t="s">
        <v>224</v>
      </c>
    </row>
    <row r="2552" s="13" customFormat="1">
      <c r="A2552" s="13"/>
      <c r="B2552" s="229"/>
      <c r="C2552" s="230"/>
      <c r="D2552" s="231" t="s">
        <v>268</v>
      </c>
      <c r="E2552" s="232" t="s">
        <v>19</v>
      </c>
      <c r="F2552" s="233" t="s">
        <v>2691</v>
      </c>
      <c r="G2552" s="230"/>
      <c r="H2552" s="234">
        <v>32.863999999999997</v>
      </c>
      <c r="I2552" s="235"/>
      <c r="J2552" s="230"/>
      <c r="K2552" s="230"/>
      <c r="L2552" s="236"/>
      <c r="M2552" s="237"/>
      <c r="N2552" s="238"/>
      <c r="O2552" s="238"/>
      <c r="P2552" s="238"/>
      <c r="Q2552" s="238"/>
      <c r="R2552" s="238"/>
      <c r="S2552" s="238"/>
      <c r="T2552" s="23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0" t="s">
        <v>268</v>
      </c>
      <c r="AU2552" s="240" t="s">
        <v>93</v>
      </c>
      <c r="AV2552" s="13" t="s">
        <v>93</v>
      </c>
      <c r="AW2552" s="13" t="s">
        <v>34</v>
      </c>
      <c r="AX2552" s="13" t="s">
        <v>74</v>
      </c>
      <c r="AY2552" s="240" t="s">
        <v>224</v>
      </c>
    </row>
    <row r="2553" s="14" customFormat="1">
      <c r="A2553" s="14"/>
      <c r="B2553" s="246"/>
      <c r="C2553" s="247"/>
      <c r="D2553" s="231" t="s">
        <v>268</v>
      </c>
      <c r="E2553" s="248" t="s">
        <v>19</v>
      </c>
      <c r="F2553" s="249" t="s">
        <v>2692</v>
      </c>
      <c r="G2553" s="247"/>
      <c r="H2553" s="248" t="s">
        <v>19</v>
      </c>
      <c r="I2553" s="250"/>
      <c r="J2553" s="247"/>
      <c r="K2553" s="247"/>
      <c r="L2553" s="251"/>
      <c r="M2553" s="252"/>
      <c r="N2553" s="253"/>
      <c r="O2553" s="253"/>
      <c r="P2553" s="253"/>
      <c r="Q2553" s="253"/>
      <c r="R2553" s="253"/>
      <c r="S2553" s="253"/>
      <c r="T2553" s="25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5" t="s">
        <v>268</v>
      </c>
      <c r="AU2553" s="255" t="s">
        <v>93</v>
      </c>
      <c r="AV2553" s="14" t="s">
        <v>82</v>
      </c>
      <c r="AW2553" s="14" t="s">
        <v>34</v>
      </c>
      <c r="AX2553" s="14" t="s">
        <v>74</v>
      </c>
      <c r="AY2553" s="255" t="s">
        <v>224</v>
      </c>
    </row>
    <row r="2554" s="13" customFormat="1">
      <c r="A2554" s="13"/>
      <c r="B2554" s="229"/>
      <c r="C2554" s="230"/>
      <c r="D2554" s="231" t="s">
        <v>268</v>
      </c>
      <c r="E2554" s="232" t="s">
        <v>19</v>
      </c>
      <c r="F2554" s="233" t="s">
        <v>2693</v>
      </c>
      <c r="G2554" s="230"/>
      <c r="H2554" s="234">
        <v>12.882999999999999</v>
      </c>
      <c r="I2554" s="235"/>
      <c r="J2554" s="230"/>
      <c r="K2554" s="230"/>
      <c r="L2554" s="236"/>
      <c r="M2554" s="237"/>
      <c r="N2554" s="238"/>
      <c r="O2554" s="238"/>
      <c r="P2554" s="238"/>
      <c r="Q2554" s="238"/>
      <c r="R2554" s="238"/>
      <c r="S2554" s="238"/>
      <c r="T2554" s="239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0" t="s">
        <v>268</v>
      </c>
      <c r="AU2554" s="240" t="s">
        <v>93</v>
      </c>
      <c r="AV2554" s="13" t="s">
        <v>93</v>
      </c>
      <c r="AW2554" s="13" t="s">
        <v>34</v>
      </c>
      <c r="AX2554" s="13" t="s">
        <v>74</v>
      </c>
      <c r="AY2554" s="240" t="s">
        <v>224</v>
      </c>
    </row>
    <row r="2555" s="14" customFormat="1">
      <c r="A2555" s="14"/>
      <c r="B2555" s="246"/>
      <c r="C2555" s="247"/>
      <c r="D2555" s="231" t="s">
        <v>268</v>
      </c>
      <c r="E2555" s="248" t="s">
        <v>19</v>
      </c>
      <c r="F2555" s="249" t="s">
        <v>2694</v>
      </c>
      <c r="G2555" s="247"/>
      <c r="H2555" s="248" t="s">
        <v>19</v>
      </c>
      <c r="I2555" s="250"/>
      <c r="J2555" s="247"/>
      <c r="K2555" s="247"/>
      <c r="L2555" s="251"/>
      <c r="M2555" s="252"/>
      <c r="N2555" s="253"/>
      <c r="O2555" s="253"/>
      <c r="P2555" s="253"/>
      <c r="Q2555" s="253"/>
      <c r="R2555" s="253"/>
      <c r="S2555" s="253"/>
      <c r="T2555" s="25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5" t="s">
        <v>268</v>
      </c>
      <c r="AU2555" s="255" t="s">
        <v>93</v>
      </c>
      <c r="AV2555" s="14" t="s">
        <v>82</v>
      </c>
      <c r="AW2555" s="14" t="s">
        <v>34</v>
      </c>
      <c r="AX2555" s="14" t="s">
        <v>74</v>
      </c>
      <c r="AY2555" s="255" t="s">
        <v>224</v>
      </c>
    </row>
    <row r="2556" s="13" customFormat="1">
      <c r="A2556" s="13"/>
      <c r="B2556" s="229"/>
      <c r="C2556" s="230"/>
      <c r="D2556" s="231" t="s">
        <v>268</v>
      </c>
      <c r="E2556" s="232" t="s">
        <v>19</v>
      </c>
      <c r="F2556" s="233" t="s">
        <v>2695</v>
      </c>
      <c r="G2556" s="230"/>
      <c r="H2556" s="234">
        <v>17.920999999999999</v>
      </c>
      <c r="I2556" s="235"/>
      <c r="J2556" s="230"/>
      <c r="K2556" s="230"/>
      <c r="L2556" s="236"/>
      <c r="M2556" s="237"/>
      <c r="N2556" s="238"/>
      <c r="O2556" s="238"/>
      <c r="P2556" s="238"/>
      <c r="Q2556" s="238"/>
      <c r="R2556" s="238"/>
      <c r="S2556" s="238"/>
      <c r="T2556" s="239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0" t="s">
        <v>268</v>
      </c>
      <c r="AU2556" s="240" t="s">
        <v>93</v>
      </c>
      <c r="AV2556" s="13" t="s">
        <v>93</v>
      </c>
      <c r="AW2556" s="13" t="s">
        <v>34</v>
      </c>
      <c r="AX2556" s="13" t="s">
        <v>74</v>
      </c>
      <c r="AY2556" s="240" t="s">
        <v>224</v>
      </c>
    </row>
    <row r="2557" s="14" customFormat="1">
      <c r="A2557" s="14"/>
      <c r="B2557" s="246"/>
      <c r="C2557" s="247"/>
      <c r="D2557" s="231" t="s">
        <v>268</v>
      </c>
      <c r="E2557" s="248" t="s">
        <v>19</v>
      </c>
      <c r="F2557" s="249" t="s">
        <v>2696</v>
      </c>
      <c r="G2557" s="247"/>
      <c r="H2557" s="248" t="s">
        <v>19</v>
      </c>
      <c r="I2557" s="250"/>
      <c r="J2557" s="247"/>
      <c r="K2557" s="247"/>
      <c r="L2557" s="251"/>
      <c r="M2557" s="252"/>
      <c r="N2557" s="253"/>
      <c r="O2557" s="253"/>
      <c r="P2557" s="253"/>
      <c r="Q2557" s="253"/>
      <c r="R2557" s="253"/>
      <c r="S2557" s="253"/>
      <c r="T2557" s="25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5" t="s">
        <v>268</v>
      </c>
      <c r="AU2557" s="255" t="s">
        <v>93</v>
      </c>
      <c r="AV2557" s="14" t="s">
        <v>82</v>
      </c>
      <c r="AW2557" s="14" t="s">
        <v>34</v>
      </c>
      <c r="AX2557" s="14" t="s">
        <v>74</v>
      </c>
      <c r="AY2557" s="255" t="s">
        <v>224</v>
      </c>
    </row>
    <row r="2558" s="13" customFormat="1">
      <c r="A2558" s="13"/>
      <c r="B2558" s="229"/>
      <c r="C2558" s="230"/>
      <c r="D2558" s="231" t="s">
        <v>268</v>
      </c>
      <c r="E2558" s="232" t="s">
        <v>19</v>
      </c>
      <c r="F2558" s="233" t="s">
        <v>2697</v>
      </c>
      <c r="G2558" s="230"/>
      <c r="H2558" s="234">
        <v>23.158999999999999</v>
      </c>
      <c r="I2558" s="235"/>
      <c r="J2558" s="230"/>
      <c r="K2558" s="230"/>
      <c r="L2558" s="236"/>
      <c r="M2558" s="237"/>
      <c r="N2558" s="238"/>
      <c r="O2558" s="238"/>
      <c r="P2558" s="238"/>
      <c r="Q2558" s="238"/>
      <c r="R2558" s="238"/>
      <c r="S2558" s="238"/>
      <c r="T2558" s="239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0" t="s">
        <v>268</v>
      </c>
      <c r="AU2558" s="240" t="s">
        <v>93</v>
      </c>
      <c r="AV2558" s="13" t="s">
        <v>93</v>
      </c>
      <c r="AW2558" s="13" t="s">
        <v>34</v>
      </c>
      <c r="AX2558" s="13" t="s">
        <v>74</v>
      </c>
      <c r="AY2558" s="240" t="s">
        <v>224</v>
      </c>
    </row>
    <row r="2559" s="14" customFormat="1">
      <c r="A2559" s="14"/>
      <c r="B2559" s="246"/>
      <c r="C2559" s="247"/>
      <c r="D2559" s="231" t="s">
        <v>268</v>
      </c>
      <c r="E2559" s="248" t="s">
        <v>19</v>
      </c>
      <c r="F2559" s="249" t="s">
        <v>2698</v>
      </c>
      <c r="G2559" s="247"/>
      <c r="H2559" s="248" t="s">
        <v>19</v>
      </c>
      <c r="I2559" s="250"/>
      <c r="J2559" s="247"/>
      <c r="K2559" s="247"/>
      <c r="L2559" s="251"/>
      <c r="M2559" s="252"/>
      <c r="N2559" s="253"/>
      <c r="O2559" s="253"/>
      <c r="P2559" s="253"/>
      <c r="Q2559" s="253"/>
      <c r="R2559" s="253"/>
      <c r="S2559" s="253"/>
      <c r="T2559" s="25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5" t="s">
        <v>268</v>
      </c>
      <c r="AU2559" s="255" t="s">
        <v>93</v>
      </c>
      <c r="AV2559" s="14" t="s">
        <v>82</v>
      </c>
      <c r="AW2559" s="14" t="s">
        <v>34</v>
      </c>
      <c r="AX2559" s="14" t="s">
        <v>74</v>
      </c>
      <c r="AY2559" s="255" t="s">
        <v>224</v>
      </c>
    </row>
    <row r="2560" s="13" customFormat="1">
      <c r="A2560" s="13"/>
      <c r="B2560" s="229"/>
      <c r="C2560" s="230"/>
      <c r="D2560" s="231" t="s">
        <v>268</v>
      </c>
      <c r="E2560" s="232" t="s">
        <v>19</v>
      </c>
      <c r="F2560" s="233" t="s">
        <v>2699</v>
      </c>
      <c r="G2560" s="230"/>
      <c r="H2560" s="234">
        <v>15.94</v>
      </c>
      <c r="I2560" s="235"/>
      <c r="J2560" s="230"/>
      <c r="K2560" s="230"/>
      <c r="L2560" s="236"/>
      <c r="M2560" s="237"/>
      <c r="N2560" s="238"/>
      <c r="O2560" s="238"/>
      <c r="P2560" s="238"/>
      <c r="Q2560" s="238"/>
      <c r="R2560" s="238"/>
      <c r="S2560" s="238"/>
      <c r="T2560" s="239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0" t="s">
        <v>268</v>
      </c>
      <c r="AU2560" s="240" t="s">
        <v>93</v>
      </c>
      <c r="AV2560" s="13" t="s">
        <v>93</v>
      </c>
      <c r="AW2560" s="13" t="s">
        <v>34</v>
      </c>
      <c r="AX2560" s="13" t="s">
        <v>74</v>
      </c>
      <c r="AY2560" s="240" t="s">
        <v>224</v>
      </c>
    </row>
    <row r="2561" s="14" customFormat="1">
      <c r="A2561" s="14"/>
      <c r="B2561" s="246"/>
      <c r="C2561" s="247"/>
      <c r="D2561" s="231" t="s">
        <v>268</v>
      </c>
      <c r="E2561" s="248" t="s">
        <v>19</v>
      </c>
      <c r="F2561" s="249" t="s">
        <v>2700</v>
      </c>
      <c r="G2561" s="247"/>
      <c r="H2561" s="248" t="s">
        <v>19</v>
      </c>
      <c r="I2561" s="250"/>
      <c r="J2561" s="247"/>
      <c r="K2561" s="247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268</v>
      </c>
      <c r="AU2561" s="255" t="s">
        <v>93</v>
      </c>
      <c r="AV2561" s="14" t="s">
        <v>82</v>
      </c>
      <c r="AW2561" s="14" t="s">
        <v>34</v>
      </c>
      <c r="AX2561" s="14" t="s">
        <v>74</v>
      </c>
      <c r="AY2561" s="255" t="s">
        <v>224</v>
      </c>
    </row>
    <row r="2562" s="13" customFormat="1">
      <c r="A2562" s="13"/>
      <c r="B2562" s="229"/>
      <c r="C2562" s="230"/>
      <c r="D2562" s="231" t="s">
        <v>268</v>
      </c>
      <c r="E2562" s="232" t="s">
        <v>19</v>
      </c>
      <c r="F2562" s="233" t="s">
        <v>2701</v>
      </c>
      <c r="G2562" s="230"/>
      <c r="H2562" s="234">
        <v>23.699000000000002</v>
      </c>
      <c r="I2562" s="235"/>
      <c r="J2562" s="230"/>
      <c r="K2562" s="230"/>
      <c r="L2562" s="236"/>
      <c r="M2562" s="237"/>
      <c r="N2562" s="238"/>
      <c r="O2562" s="238"/>
      <c r="P2562" s="238"/>
      <c r="Q2562" s="238"/>
      <c r="R2562" s="238"/>
      <c r="S2562" s="238"/>
      <c r="T2562" s="239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0" t="s">
        <v>268</v>
      </c>
      <c r="AU2562" s="240" t="s">
        <v>93</v>
      </c>
      <c r="AV2562" s="13" t="s">
        <v>93</v>
      </c>
      <c r="AW2562" s="13" t="s">
        <v>34</v>
      </c>
      <c r="AX2562" s="13" t="s">
        <v>74</v>
      </c>
      <c r="AY2562" s="240" t="s">
        <v>224</v>
      </c>
    </row>
    <row r="2563" s="14" customFormat="1">
      <c r="A2563" s="14"/>
      <c r="B2563" s="246"/>
      <c r="C2563" s="247"/>
      <c r="D2563" s="231" t="s">
        <v>268</v>
      </c>
      <c r="E2563" s="248" t="s">
        <v>19</v>
      </c>
      <c r="F2563" s="249" t="s">
        <v>2702</v>
      </c>
      <c r="G2563" s="247"/>
      <c r="H2563" s="248" t="s">
        <v>19</v>
      </c>
      <c r="I2563" s="250"/>
      <c r="J2563" s="247"/>
      <c r="K2563" s="247"/>
      <c r="L2563" s="251"/>
      <c r="M2563" s="252"/>
      <c r="N2563" s="253"/>
      <c r="O2563" s="253"/>
      <c r="P2563" s="253"/>
      <c r="Q2563" s="253"/>
      <c r="R2563" s="253"/>
      <c r="S2563" s="253"/>
      <c r="T2563" s="25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5" t="s">
        <v>268</v>
      </c>
      <c r="AU2563" s="255" t="s">
        <v>93</v>
      </c>
      <c r="AV2563" s="14" t="s">
        <v>82</v>
      </c>
      <c r="AW2563" s="14" t="s">
        <v>34</v>
      </c>
      <c r="AX2563" s="14" t="s">
        <v>74</v>
      </c>
      <c r="AY2563" s="255" t="s">
        <v>224</v>
      </c>
    </row>
    <row r="2564" s="13" customFormat="1">
      <c r="A2564" s="13"/>
      <c r="B2564" s="229"/>
      <c r="C2564" s="230"/>
      <c r="D2564" s="231" t="s">
        <v>268</v>
      </c>
      <c r="E2564" s="232" t="s">
        <v>19</v>
      </c>
      <c r="F2564" s="233" t="s">
        <v>2703</v>
      </c>
      <c r="G2564" s="230"/>
      <c r="H2564" s="234">
        <v>20.988</v>
      </c>
      <c r="I2564" s="235"/>
      <c r="J2564" s="230"/>
      <c r="K2564" s="230"/>
      <c r="L2564" s="236"/>
      <c r="M2564" s="237"/>
      <c r="N2564" s="238"/>
      <c r="O2564" s="238"/>
      <c r="P2564" s="238"/>
      <c r="Q2564" s="238"/>
      <c r="R2564" s="238"/>
      <c r="S2564" s="238"/>
      <c r="T2564" s="239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0" t="s">
        <v>268</v>
      </c>
      <c r="AU2564" s="240" t="s">
        <v>93</v>
      </c>
      <c r="AV2564" s="13" t="s">
        <v>93</v>
      </c>
      <c r="AW2564" s="13" t="s">
        <v>34</v>
      </c>
      <c r="AX2564" s="13" t="s">
        <v>74</v>
      </c>
      <c r="AY2564" s="240" t="s">
        <v>224</v>
      </c>
    </row>
    <row r="2565" s="14" customFormat="1">
      <c r="A2565" s="14"/>
      <c r="B2565" s="246"/>
      <c r="C2565" s="247"/>
      <c r="D2565" s="231" t="s">
        <v>268</v>
      </c>
      <c r="E2565" s="248" t="s">
        <v>19</v>
      </c>
      <c r="F2565" s="249" t="s">
        <v>2704</v>
      </c>
      <c r="G2565" s="247"/>
      <c r="H2565" s="248" t="s">
        <v>19</v>
      </c>
      <c r="I2565" s="250"/>
      <c r="J2565" s="247"/>
      <c r="K2565" s="247"/>
      <c r="L2565" s="251"/>
      <c r="M2565" s="252"/>
      <c r="N2565" s="253"/>
      <c r="O2565" s="253"/>
      <c r="P2565" s="253"/>
      <c r="Q2565" s="253"/>
      <c r="R2565" s="253"/>
      <c r="S2565" s="253"/>
      <c r="T2565" s="25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5" t="s">
        <v>268</v>
      </c>
      <c r="AU2565" s="255" t="s">
        <v>93</v>
      </c>
      <c r="AV2565" s="14" t="s">
        <v>82</v>
      </c>
      <c r="AW2565" s="14" t="s">
        <v>34</v>
      </c>
      <c r="AX2565" s="14" t="s">
        <v>74</v>
      </c>
      <c r="AY2565" s="255" t="s">
        <v>224</v>
      </c>
    </row>
    <row r="2566" s="13" customFormat="1">
      <c r="A2566" s="13"/>
      <c r="B2566" s="229"/>
      <c r="C2566" s="230"/>
      <c r="D2566" s="231" t="s">
        <v>268</v>
      </c>
      <c r="E2566" s="232" t="s">
        <v>19</v>
      </c>
      <c r="F2566" s="233" t="s">
        <v>2705</v>
      </c>
      <c r="G2566" s="230"/>
      <c r="H2566" s="234">
        <v>25.852</v>
      </c>
      <c r="I2566" s="235"/>
      <c r="J2566" s="230"/>
      <c r="K2566" s="230"/>
      <c r="L2566" s="236"/>
      <c r="M2566" s="237"/>
      <c r="N2566" s="238"/>
      <c r="O2566" s="238"/>
      <c r="P2566" s="238"/>
      <c r="Q2566" s="238"/>
      <c r="R2566" s="238"/>
      <c r="S2566" s="238"/>
      <c r="T2566" s="239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0" t="s">
        <v>268</v>
      </c>
      <c r="AU2566" s="240" t="s">
        <v>93</v>
      </c>
      <c r="AV2566" s="13" t="s">
        <v>93</v>
      </c>
      <c r="AW2566" s="13" t="s">
        <v>34</v>
      </c>
      <c r="AX2566" s="13" t="s">
        <v>74</v>
      </c>
      <c r="AY2566" s="240" t="s">
        <v>224</v>
      </c>
    </row>
    <row r="2567" s="14" customFormat="1">
      <c r="A2567" s="14"/>
      <c r="B2567" s="246"/>
      <c r="C2567" s="247"/>
      <c r="D2567" s="231" t="s">
        <v>268</v>
      </c>
      <c r="E2567" s="248" t="s">
        <v>19</v>
      </c>
      <c r="F2567" s="249" t="s">
        <v>2706</v>
      </c>
      <c r="G2567" s="247"/>
      <c r="H2567" s="248" t="s">
        <v>19</v>
      </c>
      <c r="I2567" s="250"/>
      <c r="J2567" s="247"/>
      <c r="K2567" s="247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5" t="s">
        <v>268</v>
      </c>
      <c r="AU2567" s="255" t="s">
        <v>93</v>
      </c>
      <c r="AV2567" s="14" t="s">
        <v>82</v>
      </c>
      <c r="AW2567" s="14" t="s">
        <v>34</v>
      </c>
      <c r="AX2567" s="14" t="s">
        <v>74</v>
      </c>
      <c r="AY2567" s="255" t="s">
        <v>224</v>
      </c>
    </row>
    <row r="2568" s="13" customFormat="1">
      <c r="A2568" s="13"/>
      <c r="B2568" s="229"/>
      <c r="C2568" s="230"/>
      <c r="D2568" s="231" t="s">
        <v>268</v>
      </c>
      <c r="E2568" s="232" t="s">
        <v>19</v>
      </c>
      <c r="F2568" s="233" t="s">
        <v>2707</v>
      </c>
      <c r="G2568" s="230"/>
      <c r="H2568" s="234">
        <v>22.949999999999999</v>
      </c>
      <c r="I2568" s="235"/>
      <c r="J2568" s="230"/>
      <c r="K2568" s="230"/>
      <c r="L2568" s="236"/>
      <c r="M2568" s="237"/>
      <c r="N2568" s="238"/>
      <c r="O2568" s="238"/>
      <c r="P2568" s="238"/>
      <c r="Q2568" s="238"/>
      <c r="R2568" s="238"/>
      <c r="S2568" s="238"/>
      <c r="T2568" s="23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0" t="s">
        <v>268</v>
      </c>
      <c r="AU2568" s="240" t="s">
        <v>93</v>
      </c>
      <c r="AV2568" s="13" t="s">
        <v>93</v>
      </c>
      <c r="AW2568" s="13" t="s">
        <v>34</v>
      </c>
      <c r="AX2568" s="13" t="s">
        <v>74</v>
      </c>
      <c r="AY2568" s="240" t="s">
        <v>224</v>
      </c>
    </row>
    <row r="2569" s="14" customFormat="1">
      <c r="A2569" s="14"/>
      <c r="B2569" s="246"/>
      <c r="C2569" s="247"/>
      <c r="D2569" s="231" t="s">
        <v>268</v>
      </c>
      <c r="E2569" s="248" t="s">
        <v>19</v>
      </c>
      <c r="F2569" s="249" t="s">
        <v>2708</v>
      </c>
      <c r="G2569" s="247"/>
      <c r="H2569" s="248" t="s">
        <v>19</v>
      </c>
      <c r="I2569" s="250"/>
      <c r="J2569" s="247"/>
      <c r="K2569" s="247"/>
      <c r="L2569" s="251"/>
      <c r="M2569" s="252"/>
      <c r="N2569" s="253"/>
      <c r="O2569" s="253"/>
      <c r="P2569" s="253"/>
      <c r="Q2569" s="253"/>
      <c r="R2569" s="253"/>
      <c r="S2569" s="253"/>
      <c r="T2569" s="25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5" t="s">
        <v>268</v>
      </c>
      <c r="AU2569" s="255" t="s">
        <v>93</v>
      </c>
      <c r="AV2569" s="14" t="s">
        <v>82</v>
      </c>
      <c r="AW2569" s="14" t="s">
        <v>34</v>
      </c>
      <c r="AX2569" s="14" t="s">
        <v>74</v>
      </c>
      <c r="AY2569" s="255" t="s">
        <v>224</v>
      </c>
    </row>
    <row r="2570" s="13" customFormat="1">
      <c r="A2570" s="13"/>
      <c r="B2570" s="229"/>
      <c r="C2570" s="230"/>
      <c r="D2570" s="231" t="s">
        <v>268</v>
      </c>
      <c r="E2570" s="232" t="s">
        <v>19</v>
      </c>
      <c r="F2570" s="233" t="s">
        <v>2709</v>
      </c>
      <c r="G2570" s="230"/>
      <c r="H2570" s="234">
        <v>118.01600000000001</v>
      </c>
      <c r="I2570" s="235"/>
      <c r="J2570" s="230"/>
      <c r="K2570" s="230"/>
      <c r="L2570" s="236"/>
      <c r="M2570" s="237"/>
      <c r="N2570" s="238"/>
      <c r="O2570" s="238"/>
      <c r="P2570" s="238"/>
      <c r="Q2570" s="238"/>
      <c r="R2570" s="238"/>
      <c r="S2570" s="238"/>
      <c r="T2570" s="23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0" t="s">
        <v>268</v>
      </c>
      <c r="AU2570" s="240" t="s">
        <v>93</v>
      </c>
      <c r="AV2570" s="13" t="s">
        <v>93</v>
      </c>
      <c r="AW2570" s="13" t="s">
        <v>34</v>
      </c>
      <c r="AX2570" s="13" t="s">
        <v>74</v>
      </c>
      <c r="AY2570" s="240" t="s">
        <v>224</v>
      </c>
    </row>
    <row r="2571" s="14" customFormat="1">
      <c r="A2571" s="14"/>
      <c r="B2571" s="246"/>
      <c r="C2571" s="247"/>
      <c r="D2571" s="231" t="s">
        <v>268</v>
      </c>
      <c r="E2571" s="248" t="s">
        <v>19</v>
      </c>
      <c r="F2571" s="249" t="s">
        <v>2710</v>
      </c>
      <c r="G2571" s="247"/>
      <c r="H2571" s="248" t="s">
        <v>19</v>
      </c>
      <c r="I2571" s="250"/>
      <c r="J2571" s="247"/>
      <c r="K2571" s="247"/>
      <c r="L2571" s="251"/>
      <c r="M2571" s="252"/>
      <c r="N2571" s="253"/>
      <c r="O2571" s="253"/>
      <c r="P2571" s="253"/>
      <c r="Q2571" s="253"/>
      <c r="R2571" s="253"/>
      <c r="S2571" s="253"/>
      <c r="T2571" s="25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5" t="s">
        <v>268</v>
      </c>
      <c r="AU2571" s="255" t="s">
        <v>93</v>
      </c>
      <c r="AV2571" s="14" t="s">
        <v>82</v>
      </c>
      <c r="AW2571" s="14" t="s">
        <v>34</v>
      </c>
      <c r="AX2571" s="14" t="s">
        <v>74</v>
      </c>
      <c r="AY2571" s="255" t="s">
        <v>224</v>
      </c>
    </row>
    <row r="2572" s="13" customFormat="1">
      <c r="A2572" s="13"/>
      <c r="B2572" s="229"/>
      <c r="C2572" s="230"/>
      <c r="D2572" s="231" t="s">
        <v>268</v>
      </c>
      <c r="E2572" s="232" t="s">
        <v>19</v>
      </c>
      <c r="F2572" s="233" t="s">
        <v>2707</v>
      </c>
      <c r="G2572" s="230"/>
      <c r="H2572" s="234">
        <v>22.949999999999999</v>
      </c>
      <c r="I2572" s="235"/>
      <c r="J2572" s="230"/>
      <c r="K2572" s="230"/>
      <c r="L2572" s="236"/>
      <c r="M2572" s="237"/>
      <c r="N2572" s="238"/>
      <c r="O2572" s="238"/>
      <c r="P2572" s="238"/>
      <c r="Q2572" s="238"/>
      <c r="R2572" s="238"/>
      <c r="S2572" s="238"/>
      <c r="T2572" s="239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0" t="s">
        <v>268</v>
      </c>
      <c r="AU2572" s="240" t="s">
        <v>93</v>
      </c>
      <c r="AV2572" s="13" t="s">
        <v>93</v>
      </c>
      <c r="AW2572" s="13" t="s">
        <v>34</v>
      </c>
      <c r="AX2572" s="13" t="s">
        <v>74</v>
      </c>
      <c r="AY2572" s="240" t="s">
        <v>224</v>
      </c>
    </row>
    <row r="2573" s="14" customFormat="1">
      <c r="A2573" s="14"/>
      <c r="B2573" s="246"/>
      <c r="C2573" s="247"/>
      <c r="D2573" s="231" t="s">
        <v>268</v>
      </c>
      <c r="E2573" s="248" t="s">
        <v>19</v>
      </c>
      <c r="F2573" s="249" t="s">
        <v>2711</v>
      </c>
      <c r="G2573" s="247"/>
      <c r="H2573" s="248" t="s">
        <v>19</v>
      </c>
      <c r="I2573" s="250"/>
      <c r="J2573" s="247"/>
      <c r="K2573" s="247"/>
      <c r="L2573" s="251"/>
      <c r="M2573" s="252"/>
      <c r="N2573" s="253"/>
      <c r="O2573" s="253"/>
      <c r="P2573" s="253"/>
      <c r="Q2573" s="253"/>
      <c r="R2573" s="253"/>
      <c r="S2573" s="253"/>
      <c r="T2573" s="25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5" t="s">
        <v>268</v>
      </c>
      <c r="AU2573" s="255" t="s">
        <v>93</v>
      </c>
      <c r="AV2573" s="14" t="s">
        <v>82</v>
      </c>
      <c r="AW2573" s="14" t="s">
        <v>34</v>
      </c>
      <c r="AX2573" s="14" t="s">
        <v>74</v>
      </c>
      <c r="AY2573" s="255" t="s">
        <v>224</v>
      </c>
    </row>
    <row r="2574" s="13" customFormat="1">
      <c r="A2574" s="13"/>
      <c r="B2574" s="229"/>
      <c r="C2574" s="230"/>
      <c r="D2574" s="231" t="s">
        <v>268</v>
      </c>
      <c r="E2574" s="232" t="s">
        <v>19</v>
      </c>
      <c r="F2574" s="233" t="s">
        <v>2712</v>
      </c>
      <c r="G2574" s="230"/>
      <c r="H2574" s="234">
        <v>27.617999999999999</v>
      </c>
      <c r="I2574" s="235"/>
      <c r="J2574" s="230"/>
      <c r="K2574" s="230"/>
      <c r="L2574" s="236"/>
      <c r="M2574" s="237"/>
      <c r="N2574" s="238"/>
      <c r="O2574" s="238"/>
      <c r="P2574" s="238"/>
      <c r="Q2574" s="238"/>
      <c r="R2574" s="238"/>
      <c r="S2574" s="238"/>
      <c r="T2574" s="23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0" t="s">
        <v>268</v>
      </c>
      <c r="AU2574" s="240" t="s">
        <v>93</v>
      </c>
      <c r="AV2574" s="13" t="s">
        <v>93</v>
      </c>
      <c r="AW2574" s="13" t="s">
        <v>34</v>
      </c>
      <c r="AX2574" s="13" t="s">
        <v>74</v>
      </c>
      <c r="AY2574" s="240" t="s">
        <v>224</v>
      </c>
    </row>
    <row r="2575" s="14" customFormat="1">
      <c r="A2575" s="14"/>
      <c r="B2575" s="246"/>
      <c r="C2575" s="247"/>
      <c r="D2575" s="231" t="s">
        <v>268</v>
      </c>
      <c r="E2575" s="248" t="s">
        <v>19</v>
      </c>
      <c r="F2575" s="249" t="s">
        <v>2713</v>
      </c>
      <c r="G2575" s="247"/>
      <c r="H2575" s="248" t="s">
        <v>19</v>
      </c>
      <c r="I2575" s="250"/>
      <c r="J2575" s="247"/>
      <c r="K2575" s="247"/>
      <c r="L2575" s="251"/>
      <c r="M2575" s="252"/>
      <c r="N2575" s="253"/>
      <c r="O2575" s="253"/>
      <c r="P2575" s="253"/>
      <c r="Q2575" s="253"/>
      <c r="R2575" s="253"/>
      <c r="S2575" s="253"/>
      <c r="T2575" s="25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5" t="s">
        <v>268</v>
      </c>
      <c r="AU2575" s="255" t="s">
        <v>93</v>
      </c>
      <c r="AV2575" s="14" t="s">
        <v>82</v>
      </c>
      <c r="AW2575" s="14" t="s">
        <v>34</v>
      </c>
      <c r="AX2575" s="14" t="s">
        <v>74</v>
      </c>
      <c r="AY2575" s="255" t="s">
        <v>224</v>
      </c>
    </row>
    <row r="2576" s="13" customFormat="1">
      <c r="A2576" s="13"/>
      <c r="B2576" s="229"/>
      <c r="C2576" s="230"/>
      <c r="D2576" s="231" t="s">
        <v>268</v>
      </c>
      <c r="E2576" s="232" t="s">
        <v>19</v>
      </c>
      <c r="F2576" s="233" t="s">
        <v>2714</v>
      </c>
      <c r="G2576" s="230"/>
      <c r="H2576" s="234">
        <v>23.922000000000001</v>
      </c>
      <c r="I2576" s="235"/>
      <c r="J2576" s="230"/>
      <c r="K2576" s="230"/>
      <c r="L2576" s="236"/>
      <c r="M2576" s="237"/>
      <c r="N2576" s="238"/>
      <c r="O2576" s="238"/>
      <c r="P2576" s="238"/>
      <c r="Q2576" s="238"/>
      <c r="R2576" s="238"/>
      <c r="S2576" s="238"/>
      <c r="T2576" s="23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40" t="s">
        <v>268</v>
      </c>
      <c r="AU2576" s="240" t="s">
        <v>93</v>
      </c>
      <c r="AV2576" s="13" t="s">
        <v>93</v>
      </c>
      <c r="AW2576" s="13" t="s">
        <v>34</v>
      </c>
      <c r="AX2576" s="13" t="s">
        <v>74</v>
      </c>
      <c r="AY2576" s="240" t="s">
        <v>224</v>
      </c>
    </row>
    <row r="2577" s="15" customFormat="1">
      <c r="A2577" s="15"/>
      <c r="B2577" s="256"/>
      <c r="C2577" s="257"/>
      <c r="D2577" s="231" t="s">
        <v>268</v>
      </c>
      <c r="E2577" s="258" t="s">
        <v>19</v>
      </c>
      <c r="F2577" s="259" t="s">
        <v>300</v>
      </c>
      <c r="G2577" s="257"/>
      <c r="H2577" s="260">
        <v>504.61399999999998</v>
      </c>
      <c r="I2577" s="261"/>
      <c r="J2577" s="257"/>
      <c r="K2577" s="257"/>
      <c r="L2577" s="262"/>
      <c r="M2577" s="263"/>
      <c r="N2577" s="264"/>
      <c r="O2577" s="264"/>
      <c r="P2577" s="264"/>
      <c r="Q2577" s="264"/>
      <c r="R2577" s="264"/>
      <c r="S2577" s="264"/>
      <c r="T2577" s="265"/>
      <c r="U2577" s="15"/>
      <c r="V2577" s="15"/>
      <c r="W2577" s="15"/>
      <c r="X2577" s="15"/>
      <c r="Y2577" s="15"/>
      <c r="Z2577" s="15"/>
      <c r="AA2577" s="15"/>
      <c r="AB2577" s="15"/>
      <c r="AC2577" s="15"/>
      <c r="AD2577" s="15"/>
      <c r="AE2577" s="15"/>
      <c r="AT2577" s="266" t="s">
        <v>268</v>
      </c>
      <c r="AU2577" s="266" t="s">
        <v>93</v>
      </c>
      <c r="AV2577" s="15" t="s">
        <v>108</v>
      </c>
      <c r="AW2577" s="15" t="s">
        <v>34</v>
      </c>
      <c r="AX2577" s="15" t="s">
        <v>74</v>
      </c>
      <c r="AY2577" s="266" t="s">
        <v>224</v>
      </c>
    </row>
    <row r="2578" s="14" customFormat="1">
      <c r="A2578" s="14"/>
      <c r="B2578" s="246"/>
      <c r="C2578" s="247"/>
      <c r="D2578" s="231" t="s">
        <v>268</v>
      </c>
      <c r="E2578" s="248" t="s">
        <v>19</v>
      </c>
      <c r="F2578" s="249" t="s">
        <v>662</v>
      </c>
      <c r="G2578" s="247"/>
      <c r="H2578" s="248" t="s">
        <v>19</v>
      </c>
      <c r="I2578" s="250"/>
      <c r="J2578" s="247"/>
      <c r="K2578" s="247"/>
      <c r="L2578" s="251"/>
      <c r="M2578" s="252"/>
      <c r="N2578" s="253"/>
      <c r="O2578" s="253"/>
      <c r="P2578" s="253"/>
      <c r="Q2578" s="253"/>
      <c r="R2578" s="253"/>
      <c r="S2578" s="253"/>
      <c r="T2578" s="25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T2578" s="255" t="s">
        <v>268</v>
      </c>
      <c r="AU2578" s="255" t="s">
        <v>93</v>
      </c>
      <c r="AV2578" s="14" t="s">
        <v>82</v>
      </c>
      <c r="AW2578" s="14" t="s">
        <v>34</v>
      </c>
      <c r="AX2578" s="14" t="s">
        <v>74</v>
      </c>
      <c r="AY2578" s="255" t="s">
        <v>224</v>
      </c>
    </row>
    <row r="2579" s="14" customFormat="1">
      <c r="A2579" s="14"/>
      <c r="B2579" s="246"/>
      <c r="C2579" s="247"/>
      <c r="D2579" s="231" t="s">
        <v>268</v>
      </c>
      <c r="E2579" s="248" t="s">
        <v>19</v>
      </c>
      <c r="F2579" s="249" t="s">
        <v>2715</v>
      </c>
      <c r="G2579" s="247"/>
      <c r="H2579" s="248" t="s">
        <v>19</v>
      </c>
      <c r="I2579" s="250"/>
      <c r="J2579" s="247"/>
      <c r="K2579" s="247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268</v>
      </c>
      <c r="AU2579" s="255" t="s">
        <v>93</v>
      </c>
      <c r="AV2579" s="14" t="s">
        <v>82</v>
      </c>
      <c r="AW2579" s="14" t="s">
        <v>34</v>
      </c>
      <c r="AX2579" s="14" t="s">
        <v>74</v>
      </c>
      <c r="AY2579" s="255" t="s">
        <v>224</v>
      </c>
    </row>
    <row r="2580" s="13" customFormat="1">
      <c r="A2580" s="13"/>
      <c r="B2580" s="229"/>
      <c r="C2580" s="230"/>
      <c r="D2580" s="231" t="s">
        <v>268</v>
      </c>
      <c r="E2580" s="232" t="s">
        <v>19</v>
      </c>
      <c r="F2580" s="233" t="s">
        <v>2716</v>
      </c>
      <c r="G2580" s="230"/>
      <c r="H2580" s="234">
        <v>22.177</v>
      </c>
      <c r="I2580" s="235"/>
      <c r="J2580" s="230"/>
      <c r="K2580" s="230"/>
      <c r="L2580" s="236"/>
      <c r="M2580" s="237"/>
      <c r="N2580" s="238"/>
      <c r="O2580" s="238"/>
      <c r="P2580" s="238"/>
      <c r="Q2580" s="238"/>
      <c r="R2580" s="238"/>
      <c r="S2580" s="238"/>
      <c r="T2580" s="239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0" t="s">
        <v>268</v>
      </c>
      <c r="AU2580" s="240" t="s">
        <v>93</v>
      </c>
      <c r="AV2580" s="13" t="s">
        <v>93</v>
      </c>
      <c r="AW2580" s="13" t="s">
        <v>34</v>
      </c>
      <c r="AX2580" s="13" t="s">
        <v>74</v>
      </c>
      <c r="AY2580" s="240" t="s">
        <v>224</v>
      </c>
    </row>
    <row r="2581" s="14" customFormat="1">
      <c r="A2581" s="14"/>
      <c r="B2581" s="246"/>
      <c r="C2581" s="247"/>
      <c r="D2581" s="231" t="s">
        <v>268</v>
      </c>
      <c r="E2581" s="248" t="s">
        <v>19</v>
      </c>
      <c r="F2581" s="249" t="s">
        <v>2717</v>
      </c>
      <c r="G2581" s="247"/>
      <c r="H2581" s="248" t="s">
        <v>19</v>
      </c>
      <c r="I2581" s="250"/>
      <c r="J2581" s="247"/>
      <c r="K2581" s="247"/>
      <c r="L2581" s="251"/>
      <c r="M2581" s="252"/>
      <c r="N2581" s="253"/>
      <c r="O2581" s="253"/>
      <c r="P2581" s="253"/>
      <c r="Q2581" s="253"/>
      <c r="R2581" s="253"/>
      <c r="S2581" s="253"/>
      <c r="T2581" s="25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5" t="s">
        <v>268</v>
      </c>
      <c r="AU2581" s="255" t="s">
        <v>93</v>
      </c>
      <c r="AV2581" s="14" t="s">
        <v>82</v>
      </c>
      <c r="AW2581" s="14" t="s">
        <v>34</v>
      </c>
      <c r="AX2581" s="14" t="s">
        <v>74</v>
      </c>
      <c r="AY2581" s="255" t="s">
        <v>224</v>
      </c>
    </row>
    <row r="2582" s="13" customFormat="1">
      <c r="A2582" s="13"/>
      <c r="B2582" s="229"/>
      <c r="C2582" s="230"/>
      <c r="D2582" s="231" t="s">
        <v>268</v>
      </c>
      <c r="E2582" s="232" t="s">
        <v>19</v>
      </c>
      <c r="F2582" s="233" t="s">
        <v>2718</v>
      </c>
      <c r="G2582" s="230"/>
      <c r="H2582" s="234">
        <v>22.420000000000002</v>
      </c>
      <c r="I2582" s="235"/>
      <c r="J2582" s="230"/>
      <c r="K2582" s="230"/>
      <c r="L2582" s="236"/>
      <c r="M2582" s="237"/>
      <c r="N2582" s="238"/>
      <c r="O2582" s="238"/>
      <c r="P2582" s="238"/>
      <c r="Q2582" s="238"/>
      <c r="R2582" s="238"/>
      <c r="S2582" s="238"/>
      <c r="T2582" s="239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0" t="s">
        <v>268</v>
      </c>
      <c r="AU2582" s="240" t="s">
        <v>93</v>
      </c>
      <c r="AV2582" s="13" t="s">
        <v>93</v>
      </c>
      <c r="AW2582" s="13" t="s">
        <v>34</v>
      </c>
      <c r="AX2582" s="13" t="s">
        <v>74</v>
      </c>
      <c r="AY2582" s="240" t="s">
        <v>224</v>
      </c>
    </row>
    <row r="2583" s="14" customFormat="1">
      <c r="A2583" s="14"/>
      <c r="B2583" s="246"/>
      <c r="C2583" s="247"/>
      <c r="D2583" s="231" t="s">
        <v>268</v>
      </c>
      <c r="E2583" s="248" t="s">
        <v>19</v>
      </c>
      <c r="F2583" s="249" t="s">
        <v>2719</v>
      </c>
      <c r="G2583" s="247"/>
      <c r="H2583" s="248" t="s">
        <v>19</v>
      </c>
      <c r="I2583" s="250"/>
      <c r="J2583" s="247"/>
      <c r="K2583" s="247"/>
      <c r="L2583" s="251"/>
      <c r="M2583" s="252"/>
      <c r="N2583" s="253"/>
      <c r="O2583" s="253"/>
      <c r="P2583" s="253"/>
      <c r="Q2583" s="253"/>
      <c r="R2583" s="253"/>
      <c r="S2583" s="253"/>
      <c r="T2583" s="25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5" t="s">
        <v>268</v>
      </c>
      <c r="AU2583" s="255" t="s">
        <v>93</v>
      </c>
      <c r="AV2583" s="14" t="s">
        <v>82</v>
      </c>
      <c r="AW2583" s="14" t="s">
        <v>34</v>
      </c>
      <c r="AX2583" s="14" t="s">
        <v>74</v>
      </c>
      <c r="AY2583" s="255" t="s">
        <v>224</v>
      </c>
    </row>
    <row r="2584" s="13" customFormat="1">
      <c r="A2584" s="13"/>
      <c r="B2584" s="229"/>
      <c r="C2584" s="230"/>
      <c r="D2584" s="231" t="s">
        <v>268</v>
      </c>
      <c r="E2584" s="232" t="s">
        <v>19</v>
      </c>
      <c r="F2584" s="233" t="s">
        <v>2720</v>
      </c>
      <c r="G2584" s="230"/>
      <c r="H2584" s="234">
        <v>26.399999999999999</v>
      </c>
      <c r="I2584" s="235"/>
      <c r="J2584" s="230"/>
      <c r="K2584" s="230"/>
      <c r="L2584" s="236"/>
      <c r="M2584" s="237"/>
      <c r="N2584" s="238"/>
      <c r="O2584" s="238"/>
      <c r="P2584" s="238"/>
      <c r="Q2584" s="238"/>
      <c r="R2584" s="238"/>
      <c r="S2584" s="238"/>
      <c r="T2584" s="239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40" t="s">
        <v>268</v>
      </c>
      <c r="AU2584" s="240" t="s">
        <v>93</v>
      </c>
      <c r="AV2584" s="13" t="s">
        <v>93</v>
      </c>
      <c r="AW2584" s="13" t="s">
        <v>34</v>
      </c>
      <c r="AX2584" s="13" t="s">
        <v>74</v>
      </c>
      <c r="AY2584" s="240" t="s">
        <v>224</v>
      </c>
    </row>
    <row r="2585" s="14" customFormat="1">
      <c r="A2585" s="14"/>
      <c r="B2585" s="246"/>
      <c r="C2585" s="247"/>
      <c r="D2585" s="231" t="s">
        <v>268</v>
      </c>
      <c r="E2585" s="248" t="s">
        <v>19</v>
      </c>
      <c r="F2585" s="249" t="s">
        <v>2721</v>
      </c>
      <c r="G2585" s="247"/>
      <c r="H2585" s="248" t="s">
        <v>19</v>
      </c>
      <c r="I2585" s="250"/>
      <c r="J2585" s="247"/>
      <c r="K2585" s="247"/>
      <c r="L2585" s="251"/>
      <c r="M2585" s="252"/>
      <c r="N2585" s="253"/>
      <c r="O2585" s="253"/>
      <c r="P2585" s="253"/>
      <c r="Q2585" s="253"/>
      <c r="R2585" s="253"/>
      <c r="S2585" s="253"/>
      <c r="T2585" s="25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5" t="s">
        <v>268</v>
      </c>
      <c r="AU2585" s="255" t="s">
        <v>93</v>
      </c>
      <c r="AV2585" s="14" t="s">
        <v>82</v>
      </c>
      <c r="AW2585" s="14" t="s">
        <v>34</v>
      </c>
      <c r="AX2585" s="14" t="s">
        <v>74</v>
      </c>
      <c r="AY2585" s="255" t="s">
        <v>224</v>
      </c>
    </row>
    <row r="2586" s="13" customFormat="1">
      <c r="A2586" s="13"/>
      <c r="B2586" s="229"/>
      <c r="C2586" s="230"/>
      <c r="D2586" s="231" t="s">
        <v>268</v>
      </c>
      <c r="E2586" s="232" t="s">
        <v>19</v>
      </c>
      <c r="F2586" s="233" t="s">
        <v>2722</v>
      </c>
      <c r="G2586" s="230"/>
      <c r="H2586" s="234">
        <v>209.19499999999999</v>
      </c>
      <c r="I2586" s="235"/>
      <c r="J2586" s="230"/>
      <c r="K2586" s="230"/>
      <c r="L2586" s="236"/>
      <c r="M2586" s="237"/>
      <c r="N2586" s="238"/>
      <c r="O2586" s="238"/>
      <c r="P2586" s="238"/>
      <c r="Q2586" s="238"/>
      <c r="R2586" s="238"/>
      <c r="S2586" s="238"/>
      <c r="T2586" s="239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0" t="s">
        <v>268</v>
      </c>
      <c r="AU2586" s="240" t="s">
        <v>93</v>
      </c>
      <c r="AV2586" s="13" t="s">
        <v>93</v>
      </c>
      <c r="AW2586" s="13" t="s">
        <v>34</v>
      </c>
      <c r="AX2586" s="13" t="s">
        <v>74</v>
      </c>
      <c r="AY2586" s="240" t="s">
        <v>224</v>
      </c>
    </row>
    <row r="2587" s="14" customFormat="1">
      <c r="A2587" s="14"/>
      <c r="B2587" s="246"/>
      <c r="C2587" s="247"/>
      <c r="D2587" s="231" t="s">
        <v>268</v>
      </c>
      <c r="E2587" s="248" t="s">
        <v>19</v>
      </c>
      <c r="F2587" s="249" t="s">
        <v>2723</v>
      </c>
      <c r="G2587" s="247"/>
      <c r="H2587" s="248" t="s">
        <v>19</v>
      </c>
      <c r="I2587" s="250"/>
      <c r="J2587" s="247"/>
      <c r="K2587" s="247"/>
      <c r="L2587" s="251"/>
      <c r="M2587" s="252"/>
      <c r="N2587" s="253"/>
      <c r="O2587" s="253"/>
      <c r="P2587" s="253"/>
      <c r="Q2587" s="253"/>
      <c r="R2587" s="253"/>
      <c r="S2587" s="253"/>
      <c r="T2587" s="25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5" t="s">
        <v>268</v>
      </c>
      <c r="AU2587" s="255" t="s">
        <v>93</v>
      </c>
      <c r="AV2587" s="14" t="s">
        <v>82</v>
      </c>
      <c r="AW2587" s="14" t="s">
        <v>34</v>
      </c>
      <c r="AX2587" s="14" t="s">
        <v>74</v>
      </c>
      <c r="AY2587" s="255" t="s">
        <v>224</v>
      </c>
    </row>
    <row r="2588" s="13" customFormat="1">
      <c r="A2588" s="13"/>
      <c r="B2588" s="229"/>
      <c r="C2588" s="230"/>
      <c r="D2588" s="231" t="s">
        <v>268</v>
      </c>
      <c r="E2588" s="232" t="s">
        <v>19</v>
      </c>
      <c r="F2588" s="233" t="s">
        <v>2724</v>
      </c>
      <c r="G2588" s="230"/>
      <c r="H2588" s="234">
        <v>25.518000000000001</v>
      </c>
      <c r="I2588" s="235"/>
      <c r="J2588" s="230"/>
      <c r="K2588" s="230"/>
      <c r="L2588" s="236"/>
      <c r="M2588" s="237"/>
      <c r="N2588" s="238"/>
      <c r="O2588" s="238"/>
      <c r="P2588" s="238"/>
      <c r="Q2588" s="238"/>
      <c r="R2588" s="238"/>
      <c r="S2588" s="238"/>
      <c r="T2588" s="23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0" t="s">
        <v>268</v>
      </c>
      <c r="AU2588" s="240" t="s">
        <v>93</v>
      </c>
      <c r="AV2588" s="13" t="s">
        <v>93</v>
      </c>
      <c r="AW2588" s="13" t="s">
        <v>34</v>
      </c>
      <c r="AX2588" s="13" t="s">
        <v>74</v>
      </c>
      <c r="AY2588" s="240" t="s">
        <v>224</v>
      </c>
    </row>
    <row r="2589" s="14" customFormat="1">
      <c r="A2589" s="14"/>
      <c r="B2589" s="246"/>
      <c r="C2589" s="247"/>
      <c r="D2589" s="231" t="s">
        <v>268</v>
      </c>
      <c r="E2589" s="248" t="s">
        <v>19</v>
      </c>
      <c r="F2589" s="249" t="s">
        <v>2725</v>
      </c>
      <c r="G2589" s="247"/>
      <c r="H2589" s="248" t="s">
        <v>19</v>
      </c>
      <c r="I2589" s="250"/>
      <c r="J2589" s="247"/>
      <c r="K2589" s="247"/>
      <c r="L2589" s="251"/>
      <c r="M2589" s="252"/>
      <c r="N2589" s="253"/>
      <c r="O2589" s="253"/>
      <c r="P2589" s="253"/>
      <c r="Q2589" s="253"/>
      <c r="R2589" s="253"/>
      <c r="S2589" s="253"/>
      <c r="T2589" s="25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5" t="s">
        <v>268</v>
      </c>
      <c r="AU2589" s="255" t="s">
        <v>93</v>
      </c>
      <c r="AV2589" s="14" t="s">
        <v>82</v>
      </c>
      <c r="AW2589" s="14" t="s">
        <v>34</v>
      </c>
      <c r="AX2589" s="14" t="s">
        <v>74</v>
      </c>
      <c r="AY2589" s="255" t="s">
        <v>224</v>
      </c>
    </row>
    <row r="2590" s="13" customFormat="1">
      <c r="A2590" s="13"/>
      <c r="B2590" s="229"/>
      <c r="C2590" s="230"/>
      <c r="D2590" s="231" t="s">
        <v>268</v>
      </c>
      <c r="E2590" s="232" t="s">
        <v>19</v>
      </c>
      <c r="F2590" s="233" t="s">
        <v>2726</v>
      </c>
      <c r="G2590" s="230"/>
      <c r="H2590" s="234">
        <v>134.517</v>
      </c>
      <c r="I2590" s="235"/>
      <c r="J2590" s="230"/>
      <c r="K2590" s="230"/>
      <c r="L2590" s="236"/>
      <c r="M2590" s="237"/>
      <c r="N2590" s="238"/>
      <c r="O2590" s="238"/>
      <c r="P2590" s="238"/>
      <c r="Q2590" s="238"/>
      <c r="R2590" s="238"/>
      <c r="S2590" s="238"/>
      <c r="T2590" s="23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0" t="s">
        <v>268</v>
      </c>
      <c r="AU2590" s="240" t="s">
        <v>93</v>
      </c>
      <c r="AV2590" s="13" t="s">
        <v>93</v>
      </c>
      <c r="AW2590" s="13" t="s">
        <v>34</v>
      </c>
      <c r="AX2590" s="13" t="s">
        <v>74</v>
      </c>
      <c r="AY2590" s="240" t="s">
        <v>224</v>
      </c>
    </row>
    <row r="2591" s="14" customFormat="1">
      <c r="A2591" s="14"/>
      <c r="B2591" s="246"/>
      <c r="C2591" s="247"/>
      <c r="D2591" s="231" t="s">
        <v>268</v>
      </c>
      <c r="E2591" s="248" t="s">
        <v>19</v>
      </c>
      <c r="F2591" s="249" t="s">
        <v>2727</v>
      </c>
      <c r="G2591" s="247"/>
      <c r="H2591" s="248" t="s">
        <v>19</v>
      </c>
      <c r="I2591" s="250"/>
      <c r="J2591" s="247"/>
      <c r="K2591" s="247"/>
      <c r="L2591" s="251"/>
      <c r="M2591" s="252"/>
      <c r="N2591" s="253"/>
      <c r="O2591" s="253"/>
      <c r="P2591" s="253"/>
      <c r="Q2591" s="253"/>
      <c r="R2591" s="253"/>
      <c r="S2591" s="253"/>
      <c r="T2591" s="25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5" t="s">
        <v>268</v>
      </c>
      <c r="AU2591" s="255" t="s">
        <v>93</v>
      </c>
      <c r="AV2591" s="14" t="s">
        <v>82</v>
      </c>
      <c r="AW2591" s="14" t="s">
        <v>34</v>
      </c>
      <c r="AX2591" s="14" t="s">
        <v>74</v>
      </c>
      <c r="AY2591" s="255" t="s">
        <v>224</v>
      </c>
    </row>
    <row r="2592" s="13" customFormat="1">
      <c r="A2592" s="13"/>
      <c r="B2592" s="229"/>
      <c r="C2592" s="230"/>
      <c r="D2592" s="231" t="s">
        <v>268</v>
      </c>
      <c r="E2592" s="232" t="s">
        <v>19</v>
      </c>
      <c r="F2592" s="233" t="s">
        <v>2720</v>
      </c>
      <c r="G2592" s="230"/>
      <c r="H2592" s="234">
        <v>26.399999999999999</v>
      </c>
      <c r="I2592" s="235"/>
      <c r="J2592" s="230"/>
      <c r="K2592" s="230"/>
      <c r="L2592" s="236"/>
      <c r="M2592" s="237"/>
      <c r="N2592" s="238"/>
      <c r="O2592" s="238"/>
      <c r="P2592" s="238"/>
      <c r="Q2592" s="238"/>
      <c r="R2592" s="238"/>
      <c r="S2592" s="238"/>
      <c r="T2592" s="239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0" t="s">
        <v>268</v>
      </c>
      <c r="AU2592" s="240" t="s">
        <v>93</v>
      </c>
      <c r="AV2592" s="13" t="s">
        <v>93</v>
      </c>
      <c r="AW2592" s="13" t="s">
        <v>34</v>
      </c>
      <c r="AX2592" s="13" t="s">
        <v>74</v>
      </c>
      <c r="AY2592" s="240" t="s">
        <v>224</v>
      </c>
    </row>
    <row r="2593" s="15" customFormat="1">
      <c r="A2593" s="15"/>
      <c r="B2593" s="256"/>
      <c r="C2593" s="257"/>
      <c r="D2593" s="231" t="s">
        <v>268</v>
      </c>
      <c r="E2593" s="258" t="s">
        <v>19</v>
      </c>
      <c r="F2593" s="259" t="s">
        <v>300</v>
      </c>
      <c r="G2593" s="257"/>
      <c r="H2593" s="260">
        <v>466.62700000000001</v>
      </c>
      <c r="I2593" s="261"/>
      <c r="J2593" s="257"/>
      <c r="K2593" s="257"/>
      <c r="L2593" s="262"/>
      <c r="M2593" s="263"/>
      <c r="N2593" s="264"/>
      <c r="O2593" s="264"/>
      <c r="P2593" s="264"/>
      <c r="Q2593" s="264"/>
      <c r="R2593" s="264"/>
      <c r="S2593" s="264"/>
      <c r="T2593" s="265"/>
      <c r="U2593" s="15"/>
      <c r="V2593" s="15"/>
      <c r="W2593" s="15"/>
      <c r="X2593" s="15"/>
      <c r="Y2593" s="15"/>
      <c r="Z2593" s="15"/>
      <c r="AA2593" s="15"/>
      <c r="AB2593" s="15"/>
      <c r="AC2593" s="15"/>
      <c r="AD2593" s="15"/>
      <c r="AE2593" s="15"/>
      <c r="AT2593" s="266" t="s">
        <v>268</v>
      </c>
      <c r="AU2593" s="266" t="s">
        <v>93</v>
      </c>
      <c r="AV2593" s="15" t="s">
        <v>108</v>
      </c>
      <c r="AW2593" s="15" t="s">
        <v>34</v>
      </c>
      <c r="AX2593" s="15" t="s">
        <v>74</v>
      </c>
      <c r="AY2593" s="266" t="s">
        <v>224</v>
      </c>
    </row>
    <row r="2594" s="14" customFormat="1">
      <c r="A2594" s="14"/>
      <c r="B2594" s="246"/>
      <c r="C2594" s="247"/>
      <c r="D2594" s="231" t="s">
        <v>268</v>
      </c>
      <c r="E2594" s="248" t="s">
        <v>19</v>
      </c>
      <c r="F2594" s="249" t="s">
        <v>664</v>
      </c>
      <c r="G2594" s="247"/>
      <c r="H2594" s="248" t="s">
        <v>19</v>
      </c>
      <c r="I2594" s="250"/>
      <c r="J2594" s="247"/>
      <c r="K2594" s="247"/>
      <c r="L2594" s="251"/>
      <c r="M2594" s="252"/>
      <c r="N2594" s="253"/>
      <c r="O2594" s="253"/>
      <c r="P2594" s="253"/>
      <c r="Q2594" s="253"/>
      <c r="R2594" s="253"/>
      <c r="S2594" s="253"/>
      <c r="T2594" s="25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5" t="s">
        <v>268</v>
      </c>
      <c r="AU2594" s="255" t="s">
        <v>93</v>
      </c>
      <c r="AV2594" s="14" t="s">
        <v>82</v>
      </c>
      <c r="AW2594" s="14" t="s">
        <v>34</v>
      </c>
      <c r="AX2594" s="14" t="s">
        <v>74</v>
      </c>
      <c r="AY2594" s="255" t="s">
        <v>224</v>
      </c>
    </row>
    <row r="2595" s="14" customFormat="1">
      <c r="A2595" s="14"/>
      <c r="B2595" s="246"/>
      <c r="C2595" s="247"/>
      <c r="D2595" s="231" t="s">
        <v>268</v>
      </c>
      <c r="E2595" s="248" t="s">
        <v>19</v>
      </c>
      <c r="F2595" s="249" t="s">
        <v>2728</v>
      </c>
      <c r="G2595" s="247"/>
      <c r="H2595" s="248" t="s">
        <v>19</v>
      </c>
      <c r="I2595" s="250"/>
      <c r="J2595" s="247"/>
      <c r="K2595" s="247"/>
      <c r="L2595" s="251"/>
      <c r="M2595" s="252"/>
      <c r="N2595" s="253"/>
      <c r="O2595" s="253"/>
      <c r="P2595" s="253"/>
      <c r="Q2595" s="253"/>
      <c r="R2595" s="253"/>
      <c r="S2595" s="253"/>
      <c r="T2595" s="25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5" t="s">
        <v>268</v>
      </c>
      <c r="AU2595" s="255" t="s">
        <v>93</v>
      </c>
      <c r="AV2595" s="14" t="s">
        <v>82</v>
      </c>
      <c r="AW2595" s="14" t="s">
        <v>34</v>
      </c>
      <c r="AX2595" s="14" t="s">
        <v>74</v>
      </c>
      <c r="AY2595" s="255" t="s">
        <v>224</v>
      </c>
    </row>
    <row r="2596" s="13" customFormat="1">
      <c r="A2596" s="13"/>
      <c r="B2596" s="229"/>
      <c r="C2596" s="230"/>
      <c r="D2596" s="231" t="s">
        <v>268</v>
      </c>
      <c r="E2596" s="232" t="s">
        <v>19</v>
      </c>
      <c r="F2596" s="233" t="s">
        <v>2729</v>
      </c>
      <c r="G2596" s="230"/>
      <c r="H2596" s="234">
        <v>179.356</v>
      </c>
      <c r="I2596" s="235"/>
      <c r="J2596" s="230"/>
      <c r="K2596" s="230"/>
      <c r="L2596" s="236"/>
      <c r="M2596" s="237"/>
      <c r="N2596" s="238"/>
      <c r="O2596" s="238"/>
      <c r="P2596" s="238"/>
      <c r="Q2596" s="238"/>
      <c r="R2596" s="238"/>
      <c r="S2596" s="238"/>
      <c r="T2596" s="23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0" t="s">
        <v>268</v>
      </c>
      <c r="AU2596" s="240" t="s">
        <v>93</v>
      </c>
      <c r="AV2596" s="13" t="s">
        <v>93</v>
      </c>
      <c r="AW2596" s="13" t="s">
        <v>34</v>
      </c>
      <c r="AX2596" s="13" t="s">
        <v>74</v>
      </c>
      <c r="AY2596" s="240" t="s">
        <v>224</v>
      </c>
    </row>
    <row r="2597" s="14" customFormat="1">
      <c r="A2597" s="14"/>
      <c r="B2597" s="246"/>
      <c r="C2597" s="247"/>
      <c r="D2597" s="231" t="s">
        <v>268</v>
      </c>
      <c r="E2597" s="248" t="s">
        <v>19</v>
      </c>
      <c r="F2597" s="249" t="s">
        <v>2730</v>
      </c>
      <c r="G2597" s="247"/>
      <c r="H2597" s="248" t="s">
        <v>19</v>
      </c>
      <c r="I2597" s="250"/>
      <c r="J2597" s="247"/>
      <c r="K2597" s="247"/>
      <c r="L2597" s="251"/>
      <c r="M2597" s="252"/>
      <c r="N2597" s="253"/>
      <c r="O2597" s="253"/>
      <c r="P2597" s="253"/>
      <c r="Q2597" s="253"/>
      <c r="R2597" s="253"/>
      <c r="S2597" s="253"/>
      <c r="T2597" s="25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5" t="s">
        <v>268</v>
      </c>
      <c r="AU2597" s="255" t="s">
        <v>93</v>
      </c>
      <c r="AV2597" s="14" t="s">
        <v>82</v>
      </c>
      <c r="AW2597" s="14" t="s">
        <v>34</v>
      </c>
      <c r="AX2597" s="14" t="s">
        <v>74</v>
      </c>
      <c r="AY2597" s="255" t="s">
        <v>224</v>
      </c>
    </row>
    <row r="2598" s="13" customFormat="1">
      <c r="A2598" s="13"/>
      <c r="B2598" s="229"/>
      <c r="C2598" s="230"/>
      <c r="D2598" s="231" t="s">
        <v>268</v>
      </c>
      <c r="E2598" s="232" t="s">
        <v>19</v>
      </c>
      <c r="F2598" s="233" t="s">
        <v>2731</v>
      </c>
      <c r="G2598" s="230"/>
      <c r="H2598" s="234">
        <v>25.504999999999999</v>
      </c>
      <c r="I2598" s="235"/>
      <c r="J2598" s="230"/>
      <c r="K2598" s="230"/>
      <c r="L2598" s="236"/>
      <c r="M2598" s="237"/>
      <c r="N2598" s="238"/>
      <c r="O2598" s="238"/>
      <c r="P2598" s="238"/>
      <c r="Q2598" s="238"/>
      <c r="R2598" s="238"/>
      <c r="S2598" s="238"/>
      <c r="T2598" s="239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0" t="s">
        <v>268</v>
      </c>
      <c r="AU2598" s="240" t="s">
        <v>93</v>
      </c>
      <c r="AV2598" s="13" t="s">
        <v>93</v>
      </c>
      <c r="AW2598" s="13" t="s">
        <v>34</v>
      </c>
      <c r="AX2598" s="13" t="s">
        <v>74</v>
      </c>
      <c r="AY2598" s="240" t="s">
        <v>224</v>
      </c>
    </row>
    <row r="2599" s="14" customFormat="1">
      <c r="A2599" s="14"/>
      <c r="B2599" s="246"/>
      <c r="C2599" s="247"/>
      <c r="D2599" s="231" t="s">
        <v>268</v>
      </c>
      <c r="E2599" s="248" t="s">
        <v>19</v>
      </c>
      <c r="F2599" s="249" t="s">
        <v>2732</v>
      </c>
      <c r="G2599" s="247"/>
      <c r="H2599" s="248" t="s">
        <v>19</v>
      </c>
      <c r="I2599" s="250"/>
      <c r="J2599" s="247"/>
      <c r="K2599" s="247"/>
      <c r="L2599" s="251"/>
      <c r="M2599" s="252"/>
      <c r="N2599" s="253"/>
      <c r="O2599" s="253"/>
      <c r="P2599" s="253"/>
      <c r="Q2599" s="253"/>
      <c r="R2599" s="253"/>
      <c r="S2599" s="253"/>
      <c r="T2599" s="25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5" t="s">
        <v>268</v>
      </c>
      <c r="AU2599" s="255" t="s">
        <v>93</v>
      </c>
      <c r="AV2599" s="14" t="s">
        <v>82</v>
      </c>
      <c r="AW2599" s="14" t="s">
        <v>34</v>
      </c>
      <c r="AX2599" s="14" t="s">
        <v>74</v>
      </c>
      <c r="AY2599" s="255" t="s">
        <v>224</v>
      </c>
    </row>
    <row r="2600" s="13" customFormat="1">
      <c r="A2600" s="13"/>
      <c r="B2600" s="229"/>
      <c r="C2600" s="230"/>
      <c r="D2600" s="231" t="s">
        <v>268</v>
      </c>
      <c r="E2600" s="232" t="s">
        <v>19</v>
      </c>
      <c r="F2600" s="233" t="s">
        <v>2733</v>
      </c>
      <c r="G2600" s="230"/>
      <c r="H2600" s="234">
        <v>52.799999999999997</v>
      </c>
      <c r="I2600" s="235"/>
      <c r="J2600" s="230"/>
      <c r="K2600" s="230"/>
      <c r="L2600" s="236"/>
      <c r="M2600" s="237"/>
      <c r="N2600" s="238"/>
      <c r="O2600" s="238"/>
      <c r="P2600" s="238"/>
      <c r="Q2600" s="238"/>
      <c r="R2600" s="238"/>
      <c r="S2600" s="238"/>
      <c r="T2600" s="239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0" t="s">
        <v>268</v>
      </c>
      <c r="AU2600" s="240" t="s">
        <v>93</v>
      </c>
      <c r="AV2600" s="13" t="s">
        <v>93</v>
      </c>
      <c r="AW2600" s="13" t="s">
        <v>34</v>
      </c>
      <c r="AX2600" s="13" t="s">
        <v>74</v>
      </c>
      <c r="AY2600" s="240" t="s">
        <v>224</v>
      </c>
    </row>
    <row r="2601" s="14" customFormat="1">
      <c r="A2601" s="14"/>
      <c r="B2601" s="246"/>
      <c r="C2601" s="247"/>
      <c r="D2601" s="231" t="s">
        <v>268</v>
      </c>
      <c r="E2601" s="248" t="s">
        <v>19</v>
      </c>
      <c r="F2601" s="249" t="s">
        <v>2734</v>
      </c>
      <c r="G2601" s="247"/>
      <c r="H2601" s="248" t="s">
        <v>19</v>
      </c>
      <c r="I2601" s="250"/>
      <c r="J2601" s="247"/>
      <c r="K2601" s="247"/>
      <c r="L2601" s="251"/>
      <c r="M2601" s="252"/>
      <c r="N2601" s="253"/>
      <c r="O2601" s="253"/>
      <c r="P2601" s="253"/>
      <c r="Q2601" s="253"/>
      <c r="R2601" s="253"/>
      <c r="S2601" s="253"/>
      <c r="T2601" s="25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5" t="s">
        <v>268</v>
      </c>
      <c r="AU2601" s="255" t="s">
        <v>93</v>
      </c>
      <c r="AV2601" s="14" t="s">
        <v>82</v>
      </c>
      <c r="AW2601" s="14" t="s">
        <v>34</v>
      </c>
      <c r="AX2601" s="14" t="s">
        <v>74</v>
      </c>
      <c r="AY2601" s="255" t="s">
        <v>224</v>
      </c>
    </row>
    <row r="2602" s="13" customFormat="1">
      <c r="A2602" s="13"/>
      <c r="B2602" s="229"/>
      <c r="C2602" s="230"/>
      <c r="D2602" s="231" t="s">
        <v>268</v>
      </c>
      <c r="E2602" s="232" t="s">
        <v>19</v>
      </c>
      <c r="F2602" s="233" t="s">
        <v>2722</v>
      </c>
      <c r="G2602" s="230"/>
      <c r="H2602" s="234">
        <v>209.19499999999999</v>
      </c>
      <c r="I2602" s="235"/>
      <c r="J2602" s="230"/>
      <c r="K2602" s="230"/>
      <c r="L2602" s="236"/>
      <c r="M2602" s="237"/>
      <c r="N2602" s="238"/>
      <c r="O2602" s="238"/>
      <c r="P2602" s="238"/>
      <c r="Q2602" s="238"/>
      <c r="R2602" s="238"/>
      <c r="S2602" s="238"/>
      <c r="T2602" s="23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0" t="s">
        <v>268</v>
      </c>
      <c r="AU2602" s="240" t="s">
        <v>93</v>
      </c>
      <c r="AV2602" s="13" t="s">
        <v>93</v>
      </c>
      <c r="AW2602" s="13" t="s">
        <v>34</v>
      </c>
      <c r="AX2602" s="13" t="s">
        <v>74</v>
      </c>
      <c r="AY2602" s="240" t="s">
        <v>224</v>
      </c>
    </row>
    <row r="2603" s="15" customFormat="1">
      <c r="A2603" s="15"/>
      <c r="B2603" s="256"/>
      <c r="C2603" s="257"/>
      <c r="D2603" s="231" t="s">
        <v>268</v>
      </c>
      <c r="E2603" s="258" t="s">
        <v>19</v>
      </c>
      <c r="F2603" s="259" t="s">
        <v>300</v>
      </c>
      <c r="G2603" s="257"/>
      <c r="H2603" s="260">
        <v>466.85599999999999</v>
      </c>
      <c r="I2603" s="261"/>
      <c r="J2603" s="257"/>
      <c r="K2603" s="257"/>
      <c r="L2603" s="262"/>
      <c r="M2603" s="263"/>
      <c r="N2603" s="264"/>
      <c r="O2603" s="264"/>
      <c r="P2603" s="264"/>
      <c r="Q2603" s="264"/>
      <c r="R2603" s="264"/>
      <c r="S2603" s="264"/>
      <c r="T2603" s="265"/>
      <c r="U2603" s="15"/>
      <c r="V2603" s="15"/>
      <c r="W2603" s="15"/>
      <c r="X2603" s="15"/>
      <c r="Y2603" s="15"/>
      <c r="Z2603" s="15"/>
      <c r="AA2603" s="15"/>
      <c r="AB2603" s="15"/>
      <c r="AC2603" s="15"/>
      <c r="AD2603" s="15"/>
      <c r="AE2603" s="15"/>
      <c r="AT2603" s="266" t="s">
        <v>268</v>
      </c>
      <c r="AU2603" s="266" t="s">
        <v>93</v>
      </c>
      <c r="AV2603" s="15" t="s">
        <v>108</v>
      </c>
      <c r="AW2603" s="15" t="s">
        <v>34</v>
      </c>
      <c r="AX2603" s="15" t="s">
        <v>74</v>
      </c>
      <c r="AY2603" s="266" t="s">
        <v>224</v>
      </c>
    </row>
    <row r="2604" s="14" customFormat="1">
      <c r="A2604" s="14"/>
      <c r="B2604" s="246"/>
      <c r="C2604" s="247"/>
      <c r="D2604" s="231" t="s">
        <v>268</v>
      </c>
      <c r="E2604" s="248" t="s">
        <v>19</v>
      </c>
      <c r="F2604" s="249" t="s">
        <v>665</v>
      </c>
      <c r="G2604" s="247"/>
      <c r="H2604" s="248" t="s">
        <v>19</v>
      </c>
      <c r="I2604" s="250"/>
      <c r="J2604" s="247"/>
      <c r="K2604" s="247"/>
      <c r="L2604" s="251"/>
      <c r="M2604" s="252"/>
      <c r="N2604" s="253"/>
      <c r="O2604" s="253"/>
      <c r="P2604" s="253"/>
      <c r="Q2604" s="253"/>
      <c r="R2604" s="253"/>
      <c r="S2604" s="253"/>
      <c r="T2604" s="25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T2604" s="255" t="s">
        <v>268</v>
      </c>
      <c r="AU2604" s="255" t="s">
        <v>93</v>
      </c>
      <c r="AV2604" s="14" t="s">
        <v>82</v>
      </c>
      <c r="AW2604" s="14" t="s">
        <v>34</v>
      </c>
      <c r="AX2604" s="14" t="s">
        <v>74</v>
      </c>
      <c r="AY2604" s="255" t="s">
        <v>224</v>
      </c>
    </row>
    <row r="2605" s="14" customFormat="1">
      <c r="A2605" s="14"/>
      <c r="B2605" s="246"/>
      <c r="C2605" s="247"/>
      <c r="D2605" s="231" t="s">
        <v>268</v>
      </c>
      <c r="E2605" s="248" t="s">
        <v>19</v>
      </c>
      <c r="F2605" s="249" t="s">
        <v>2735</v>
      </c>
      <c r="G2605" s="247"/>
      <c r="H2605" s="248" t="s">
        <v>19</v>
      </c>
      <c r="I2605" s="250"/>
      <c r="J2605" s="247"/>
      <c r="K2605" s="247"/>
      <c r="L2605" s="251"/>
      <c r="M2605" s="252"/>
      <c r="N2605" s="253"/>
      <c r="O2605" s="253"/>
      <c r="P2605" s="253"/>
      <c r="Q2605" s="253"/>
      <c r="R2605" s="253"/>
      <c r="S2605" s="253"/>
      <c r="T2605" s="25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5" t="s">
        <v>268</v>
      </c>
      <c r="AU2605" s="255" t="s">
        <v>93</v>
      </c>
      <c r="AV2605" s="14" t="s">
        <v>82</v>
      </c>
      <c r="AW2605" s="14" t="s">
        <v>34</v>
      </c>
      <c r="AX2605" s="14" t="s">
        <v>74</v>
      </c>
      <c r="AY2605" s="255" t="s">
        <v>224</v>
      </c>
    </row>
    <row r="2606" s="13" customFormat="1">
      <c r="A2606" s="13"/>
      <c r="B2606" s="229"/>
      <c r="C2606" s="230"/>
      <c r="D2606" s="231" t="s">
        <v>268</v>
      </c>
      <c r="E2606" s="232" t="s">
        <v>19</v>
      </c>
      <c r="F2606" s="233" t="s">
        <v>2736</v>
      </c>
      <c r="G2606" s="230"/>
      <c r="H2606" s="234">
        <v>112.098</v>
      </c>
      <c r="I2606" s="235"/>
      <c r="J2606" s="230"/>
      <c r="K2606" s="230"/>
      <c r="L2606" s="236"/>
      <c r="M2606" s="237"/>
      <c r="N2606" s="238"/>
      <c r="O2606" s="238"/>
      <c r="P2606" s="238"/>
      <c r="Q2606" s="238"/>
      <c r="R2606" s="238"/>
      <c r="S2606" s="238"/>
      <c r="T2606" s="239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40" t="s">
        <v>268</v>
      </c>
      <c r="AU2606" s="240" t="s">
        <v>93</v>
      </c>
      <c r="AV2606" s="13" t="s">
        <v>93</v>
      </c>
      <c r="AW2606" s="13" t="s">
        <v>34</v>
      </c>
      <c r="AX2606" s="13" t="s">
        <v>74</v>
      </c>
      <c r="AY2606" s="240" t="s">
        <v>224</v>
      </c>
    </row>
    <row r="2607" s="14" customFormat="1">
      <c r="A2607" s="14"/>
      <c r="B2607" s="246"/>
      <c r="C2607" s="247"/>
      <c r="D2607" s="231" t="s">
        <v>268</v>
      </c>
      <c r="E2607" s="248" t="s">
        <v>19</v>
      </c>
      <c r="F2607" s="249" t="s">
        <v>2737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268</v>
      </c>
      <c r="AU2607" s="255" t="s">
        <v>93</v>
      </c>
      <c r="AV2607" s="14" t="s">
        <v>82</v>
      </c>
      <c r="AW2607" s="14" t="s">
        <v>34</v>
      </c>
      <c r="AX2607" s="14" t="s">
        <v>74</v>
      </c>
      <c r="AY2607" s="255" t="s">
        <v>224</v>
      </c>
    </row>
    <row r="2608" s="13" customFormat="1">
      <c r="A2608" s="13"/>
      <c r="B2608" s="229"/>
      <c r="C2608" s="230"/>
      <c r="D2608" s="231" t="s">
        <v>268</v>
      </c>
      <c r="E2608" s="232" t="s">
        <v>19</v>
      </c>
      <c r="F2608" s="233" t="s">
        <v>2731</v>
      </c>
      <c r="G2608" s="230"/>
      <c r="H2608" s="234">
        <v>25.504999999999999</v>
      </c>
      <c r="I2608" s="235"/>
      <c r="J2608" s="230"/>
      <c r="K2608" s="230"/>
      <c r="L2608" s="236"/>
      <c r="M2608" s="237"/>
      <c r="N2608" s="238"/>
      <c r="O2608" s="238"/>
      <c r="P2608" s="238"/>
      <c r="Q2608" s="238"/>
      <c r="R2608" s="238"/>
      <c r="S2608" s="238"/>
      <c r="T2608" s="239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40" t="s">
        <v>268</v>
      </c>
      <c r="AU2608" s="240" t="s">
        <v>93</v>
      </c>
      <c r="AV2608" s="13" t="s">
        <v>93</v>
      </c>
      <c r="AW2608" s="13" t="s">
        <v>34</v>
      </c>
      <c r="AX2608" s="13" t="s">
        <v>74</v>
      </c>
      <c r="AY2608" s="240" t="s">
        <v>224</v>
      </c>
    </row>
    <row r="2609" s="14" customFormat="1">
      <c r="A2609" s="14"/>
      <c r="B2609" s="246"/>
      <c r="C2609" s="247"/>
      <c r="D2609" s="231" t="s">
        <v>268</v>
      </c>
      <c r="E2609" s="248" t="s">
        <v>19</v>
      </c>
      <c r="F2609" s="249" t="s">
        <v>2738</v>
      </c>
      <c r="G2609" s="247"/>
      <c r="H2609" s="248" t="s">
        <v>19</v>
      </c>
      <c r="I2609" s="250"/>
      <c r="J2609" s="247"/>
      <c r="K2609" s="247"/>
      <c r="L2609" s="251"/>
      <c r="M2609" s="252"/>
      <c r="N2609" s="253"/>
      <c r="O2609" s="253"/>
      <c r="P2609" s="253"/>
      <c r="Q2609" s="253"/>
      <c r="R2609" s="253"/>
      <c r="S2609" s="253"/>
      <c r="T2609" s="25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5" t="s">
        <v>268</v>
      </c>
      <c r="AU2609" s="255" t="s">
        <v>93</v>
      </c>
      <c r="AV2609" s="14" t="s">
        <v>82</v>
      </c>
      <c r="AW2609" s="14" t="s">
        <v>34</v>
      </c>
      <c r="AX2609" s="14" t="s">
        <v>74</v>
      </c>
      <c r="AY2609" s="255" t="s">
        <v>224</v>
      </c>
    </row>
    <row r="2610" s="13" customFormat="1">
      <c r="A2610" s="13"/>
      <c r="B2610" s="229"/>
      <c r="C2610" s="230"/>
      <c r="D2610" s="231" t="s">
        <v>268</v>
      </c>
      <c r="E2610" s="232" t="s">
        <v>19</v>
      </c>
      <c r="F2610" s="233" t="s">
        <v>2739</v>
      </c>
      <c r="G2610" s="230"/>
      <c r="H2610" s="234">
        <v>52.560000000000002</v>
      </c>
      <c r="I2610" s="235"/>
      <c r="J2610" s="230"/>
      <c r="K2610" s="230"/>
      <c r="L2610" s="236"/>
      <c r="M2610" s="237"/>
      <c r="N2610" s="238"/>
      <c r="O2610" s="238"/>
      <c r="P2610" s="238"/>
      <c r="Q2610" s="238"/>
      <c r="R2610" s="238"/>
      <c r="S2610" s="238"/>
      <c r="T2610" s="239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40" t="s">
        <v>268</v>
      </c>
      <c r="AU2610" s="240" t="s">
        <v>93</v>
      </c>
      <c r="AV2610" s="13" t="s">
        <v>93</v>
      </c>
      <c r="AW2610" s="13" t="s">
        <v>34</v>
      </c>
      <c r="AX2610" s="13" t="s">
        <v>74</v>
      </c>
      <c r="AY2610" s="240" t="s">
        <v>224</v>
      </c>
    </row>
    <row r="2611" s="14" customFormat="1">
      <c r="A2611" s="14"/>
      <c r="B2611" s="246"/>
      <c r="C2611" s="247"/>
      <c r="D2611" s="231" t="s">
        <v>268</v>
      </c>
      <c r="E2611" s="248" t="s">
        <v>19</v>
      </c>
      <c r="F2611" s="249" t="s">
        <v>2740</v>
      </c>
      <c r="G2611" s="247"/>
      <c r="H2611" s="248" t="s">
        <v>19</v>
      </c>
      <c r="I2611" s="250"/>
      <c r="J2611" s="247"/>
      <c r="K2611" s="247"/>
      <c r="L2611" s="251"/>
      <c r="M2611" s="252"/>
      <c r="N2611" s="253"/>
      <c r="O2611" s="253"/>
      <c r="P2611" s="253"/>
      <c r="Q2611" s="253"/>
      <c r="R2611" s="253"/>
      <c r="S2611" s="253"/>
      <c r="T2611" s="25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5" t="s">
        <v>268</v>
      </c>
      <c r="AU2611" s="255" t="s">
        <v>93</v>
      </c>
      <c r="AV2611" s="14" t="s">
        <v>82</v>
      </c>
      <c r="AW2611" s="14" t="s">
        <v>34</v>
      </c>
      <c r="AX2611" s="14" t="s">
        <v>74</v>
      </c>
      <c r="AY2611" s="255" t="s">
        <v>224</v>
      </c>
    </row>
    <row r="2612" s="13" customFormat="1">
      <c r="A2612" s="13"/>
      <c r="B2612" s="229"/>
      <c r="C2612" s="230"/>
      <c r="D2612" s="231" t="s">
        <v>268</v>
      </c>
      <c r="E2612" s="232" t="s">
        <v>19</v>
      </c>
      <c r="F2612" s="233" t="s">
        <v>2722</v>
      </c>
      <c r="G2612" s="230"/>
      <c r="H2612" s="234">
        <v>209.19499999999999</v>
      </c>
      <c r="I2612" s="235"/>
      <c r="J2612" s="230"/>
      <c r="K2612" s="230"/>
      <c r="L2612" s="236"/>
      <c r="M2612" s="237"/>
      <c r="N2612" s="238"/>
      <c r="O2612" s="238"/>
      <c r="P2612" s="238"/>
      <c r="Q2612" s="238"/>
      <c r="R2612" s="238"/>
      <c r="S2612" s="238"/>
      <c r="T2612" s="239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40" t="s">
        <v>268</v>
      </c>
      <c r="AU2612" s="240" t="s">
        <v>93</v>
      </c>
      <c r="AV2612" s="13" t="s">
        <v>93</v>
      </c>
      <c r="AW2612" s="13" t="s">
        <v>34</v>
      </c>
      <c r="AX2612" s="13" t="s">
        <v>74</v>
      </c>
      <c r="AY2612" s="240" t="s">
        <v>224</v>
      </c>
    </row>
    <row r="2613" s="15" customFormat="1">
      <c r="A2613" s="15"/>
      <c r="B2613" s="256"/>
      <c r="C2613" s="257"/>
      <c r="D2613" s="231" t="s">
        <v>268</v>
      </c>
      <c r="E2613" s="258" t="s">
        <v>19</v>
      </c>
      <c r="F2613" s="259" t="s">
        <v>300</v>
      </c>
      <c r="G2613" s="257"/>
      <c r="H2613" s="260">
        <v>399.358</v>
      </c>
      <c r="I2613" s="261"/>
      <c r="J2613" s="257"/>
      <c r="K2613" s="257"/>
      <c r="L2613" s="262"/>
      <c r="M2613" s="263"/>
      <c r="N2613" s="264"/>
      <c r="O2613" s="264"/>
      <c r="P2613" s="264"/>
      <c r="Q2613" s="264"/>
      <c r="R2613" s="264"/>
      <c r="S2613" s="264"/>
      <c r="T2613" s="265"/>
      <c r="U2613" s="15"/>
      <c r="V2613" s="15"/>
      <c r="W2613" s="15"/>
      <c r="X2613" s="15"/>
      <c r="Y2613" s="15"/>
      <c r="Z2613" s="15"/>
      <c r="AA2613" s="15"/>
      <c r="AB2613" s="15"/>
      <c r="AC2613" s="15"/>
      <c r="AD2613" s="15"/>
      <c r="AE2613" s="15"/>
      <c r="AT2613" s="266" t="s">
        <v>268</v>
      </c>
      <c r="AU2613" s="266" t="s">
        <v>93</v>
      </c>
      <c r="AV2613" s="15" t="s">
        <v>108</v>
      </c>
      <c r="AW2613" s="15" t="s">
        <v>34</v>
      </c>
      <c r="AX2613" s="15" t="s">
        <v>74</v>
      </c>
      <c r="AY2613" s="266" t="s">
        <v>224</v>
      </c>
    </row>
    <row r="2614" s="14" customFormat="1">
      <c r="A2614" s="14"/>
      <c r="B2614" s="246"/>
      <c r="C2614" s="247"/>
      <c r="D2614" s="231" t="s">
        <v>268</v>
      </c>
      <c r="E2614" s="248" t="s">
        <v>19</v>
      </c>
      <c r="F2614" s="249" t="s">
        <v>667</v>
      </c>
      <c r="G2614" s="247"/>
      <c r="H2614" s="248" t="s">
        <v>19</v>
      </c>
      <c r="I2614" s="250"/>
      <c r="J2614" s="247"/>
      <c r="K2614" s="247"/>
      <c r="L2614" s="251"/>
      <c r="M2614" s="252"/>
      <c r="N2614" s="253"/>
      <c r="O2614" s="253"/>
      <c r="P2614" s="253"/>
      <c r="Q2614" s="253"/>
      <c r="R2614" s="253"/>
      <c r="S2614" s="253"/>
      <c r="T2614" s="25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5" t="s">
        <v>268</v>
      </c>
      <c r="AU2614" s="255" t="s">
        <v>93</v>
      </c>
      <c r="AV2614" s="14" t="s">
        <v>82</v>
      </c>
      <c r="AW2614" s="14" t="s">
        <v>34</v>
      </c>
      <c r="AX2614" s="14" t="s">
        <v>74</v>
      </c>
      <c r="AY2614" s="255" t="s">
        <v>224</v>
      </c>
    </row>
    <row r="2615" s="14" customFormat="1">
      <c r="A2615" s="14"/>
      <c r="B2615" s="246"/>
      <c r="C2615" s="247"/>
      <c r="D2615" s="231" t="s">
        <v>268</v>
      </c>
      <c r="E2615" s="248" t="s">
        <v>19</v>
      </c>
      <c r="F2615" s="249" t="s">
        <v>2741</v>
      </c>
      <c r="G2615" s="247"/>
      <c r="H2615" s="248" t="s">
        <v>19</v>
      </c>
      <c r="I2615" s="250"/>
      <c r="J2615" s="247"/>
      <c r="K2615" s="247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268</v>
      </c>
      <c r="AU2615" s="255" t="s">
        <v>93</v>
      </c>
      <c r="AV2615" s="14" t="s">
        <v>82</v>
      </c>
      <c r="AW2615" s="14" t="s">
        <v>34</v>
      </c>
      <c r="AX2615" s="14" t="s">
        <v>74</v>
      </c>
      <c r="AY2615" s="255" t="s">
        <v>224</v>
      </c>
    </row>
    <row r="2616" s="13" customFormat="1">
      <c r="A2616" s="13"/>
      <c r="B2616" s="229"/>
      <c r="C2616" s="230"/>
      <c r="D2616" s="231" t="s">
        <v>268</v>
      </c>
      <c r="E2616" s="232" t="s">
        <v>19</v>
      </c>
      <c r="F2616" s="233" t="s">
        <v>2742</v>
      </c>
      <c r="G2616" s="230"/>
      <c r="H2616" s="234">
        <v>125.517</v>
      </c>
      <c r="I2616" s="235"/>
      <c r="J2616" s="230"/>
      <c r="K2616" s="230"/>
      <c r="L2616" s="236"/>
      <c r="M2616" s="237"/>
      <c r="N2616" s="238"/>
      <c r="O2616" s="238"/>
      <c r="P2616" s="238"/>
      <c r="Q2616" s="238"/>
      <c r="R2616" s="238"/>
      <c r="S2616" s="238"/>
      <c r="T2616" s="239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0" t="s">
        <v>268</v>
      </c>
      <c r="AU2616" s="240" t="s">
        <v>93</v>
      </c>
      <c r="AV2616" s="13" t="s">
        <v>93</v>
      </c>
      <c r="AW2616" s="13" t="s">
        <v>34</v>
      </c>
      <c r="AX2616" s="13" t="s">
        <v>74</v>
      </c>
      <c r="AY2616" s="240" t="s">
        <v>224</v>
      </c>
    </row>
    <row r="2617" s="14" customFormat="1">
      <c r="A2617" s="14"/>
      <c r="B2617" s="246"/>
      <c r="C2617" s="247"/>
      <c r="D2617" s="231" t="s">
        <v>268</v>
      </c>
      <c r="E2617" s="248" t="s">
        <v>19</v>
      </c>
      <c r="F2617" s="249" t="s">
        <v>2743</v>
      </c>
      <c r="G2617" s="247"/>
      <c r="H2617" s="248" t="s">
        <v>19</v>
      </c>
      <c r="I2617" s="250"/>
      <c r="J2617" s="247"/>
      <c r="K2617" s="247"/>
      <c r="L2617" s="251"/>
      <c r="M2617" s="252"/>
      <c r="N2617" s="253"/>
      <c r="O2617" s="253"/>
      <c r="P2617" s="253"/>
      <c r="Q2617" s="253"/>
      <c r="R2617" s="253"/>
      <c r="S2617" s="253"/>
      <c r="T2617" s="25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T2617" s="255" t="s">
        <v>268</v>
      </c>
      <c r="AU2617" s="255" t="s">
        <v>93</v>
      </c>
      <c r="AV2617" s="14" t="s">
        <v>82</v>
      </c>
      <c r="AW2617" s="14" t="s">
        <v>34</v>
      </c>
      <c r="AX2617" s="14" t="s">
        <v>74</v>
      </c>
      <c r="AY2617" s="255" t="s">
        <v>224</v>
      </c>
    </row>
    <row r="2618" s="13" customFormat="1">
      <c r="A2618" s="13"/>
      <c r="B2618" s="229"/>
      <c r="C2618" s="230"/>
      <c r="D2618" s="231" t="s">
        <v>268</v>
      </c>
      <c r="E2618" s="232" t="s">
        <v>19</v>
      </c>
      <c r="F2618" s="233" t="s">
        <v>2720</v>
      </c>
      <c r="G2618" s="230"/>
      <c r="H2618" s="234">
        <v>26.399999999999999</v>
      </c>
      <c r="I2618" s="235"/>
      <c r="J2618" s="230"/>
      <c r="K2618" s="230"/>
      <c r="L2618" s="236"/>
      <c r="M2618" s="237"/>
      <c r="N2618" s="238"/>
      <c r="O2618" s="238"/>
      <c r="P2618" s="238"/>
      <c r="Q2618" s="238"/>
      <c r="R2618" s="238"/>
      <c r="S2618" s="238"/>
      <c r="T2618" s="239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40" t="s">
        <v>268</v>
      </c>
      <c r="AU2618" s="240" t="s">
        <v>93</v>
      </c>
      <c r="AV2618" s="13" t="s">
        <v>93</v>
      </c>
      <c r="AW2618" s="13" t="s">
        <v>34</v>
      </c>
      <c r="AX2618" s="13" t="s">
        <v>74</v>
      </c>
      <c r="AY2618" s="240" t="s">
        <v>224</v>
      </c>
    </row>
    <row r="2619" s="15" customFormat="1">
      <c r="A2619" s="15"/>
      <c r="B2619" s="256"/>
      <c r="C2619" s="257"/>
      <c r="D2619" s="231" t="s">
        <v>268</v>
      </c>
      <c r="E2619" s="258" t="s">
        <v>19</v>
      </c>
      <c r="F2619" s="259" t="s">
        <v>300</v>
      </c>
      <c r="G2619" s="257"/>
      <c r="H2619" s="260">
        <v>151.917</v>
      </c>
      <c r="I2619" s="261"/>
      <c r="J2619" s="257"/>
      <c r="K2619" s="257"/>
      <c r="L2619" s="262"/>
      <c r="M2619" s="263"/>
      <c r="N2619" s="264"/>
      <c r="O2619" s="264"/>
      <c r="P2619" s="264"/>
      <c r="Q2619" s="264"/>
      <c r="R2619" s="264"/>
      <c r="S2619" s="264"/>
      <c r="T2619" s="265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T2619" s="266" t="s">
        <v>268</v>
      </c>
      <c r="AU2619" s="266" t="s">
        <v>93</v>
      </c>
      <c r="AV2619" s="15" t="s">
        <v>108</v>
      </c>
      <c r="AW2619" s="15" t="s">
        <v>34</v>
      </c>
      <c r="AX2619" s="15" t="s">
        <v>74</v>
      </c>
      <c r="AY2619" s="266" t="s">
        <v>224</v>
      </c>
    </row>
    <row r="2620" s="16" customFormat="1">
      <c r="A2620" s="16"/>
      <c r="B2620" s="272"/>
      <c r="C2620" s="273"/>
      <c r="D2620" s="231" t="s">
        <v>268</v>
      </c>
      <c r="E2620" s="274" t="s">
        <v>19</v>
      </c>
      <c r="F2620" s="275" t="s">
        <v>351</v>
      </c>
      <c r="G2620" s="273"/>
      <c r="H2620" s="276">
        <v>1989.3720000000001</v>
      </c>
      <c r="I2620" s="277"/>
      <c r="J2620" s="273"/>
      <c r="K2620" s="273"/>
      <c r="L2620" s="278"/>
      <c r="M2620" s="279"/>
      <c r="N2620" s="280"/>
      <c r="O2620" s="280"/>
      <c r="P2620" s="280"/>
      <c r="Q2620" s="280"/>
      <c r="R2620" s="280"/>
      <c r="S2620" s="280"/>
      <c r="T2620" s="281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T2620" s="282" t="s">
        <v>268</v>
      </c>
      <c r="AU2620" s="282" t="s">
        <v>93</v>
      </c>
      <c r="AV2620" s="16" t="s">
        <v>231</v>
      </c>
      <c r="AW2620" s="16" t="s">
        <v>34</v>
      </c>
      <c r="AX2620" s="16" t="s">
        <v>82</v>
      </c>
      <c r="AY2620" s="282" t="s">
        <v>224</v>
      </c>
    </row>
    <row r="2621" s="2" customFormat="1" ht="49.05" customHeight="1">
      <c r="A2621" s="41"/>
      <c r="B2621" s="42"/>
      <c r="C2621" s="216" t="s">
        <v>2744</v>
      </c>
      <c r="D2621" s="216" t="s">
        <v>227</v>
      </c>
      <c r="E2621" s="217" t="s">
        <v>2745</v>
      </c>
      <c r="F2621" s="218" t="s">
        <v>2746</v>
      </c>
      <c r="G2621" s="219" t="s">
        <v>371</v>
      </c>
      <c r="H2621" s="220">
        <v>13.204000000000001</v>
      </c>
      <c r="I2621" s="221"/>
      <c r="J2621" s="222">
        <f>ROUND(I2621*H2621,2)</f>
        <v>0</v>
      </c>
      <c r="K2621" s="218" t="s">
        <v>312</v>
      </c>
      <c r="L2621" s="47"/>
      <c r="M2621" s="223" t="s">
        <v>19</v>
      </c>
      <c r="N2621" s="224" t="s">
        <v>46</v>
      </c>
      <c r="O2621" s="87"/>
      <c r="P2621" s="225">
        <f>O2621*H2621</f>
        <v>0</v>
      </c>
      <c r="Q2621" s="225">
        <v>0</v>
      </c>
      <c r="R2621" s="225">
        <f>Q2621*H2621</f>
        <v>0</v>
      </c>
      <c r="S2621" s="225">
        <v>0</v>
      </c>
      <c r="T2621" s="226">
        <f>S2621*H2621</f>
        <v>0</v>
      </c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R2621" s="227" t="s">
        <v>544</v>
      </c>
      <c r="AT2621" s="227" t="s">
        <v>227</v>
      </c>
      <c r="AU2621" s="227" t="s">
        <v>93</v>
      </c>
      <c r="AY2621" s="20" t="s">
        <v>224</v>
      </c>
      <c r="BE2621" s="228">
        <f>IF(N2621="základní",J2621,0)</f>
        <v>0</v>
      </c>
      <c r="BF2621" s="228">
        <f>IF(N2621="snížená",J2621,0)</f>
        <v>0</v>
      </c>
      <c r="BG2621" s="228">
        <f>IF(N2621="zákl. přenesená",J2621,0)</f>
        <v>0</v>
      </c>
      <c r="BH2621" s="228">
        <f>IF(N2621="sníž. přenesená",J2621,0)</f>
        <v>0</v>
      </c>
      <c r="BI2621" s="228">
        <f>IF(N2621="nulová",J2621,0)</f>
        <v>0</v>
      </c>
      <c r="BJ2621" s="20" t="s">
        <v>93</v>
      </c>
      <c r="BK2621" s="228">
        <f>ROUND(I2621*H2621,2)</f>
        <v>0</v>
      </c>
      <c r="BL2621" s="20" t="s">
        <v>544</v>
      </c>
      <c r="BM2621" s="227" t="s">
        <v>2747</v>
      </c>
    </row>
    <row r="2622" s="2" customFormat="1">
      <c r="A2622" s="41"/>
      <c r="B2622" s="42"/>
      <c r="C2622" s="43"/>
      <c r="D2622" s="267" t="s">
        <v>314</v>
      </c>
      <c r="E2622" s="43"/>
      <c r="F2622" s="268" t="s">
        <v>2748</v>
      </c>
      <c r="G2622" s="43"/>
      <c r="H2622" s="43"/>
      <c r="I2622" s="269"/>
      <c r="J2622" s="43"/>
      <c r="K2622" s="43"/>
      <c r="L2622" s="47"/>
      <c r="M2622" s="270"/>
      <c r="N2622" s="271"/>
      <c r="O2622" s="87"/>
      <c r="P2622" s="87"/>
      <c r="Q2622" s="87"/>
      <c r="R2622" s="87"/>
      <c r="S2622" s="87"/>
      <c r="T2622" s="88"/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T2622" s="20" t="s">
        <v>314</v>
      </c>
      <c r="AU2622" s="20" t="s">
        <v>93</v>
      </c>
    </row>
    <row r="2623" s="12" customFormat="1" ht="22.8" customHeight="1">
      <c r="A2623" s="12"/>
      <c r="B2623" s="200"/>
      <c r="C2623" s="201"/>
      <c r="D2623" s="202" t="s">
        <v>73</v>
      </c>
      <c r="E2623" s="214" t="s">
        <v>2749</v>
      </c>
      <c r="F2623" s="214" t="s">
        <v>2750</v>
      </c>
      <c r="G2623" s="201"/>
      <c r="H2623" s="201"/>
      <c r="I2623" s="204"/>
      <c r="J2623" s="215">
        <f>BK2623</f>
        <v>0</v>
      </c>
      <c r="K2623" s="201"/>
      <c r="L2623" s="206"/>
      <c r="M2623" s="207"/>
      <c r="N2623" s="208"/>
      <c r="O2623" s="208"/>
      <c r="P2623" s="209">
        <f>SUM(P2624:P2951)</f>
        <v>0</v>
      </c>
      <c r="Q2623" s="208"/>
      <c r="R2623" s="209">
        <f>SUM(R2624:R2951)</f>
        <v>78.503938959999999</v>
      </c>
      <c r="S2623" s="208"/>
      <c r="T2623" s="210">
        <f>SUM(T2624:T2951)</f>
        <v>0</v>
      </c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R2623" s="211" t="s">
        <v>93</v>
      </c>
      <c r="AT2623" s="212" t="s">
        <v>73</v>
      </c>
      <c r="AU2623" s="212" t="s">
        <v>82</v>
      </c>
      <c r="AY2623" s="211" t="s">
        <v>224</v>
      </c>
      <c r="BK2623" s="213">
        <f>SUM(BK2624:BK2951)</f>
        <v>0</v>
      </c>
    </row>
    <row r="2624" s="2" customFormat="1" ht="37.8" customHeight="1">
      <c r="A2624" s="41"/>
      <c r="B2624" s="42"/>
      <c r="C2624" s="216" t="s">
        <v>1848</v>
      </c>
      <c r="D2624" s="216" t="s">
        <v>227</v>
      </c>
      <c r="E2624" s="217" t="s">
        <v>2751</v>
      </c>
      <c r="F2624" s="218" t="s">
        <v>2752</v>
      </c>
      <c r="G2624" s="219" t="s">
        <v>266</v>
      </c>
      <c r="H2624" s="220">
        <v>1679.4880000000001</v>
      </c>
      <c r="I2624" s="221"/>
      <c r="J2624" s="222">
        <f>ROUND(I2624*H2624,2)</f>
        <v>0</v>
      </c>
      <c r="K2624" s="218" t="s">
        <v>312</v>
      </c>
      <c r="L2624" s="47"/>
      <c r="M2624" s="223" t="s">
        <v>19</v>
      </c>
      <c r="N2624" s="224" t="s">
        <v>46</v>
      </c>
      <c r="O2624" s="87"/>
      <c r="P2624" s="225">
        <f>O2624*H2624</f>
        <v>0</v>
      </c>
      <c r="Q2624" s="225">
        <v>0</v>
      </c>
      <c r="R2624" s="225">
        <f>Q2624*H2624</f>
        <v>0</v>
      </c>
      <c r="S2624" s="225">
        <v>0</v>
      </c>
      <c r="T2624" s="226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27" t="s">
        <v>544</v>
      </c>
      <c r="AT2624" s="227" t="s">
        <v>227</v>
      </c>
      <c r="AU2624" s="227" t="s">
        <v>93</v>
      </c>
      <c r="AY2624" s="20" t="s">
        <v>224</v>
      </c>
      <c r="BE2624" s="228">
        <f>IF(N2624="základní",J2624,0)</f>
        <v>0</v>
      </c>
      <c r="BF2624" s="228">
        <f>IF(N2624="snížená",J2624,0)</f>
        <v>0</v>
      </c>
      <c r="BG2624" s="228">
        <f>IF(N2624="zákl. přenesená",J2624,0)</f>
        <v>0</v>
      </c>
      <c r="BH2624" s="228">
        <f>IF(N2624="sníž. přenesená",J2624,0)</f>
        <v>0</v>
      </c>
      <c r="BI2624" s="228">
        <f>IF(N2624="nulová",J2624,0)</f>
        <v>0</v>
      </c>
      <c r="BJ2624" s="20" t="s">
        <v>93</v>
      </c>
      <c r="BK2624" s="228">
        <f>ROUND(I2624*H2624,2)</f>
        <v>0</v>
      </c>
      <c r="BL2624" s="20" t="s">
        <v>544</v>
      </c>
      <c r="BM2624" s="227" t="s">
        <v>2753</v>
      </c>
    </row>
    <row r="2625" s="2" customFormat="1">
      <c r="A2625" s="41"/>
      <c r="B2625" s="42"/>
      <c r="C2625" s="43"/>
      <c r="D2625" s="267" t="s">
        <v>314</v>
      </c>
      <c r="E2625" s="43"/>
      <c r="F2625" s="268" t="s">
        <v>2754</v>
      </c>
      <c r="G2625" s="43"/>
      <c r="H2625" s="43"/>
      <c r="I2625" s="269"/>
      <c r="J2625" s="43"/>
      <c r="K2625" s="43"/>
      <c r="L2625" s="47"/>
      <c r="M2625" s="270"/>
      <c r="N2625" s="271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20" t="s">
        <v>314</v>
      </c>
      <c r="AU2625" s="20" t="s">
        <v>93</v>
      </c>
    </row>
    <row r="2626" s="14" customFormat="1">
      <c r="A2626" s="14"/>
      <c r="B2626" s="246"/>
      <c r="C2626" s="247"/>
      <c r="D2626" s="231" t="s">
        <v>268</v>
      </c>
      <c r="E2626" s="248" t="s">
        <v>19</v>
      </c>
      <c r="F2626" s="249" t="s">
        <v>1921</v>
      </c>
      <c r="G2626" s="247"/>
      <c r="H2626" s="248" t="s">
        <v>19</v>
      </c>
      <c r="I2626" s="250"/>
      <c r="J2626" s="247"/>
      <c r="K2626" s="247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268</v>
      </c>
      <c r="AU2626" s="255" t="s">
        <v>93</v>
      </c>
      <c r="AV2626" s="14" t="s">
        <v>82</v>
      </c>
      <c r="AW2626" s="14" t="s">
        <v>34</v>
      </c>
      <c r="AX2626" s="14" t="s">
        <v>74</v>
      </c>
      <c r="AY2626" s="255" t="s">
        <v>224</v>
      </c>
    </row>
    <row r="2627" s="14" customFormat="1">
      <c r="A2627" s="14"/>
      <c r="B2627" s="246"/>
      <c r="C2627" s="247"/>
      <c r="D2627" s="231" t="s">
        <v>268</v>
      </c>
      <c r="E2627" s="248" t="s">
        <v>19</v>
      </c>
      <c r="F2627" s="249" t="s">
        <v>2755</v>
      </c>
      <c r="G2627" s="247"/>
      <c r="H2627" s="248" t="s">
        <v>19</v>
      </c>
      <c r="I2627" s="250"/>
      <c r="J2627" s="247"/>
      <c r="K2627" s="247"/>
      <c r="L2627" s="251"/>
      <c r="M2627" s="252"/>
      <c r="N2627" s="253"/>
      <c r="O2627" s="253"/>
      <c r="P2627" s="253"/>
      <c r="Q2627" s="253"/>
      <c r="R2627" s="253"/>
      <c r="S2627" s="253"/>
      <c r="T2627" s="25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5" t="s">
        <v>268</v>
      </c>
      <c r="AU2627" s="255" t="s">
        <v>93</v>
      </c>
      <c r="AV2627" s="14" t="s">
        <v>82</v>
      </c>
      <c r="AW2627" s="14" t="s">
        <v>34</v>
      </c>
      <c r="AX2627" s="14" t="s">
        <v>74</v>
      </c>
      <c r="AY2627" s="255" t="s">
        <v>224</v>
      </c>
    </row>
    <row r="2628" s="13" customFormat="1">
      <c r="A2628" s="13"/>
      <c r="B2628" s="229"/>
      <c r="C2628" s="230"/>
      <c r="D2628" s="231" t="s">
        <v>268</v>
      </c>
      <c r="E2628" s="232" t="s">
        <v>19</v>
      </c>
      <c r="F2628" s="233" t="s">
        <v>2756</v>
      </c>
      <c r="G2628" s="230"/>
      <c r="H2628" s="234">
        <v>566.56899999999996</v>
      </c>
      <c r="I2628" s="235"/>
      <c r="J2628" s="230"/>
      <c r="K2628" s="230"/>
      <c r="L2628" s="236"/>
      <c r="M2628" s="237"/>
      <c r="N2628" s="238"/>
      <c r="O2628" s="238"/>
      <c r="P2628" s="238"/>
      <c r="Q2628" s="238"/>
      <c r="R2628" s="238"/>
      <c r="S2628" s="238"/>
      <c r="T2628" s="239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40" t="s">
        <v>268</v>
      </c>
      <c r="AU2628" s="240" t="s">
        <v>93</v>
      </c>
      <c r="AV2628" s="13" t="s">
        <v>93</v>
      </c>
      <c r="AW2628" s="13" t="s">
        <v>34</v>
      </c>
      <c r="AX2628" s="13" t="s">
        <v>74</v>
      </c>
      <c r="AY2628" s="240" t="s">
        <v>224</v>
      </c>
    </row>
    <row r="2629" s="13" customFormat="1">
      <c r="A2629" s="13"/>
      <c r="B2629" s="229"/>
      <c r="C2629" s="230"/>
      <c r="D2629" s="231" t="s">
        <v>268</v>
      </c>
      <c r="E2629" s="232" t="s">
        <v>19</v>
      </c>
      <c r="F2629" s="233" t="s">
        <v>2757</v>
      </c>
      <c r="G2629" s="230"/>
      <c r="H2629" s="234">
        <v>-27.359000000000002</v>
      </c>
      <c r="I2629" s="235"/>
      <c r="J2629" s="230"/>
      <c r="K2629" s="230"/>
      <c r="L2629" s="236"/>
      <c r="M2629" s="237"/>
      <c r="N2629" s="238"/>
      <c r="O2629" s="238"/>
      <c r="P2629" s="238"/>
      <c r="Q2629" s="238"/>
      <c r="R2629" s="238"/>
      <c r="S2629" s="238"/>
      <c r="T2629" s="23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0" t="s">
        <v>268</v>
      </c>
      <c r="AU2629" s="240" t="s">
        <v>93</v>
      </c>
      <c r="AV2629" s="13" t="s">
        <v>93</v>
      </c>
      <c r="AW2629" s="13" t="s">
        <v>34</v>
      </c>
      <c r="AX2629" s="13" t="s">
        <v>74</v>
      </c>
      <c r="AY2629" s="240" t="s">
        <v>224</v>
      </c>
    </row>
    <row r="2630" s="14" customFormat="1">
      <c r="A2630" s="14"/>
      <c r="B2630" s="246"/>
      <c r="C2630" s="247"/>
      <c r="D2630" s="231" t="s">
        <v>268</v>
      </c>
      <c r="E2630" s="248" t="s">
        <v>19</v>
      </c>
      <c r="F2630" s="249" t="s">
        <v>2758</v>
      </c>
      <c r="G2630" s="247"/>
      <c r="H2630" s="248" t="s">
        <v>19</v>
      </c>
      <c r="I2630" s="250"/>
      <c r="J2630" s="247"/>
      <c r="K2630" s="247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5" t="s">
        <v>268</v>
      </c>
      <c r="AU2630" s="255" t="s">
        <v>93</v>
      </c>
      <c r="AV2630" s="14" t="s">
        <v>82</v>
      </c>
      <c r="AW2630" s="14" t="s">
        <v>34</v>
      </c>
      <c r="AX2630" s="14" t="s">
        <v>74</v>
      </c>
      <c r="AY2630" s="255" t="s">
        <v>224</v>
      </c>
    </row>
    <row r="2631" s="13" customFormat="1">
      <c r="A2631" s="13"/>
      <c r="B2631" s="229"/>
      <c r="C2631" s="230"/>
      <c r="D2631" s="231" t="s">
        <v>268</v>
      </c>
      <c r="E2631" s="232" t="s">
        <v>19</v>
      </c>
      <c r="F2631" s="233" t="s">
        <v>2759</v>
      </c>
      <c r="G2631" s="230"/>
      <c r="H2631" s="234">
        <v>150.86000000000001</v>
      </c>
      <c r="I2631" s="235"/>
      <c r="J2631" s="230"/>
      <c r="K2631" s="230"/>
      <c r="L2631" s="236"/>
      <c r="M2631" s="237"/>
      <c r="N2631" s="238"/>
      <c r="O2631" s="238"/>
      <c r="P2631" s="238"/>
      <c r="Q2631" s="238"/>
      <c r="R2631" s="238"/>
      <c r="S2631" s="238"/>
      <c r="T2631" s="239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0" t="s">
        <v>268</v>
      </c>
      <c r="AU2631" s="240" t="s">
        <v>93</v>
      </c>
      <c r="AV2631" s="13" t="s">
        <v>93</v>
      </c>
      <c r="AW2631" s="13" t="s">
        <v>34</v>
      </c>
      <c r="AX2631" s="13" t="s">
        <v>74</v>
      </c>
      <c r="AY2631" s="240" t="s">
        <v>224</v>
      </c>
    </row>
    <row r="2632" s="14" customFormat="1">
      <c r="A2632" s="14"/>
      <c r="B2632" s="246"/>
      <c r="C2632" s="247"/>
      <c r="D2632" s="231" t="s">
        <v>268</v>
      </c>
      <c r="E2632" s="248" t="s">
        <v>19</v>
      </c>
      <c r="F2632" s="249" t="s">
        <v>2760</v>
      </c>
      <c r="G2632" s="247"/>
      <c r="H2632" s="248" t="s">
        <v>19</v>
      </c>
      <c r="I2632" s="250"/>
      <c r="J2632" s="247"/>
      <c r="K2632" s="247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5" t="s">
        <v>268</v>
      </c>
      <c r="AU2632" s="255" t="s">
        <v>93</v>
      </c>
      <c r="AV2632" s="14" t="s">
        <v>82</v>
      </c>
      <c r="AW2632" s="14" t="s">
        <v>34</v>
      </c>
      <c r="AX2632" s="14" t="s">
        <v>74</v>
      </c>
      <c r="AY2632" s="255" t="s">
        <v>224</v>
      </c>
    </row>
    <row r="2633" s="13" customFormat="1">
      <c r="A2633" s="13"/>
      <c r="B2633" s="229"/>
      <c r="C2633" s="230"/>
      <c r="D2633" s="231" t="s">
        <v>268</v>
      </c>
      <c r="E2633" s="232" t="s">
        <v>19</v>
      </c>
      <c r="F2633" s="233" t="s">
        <v>2761</v>
      </c>
      <c r="G2633" s="230"/>
      <c r="H2633" s="234">
        <v>24.489000000000001</v>
      </c>
      <c r="I2633" s="235"/>
      <c r="J2633" s="230"/>
      <c r="K2633" s="230"/>
      <c r="L2633" s="236"/>
      <c r="M2633" s="237"/>
      <c r="N2633" s="238"/>
      <c r="O2633" s="238"/>
      <c r="P2633" s="238"/>
      <c r="Q2633" s="238"/>
      <c r="R2633" s="238"/>
      <c r="S2633" s="238"/>
      <c r="T2633" s="239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0" t="s">
        <v>268</v>
      </c>
      <c r="AU2633" s="240" t="s">
        <v>93</v>
      </c>
      <c r="AV2633" s="13" t="s">
        <v>93</v>
      </c>
      <c r="AW2633" s="13" t="s">
        <v>34</v>
      </c>
      <c r="AX2633" s="13" t="s">
        <v>74</v>
      </c>
      <c r="AY2633" s="240" t="s">
        <v>224</v>
      </c>
    </row>
    <row r="2634" s="15" customFormat="1">
      <c r="A2634" s="15"/>
      <c r="B2634" s="256"/>
      <c r="C2634" s="257"/>
      <c r="D2634" s="231" t="s">
        <v>268</v>
      </c>
      <c r="E2634" s="258" t="s">
        <v>19</v>
      </c>
      <c r="F2634" s="259" t="s">
        <v>300</v>
      </c>
      <c r="G2634" s="257"/>
      <c r="H2634" s="260">
        <v>714.55899999999997</v>
      </c>
      <c r="I2634" s="261"/>
      <c r="J2634" s="257"/>
      <c r="K2634" s="257"/>
      <c r="L2634" s="262"/>
      <c r="M2634" s="263"/>
      <c r="N2634" s="264"/>
      <c r="O2634" s="264"/>
      <c r="P2634" s="264"/>
      <c r="Q2634" s="264"/>
      <c r="R2634" s="264"/>
      <c r="S2634" s="264"/>
      <c r="T2634" s="265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66" t="s">
        <v>268</v>
      </c>
      <c r="AU2634" s="266" t="s">
        <v>93</v>
      </c>
      <c r="AV2634" s="15" t="s">
        <v>108</v>
      </c>
      <c r="AW2634" s="15" t="s">
        <v>34</v>
      </c>
      <c r="AX2634" s="15" t="s">
        <v>74</v>
      </c>
      <c r="AY2634" s="266" t="s">
        <v>224</v>
      </c>
    </row>
    <row r="2635" s="14" customFormat="1">
      <c r="A2635" s="14"/>
      <c r="B2635" s="246"/>
      <c r="C2635" s="247"/>
      <c r="D2635" s="231" t="s">
        <v>268</v>
      </c>
      <c r="E2635" s="248" t="s">
        <v>19</v>
      </c>
      <c r="F2635" s="249" t="s">
        <v>1906</v>
      </c>
      <c r="G2635" s="247"/>
      <c r="H2635" s="248" t="s">
        <v>19</v>
      </c>
      <c r="I2635" s="250"/>
      <c r="J2635" s="247"/>
      <c r="K2635" s="247"/>
      <c r="L2635" s="251"/>
      <c r="M2635" s="252"/>
      <c r="N2635" s="253"/>
      <c r="O2635" s="253"/>
      <c r="P2635" s="253"/>
      <c r="Q2635" s="253"/>
      <c r="R2635" s="253"/>
      <c r="S2635" s="253"/>
      <c r="T2635" s="25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5" t="s">
        <v>268</v>
      </c>
      <c r="AU2635" s="255" t="s">
        <v>93</v>
      </c>
      <c r="AV2635" s="14" t="s">
        <v>82</v>
      </c>
      <c r="AW2635" s="14" t="s">
        <v>34</v>
      </c>
      <c r="AX2635" s="14" t="s">
        <v>74</v>
      </c>
      <c r="AY2635" s="255" t="s">
        <v>224</v>
      </c>
    </row>
    <row r="2636" s="14" customFormat="1">
      <c r="A2636" s="14"/>
      <c r="B2636" s="246"/>
      <c r="C2636" s="247"/>
      <c r="D2636" s="231" t="s">
        <v>268</v>
      </c>
      <c r="E2636" s="248" t="s">
        <v>19</v>
      </c>
      <c r="F2636" s="249" t="s">
        <v>2755</v>
      </c>
      <c r="G2636" s="247"/>
      <c r="H2636" s="248" t="s">
        <v>19</v>
      </c>
      <c r="I2636" s="250"/>
      <c r="J2636" s="247"/>
      <c r="K2636" s="247"/>
      <c r="L2636" s="251"/>
      <c r="M2636" s="252"/>
      <c r="N2636" s="253"/>
      <c r="O2636" s="253"/>
      <c r="P2636" s="253"/>
      <c r="Q2636" s="253"/>
      <c r="R2636" s="253"/>
      <c r="S2636" s="253"/>
      <c r="T2636" s="25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5" t="s">
        <v>268</v>
      </c>
      <c r="AU2636" s="255" t="s">
        <v>93</v>
      </c>
      <c r="AV2636" s="14" t="s">
        <v>82</v>
      </c>
      <c r="AW2636" s="14" t="s">
        <v>34</v>
      </c>
      <c r="AX2636" s="14" t="s">
        <v>74</v>
      </c>
      <c r="AY2636" s="255" t="s">
        <v>224</v>
      </c>
    </row>
    <row r="2637" s="13" customFormat="1">
      <c r="A2637" s="13"/>
      <c r="B2637" s="229"/>
      <c r="C2637" s="230"/>
      <c r="D2637" s="231" t="s">
        <v>268</v>
      </c>
      <c r="E2637" s="232" t="s">
        <v>19</v>
      </c>
      <c r="F2637" s="233" t="s">
        <v>1907</v>
      </c>
      <c r="G2637" s="230"/>
      <c r="H2637" s="234">
        <v>40.887</v>
      </c>
      <c r="I2637" s="235"/>
      <c r="J2637" s="230"/>
      <c r="K2637" s="230"/>
      <c r="L2637" s="236"/>
      <c r="M2637" s="237"/>
      <c r="N2637" s="238"/>
      <c r="O2637" s="238"/>
      <c r="P2637" s="238"/>
      <c r="Q2637" s="238"/>
      <c r="R2637" s="238"/>
      <c r="S2637" s="238"/>
      <c r="T2637" s="239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0" t="s">
        <v>268</v>
      </c>
      <c r="AU2637" s="240" t="s">
        <v>93</v>
      </c>
      <c r="AV2637" s="13" t="s">
        <v>93</v>
      </c>
      <c r="AW2637" s="13" t="s">
        <v>34</v>
      </c>
      <c r="AX2637" s="13" t="s">
        <v>74</v>
      </c>
      <c r="AY2637" s="240" t="s">
        <v>224</v>
      </c>
    </row>
    <row r="2638" s="14" customFormat="1">
      <c r="A2638" s="14"/>
      <c r="B2638" s="246"/>
      <c r="C2638" s="247"/>
      <c r="D2638" s="231" t="s">
        <v>268</v>
      </c>
      <c r="E2638" s="248" t="s">
        <v>19</v>
      </c>
      <c r="F2638" s="249" t="s">
        <v>2758</v>
      </c>
      <c r="G2638" s="247"/>
      <c r="H2638" s="248" t="s">
        <v>19</v>
      </c>
      <c r="I2638" s="250"/>
      <c r="J2638" s="247"/>
      <c r="K2638" s="247"/>
      <c r="L2638" s="251"/>
      <c r="M2638" s="252"/>
      <c r="N2638" s="253"/>
      <c r="O2638" s="253"/>
      <c r="P2638" s="253"/>
      <c r="Q2638" s="253"/>
      <c r="R2638" s="253"/>
      <c r="S2638" s="253"/>
      <c r="T2638" s="25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5" t="s">
        <v>268</v>
      </c>
      <c r="AU2638" s="255" t="s">
        <v>93</v>
      </c>
      <c r="AV2638" s="14" t="s">
        <v>82</v>
      </c>
      <c r="AW2638" s="14" t="s">
        <v>34</v>
      </c>
      <c r="AX2638" s="14" t="s">
        <v>74</v>
      </c>
      <c r="AY2638" s="255" t="s">
        <v>224</v>
      </c>
    </row>
    <row r="2639" s="13" customFormat="1">
      <c r="A2639" s="13"/>
      <c r="B2639" s="229"/>
      <c r="C2639" s="230"/>
      <c r="D2639" s="231" t="s">
        <v>268</v>
      </c>
      <c r="E2639" s="232" t="s">
        <v>19</v>
      </c>
      <c r="F2639" s="233" t="s">
        <v>2762</v>
      </c>
      <c r="G2639" s="230"/>
      <c r="H2639" s="234">
        <v>10.395</v>
      </c>
      <c r="I2639" s="235"/>
      <c r="J2639" s="230"/>
      <c r="K2639" s="230"/>
      <c r="L2639" s="236"/>
      <c r="M2639" s="237"/>
      <c r="N2639" s="238"/>
      <c r="O2639" s="238"/>
      <c r="P2639" s="238"/>
      <c r="Q2639" s="238"/>
      <c r="R2639" s="238"/>
      <c r="S2639" s="238"/>
      <c r="T2639" s="239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40" t="s">
        <v>268</v>
      </c>
      <c r="AU2639" s="240" t="s">
        <v>93</v>
      </c>
      <c r="AV2639" s="13" t="s">
        <v>93</v>
      </c>
      <c r="AW2639" s="13" t="s">
        <v>34</v>
      </c>
      <c r="AX2639" s="13" t="s">
        <v>74</v>
      </c>
      <c r="AY2639" s="240" t="s">
        <v>224</v>
      </c>
    </row>
    <row r="2640" s="14" customFormat="1">
      <c r="A2640" s="14"/>
      <c r="B2640" s="246"/>
      <c r="C2640" s="247"/>
      <c r="D2640" s="231" t="s">
        <v>268</v>
      </c>
      <c r="E2640" s="248" t="s">
        <v>19</v>
      </c>
      <c r="F2640" s="249" t="s">
        <v>2763</v>
      </c>
      <c r="G2640" s="247"/>
      <c r="H2640" s="248" t="s">
        <v>19</v>
      </c>
      <c r="I2640" s="250"/>
      <c r="J2640" s="247"/>
      <c r="K2640" s="247"/>
      <c r="L2640" s="251"/>
      <c r="M2640" s="252"/>
      <c r="N2640" s="253"/>
      <c r="O2640" s="253"/>
      <c r="P2640" s="253"/>
      <c r="Q2640" s="253"/>
      <c r="R2640" s="253"/>
      <c r="S2640" s="253"/>
      <c r="T2640" s="25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5" t="s">
        <v>268</v>
      </c>
      <c r="AU2640" s="255" t="s">
        <v>93</v>
      </c>
      <c r="AV2640" s="14" t="s">
        <v>82</v>
      </c>
      <c r="AW2640" s="14" t="s">
        <v>34</v>
      </c>
      <c r="AX2640" s="14" t="s">
        <v>74</v>
      </c>
      <c r="AY2640" s="255" t="s">
        <v>224</v>
      </c>
    </row>
    <row r="2641" s="13" customFormat="1">
      <c r="A2641" s="13"/>
      <c r="B2641" s="229"/>
      <c r="C2641" s="230"/>
      <c r="D2641" s="231" t="s">
        <v>268</v>
      </c>
      <c r="E2641" s="232" t="s">
        <v>19</v>
      </c>
      <c r="F2641" s="233" t="s">
        <v>2764</v>
      </c>
      <c r="G2641" s="230"/>
      <c r="H2641" s="234">
        <v>10.076000000000001</v>
      </c>
      <c r="I2641" s="235"/>
      <c r="J2641" s="230"/>
      <c r="K2641" s="230"/>
      <c r="L2641" s="236"/>
      <c r="M2641" s="237"/>
      <c r="N2641" s="238"/>
      <c r="O2641" s="238"/>
      <c r="P2641" s="238"/>
      <c r="Q2641" s="238"/>
      <c r="R2641" s="238"/>
      <c r="S2641" s="238"/>
      <c r="T2641" s="23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0" t="s">
        <v>268</v>
      </c>
      <c r="AU2641" s="240" t="s">
        <v>93</v>
      </c>
      <c r="AV2641" s="13" t="s">
        <v>93</v>
      </c>
      <c r="AW2641" s="13" t="s">
        <v>34</v>
      </c>
      <c r="AX2641" s="13" t="s">
        <v>74</v>
      </c>
      <c r="AY2641" s="240" t="s">
        <v>224</v>
      </c>
    </row>
    <row r="2642" s="15" customFormat="1">
      <c r="A2642" s="15"/>
      <c r="B2642" s="256"/>
      <c r="C2642" s="257"/>
      <c r="D2642" s="231" t="s">
        <v>268</v>
      </c>
      <c r="E2642" s="258" t="s">
        <v>19</v>
      </c>
      <c r="F2642" s="259" t="s">
        <v>300</v>
      </c>
      <c r="G2642" s="257"/>
      <c r="H2642" s="260">
        <v>61.357999999999997</v>
      </c>
      <c r="I2642" s="261"/>
      <c r="J2642" s="257"/>
      <c r="K2642" s="257"/>
      <c r="L2642" s="262"/>
      <c r="M2642" s="263"/>
      <c r="N2642" s="264"/>
      <c r="O2642" s="264"/>
      <c r="P2642" s="264"/>
      <c r="Q2642" s="264"/>
      <c r="R2642" s="264"/>
      <c r="S2642" s="264"/>
      <c r="T2642" s="265"/>
      <c r="U2642" s="15"/>
      <c r="V2642" s="15"/>
      <c r="W2642" s="15"/>
      <c r="X2642" s="15"/>
      <c r="Y2642" s="15"/>
      <c r="Z2642" s="15"/>
      <c r="AA2642" s="15"/>
      <c r="AB2642" s="15"/>
      <c r="AC2642" s="15"/>
      <c r="AD2642" s="15"/>
      <c r="AE2642" s="15"/>
      <c r="AT2642" s="266" t="s">
        <v>268</v>
      </c>
      <c r="AU2642" s="266" t="s">
        <v>93</v>
      </c>
      <c r="AV2642" s="15" t="s">
        <v>108</v>
      </c>
      <c r="AW2642" s="15" t="s">
        <v>34</v>
      </c>
      <c r="AX2642" s="15" t="s">
        <v>74</v>
      </c>
      <c r="AY2642" s="266" t="s">
        <v>224</v>
      </c>
    </row>
    <row r="2643" s="14" customFormat="1">
      <c r="A2643" s="14"/>
      <c r="B2643" s="246"/>
      <c r="C2643" s="247"/>
      <c r="D2643" s="231" t="s">
        <v>268</v>
      </c>
      <c r="E2643" s="248" t="s">
        <v>19</v>
      </c>
      <c r="F2643" s="249" t="s">
        <v>1925</v>
      </c>
      <c r="G2643" s="247"/>
      <c r="H2643" s="248" t="s">
        <v>19</v>
      </c>
      <c r="I2643" s="250"/>
      <c r="J2643" s="247"/>
      <c r="K2643" s="247"/>
      <c r="L2643" s="251"/>
      <c r="M2643" s="252"/>
      <c r="N2643" s="253"/>
      <c r="O2643" s="253"/>
      <c r="P2643" s="253"/>
      <c r="Q2643" s="253"/>
      <c r="R2643" s="253"/>
      <c r="S2643" s="253"/>
      <c r="T2643" s="25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5" t="s">
        <v>268</v>
      </c>
      <c r="AU2643" s="255" t="s">
        <v>93</v>
      </c>
      <c r="AV2643" s="14" t="s">
        <v>82</v>
      </c>
      <c r="AW2643" s="14" t="s">
        <v>34</v>
      </c>
      <c r="AX2643" s="14" t="s">
        <v>74</v>
      </c>
      <c r="AY2643" s="255" t="s">
        <v>224</v>
      </c>
    </row>
    <row r="2644" s="14" customFormat="1">
      <c r="A2644" s="14"/>
      <c r="B2644" s="246"/>
      <c r="C2644" s="247"/>
      <c r="D2644" s="231" t="s">
        <v>268</v>
      </c>
      <c r="E2644" s="248" t="s">
        <v>19</v>
      </c>
      <c r="F2644" s="249" t="s">
        <v>2755</v>
      </c>
      <c r="G2644" s="247"/>
      <c r="H2644" s="248" t="s">
        <v>19</v>
      </c>
      <c r="I2644" s="250"/>
      <c r="J2644" s="247"/>
      <c r="K2644" s="247"/>
      <c r="L2644" s="251"/>
      <c r="M2644" s="252"/>
      <c r="N2644" s="253"/>
      <c r="O2644" s="253"/>
      <c r="P2644" s="253"/>
      <c r="Q2644" s="253"/>
      <c r="R2644" s="253"/>
      <c r="S2644" s="253"/>
      <c r="T2644" s="25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5" t="s">
        <v>268</v>
      </c>
      <c r="AU2644" s="255" t="s">
        <v>93</v>
      </c>
      <c r="AV2644" s="14" t="s">
        <v>82</v>
      </c>
      <c r="AW2644" s="14" t="s">
        <v>34</v>
      </c>
      <c r="AX2644" s="14" t="s">
        <v>74</v>
      </c>
      <c r="AY2644" s="255" t="s">
        <v>224</v>
      </c>
    </row>
    <row r="2645" s="13" customFormat="1">
      <c r="A2645" s="13"/>
      <c r="B2645" s="229"/>
      <c r="C2645" s="230"/>
      <c r="D2645" s="231" t="s">
        <v>268</v>
      </c>
      <c r="E2645" s="232" t="s">
        <v>19</v>
      </c>
      <c r="F2645" s="233" t="s">
        <v>2765</v>
      </c>
      <c r="G2645" s="230"/>
      <c r="H2645" s="234">
        <v>87.844999999999999</v>
      </c>
      <c r="I2645" s="235"/>
      <c r="J2645" s="230"/>
      <c r="K2645" s="230"/>
      <c r="L2645" s="236"/>
      <c r="M2645" s="237"/>
      <c r="N2645" s="238"/>
      <c r="O2645" s="238"/>
      <c r="P2645" s="238"/>
      <c r="Q2645" s="238"/>
      <c r="R2645" s="238"/>
      <c r="S2645" s="238"/>
      <c r="T2645" s="239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40" t="s">
        <v>268</v>
      </c>
      <c r="AU2645" s="240" t="s">
        <v>93</v>
      </c>
      <c r="AV2645" s="13" t="s">
        <v>93</v>
      </c>
      <c r="AW2645" s="13" t="s">
        <v>34</v>
      </c>
      <c r="AX2645" s="13" t="s">
        <v>74</v>
      </c>
      <c r="AY2645" s="240" t="s">
        <v>224</v>
      </c>
    </row>
    <row r="2646" s="14" customFormat="1">
      <c r="A2646" s="14"/>
      <c r="B2646" s="246"/>
      <c r="C2646" s="247"/>
      <c r="D2646" s="231" t="s">
        <v>268</v>
      </c>
      <c r="E2646" s="248" t="s">
        <v>19</v>
      </c>
      <c r="F2646" s="249" t="s">
        <v>2758</v>
      </c>
      <c r="G2646" s="247"/>
      <c r="H2646" s="248" t="s">
        <v>19</v>
      </c>
      <c r="I2646" s="250"/>
      <c r="J2646" s="247"/>
      <c r="K2646" s="247"/>
      <c r="L2646" s="251"/>
      <c r="M2646" s="252"/>
      <c r="N2646" s="253"/>
      <c r="O2646" s="253"/>
      <c r="P2646" s="253"/>
      <c r="Q2646" s="253"/>
      <c r="R2646" s="253"/>
      <c r="S2646" s="253"/>
      <c r="T2646" s="25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5" t="s">
        <v>268</v>
      </c>
      <c r="AU2646" s="255" t="s">
        <v>93</v>
      </c>
      <c r="AV2646" s="14" t="s">
        <v>82</v>
      </c>
      <c r="AW2646" s="14" t="s">
        <v>34</v>
      </c>
      <c r="AX2646" s="14" t="s">
        <v>74</v>
      </c>
      <c r="AY2646" s="255" t="s">
        <v>224</v>
      </c>
    </row>
    <row r="2647" s="13" customFormat="1">
      <c r="A2647" s="13"/>
      <c r="B2647" s="229"/>
      <c r="C2647" s="230"/>
      <c r="D2647" s="231" t="s">
        <v>268</v>
      </c>
      <c r="E2647" s="232" t="s">
        <v>19</v>
      </c>
      <c r="F2647" s="233" t="s">
        <v>2766</v>
      </c>
      <c r="G2647" s="230"/>
      <c r="H2647" s="234">
        <v>13.858000000000001</v>
      </c>
      <c r="I2647" s="235"/>
      <c r="J2647" s="230"/>
      <c r="K2647" s="230"/>
      <c r="L2647" s="236"/>
      <c r="M2647" s="237"/>
      <c r="N2647" s="238"/>
      <c r="O2647" s="238"/>
      <c r="P2647" s="238"/>
      <c r="Q2647" s="238"/>
      <c r="R2647" s="238"/>
      <c r="S2647" s="238"/>
      <c r="T2647" s="239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40" t="s">
        <v>268</v>
      </c>
      <c r="AU2647" s="240" t="s">
        <v>93</v>
      </c>
      <c r="AV2647" s="13" t="s">
        <v>93</v>
      </c>
      <c r="AW2647" s="13" t="s">
        <v>34</v>
      </c>
      <c r="AX2647" s="13" t="s">
        <v>74</v>
      </c>
      <c r="AY2647" s="240" t="s">
        <v>224</v>
      </c>
    </row>
    <row r="2648" s="14" customFormat="1">
      <c r="A2648" s="14"/>
      <c r="B2648" s="246"/>
      <c r="C2648" s="247"/>
      <c r="D2648" s="231" t="s">
        <v>268</v>
      </c>
      <c r="E2648" s="248" t="s">
        <v>19</v>
      </c>
      <c r="F2648" s="249" t="s">
        <v>2760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268</v>
      </c>
      <c r="AU2648" s="255" t="s">
        <v>93</v>
      </c>
      <c r="AV2648" s="14" t="s">
        <v>82</v>
      </c>
      <c r="AW2648" s="14" t="s">
        <v>34</v>
      </c>
      <c r="AX2648" s="14" t="s">
        <v>74</v>
      </c>
      <c r="AY2648" s="255" t="s">
        <v>224</v>
      </c>
    </row>
    <row r="2649" s="13" customFormat="1">
      <c r="A2649" s="13"/>
      <c r="B2649" s="229"/>
      <c r="C2649" s="230"/>
      <c r="D2649" s="231" t="s">
        <v>268</v>
      </c>
      <c r="E2649" s="232" t="s">
        <v>19</v>
      </c>
      <c r="F2649" s="233" t="s">
        <v>2767</v>
      </c>
      <c r="G2649" s="230"/>
      <c r="H2649" s="234">
        <v>16.335000000000001</v>
      </c>
      <c r="I2649" s="235"/>
      <c r="J2649" s="230"/>
      <c r="K2649" s="230"/>
      <c r="L2649" s="236"/>
      <c r="M2649" s="237"/>
      <c r="N2649" s="238"/>
      <c r="O2649" s="238"/>
      <c r="P2649" s="238"/>
      <c r="Q2649" s="238"/>
      <c r="R2649" s="238"/>
      <c r="S2649" s="238"/>
      <c r="T2649" s="23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0" t="s">
        <v>268</v>
      </c>
      <c r="AU2649" s="240" t="s">
        <v>93</v>
      </c>
      <c r="AV2649" s="13" t="s">
        <v>93</v>
      </c>
      <c r="AW2649" s="13" t="s">
        <v>34</v>
      </c>
      <c r="AX2649" s="13" t="s">
        <v>74</v>
      </c>
      <c r="AY2649" s="240" t="s">
        <v>224</v>
      </c>
    </row>
    <row r="2650" s="15" customFormat="1">
      <c r="A2650" s="15"/>
      <c r="B2650" s="256"/>
      <c r="C2650" s="257"/>
      <c r="D2650" s="231" t="s">
        <v>268</v>
      </c>
      <c r="E2650" s="258" t="s">
        <v>19</v>
      </c>
      <c r="F2650" s="259" t="s">
        <v>300</v>
      </c>
      <c r="G2650" s="257"/>
      <c r="H2650" s="260">
        <v>118.038</v>
      </c>
      <c r="I2650" s="261"/>
      <c r="J2650" s="257"/>
      <c r="K2650" s="257"/>
      <c r="L2650" s="262"/>
      <c r="M2650" s="263"/>
      <c r="N2650" s="264"/>
      <c r="O2650" s="264"/>
      <c r="P2650" s="264"/>
      <c r="Q2650" s="264"/>
      <c r="R2650" s="264"/>
      <c r="S2650" s="264"/>
      <c r="T2650" s="265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6" t="s">
        <v>268</v>
      </c>
      <c r="AU2650" s="266" t="s">
        <v>93</v>
      </c>
      <c r="AV2650" s="15" t="s">
        <v>108</v>
      </c>
      <c r="AW2650" s="15" t="s">
        <v>34</v>
      </c>
      <c r="AX2650" s="15" t="s">
        <v>74</v>
      </c>
      <c r="AY2650" s="266" t="s">
        <v>224</v>
      </c>
    </row>
    <row r="2651" s="14" customFormat="1">
      <c r="A2651" s="14"/>
      <c r="B2651" s="246"/>
      <c r="C2651" s="247"/>
      <c r="D2651" s="231" t="s">
        <v>268</v>
      </c>
      <c r="E2651" s="248" t="s">
        <v>19</v>
      </c>
      <c r="F2651" s="249" t="s">
        <v>1927</v>
      </c>
      <c r="G2651" s="247"/>
      <c r="H2651" s="248" t="s">
        <v>19</v>
      </c>
      <c r="I2651" s="250"/>
      <c r="J2651" s="247"/>
      <c r="K2651" s="247"/>
      <c r="L2651" s="251"/>
      <c r="M2651" s="252"/>
      <c r="N2651" s="253"/>
      <c r="O2651" s="253"/>
      <c r="P2651" s="253"/>
      <c r="Q2651" s="253"/>
      <c r="R2651" s="253"/>
      <c r="S2651" s="253"/>
      <c r="T2651" s="25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5" t="s">
        <v>268</v>
      </c>
      <c r="AU2651" s="255" t="s">
        <v>93</v>
      </c>
      <c r="AV2651" s="14" t="s">
        <v>82</v>
      </c>
      <c r="AW2651" s="14" t="s">
        <v>34</v>
      </c>
      <c r="AX2651" s="14" t="s">
        <v>74</v>
      </c>
      <c r="AY2651" s="255" t="s">
        <v>224</v>
      </c>
    </row>
    <row r="2652" s="14" customFormat="1">
      <c r="A2652" s="14"/>
      <c r="B2652" s="246"/>
      <c r="C2652" s="247"/>
      <c r="D2652" s="231" t="s">
        <v>268</v>
      </c>
      <c r="E2652" s="248" t="s">
        <v>19</v>
      </c>
      <c r="F2652" s="249" t="s">
        <v>2755</v>
      </c>
      <c r="G2652" s="247"/>
      <c r="H2652" s="248" t="s">
        <v>19</v>
      </c>
      <c r="I2652" s="250"/>
      <c r="J2652" s="247"/>
      <c r="K2652" s="247"/>
      <c r="L2652" s="251"/>
      <c r="M2652" s="252"/>
      <c r="N2652" s="253"/>
      <c r="O2652" s="253"/>
      <c r="P2652" s="253"/>
      <c r="Q2652" s="253"/>
      <c r="R2652" s="253"/>
      <c r="S2652" s="253"/>
      <c r="T2652" s="25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55" t="s">
        <v>268</v>
      </c>
      <c r="AU2652" s="255" t="s">
        <v>93</v>
      </c>
      <c r="AV2652" s="14" t="s">
        <v>82</v>
      </c>
      <c r="AW2652" s="14" t="s">
        <v>34</v>
      </c>
      <c r="AX2652" s="14" t="s">
        <v>74</v>
      </c>
      <c r="AY2652" s="255" t="s">
        <v>224</v>
      </c>
    </row>
    <row r="2653" s="13" customFormat="1">
      <c r="A2653" s="13"/>
      <c r="B2653" s="229"/>
      <c r="C2653" s="230"/>
      <c r="D2653" s="231" t="s">
        <v>268</v>
      </c>
      <c r="E2653" s="232" t="s">
        <v>19</v>
      </c>
      <c r="F2653" s="233" t="s">
        <v>2768</v>
      </c>
      <c r="G2653" s="230"/>
      <c r="H2653" s="234">
        <v>117.05500000000001</v>
      </c>
      <c r="I2653" s="235"/>
      <c r="J2653" s="230"/>
      <c r="K2653" s="230"/>
      <c r="L2653" s="236"/>
      <c r="M2653" s="237"/>
      <c r="N2653" s="238"/>
      <c r="O2653" s="238"/>
      <c r="P2653" s="238"/>
      <c r="Q2653" s="238"/>
      <c r="R2653" s="238"/>
      <c r="S2653" s="238"/>
      <c r="T2653" s="239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0" t="s">
        <v>268</v>
      </c>
      <c r="AU2653" s="240" t="s">
        <v>93</v>
      </c>
      <c r="AV2653" s="13" t="s">
        <v>93</v>
      </c>
      <c r="AW2653" s="13" t="s">
        <v>34</v>
      </c>
      <c r="AX2653" s="13" t="s">
        <v>74</v>
      </c>
      <c r="AY2653" s="240" t="s">
        <v>224</v>
      </c>
    </row>
    <row r="2654" s="13" customFormat="1">
      <c r="A2654" s="13"/>
      <c r="B2654" s="229"/>
      <c r="C2654" s="230"/>
      <c r="D2654" s="231" t="s">
        <v>268</v>
      </c>
      <c r="E2654" s="232" t="s">
        <v>19</v>
      </c>
      <c r="F2654" s="233" t="s">
        <v>2769</v>
      </c>
      <c r="G2654" s="230"/>
      <c r="H2654" s="234">
        <v>402.55700000000002</v>
      </c>
      <c r="I2654" s="235"/>
      <c r="J2654" s="230"/>
      <c r="K2654" s="230"/>
      <c r="L2654" s="236"/>
      <c r="M2654" s="237"/>
      <c r="N2654" s="238"/>
      <c r="O2654" s="238"/>
      <c r="P2654" s="238"/>
      <c r="Q2654" s="238"/>
      <c r="R2654" s="238"/>
      <c r="S2654" s="238"/>
      <c r="T2654" s="239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40" t="s">
        <v>268</v>
      </c>
      <c r="AU2654" s="240" t="s">
        <v>93</v>
      </c>
      <c r="AV2654" s="13" t="s">
        <v>93</v>
      </c>
      <c r="AW2654" s="13" t="s">
        <v>34</v>
      </c>
      <c r="AX2654" s="13" t="s">
        <v>74</v>
      </c>
      <c r="AY2654" s="240" t="s">
        <v>224</v>
      </c>
    </row>
    <row r="2655" s="14" customFormat="1">
      <c r="A2655" s="14"/>
      <c r="B2655" s="246"/>
      <c r="C2655" s="247"/>
      <c r="D2655" s="231" t="s">
        <v>268</v>
      </c>
      <c r="E2655" s="248" t="s">
        <v>19</v>
      </c>
      <c r="F2655" s="249" t="s">
        <v>2758</v>
      </c>
      <c r="G2655" s="247"/>
      <c r="H2655" s="248" t="s">
        <v>19</v>
      </c>
      <c r="I2655" s="250"/>
      <c r="J2655" s="247"/>
      <c r="K2655" s="247"/>
      <c r="L2655" s="251"/>
      <c r="M2655" s="252"/>
      <c r="N2655" s="253"/>
      <c r="O2655" s="253"/>
      <c r="P2655" s="253"/>
      <c r="Q2655" s="253"/>
      <c r="R2655" s="253"/>
      <c r="S2655" s="253"/>
      <c r="T2655" s="25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5" t="s">
        <v>268</v>
      </c>
      <c r="AU2655" s="255" t="s">
        <v>93</v>
      </c>
      <c r="AV2655" s="14" t="s">
        <v>82</v>
      </c>
      <c r="AW2655" s="14" t="s">
        <v>34</v>
      </c>
      <c r="AX2655" s="14" t="s">
        <v>74</v>
      </c>
      <c r="AY2655" s="255" t="s">
        <v>224</v>
      </c>
    </row>
    <row r="2656" s="13" customFormat="1">
      <c r="A2656" s="13"/>
      <c r="B2656" s="229"/>
      <c r="C2656" s="230"/>
      <c r="D2656" s="231" t="s">
        <v>268</v>
      </c>
      <c r="E2656" s="232" t="s">
        <v>19</v>
      </c>
      <c r="F2656" s="233" t="s">
        <v>2770</v>
      </c>
      <c r="G2656" s="230"/>
      <c r="H2656" s="234">
        <v>152.20500000000001</v>
      </c>
      <c r="I2656" s="235"/>
      <c r="J2656" s="230"/>
      <c r="K2656" s="230"/>
      <c r="L2656" s="236"/>
      <c r="M2656" s="237"/>
      <c r="N2656" s="238"/>
      <c r="O2656" s="238"/>
      <c r="P2656" s="238"/>
      <c r="Q2656" s="238"/>
      <c r="R2656" s="238"/>
      <c r="S2656" s="238"/>
      <c r="T2656" s="23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0" t="s">
        <v>268</v>
      </c>
      <c r="AU2656" s="240" t="s">
        <v>93</v>
      </c>
      <c r="AV2656" s="13" t="s">
        <v>93</v>
      </c>
      <c r="AW2656" s="13" t="s">
        <v>34</v>
      </c>
      <c r="AX2656" s="13" t="s">
        <v>74</v>
      </c>
      <c r="AY2656" s="240" t="s">
        <v>224</v>
      </c>
    </row>
    <row r="2657" s="14" customFormat="1">
      <c r="A2657" s="14"/>
      <c r="B2657" s="246"/>
      <c r="C2657" s="247"/>
      <c r="D2657" s="231" t="s">
        <v>268</v>
      </c>
      <c r="E2657" s="248" t="s">
        <v>19</v>
      </c>
      <c r="F2657" s="249" t="s">
        <v>2771</v>
      </c>
      <c r="G2657" s="247"/>
      <c r="H2657" s="248" t="s">
        <v>19</v>
      </c>
      <c r="I2657" s="250"/>
      <c r="J2657" s="247"/>
      <c r="K2657" s="247"/>
      <c r="L2657" s="251"/>
      <c r="M2657" s="252"/>
      <c r="N2657" s="253"/>
      <c r="O2657" s="253"/>
      <c r="P2657" s="253"/>
      <c r="Q2657" s="253"/>
      <c r="R2657" s="253"/>
      <c r="S2657" s="253"/>
      <c r="T2657" s="25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5" t="s">
        <v>268</v>
      </c>
      <c r="AU2657" s="255" t="s">
        <v>93</v>
      </c>
      <c r="AV2657" s="14" t="s">
        <v>82</v>
      </c>
      <c r="AW2657" s="14" t="s">
        <v>34</v>
      </c>
      <c r="AX2657" s="14" t="s">
        <v>74</v>
      </c>
      <c r="AY2657" s="255" t="s">
        <v>224</v>
      </c>
    </row>
    <row r="2658" s="13" customFormat="1">
      <c r="A2658" s="13"/>
      <c r="B2658" s="229"/>
      <c r="C2658" s="230"/>
      <c r="D2658" s="231" t="s">
        <v>268</v>
      </c>
      <c r="E2658" s="232" t="s">
        <v>19</v>
      </c>
      <c r="F2658" s="233" t="s">
        <v>2772</v>
      </c>
      <c r="G2658" s="230"/>
      <c r="H2658" s="234">
        <v>51.695999999999998</v>
      </c>
      <c r="I2658" s="235"/>
      <c r="J2658" s="230"/>
      <c r="K2658" s="230"/>
      <c r="L2658" s="236"/>
      <c r="M2658" s="237"/>
      <c r="N2658" s="238"/>
      <c r="O2658" s="238"/>
      <c r="P2658" s="238"/>
      <c r="Q2658" s="238"/>
      <c r="R2658" s="238"/>
      <c r="S2658" s="238"/>
      <c r="T2658" s="23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40" t="s">
        <v>268</v>
      </c>
      <c r="AU2658" s="240" t="s">
        <v>93</v>
      </c>
      <c r="AV2658" s="13" t="s">
        <v>93</v>
      </c>
      <c r="AW2658" s="13" t="s">
        <v>34</v>
      </c>
      <c r="AX2658" s="13" t="s">
        <v>74</v>
      </c>
      <c r="AY2658" s="240" t="s">
        <v>224</v>
      </c>
    </row>
    <row r="2659" s="15" customFormat="1">
      <c r="A2659" s="15"/>
      <c r="B2659" s="256"/>
      <c r="C2659" s="257"/>
      <c r="D2659" s="231" t="s">
        <v>268</v>
      </c>
      <c r="E2659" s="258" t="s">
        <v>19</v>
      </c>
      <c r="F2659" s="259" t="s">
        <v>300</v>
      </c>
      <c r="G2659" s="257"/>
      <c r="H2659" s="260">
        <v>723.51300000000003</v>
      </c>
      <c r="I2659" s="261"/>
      <c r="J2659" s="257"/>
      <c r="K2659" s="257"/>
      <c r="L2659" s="262"/>
      <c r="M2659" s="263"/>
      <c r="N2659" s="264"/>
      <c r="O2659" s="264"/>
      <c r="P2659" s="264"/>
      <c r="Q2659" s="264"/>
      <c r="R2659" s="264"/>
      <c r="S2659" s="264"/>
      <c r="T2659" s="265"/>
      <c r="U2659" s="15"/>
      <c r="V2659" s="15"/>
      <c r="W2659" s="15"/>
      <c r="X2659" s="15"/>
      <c r="Y2659" s="15"/>
      <c r="Z2659" s="15"/>
      <c r="AA2659" s="15"/>
      <c r="AB2659" s="15"/>
      <c r="AC2659" s="15"/>
      <c r="AD2659" s="15"/>
      <c r="AE2659" s="15"/>
      <c r="AT2659" s="266" t="s">
        <v>268</v>
      </c>
      <c r="AU2659" s="266" t="s">
        <v>93</v>
      </c>
      <c r="AV2659" s="15" t="s">
        <v>108</v>
      </c>
      <c r="AW2659" s="15" t="s">
        <v>34</v>
      </c>
      <c r="AX2659" s="15" t="s">
        <v>74</v>
      </c>
      <c r="AY2659" s="266" t="s">
        <v>224</v>
      </c>
    </row>
    <row r="2660" s="14" customFormat="1">
      <c r="A2660" s="14"/>
      <c r="B2660" s="246"/>
      <c r="C2660" s="247"/>
      <c r="D2660" s="231" t="s">
        <v>268</v>
      </c>
      <c r="E2660" s="248" t="s">
        <v>19</v>
      </c>
      <c r="F2660" s="249" t="s">
        <v>2773</v>
      </c>
      <c r="G2660" s="247"/>
      <c r="H2660" s="248" t="s">
        <v>19</v>
      </c>
      <c r="I2660" s="250"/>
      <c r="J2660" s="247"/>
      <c r="K2660" s="247"/>
      <c r="L2660" s="251"/>
      <c r="M2660" s="252"/>
      <c r="N2660" s="253"/>
      <c r="O2660" s="253"/>
      <c r="P2660" s="253"/>
      <c r="Q2660" s="253"/>
      <c r="R2660" s="253"/>
      <c r="S2660" s="253"/>
      <c r="T2660" s="25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5" t="s">
        <v>268</v>
      </c>
      <c r="AU2660" s="255" t="s">
        <v>93</v>
      </c>
      <c r="AV2660" s="14" t="s">
        <v>82</v>
      </c>
      <c r="AW2660" s="14" t="s">
        <v>34</v>
      </c>
      <c r="AX2660" s="14" t="s">
        <v>74</v>
      </c>
      <c r="AY2660" s="255" t="s">
        <v>224</v>
      </c>
    </row>
    <row r="2661" s="13" customFormat="1">
      <c r="A2661" s="13"/>
      <c r="B2661" s="229"/>
      <c r="C2661" s="230"/>
      <c r="D2661" s="231" t="s">
        <v>268</v>
      </c>
      <c r="E2661" s="232" t="s">
        <v>19</v>
      </c>
      <c r="F2661" s="233" t="s">
        <v>2774</v>
      </c>
      <c r="G2661" s="230"/>
      <c r="H2661" s="234">
        <v>20.800000000000001</v>
      </c>
      <c r="I2661" s="235"/>
      <c r="J2661" s="230"/>
      <c r="K2661" s="230"/>
      <c r="L2661" s="236"/>
      <c r="M2661" s="237"/>
      <c r="N2661" s="238"/>
      <c r="O2661" s="238"/>
      <c r="P2661" s="238"/>
      <c r="Q2661" s="238"/>
      <c r="R2661" s="238"/>
      <c r="S2661" s="238"/>
      <c r="T2661" s="239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40" t="s">
        <v>268</v>
      </c>
      <c r="AU2661" s="240" t="s">
        <v>93</v>
      </c>
      <c r="AV2661" s="13" t="s">
        <v>93</v>
      </c>
      <c r="AW2661" s="13" t="s">
        <v>34</v>
      </c>
      <c r="AX2661" s="13" t="s">
        <v>74</v>
      </c>
      <c r="AY2661" s="240" t="s">
        <v>224</v>
      </c>
    </row>
    <row r="2662" s="15" customFormat="1">
      <c r="A2662" s="15"/>
      <c r="B2662" s="256"/>
      <c r="C2662" s="257"/>
      <c r="D2662" s="231" t="s">
        <v>268</v>
      </c>
      <c r="E2662" s="258" t="s">
        <v>19</v>
      </c>
      <c r="F2662" s="259" t="s">
        <v>300</v>
      </c>
      <c r="G2662" s="257"/>
      <c r="H2662" s="260">
        <v>20.800000000000001</v>
      </c>
      <c r="I2662" s="261"/>
      <c r="J2662" s="257"/>
      <c r="K2662" s="257"/>
      <c r="L2662" s="262"/>
      <c r="M2662" s="263"/>
      <c r="N2662" s="264"/>
      <c r="O2662" s="264"/>
      <c r="P2662" s="264"/>
      <c r="Q2662" s="264"/>
      <c r="R2662" s="264"/>
      <c r="S2662" s="264"/>
      <c r="T2662" s="265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T2662" s="266" t="s">
        <v>268</v>
      </c>
      <c r="AU2662" s="266" t="s">
        <v>93</v>
      </c>
      <c r="AV2662" s="15" t="s">
        <v>108</v>
      </c>
      <c r="AW2662" s="15" t="s">
        <v>34</v>
      </c>
      <c r="AX2662" s="15" t="s">
        <v>74</v>
      </c>
      <c r="AY2662" s="266" t="s">
        <v>224</v>
      </c>
    </row>
    <row r="2663" s="14" customFormat="1">
      <c r="A2663" s="14"/>
      <c r="B2663" s="246"/>
      <c r="C2663" s="247"/>
      <c r="D2663" s="231" t="s">
        <v>268</v>
      </c>
      <c r="E2663" s="248" t="s">
        <v>19</v>
      </c>
      <c r="F2663" s="249" t="s">
        <v>2775</v>
      </c>
      <c r="G2663" s="247"/>
      <c r="H2663" s="248" t="s">
        <v>19</v>
      </c>
      <c r="I2663" s="250"/>
      <c r="J2663" s="247"/>
      <c r="K2663" s="247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268</v>
      </c>
      <c r="AU2663" s="255" t="s">
        <v>93</v>
      </c>
      <c r="AV2663" s="14" t="s">
        <v>82</v>
      </c>
      <c r="AW2663" s="14" t="s">
        <v>34</v>
      </c>
      <c r="AX2663" s="14" t="s">
        <v>74</v>
      </c>
      <c r="AY2663" s="255" t="s">
        <v>224</v>
      </c>
    </row>
    <row r="2664" s="14" customFormat="1">
      <c r="A2664" s="14"/>
      <c r="B2664" s="246"/>
      <c r="C2664" s="247"/>
      <c r="D2664" s="231" t="s">
        <v>268</v>
      </c>
      <c r="E2664" s="248" t="s">
        <v>19</v>
      </c>
      <c r="F2664" s="249" t="s">
        <v>665</v>
      </c>
      <c r="G2664" s="247"/>
      <c r="H2664" s="248" t="s">
        <v>19</v>
      </c>
      <c r="I2664" s="250"/>
      <c r="J2664" s="247"/>
      <c r="K2664" s="247"/>
      <c r="L2664" s="251"/>
      <c r="M2664" s="252"/>
      <c r="N2664" s="253"/>
      <c r="O2664" s="253"/>
      <c r="P2664" s="253"/>
      <c r="Q2664" s="253"/>
      <c r="R2664" s="253"/>
      <c r="S2664" s="253"/>
      <c r="T2664" s="25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T2664" s="255" t="s">
        <v>268</v>
      </c>
      <c r="AU2664" s="255" t="s">
        <v>93</v>
      </c>
      <c r="AV2664" s="14" t="s">
        <v>82</v>
      </c>
      <c r="AW2664" s="14" t="s">
        <v>34</v>
      </c>
      <c r="AX2664" s="14" t="s">
        <v>74</v>
      </c>
      <c r="AY2664" s="255" t="s">
        <v>224</v>
      </c>
    </row>
    <row r="2665" s="13" customFormat="1">
      <c r="A2665" s="13"/>
      <c r="B2665" s="229"/>
      <c r="C2665" s="230"/>
      <c r="D2665" s="231" t="s">
        <v>268</v>
      </c>
      <c r="E2665" s="232" t="s">
        <v>19</v>
      </c>
      <c r="F2665" s="233" t="s">
        <v>2776</v>
      </c>
      <c r="G2665" s="230"/>
      <c r="H2665" s="234">
        <v>7.8399999999999999</v>
      </c>
      <c r="I2665" s="235"/>
      <c r="J2665" s="230"/>
      <c r="K2665" s="230"/>
      <c r="L2665" s="236"/>
      <c r="M2665" s="237"/>
      <c r="N2665" s="238"/>
      <c r="O2665" s="238"/>
      <c r="P2665" s="238"/>
      <c r="Q2665" s="238"/>
      <c r="R2665" s="238"/>
      <c r="S2665" s="238"/>
      <c r="T2665" s="239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40" t="s">
        <v>268</v>
      </c>
      <c r="AU2665" s="240" t="s">
        <v>93</v>
      </c>
      <c r="AV2665" s="13" t="s">
        <v>93</v>
      </c>
      <c r="AW2665" s="13" t="s">
        <v>34</v>
      </c>
      <c r="AX2665" s="13" t="s">
        <v>74</v>
      </c>
      <c r="AY2665" s="240" t="s">
        <v>224</v>
      </c>
    </row>
    <row r="2666" s="14" customFormat="1">
      <c r="A2666" s="14"/>
      <c r="B2666" s="246"/>
      <c r="C2666" s="247"/>
      <c r="D2666" s="231" t="s">
        <v>268</v>
      </c>
      <c r="E2666" s="248" t="s">
        <v>19</v>
      </c>
      <c r="F2666" s="249" t="s">
        <v>667</v>
      </c>
      <c r="G2666" s="247"/>
      <c r="H2666" s="248" t="s">
        <v>19</v>
      </c>
      <c r="I2666" s="250"/>
      <c r="J2666" s="247"/>
      <c r="K2666" s="247"/>
      <c r="L2666" s="251"/>
      <c r="M2666" s="252"/>
      <c r="N2666" s="253"/>
      <c r="O2666" s="253"/>
      <c r="P2666" s="253"/>
      <c r="Q2666" s="253"/>
      <c r="R2666" s="253"/>
      <c r="S2666" s="253"/>
      <c r="T2666" s="25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T2666" s="255" t="s">
        <v>268</v>
      </c>
      <c r="AU2666" s="255" t="s">
        <v>93</v>
      </c>
      <c r="AV2666" s="14" t="s">
        <v>82</v>
      </c>
      <c r="AW2666" s="14" t="s">
        <v>34</v>
      </c>
      <c r="AX2666" s="14" t="s">
        <v>74</v>
      </c>
      <c r="AY2666" s="255" t="s">
        <v>224</v>
      </c>
    </row>
    <row r="2667" s="13" customFormat="1">
      <c r="A2667" s="13"/>
      <c r="B2667" s="229"/>
      <c r="C2667" s="230"/>
      <c r="D2667" s="231" t="s">
        <v>268</v>
      </c>
      <c r="E2667" s="232" t="s">
        <v>19</v>
      </c>
      <c r="F2667" s="233" t="s">
        <v>2777</v>
      </c>
      <c r="G2667" s="230"/>
      <c r="H2667" s="234">
        <v>15.795</v>
      </c>
      <c r="I2667" s="235"/>
      <c r="J2667" s="230"/>
      <c r="K2667" s="230"/>
      <c r="L2667" s="236"/>
      <c r="M2667" s="237"/>
      <c r="N2667" s="238"/>
      <c r="O2667" s="238"/>
      <c r="P2667" s="238"/>
      <c r="Q2667" s="238"/>
      <c r="R2667" s="238"/>
      <c r="S2667" s="238"/>
      <c r="T2667" s="23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40" t="s">
        <v>268</v>
      </c>
      <c r="AU2667" s="240" t="s">
        <v>93</v>
      </c>
      <c r="AV2667" s="13" t="s">
        <v>93</v>
      </c>
      <c r="AW2667" s="13" t="s">
        <v>34</v>
      </c>
      <c r="AX2667" s="13" t="s">
        <v>74</v>
      </c>
      <c r="AY2667" s="240" t="s">
        <v>224</v>
      </c>
    </row>
    <row r="2668" s="14" customFormat="1">
      <c r="A2668" s="14"/>
      <c r="B2668" s="246"/>
      <c r="C2668" s="247"/>
      <c r="D2668" s="231" t="s">
        <v>268</v>
      </c>
      <c r="E2668" s="248" t="s">
        <v>19</v>
      </c>
      <c r="F2668" s="249" t="s">
        <v>1003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268</v>
      </c>
      <c r="AU2668" s="255" t="s">
        <v>93</v>
      </c>
      <c r="AV2668" s="14" t="s">
        <v>82</v>
      </c>
      <c r="AW2668" s="14" t="s">
        <v>34</v>
      </c>
      <c r="AX2668" s="14" t="s">
        <v>74</v>
      </c>
      <c r="AY2668" s="255" t="s">
        <v>224</v>
      </c>
    </row>
    <row r="2669" s="13" customFormat="1">
      <c r="A2669" s="13"/>
      <c r="B2669" s="229"/>
      <c r="C2669" s="230"/>
      <c r="D2669" s="231" t="s">
        <v>268</v>
      </c>
      <c r="E2669" s="232" t="s">
        <v>19</v>
      </c>
      <c r="F2669" s="233" t="s">
        <v>2778</v>
      </c>
      <c r="G2669" s="230"/>
      <c r="H2669" s="234">
        <v>17.585000000000001</v>
      </c>
      <c r="I2669" s="235"/>
      <c r="J2669" s="230"/>
      <c r="K2669" s="230"/>
      <c r="L2669" s="236"/>
      <c r="M2669" s="237"/>
      <c r="N2669" s="238"/>
      <c r="O2669" s="238"/>
      <c r="P2669" s="238"/>
      <c r="Q2669" s="238"/>
      <c r="R2669" s="238"/>
      <c r="S2669" s="238"/>
      <c r="T2669" s="239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0" t="s">
        <v>268</v>
      </c>
      <c r="AU2669" s="240" t="s">
        <v>93</v>
      </c>
      <c r="AV2669" s="13" t="s">
        <v>93</v>
      </c>
      <c r="AW2669" s="13" t="s">
        <v>34</v>
      </c>
      <c r="AX2669" s="13" t="s">
        <v>74</v>
      </c>
      <c r="AY2669" s="240" t="s">
        <v>224</v>
      </c>
    </row>
    <row r="2670" s="16" customFormat="1">
      <c r="A2670" s="16"/>
      <c r="B2670" s="272"/>
      <c r="C2670" s="273"/>
      <c r="D2670" s="231" t="s">
        <v>268</v>
      </c>
      <c r="E2670" s="274" t="s">
        <v>19</v>
      </c>
      <c r="F2670" s="275" t="s">
        <v>351</v>
      </c>
      <c r="G2670" s="273"/>
      <c r="H2670" s="276">
        <v>1679.4880000000001</v>
      </c>
      <c r="I2670" s="277"/>
      <c r="J2670" s="273"/>
      <c r="K2670" s="273"/>
      <c r="L2670" s="278"/>
      <c r="M2670" s="279"/>
      <c r="N2670" s="280"/>
      <c r="O2670" s="280"/>
      <c r="P2670" s="280"/>
      <c r="Q2670" s="280"/>
      <c r="R2670" s="280"/>
      <c r="S2670" s="280"/>
      <c r="T2670" s="281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T2670" s="282" t="s">
        <v>268</v>
      </c>
      <c r="AU2670" s="282" t="s">
        <v>93</v>
      </c>
      <c r="AV2670" s="16" t="s">
        <v>231</v>
      </c>
      <c r="AW2670" s="16" t="s">
        <v>34</v>
      </c>
      <c r="AX2670" s="16" t="s">
        <v>82</v>
      </c>
      <c r="AY2670" s="282" t="s">
        <v>224</v>
      </c>
    </row>
    <row r="2671" s="2" customFormat="1" ht="16.5" customHeight="1">
      <c r="A2671" s="41"/>
      <c r="B2671" s="42"/>
      <c r="C2671" s="286" t="s">
        <v>2779</v>
      </c>
      <c r="D2671" s="286" t="s">
        <v>572</v>
      </c>
      <c r="E2671" s="287" t="s">
        <v>2593</v>
      </c>
      <c r="F2671" s="288" t="s">
        <v>2594</v>
      </c>
      <c r="G2671" s="289" t="s">
        <v>371</v>
      </c>
      <c r="H2671" s="290">
        <v>0.53700000000000003</v>
      </c>
      <c r="I2671" s="291"/>
      <c r="J2671" s="292">
        <f>ROUND(I2671*H2671,2)</f>
        <v>0</v>
      </c>
      <c r="K2671" s="288" t="s">
        <v>312</v>
      </c>
      <c r="L2671" s="293"/>
      <c r="M2671" s="294" t="s">
        <v>19</v>
      </c>
      <c r="N2671" s="295" t="s">
        <v>46</v>
      </c>
      <c r="O2671" s="87"/>
      <c r="P2671" s="225">
        <f>O2671*H2671</f>
        <v>0</v>
      </c>
      <c r="Q2671" s="225">
        <v>1</v>
      </c>
      <c r="R2671" s="225">
        <f>Q2671*H2671</f>
        <v>0.53700000000000003</v>
      </c>
      <c r="S2671" s="225">
        <v>0</v>
      </c>
      <c r="T2671" s="226">
        <f>S2671*H2671</f>
        <v>0</v>
      </c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R2671" s="227" t="s">
        <v>643</v>
      </c>
      <c r="AT2671" s="227" t="s">
        <v>572</v>
      </c>
      <c r="AU2671" s="227" t="s">
        <v>93</v>
      </c>
      <c r="AY2671" s="20" t="s">
        <v>224</v>
      </c>
      <c r="BE2671" s="228">
        <f>IF(N2671="základní",J2671,0)</f>
        <v>0</v>
      </c>
      <c r="BF2671" s="228">
        <f>IF(N2671="snížená",J2671,0)</f>
        <v>0</v>
      </c>
      <c r="BG2671" s="228">
        <f>IF(N2671="zákl. přenesená",J2671,0)</f>
        <v>0</v>
      </c>
      <c r="BH2671" s="228">
        <f>IF(N2671="sníž. přenesená",J2671,0)</f>
        <v>0</v>
      </c>
      <c r="BI2671" s="228">
        <f>IF(N2671="nulová",J2671,0)</f>
        <v>0</v>
      </c>
      <c r="BJ2671" s="20" t="s">
        <v>93</v>
      </c>
      <c r="BK2671" s="228">
        <f>ROUND(I2671*H2671,2)</f>
        <v>0</v>
      </c>
      <c r="BL2671" s="20" t="s">
        <v>544</v>
      </c>
      <c r="BM2671" s="227" t="s">
        <v>2780</v>
      </c>
    </row>
    <row r="2672" s="13" customFormat="1">
      <c r="A2672" s="13"/>
      <c r="B2672" s="229"/>
      <c r="C2672" s="230"/>
      <c r="D2672" s="231" t="s">
        <v>268</v>
      </c>
      <c r="E2672" s="232" t="s">
        <v>19</v>
      </c>
      <c r="F2672" s="233" t="s">
        <v>2781</v>
      </c>
      <c r="G2672" s="230"/>
      <c r="H2672" s="234">
        <v>0.53700000000000003</v>
      </c>
      <c r="I2672" s="235"/>
      <c r="J2672" s="230"/>
      <c r="K2672" s="230"/>
      <c r="L2672" s="236"/>
      <c r="M2672" s="237"/>
      <c r="N2672" s="238"/>
      <c r="O2672" s="238"/>
      <c r="P2672" s="238"/>
      <c r="Q2672" s="238"/>
      <c r="R2672" s="238"/>
      <c r="S2672" s="238"/>
      <c r="T2672" s="239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0" t="s">
        <v>268</v>
      </c>
      <c r="AU2672" s="240" t="s">
        <v>93</v>
      </c>
      <c r="AV2672" s="13" t="s">
        <v>93</v>
      </c>
      <c r="AW2672" s="13" t="s">
        <v>34</v>
      </c>
      <c r="AX2672" s="13" t="s">
        <v>82</v>
      </c>
      <c r="AY2672" s="240" t="s">
        <v>224</v>
      </c>
    </row>
    <row r="2673" s="2" customFormat="1" ht="24.15" customHeight="1">
      <c r="A2673" s="41"/>
      <c r="B2673" s="42"/>
      <c r="C2673" s="216" t="s">
        <v>2782</v>
      </c>
      <c r="D2673" s="216" t="s">
        <v>227</v>
      </c>
      <c r="E2673" s="217" t="s">
        <v>2783</v>
      </c>
      <c r="F2673" s="218" t="s">
        <v>2784</v>
      </c>
      <c r="G2673" s="219" t="s">
        <v>266</v>
      </c>
      <c r="H2673" s="220">
        <v>1679.4880000000001</v>
      </c>
      <c r="I2673" s="221"/>
      <c r="J2673" s="222">
        <f>ROUND(I2673*H2673,2)</f>
        <v>0</v>
      </c>
      <c r="K2673" s="218" t="s">
        <v>312</v>
      </c>
      <c r="L2673" s="47"/>
      <c r="M2673" s="223" t="s">
        <v>19</v>
      </c>
      <c r="N2673" s="224" t="s">
        <v>46</v>
      </c>
      <c r="O2673" s="87"/>
      <c r="P2673" s="225">
        <f>O2673*H2673</f>
        <v>0</v>
      </c>
      <c r="Q2673" s="225">
        <v>0.00088000000000000003</v>
      </c>
      <c r="R2673" s="225">
        <f>Q2673*H2673</f>
        <v>1.4779494400000002</v>
      </c>
      <c r="S2673" s="225">
        <v>0</v>
      </c>
      <c r="T2673" s="226">
        <f>S2673*H2673</f>
        <v>0</v>
      </c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R2673" s="227" t="s">
        <v>544</v>
      </c>
      <c r="AT2673" s="227" t="s">
        <v>227</v>
      </c>
      <c r="AU2673" s="227" t="s">
        <v>93</v>
      </c>
      <c r="AY2673" s="20" t="s">
        <v>224</v>
      </c>
      <c r="BE2673" s="228">
        <f>IF(N2673="základní",J2673,0)</f>
        <v>0</v>
      </c>
      <c r="BF2673" s="228">
        <f>IF(N2673="snížená",J2673,0)</f>
        <v>0</v>
      </c>
      <c r="BG2673" s="228">
        <f>IF(N2673="zákl. přenesená",J2673,0)</f>
        <v>0</v>
      </c>
      <c r="BH2673" s="228">
        <f>IF(N2673="sníž. přenesená",J2673,0)</f>
        <v>0</v>
      </c>
      <c r="BI2673" s="228">
        <f>IF(N2673="nulová",J2673,0)</f>
        <v>0</v>
      </c>
      <c r="BJ2673" s="20" t="s">
        <v>93</v>
      </c>
      <c r="BK2673" s="228">
        <f>ROUND(I2673*H2673,2)</f>
        <v>0</v>
      </c>
      <c r="BL2673" s="20" t="s">
        <v>544</v>
      </c>
      <c r="BM2673" s="227" t="s">
        <v>2785</v>
      </c>
    </row>
    <row r="2674" s="2" customFormat="1">
      <c r="A2674" s="41"/>
      <c r="B2674" s="42"/>
      <c r="C2674" s="43"/>
      <c r="D2674" s="267" t="s">
        <v>314</v>
      </c>
      <c r="E2674" s="43"/>
      <c r="F2674" s="268" t="s">
        <v>2786</v>
      </c>
      <c r="G2674" s="43"/>
      <c r="H2674" s="43"/>
      <c r="I2674" s="269"/>
      <c r="J2674" s="43"/>
      <c r="K2674" s="43"/>
      <c r="L2674" s="47"/>
      <c r="M2674" s="270"/>
      <c r="N2674" s="271"/>
      <c r="O2674" s="87"/>
      <c r="P2674" s="87"/>
      <c r="Q2674" s="87"/>
      <c r="R2674" s="87"/>
      <c r="S2674" s="87"/>
      <c r="T2674" s="88"/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T2674" s="20" t="s">
        <v>314</v>
      </c>
      <c r="AU2674" s="20" t="s">
        <v>93</v>
      </c>
    </row>
    <row r="2675" s="14" customFormat="1">
      <c r="A2675" s="14"/>
      <c r="B2675" s="246"/>
      <c r="C2675" s="247"/>
      <c r="D2675" s="231" t="s">
        <v>268</v>
      </c>
      <c r="E2675" s="248" t="s">
        <v>19</v>
      </c>
      <c r="F2675" s="249" t="s">
        <v>1921</v>
      </c>
      <c r="G2675" s="247"/>
      <c r="H2675" s="248" t="s">
        <v>19</v>
      </c>
      <c r="I2675" s="250"/>
      <c r="J2675" s="247"/>
      <c r="K2675" s="247"/>
      <c r="L2675" s="251"/>
      <c r="M2675" s="252"/>
      <c r="N2675" s="253"/>
      <c r="O2675" s="253"/>
      <c r="P2675" s="253"/>
      <c r="Q2675" s="253"/>
      <c r="R2675" s="253"/>
      <c r="S2675" s="253"/>
      <c r="T2675" s="25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5" t="s">
        <v>268</v>
      </c>
      <c r="AU2675" s="255" t="s">
        <v>93</v>
      </c>
      <c r="AV2675" s="14" t="s">
        <v>82</v>
      </c>
      <c r="AW2675" s="14" t="s">
        <v>34</v>
      </c>
      <c r="AX2675" s="14" t="s">
        <v>74</v>
      </c>
      <c r="AY2675" s="255" t="s">
        <v>224</v>
      </c>
    </row>
    <row r="2676" s="14" customFormat="1">
      <c r="A2676" s="14"/>
      <c r="B2676" s="246"/>
      <c r="C2676" s="247"/>
      <c r="D2676" s="231" t="s">
        <v>268</v>
      </c>
      <c r="E2676" s="248" t="s">
        <v>19</v>
      </c>
      <c r="F2676" s="249" t="s">
        <v>2755</v>
      </c>
      <c r="G2676" s="247"/>
      <c r="H2676" s="248" t="s">
        <v>19</v>
      </c>
      <c r="I2676" s="250"/>
      <c r="J2676" s="247"/>
      <c r="K2676" s="247"/>
      <c r="L2676" s="251"/>
      <c r="M2676" s="252"/>
      <c r="N2676" s="253"/>
      <c r="O2676" s="253"/>
      <c r="P2676" s="253"/>
      <c r="Q2676" s="253"/>
      <c r="R2676" s="253"/>
      <c r="S2676" s="253"/>
      <c r="T2676" s="25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T2676" s="255" t="s">
        <v>268</v>
      </c>
      <c r="AU2676" s="255" t="s">
        <v>93</v>
      </c>
      <c r="AV2676" s="14" t="s">
        <v>82</v>
      </c>
      <c r="AW2676" s="14" t="s">
        <v>34</v>
      </c>
      <c r="AX2676" s="14" t="s">
        <v>74</v>
      </c>
      <c r="AY2676" s="255" t="s">
        <v>224</v>
      </c>
    </row>
    <row r="2677" s="13" customFormat="1">
      <c r="A2677" s="13"/>
      <c r="B2677" s="229"/>
      <c r="C2677" s="230"/>
      <c r="D2677" s="231" t="s">
        <v>268</v>
      </c>
      <c r="E2677" s="232" t="s">
        <v>19</v>
      </c>
      <c r="F2677" s="233" t="s">
        <v>2756</v>
      </c>
      <c r="G2677" s="230"/>
      <c r="H2677" s="234">
        <v>566.56899999999996</v>
      </c>
      <c r="I2677" s="235"/>
      <c r="J2677" s="230"/>
      <c r="K2677" s="230"/>
      <c r="L2677" s="236"/>
      <c r="M2677" s="237"/>
      <c r="N2677" s="238"/>
      <c r="O2677" s="238"/>
      <c r="P2677" s="238"/>
      <c r="Q2677" s="238"/>
      <c r="R2677" s="238"/>
      <c r="S2677" s="238"/>
      <c r="T2677" s="239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40" t="s">
        <v>268</v>
      </c>
      <c r="AU2677" s="240" t="s">
        <v>93</v>
      </c>
      <c r="AV2677" s="13" t="s">
        <v>93</v>
      </c>
      <c r="AW2677" s="13" t="s">
        <v>34</v>
      </c>
      <c r="AX2677" s="13" t="s">
        <v>74</v>
      </c>
      <c r="AY2677" s="240" t="s">
        <v>224</v>
      </c>
    </row>
    <row r="2678" s="13" customFormat="1">
      <c r="A2678" s="13"/>
      <c r="B2678" s="229"/>
      <c r="C2678" s="230"/>
      <c r="D2678" s="231" t="s">
        <v>268</v>
      </c>
      <c r="E2678" s="232" t="s">
        <v>19</v>
      </c>
      <c r="F2678" s="233" t="s">
        <v>2757</v>
      </c>
      <c r="G2678" s="230"/>
      <c r="H2678" s="234">
        <v>-27.359000000000002</v>
      </c>
      <c r="I2678" s="235"/>
      <c r="J2678" s="230"/>
      <c r="K2678" s="230"/>
      <c r="L2678" s="236"/>
      <c r="M2678" s="237"/>
      <c r="N2678" s="238"/>
      <c r="O2678" s="238"/>
      <c r="P2678" s="238"/>
      <c r="Q2678" s="238"/>
      <c r="R2678" s="238"/>
      <c r="S2678" s="238"/>
      <c r="T2678" s="239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0" t="s">
        <v>268</v>
      </c>
      <c r="AU2678" s="240" t="s">
        <v>93</v>
      </c>
      <c r="AV2678" s="13" t="s">
        <v>93</v>
      </c>
      <c r="AW2678" s="13" t="s">
        <v>34</v>
      </c>
      <c r="AX2678" s="13" t="s">
        <v>74</v>
      </c>
      <c r="AY2678" s="240" t="s">
        <v>224</v>
      </c>
    </row>
    <row r="2679" s="14" customFormat="1">
      <c r="A2679" s="14"/>
      <c r="B2679" s="246"/>
      <c r="C2679" s="247"/>
      <c r="D2679" s="231" t="s">
        <v>268</v>
      </c>
      <c r="E2679" s="248" t="s">
        <v>19</v>
      </c>
      <c r="F2679" s="249" t="s">
        <v>2758</v>
      </c>
      <c r="G2679" s="247"/>
      <c r="H2679" s="248" t="s">
        <v>19</v>
      </c>
      <c r="I2679" s="250"/>
      <c r="J2679" s="247"/>
      <c r="K2679" s="247"/>
      <c r="L2679" s="251"/>
      <c r="M2679" s="252"/>
      <c r="N2679" s="253"/>
      <c r="O2679" s="253"/>
      <c r="P2679" s="253"/>
      <c r="Q2679" s="253"/>
      <c r="R2679" s="253"/>
      <c r="S2679" s="253"/>
      <c r="T2679" s="25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5" t="s">
        <v>268</v>
      </c>
      <c r="AU2679" s="255" t="s">
        <v>93</v>
      </c>
      <c r="AV2679" s="14" t="s">
        <v>82</v>
      </c>
      <c r="AW2679" s="14" t="s">
        <v>34</v>
      </c>
      <c r="AX2679" s="14" t="s">
        <v>74</v>
      </c>
      <c r="AY2679" s="255" t="s">
        <v>224</v>
      </c>
    </row>
    <row r="2680" s="13" customFormat="1">
      <c r="A2680" s="13"/>
      <c r="B2680" s="229"/>
      <c r="C2680" s="230"/>
      <c r="D2680" s="231" t="s">
        <v>268</v>
      </c>
      <c r="E2680" s="232" t="s">
        <v>19</v>
      </c>
      <c r="F2680" s="233" t="s">
        <v>2759</v>
      </c>
      <c r="G2680" s="230"/>
      <c r="H2680" s="234">
        <v>150.86000000000001</v>
      </c>
      <c r="I2680" s="235"/>
      <c r="J2680" s="230"/>
      <c r="K2680" s="230"/>
      <c r="L2680" s="236"/>
      <c r="M2680" s="237"/>
      <c r="N2680" s="238"/>
      <c r="O2680" s="238"/>
      <c r="P2680" s="238"/>
      <c r="Q2680" s="238"/>
      <c r="R2680" s="238"/>
      <c r="S2680" s="238"/>
      <c r="T2680" s="23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40" t="s">
        <v>268</v>
      </c>
      <c r="AU2680" s="240" t="s">
        <v>93</v>
      </c>
      <c r="AV2680" s="13" t="s">
        <v>93</v>
      </c>
      <c r="AW2680" s="13" t="s">
        <v>34</v>
      </c>
      <c r="AX2680" s="13" t="s">
        <v>74</v>
      </c>
      <c r="AY2680" s="240" t="s">
        <v>224</v>
      </c>
    </row>
    <row r="2681" s="14" customFormat="1">
      <c r="A2681" s="14"/>
      <c r="B2681" s="246"/>
      <c r="C2681" s="247"/>
      <c r="D2681" s="231" t="s">
        <v>268</v>
      </c>
      <c r="E2681" s="248" t="s">
        <v>19</v>
      </c>
      <c r="F2681" s="249" t="s">
        <v>2760</v>
      </c>
      <c r="G2681" s="247"/>
      <c r="H2681" s="248" t="s">
        <v>19</v>
      </c>
      <c r="I2681" s="250"/>
      <c r="J2681" s="247"/>
      <c r="K2681" s="247"/>
      <c r="L2681" s="251"/>
      <c r="M2681" s="252"/>
      <c r="N2681" s="253"/>
      <c r="O2681" s="253"/>
      <c r="P2681" s="253"/>
      <c r="Q2681" s="253"/>
      <c r="R2681" s="253"/>
      <c r="S2681" s="253"/>
      <c r="T2681" s="25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5" t="s">
        <v>268</v>
      </c>
      <c r="AU2681" s="255" t="s">
        <v>93</v>
      </c>
      <c r="AV2681" s="14" t="s">
        <v>82</v>
      </c>
      <c r="AW2681" s="14" t="s">
        <v>34</v>
      </c>
      <c r="AX2681" s="14" t="s">
        <v>74</v>
      </c>
      <c r="AY2681" s="255" t="s">
        <v>224</v>
      </c>
    </row>
    <row r="2682" s="13" customFormat="1">
      <c r="A2682" s="13"/>
      <c r="B2682" s="229"/>
      <c r="C2682" s="230"/>
      <c r="D2682" s="231" t="s">
        <v>268</v>
      </c>
      <c r="E2682" s="232" t="s">
        <v>19</v>
      </c>
      <c r="F2682" s="233" t="s">
        <v>2761</v>
      </c>
      <c r="G2682" s="230"/>
      <c r="H2682" s="234">
        <v>24.489000000000001</v>
      </c>
      <c r="I2682" s="235"/>
      <c r="J2682" s="230"/>
      <c r="K2682" s="230"/>
      <c r="L2682" s="236"/>
      <c r="M2682" s="237"/>
      <c r="N2682" s="238"/>
      <c r="O2682" s="238"/>
      <c r="P2682" s="238"/>
      <c r="Q2682" s="238"/>
      <c r="R2682" s="238"/>
      <c r="S2682" s="238"/>
      <c r="T2682" s="23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40" t="s">
        <v>268</v>
      </c>
      <c r="AU2682" s="240" t="s">
        <v>93</v>
      </c>
      <c r="AV2682" s="13" t="s">
        <v>93</v>
      </c>
      <c r="AW2682" s="13" t="s">
        <v>34</v>
      </c>
      <c r="AX2682" s="13" t="s">
        <v>74</v>
      </c>
      <c r="AY2682" s="240" t="s">
        <v>224</v>
      </c>
    </row>
    <row r="2683" s="15" customFormat="1">
      <c r="A2683" s="15"/>
      <c r="B2683" s="256"/>
      <c r="C2683" s="257"/>
      <c r="D2683" s="231" t="s">
        <v>268</v>
      </c>
      <c r="E2683" s="258" t="s">
        <v>19</v>
      </c>
      <c r="F2683" s="259" t="s">
        <v>300</v>
      </c>
      <c r="G2683" s="257"/>
      <c r="H2683" s="260">
        <v>714.55899999999997</v>
      </c>
      <c r="I2683" s="261"/>
      <c r="J2683" s="257"/>
      <c r="K2683" s="257"/>
      <c r="L2683" s="262"/>
      <c r="M2683" s="263"/>
      <c r="N2683" s="264"/>
      <c r="O2683" s="264"/>
      <c r="P2683" s="264"/>
      <c r="Q2683" s="264"/>
      <c r="R2683" s="264"/>
      <c r="S2683" s="264"/>
      <c r="T2683" s="265"/>
      <c r="U2683" s="15"/>
      <c r="V2683" s="15"/>
      <c r="W2683" s="15"/>
      <c r="X2683" s="15"/>
      <c r="Y2683" s="15"/>
      <c r="Z2683" s="15"/>
      <c r="AA2683" s="15"/>
      <c r="AB2683" s="15"/>
      <c r="AC2683" s="15"/>
      <c r="AD2683" s="15"/>
      <c r="AE2683" s="15"/>
      <c r="AT2683" s="266" t="s">
        <v>268</v>
      </c>
      <c r="AU2683" s="266" t="s">
        <v>93</v>
      </c>
      <c r="AV2683" s="15" t="s">
        <v>108</v>
      </c>
      <c r="AW2683" s="15" t="s">
        <v>34</v>
      </c>
      <c r="AX2683" s="15" t="s">
        <v>74</v>
      </c>
      <c r="AY2683" s="266" t="s">
        <v>224</v>
      </c>
    </row>
    <row r="2684" s="14" customFormat="1">
      <c r="A2684" s="14"/>
      <c r="B2684" s="246"/>
      <c r="C2684" s="247"/>
      <c r="D2684" s="231" t="s">
        <v>268</v>
      </c>
      <c r="E2684" s="248" t="s">
        <v>19</v>
      </c>
      <c r="F2684" s="249" t="s">
        <v>1906</v>
      </c>
      <c r="G2684" s="247"/>
      <c r="H2684" s="248" t="s">
        <v>19</v>
      </c>
      <c r="I2684" s="250"/>
      <c r="J2684" s="247"/>
      <c r="K2684" s="247"/>
      <c r="L2684" s="251"/>
      <c r="M2684" s="252"/>
      <c r="N2684" s="253"/>
      <c r="O2684" s="253"/>
      <c r="P2684" s="253"/>
      <c r="Q2684" s="253"/>
      <c r="R2684" s="253"/>
      <c r="S2684" s="253"/>
      <c r="T2684" s="25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5" t="s">
        <v>268</v>
      </c>
      <c r="AU2684" s="255" t="s">
        <v>93</v>
      </c>
      <c r="AV2684" s="14" t="s">
        <v>82</v>
      </c>
      <c r="AW2684" s="14" t="s">
        <v>34</v>
      </c>
      <c r="AX2684" s="14" t="s">
        <v>74</v>
      </c>
      <c r="AY2684" s="255" t="s">
        <v>224</v>
      </c>
    </row>
    <row r="2685" s="14" customFormat="1">
      <c r="A2685" s="14"/>
      <c r="B2685" s="246"/>
      <c r="C2685" s="247"/>
      <c r="D2685" s="231" t="s">
        <v>268</v>
      </c>
      <c r="E2685" s="248" t="s">
        <v>19</v>
      </c>
      <c r="F2685" s="249" t="s">
        <v>2755</v>
      </c>
      <c r="G2685" s="247"/>
      <c r="H2685" s="248" t="s">
        <v>19</v>
      </c>
      <c r="I2685" s="250"/>
      <c r="J2685" s="247"/>
      <c r="K2685" s="247"/>
      <c r="L2685" s="251"/>
      <c r="M2685" s="252"/>
      <c r="N2685" s="253"/>
      <c r="O2685" s="253"/>
      <c r="P2685" s="253"/>
      <c r="Q2685" s="253"/>
      <c r="R2685" s="253"/>
      <c r="S2685" s="253"/>
      <c r="T2685" s="25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T2685" s="255" t="s">
        <v>268</v>
      </c>
      <c r="AU2685" s="255" t="s">
        <v>93</v>
      </c>
      <c r="AV2685" s="14" t="s">
        <v>82</v>
      </c>
      <c r="AW2685" s="14" t="s">
        <v>34</v>
      </c>
      <c r="AX2685" s="14" t="s">
        <v>74</v>
      </c>
      <c r="AY2685" s="255" t="s">
        <v>224</v>
      </c>
    </row>
    <row r="2686" s="13" customFormat="1">
      <c r="A2686" s="13"/>
      <c r="B2686" s="229"/>
      <c r="C2686" s="230"/>
      <c r="D2686" s="231" t="s">
        <v>268</v>
      </c>
      <c r="E2686" s="232" t="s">
        <v>19</v>
      </c>
      <c r="F2686" s="233" t="s">
        <v>1907</v>
      </c>
      <c r="G2686" s="230"/>
      <c r="H2686" s="234">
        <v>40.887</v>
      </c>
      <c r="I2686" s="235"/>
      <c r="J2686" s="230"/>
      <c r="K2686" s="230"/>
      <c r="L2686" s="236"/>
      <c r="M2686" s="237"/>
      <c r="N2686" s="238"/>
      <c r="O2686" s="238"/>
      <c r="P2686" s="238"/>
      <c r="Q2686" s="238"/>
      <c r="R2686" s="238"/>
      <c r="S2686" s="238"/>
      <c r="T2686" s="239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40" t="s">
        <v>268</v>
      </c>
      <c r="AU2686" s="240" t="s">
        <v>93</v>
      </c>
      <c r="AV2686" s="13" t="s">
        <v>93</v>
      </c>
      <c r="AW2686" s="13" t="s">
        <v>34</v>
      </c>
      <c r="AX2686" s="13" t="s">
        <v>74</v>
      </c>
      <c r="AY2686" s="240" t="s">
        <v>224</v>
      </c>
    </row>
    <row r="2687" s="14" customFormat="1">
      <c r="A2687" s="14"/>
      <c r="B2687" s="246"/>
      <c r="C2687" s="247"/>
      <c r="D2687" s="231" t="s">
        <v>268</v>
      </c>
      <c r="E2687" s="248" t="s">
        <v>19</v>
      </c>
      <c r="F2687" s="249" t="s">
        <v>2758</v>
      </c>
      <c r="G2687" s="247"/>
      <c r="H2687" s="248" t="s">
        <v>19</v>
      </c>
      <c r="I2687" s="250"/>
      <c r="J2687" s="247"/>
      <c r="K2687" s="247"/>
      <c r="L2687" s="251"/>
      <c r="M2687" s="252"/>
      <c r="N2687" s="253"/>
      <c r="O2687" s="253"/>
      <c r="P2687" s="253"/>
      <c r="Q2687" s="253"/>
      <c r="R2687" s="253"/>
      <c r="S2687" s="253"/>
      <c r="T2687" s="25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5" t="s">
        <v>268</v>
      </c>
      <c r="AU2687" s="255" t="s">
        <v>93</v>
      </c>
      <c r="AV2687" s="14" t="s">
        <v>82</v>
      </c>
      <c r="AW2687" s="14" t="s">
        <v>34</v>
      </c>
      <c r="AX2687" s="14" t="s">
        <v>74</v>
      </c>
      <c r="AY2687" s="255" t="s">
        <v>224</v>
      </c>
    </row>
    <row r="2688" s="13" customFormat="1">
      <c r="A2688" s="13"/>
      <c r="B2688" s="229"/>
      <c r="C2688" s="230"/>
      <c r="D2688" s="231" t="s">
        <v>268</v>
      </c>
      <c r="E2688" s="232" t="s">
        <v>19</v>
      </c>
      <c r="F2688" s="233" t="s">
        <v>2762</v>
      </c>
      <c r="G2688" s="230"/>
      <c r="H2688" s="234">
        <v>10.395</v>
      </c>
      <c r="I2688" s="235"/>
      <c r="J2688" s="230"/>
      <c r="K2688" s="230"/>
      <c r="L2688" s="236"/>
      <c r="M2688" s="237"/>
      <c r="N2688" s="238"/>
      <c r="O2688" s="238"/>
      <c r="P2688" s="238"/>
      <c r="Q2688" s="238"/>
      <c r="R2688" s="238"/>
      <c r="S2688" s="238"/>
      <c r="T2688" s="239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0" t="s">
        <v>268</v>
      </c>
      <c r="AU2688" s="240" t="s">
        <v>93</v>
      </c>
      <c r="AV2688" s="13" t="s">
        <v>93</v>
      </c>
      <c r="AW2688" s="13" t="s">
        <v>34</v>
      </c>
      <c r="AX2688" s="13" t="s">
        <v>74</v>
      </c>
      <c r="AY2688" s="240" t="s">
        <v>224</v>
      </c>
    </row>
    <row r="2689" s="14" customFormat="1">
      <c r="A2689" s="14"/>
      <c r="B2689" s="246"/>
      <c r="C2689" s="247"/>
      <c r="D2689" s="231" t="s">
        <v>268</v>
      </c>
      <c r="E2689" s="248" t="s">
        <v>19</v>
      </c>
      <c r="F2689" s="249" t="s">
        <v>2763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268</v>
      </c>
      <c r="AU2689" s="255" t="s">
        <v>93</v>
      </c>
      <c r="AV2689" s="14" t="s">
        <v>82</v>
      </c>
      <c r="AW2689" s="14" t="s">
        <v>34</v>
      </c>
      <c r="AX2689" s="14" t="s">
        <v>74</v>
      </c>
      <c r="AY2689" s="255" t="s">
        <v>224</v>
      </c>
    </row>
    <row r="2690" s="13" customFormat="1">
      <c r="A2690" s="13"/>
      <c r="B2690" s="229"/>
      <c r="C2690" s="230"/>
      <c r="D2690" s="231" t="s">
        <v>268</v>
      </c>
      <c r="E2690" s="232" t="s">
        <v>19</v>
      </c>
      <c r="F2690" s="233" t="s">
        <v>2764</v>
      </c>
      <c r="G2690" s="230"/>
      <c r="H2690" s="234">
        <v>10.076000000000001</v>
      </c>
      <c r="I2690" s="235"/>
      <c r="J2690" s="230"/>
      <c r="K2690" s="230"/>
      <c r="L2690" s="236"/>
      <c r="M2690" s="237"/>
      <c r="N2690" s="238"/>
      <c r="O2690" s="238"/>
      <c r="P2690" s="238"/>
      <c r="Q2690" s="238"/>
      <c r="R2690" s="238"/>
      <c r="S2690" s="238"/>
      <c r="T2690" s="239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T2690" s="240" t="s">
        <v>268</v>
      </c>
      <c r="AU2690" s="240" t="s">
        <v>93</v>
      </c>
      <c r="AV2690" s="13" t="s">
        <v>93</v>
      </c>
      <c r="AW2690" s="13" t="s">
        <v>34</v>
      </c>
      <c r="AX2690" s="13" t="s">
        <v>74</v>
      </c>
      <c r="AY2690" s="240" t="s">
        <v>224</v>
      </c>
    </row>
    <row r="2691" s="15" customFormat="1">
      <c r="A2691" s="15"/>
      <c r="B2691" s="256"/>
      <c r="C2691" s="257"/>
      <c r="D2691" s="231" t="s">
        <v>268</v>
      </c>
      <c r="E2691" s="258" t="s">
        <v>19</v>
      </c>
      <c r="F2691" s="259" t="s">
        <v>300</v>
      </c>
      <c r="G2691" s="257"/>
      <c r="H2691" s="260">
        <v>61.357999999999997</v>
      </c>
      <c r="I2691" s="261"/>
      <c r="J2691" s="257"/>
      <c r="K2691" s="257"/>
      <c r="L2691" s="262"/>
      <c r="M2691" s="263"/>
      <c r="N2691" s="264"/>
      <c r="O2691" s="264"/>
      <c r="P2691" s="264"/>
      <c r="Q2691" s="264"/>
      <c r="R2691" s="264"/>
      <c r="S2691" s="264"/>
      <c r="T2691" s="265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T2691" s="266" t="s">
        <v>268</v>
      </c>
      <c r="AU2691" s="266" t="s">
        <v>93</v>
      </c>
      <c r="AV2691" s="15" t="s">
        <v>108</v>
      </c>
      <c r="AW2691" s="15" t="s">
        <v>34</v>
      </c>
      <c r="AX2691" s="15" t="s">
        <v>74</v>
      </c>
      <c r="AY2691" s="266" t="s">
        <v>224</v>
      </c>
    </row>
    <row r="2692" s="14" customFormat="1">
      <c r="A2692" s="14"/>
      <c r="B2692" s="246"/>
      <c r="C2692" s="247"/>
      <c r="D2692" s="231" t="s">
        <v>268</v>
      </c>
      <c r="E2692" s="248" t="s">
        <v>19</v>
      </c>
      <c r="F2692" s="249" t="s">
        <v>1925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268</v>
      </c>
      <c r="AU2692" s="255" t="s">
        <v>93</v>
      </c>
      <c r="AV2692" s="14" t="s">
        <v>82</v>
      </c>
      <c r="AW2692" s="14" t="s">
        <v>34</v>
      </c>
      <c r="AX2692" s="14" t="s">
        <v>74</v>
      </c>
      <c r="AY2692" s="255" t="s">
        <v>224</v>
      </c>
    </row>
    <row r="2693" s="14" customFormat="1">
      <c r="A2693" s="14"/>
      <c r="B2693" s="246"/>
      <c r="C2693" s="247"/>
      <c r="D2693" s="231" t="s">
        <v>268</v>
      </c>
      <c r="E2693" s="248" t="s">
        <v>19</v>
      </c>
      <c r="F2693" s="249" t="s">
        <v>2755</v>
      </c>
      <c r="G2693" s="247"/>
      <c r="H2693" s="248" t="s">
        <v>19</v>
      </c>
      <c r="I2693" s="250"/>
      <c r="J2693" s="247"/>
      <c r="K2693" s="247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5" t="s">
        <v>268</v>
      </c>
      <c r="AU2693" s="255" t="s">
        <v>93</v>
      </c>
      <c r="AV2693" s="14" t="s">
        <v>82</v>
      </c>
      <c r="AW2693" s="14" t="s">
        <v>34</v>
      </c>
      <c r="AX2693" s="14" t="s">
        <v>74</v>
      </c>
      <c r="AY2693" s="255" t="s">
        <v>224</v>
      </c>
    </row>
    <row r="2694" s="13" customFormat="1">
      <c r="A2694" s="13"/>
      <c r="B2694" s="229"/>
      <c r="C2694" s="230"/>
      <c r="D2694" s="231" t="s">
        <v>268</v>
      </c>
      <c r="E2694" s="232" t="s">
        <v>19</v>
      </c>
      <c r="F2694" s="233" t="s">
        <v>2765</v>
      </c>
      <c r="G2694" s="230"/>
      <c r="H2694" s="234">
        <v>87.844999999999999</v>
      </c>
      <c r="I2694" s="235"/>
      <c r="J2694" s="230"/>
      <c r="K2694" s="230"/>
      <c r="L2694" s="236"/>
      <c r="M2694" s="237"/>
      <c r="N2694" s="238"/>
      <c r="O2694" s="238"/>
      <c r="P2694" s="238"/>
      <c r="Q2694" s="238"/>
      <c r="R2694" s="238"/>
      <c r="S2694" s="238"/>
      <c r="T2694" s="239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0" t="s">
        <v>268</v>
      </c>
      <c r="AU2694" s="240" t="s">
        <v>93</v>
      </c>
      <c r="AV2694" s="13" t="s">
        <v>93</v>
      </c>
      <c r="AW2694" s="13" t="s">
        <v>34</v>
      </c>
      <c r="AX2694" s="13" t="s">
        <v>74</v>
      </c>
      <c r="AY2694" s="240" t="s">
        <v>224</v>
      </c>
    </row>
    <row r="2695" s="14" customFormat="1">
      <c r="A2695" s="14"/>
      <c r="B2695" s="246"/>
      <c r="C2695" s="247"/>
      <c r="D2695" s="231" t="s">
        <v>268</v>
      </c>
      <c r="E2695" s="248" t="s">
        <v>19</v>
      </c>
      <c r="F2695" s="249" t="s">
        <v>2758</v>
      </c>
      <c r="G2695" s="247"/>
      <c r="H2695" s="248" t="s">
        <v>19</v>
      </c>
      <c r="I2695" s="250"/>
      <c r="J2695" s="247"/>
      <c r="K2695" s="247"/>
      <c r="L2695" s="251"/>
      <c r="M2695" s="252"/>
      <c r="N2695" s="253"/>
      <c r="O2695" s="253"/>
      <c r="P2695" s="253"/>
      <c r="Q2695" s="253"/>
      <c r="R2695" s="253"/>
      <c r="S2695" s="253"/>
      <c r="T2695" s="25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T2695" s="255" t="s">
        <v>268</v>
      </c>
      <c r="AU2695" s="255" t="s">
        <v>93</v>
      </c>
      <c r="AV2695" s="14" t="s">
        <v>82</v>
      </c>
      <c r="AW2695" s="14" t="s">
        <v>34</v>
      </c>
      <c r="AX2695" s="14" t="s">
        <v>74</v>
      </c>
      <c r="AY2695" s="255" t="s">
        <v>224</v>
      </c>
    </row>
    <row r="2696" s="13" customFormat="1">
      <c r="A2696" s="13"/>
      <c r="B2696" s="229"/>
      <c r="C2696" s="230"/>
      <c r="D2696" s="231" t="s">
        <v>268</v>
      </c>
      <c r="E2696" s="232" t="s">
        <v>19</v>
      </c>
      <c r="F2696" s="233" t="s">
        <v>2766</v>
      </c>
      <c r="G2696" s="230"/>
      <c r="H2696" s="234">
        <v>13.858000000000001</v>
      </c>
      <c r="I2696" s="235"/>
      <c r="J2696" s="230"/>
      <c r="K2696" s="230"/>
      <c r="L2696" s="236"/>
      <c r="M2696" s="237"/>
      <c r="N2696" s="238"/>
      <c r="O2696" s="238"/>
      <c r="P2696" s="238"/>
      <c r="Q2696" s="238"/>
      <c r="R2696" s="238"/>
      <c r="S2696" s="238"/>
      <c r="T2696" s="239"/>
      <c r="U2696" s="13"/>
      <c r="V2696" s="13"/>
      <c r="W2696" s="13"/>
      <c r="X2696" s="13"/>
      <c r="Y2696" s="13"/>
      <c r="Z2696" s="13"/>
      <c r="AA2696" s="13"/>
      <c r="AB2696" s="13"/>
      <c r="AC2696" s="13"/>
      <c r="AD2696" s="13"/>
      <c r="AE2696" s="13"/>
      <c r="AT2696" s="240" t="s">
        <v>268</v>
      </c>
      <c r="AU2696" s="240" t="s">
        <v>93</v>
      </c>
      <c r="AV2696" s="13" t="s">
        <v>93</v>
      </c>
      <c r="AW2696" s="13" t="s">
        <v>34</v>
      </c>
      <c r="AX2696" s="13" t="s">
        <v>74</v>
      </c>
      <c r="AY2696" s="240" t="s">
        <v>224</v>
      </c>
    </row>
    <row r="2697" s="14" customFormat="1">
      <c r="A2697" s="14"/>
      <c r="B2697" s="246"/>
      <c r="C2697" s="247"/>
      <c r="D2697" s="231" t="s">
        <v>268</v>
      </c>
      <c r="E2697" s="248" t="s">
        <v>19</v>
      </c>
      <c r="F2697" s="249" t="s">
        <v>2760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268</v>
      </c>
      <c r="AU2697" s="255" t="s">
        <v>93</v>
      </c>
      <c r="AV2697" s="14" t="s">
        <v>82</v>
      </c>
      <c r="AW2697" s="14" t="s">
        <v>34</v>
      </c>
      <c r="AX2697" s="14" t="s">
        <v>74</v>
      </c>
      <c r="AY2697" s="255" t="s">
        <v>224</v>
      </c>
    </row>
    <row r="2698" s="13" customFormat="1">
      <c r="A2698" s="13"/>
      <c r="B2698" s="229"/>
      <c r="C2698" s="230"/>
      <c r="D2698" s="231" t="s">
        <v>268</v>
      </c>
      <c r="E2698" s="232" t="s">
        <v>19</v>
      </c>
      <c r="F2698" s="233" t="s">
        <v>2767</v>
      </c>
      <c r="G2698" s="230"/>
      <c r="H2698" s="234">
        <v>16.335000000000001</v>
      </c>
      <c r="I2698" s="235"/>
      <c r="J2698" s="230"/>
      <c r="K2698" s="230"/>
      <c r="L2698" s="236"/>
      <c r="M2698" s="237"/>
      <c r="N2698" s="238"/>
      <c r="O2698" s="238"/>
      <c r="P2698" s="238"/>
      <c r="Q2698" s="238"/>
      <c r="R2698" s="238"/>
      <c r="S2698" s="238"/>
      <c r="T2698" s="239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40" t="s">
        <v>268</v>
      </c>
      <c r="AU2698" s="240" t="s">
        <v>93</v>
      </c>
      <c r="AV2698" s="13" t="s">
        <v>93</v>
      </c>
      <c r="AW2698" s="13" t="s">
        <v>34</v>
      </c>
      <c r="AX2698" s="13" t="s">
        <v>74</v>
      </c>
      <c r="AY2698" s="240" t="s">
        <v>224</v>
      </c>
    </row>
    <row r="2699" s="15" customFormat="1">
      <c r="A2699" s="15"/>
      <c r="B2699" s="256"/>
      <c r="C2699" s="257"/>
      <c r="D2699" s="231" t="s">
        <v>268</v>
      </c>
      <c r="E2699" s="258" t="s">
        <v>19</v>
      </c>
      <c r="F2699" s="259" t="s">
        <v>300</v>
      </c>
      <c r="G2699" s="257"/>
      <c r="H2699" s="260">
        <v>118.038</v>
      </c>
      <c r="I2699" s="261"/>
      <c r="J2699" s="257"/>
      <c r="K2699" s="257"/>
      <c r="L2699" s="262"/>
      <c r="M2699" s="263"/>
      <c r="N2699" s="264"/>
      <c r="O2699" s="264"/>
      <c r="P2699" s="264"/>
      <c r="Q2699" s="264"/>
      <c r="R2699" s="264"/>
      <c r="S2699" s="264"/>
      <c r="T2699" s="265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T2699" s="266" t="s">
        <v>268</v>
      </c>
      <c r="AU2699" s="266" t="s">
        <v>93</v>
      </c>
      <c r="AV2699" s="15" t="s">
        <v>108</v>
      </c>
      <c r="AW2699" s="15" t="s">
        <v>34</v>
      </c>
      <c r="AX2699" s="15" t="s">
        <v>74</v>
      </c>
      <c r="AY2699" s="266" t="s">
        <v>224</v>
      </c>
    </row>
    <row r="2700" s="14" customFormat="1">
      <c r="A2700" s="14"/>
      <c r="B2700" s="246"/>
      <c r="C2700" s="247"/>
      <c r="D2700" s="231" t="s">
        <v>268</v>
      </c>
      <c r="E2700" s="248" t="s">
        <v>19</v>
      </c>
      <c r="F2700" s="249" t="s">
        <v>1927</v>
      </c>
      <c r="G2700" s="247"/>
      <c r="H2700" s="248" t="s">
        <v>19</v>
      </c>
      <c r="I2700" s="250"/>
      <c r="J2700" s="247"/>
      <c r="K2700" s="247"/>
      <c r="L2700" s="251"/>
      <c r="M2700" s="252"/>
      <c r="N2700" s="253"/>
      <c r="O2700" s="253"/>
      <c r="P2700" s="253"/>
      <c r="Q2700" s="253"/>
      <c r="R2700" s="253"/>
      <c r="S2700" s="253"/>
      <c r="T2700" s="25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5" t="s">
        <v>268</v>
      </c>
      <c r="AU2700" s="255" t="s">
        <v>93</v>
      </c>
      <c r="AV2700" s="14" t="s">
        <v>82</v>
      </c>
      <c r="AW2700" s="14" t="s">
        <v>34</v>
      </c>
      <c r="AX2700" s="14" t="s">
        <v>74</v>
      </c>
      <c r="AY2700" s="255" t="s">
        <v>224</v>
      </c>
    </row>
    <row r="2701" s="14" customFormat="1">
      <c r="A2701" s="14"/>
      <c r="B2701" s="246"/>
      <c r="C2701" s="247"/>
      <c r="D2701" s="231" t="s">
        <v>268</v>
      </c>
      <c r="E2701" s="248" t="s">
        <v>19</v>
      </c>
      <c r="F2701" s="249" t="s">
        <v>2755</v>
      </c>
      <c r="G2701" s="247"/>
      <c r="H2701" s="248" t="s">
        <v>19</v>
      </c>
      <c r="I2701" s="250"/>
      <c r="J2701" s="247"/>
      <c r="K2701" s="247"/>
      <c r="L2701" s="251"/>
      <c r="M2701" s="252"/>
      <c r="N2701" s="253"/>
      <c r="O2701" s="253"/>
      <c r="P2701" s="253"/>
      <c r="Q2701" s="253"/>
      <c r="R2701" s="253"/>
      <c r="S2701" s="253"/>
      <c r="T2701" s="25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5" t="s">
        <v>268</v>
      </c>
      <c r="AU2701" s="255" t="s">
        <v>93</v>
      </c>
      <c r="AV2701" s="14" t="s">
        <v>82</v>
      </c>
      <c r="AW2701" s="14" t="s">
        <v>34</v>
      </c>
      <c r="AX2701" s="14" t="s">
        <v>74</v>
      </c>
      <c r="AY2701" s="255" t="s">
        <v>224</v>
      </c>
    </row>
    <row r="2702" s="13" customFormat="1">
      <c r="A2702" s="13"/>
      <c r="B2702" s="229"/>
      <c r="C2702" s="230"/>
      <c r="D2702" s="231" t="s">
        <v>268</v>
      </c>
      <c r="E2702" s="232" t="s">
        <v>19</v>
      </c>
      <c r="F2702" s="233" t="s">
        <v>2768</v>
      </c>
      <c r="G2702" s="230"/>
      <c r="H2702" s="234">
        <v>117.05500000000001</v>
      </c>
      <c r="I2702" s="235"/>
      <c r="J2702" s="230"/>
      <c r="K2702" s="230"/>
      <c r="L2702" s="236"/>
      <c r="M2702" s="237"/>
      <c r="N2702" s="238"/>
      <c r="O2702" s="238"/>
      <c r="P2702" s="238"/>
      <c r="Q2702" s="238"/>
      <c r="R2702" s="238"/>
      <c r="S2702" s="238"/>
      <c r="T2702" s="239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0" t="s">
        <v>268</v>
      </c>
      <c r="AU2702" s="240" t="s">
        <v>93</v>
      </c>
      <c r="AV2702" s="13" t="s">
        <v>93</v>
      </c>
      <c r="AW2702" s="13" t="s">
        <v>34</v>
      </c>
      <c r="AX2702" s="13" t="s">
        <v>74</v>
      </c>
      <c r="AY2702" s="240" t="s">
        <v>224</v>
      </c>
    </row>
    <row r="2703" s="13" customFormat="1">
      <c r="A2703" s="13"/>
      <c r="B2703" s="229"/>
      <c r="C2703" s="230"/>
      <c r="D2703" s="231" t="s">
        <v>268</v>
      </c>
      <c r="E2703" s="232" t="s">
        <v>19</v>
      </c>
      <c r="F2703" s="233" t="s">
        <v>2769</v>
      </c>
      <c r="G2703" s="230"/>
      <c r="H2703" s="234">
        <v>402.55700000000002</v>
      </c>
      <c r="I2703" s="235"/>
      <c r="J2703" s="230"/>
      <c r="K2703" s="230"/>
      <c r="L2703" s="236"/>
      <c r="M2703" s="237"/>
      <c r="N2703" s="238"/>
      <c r="O2703" s="238"/>
      <c r="P2703" s="238"/>
      <c r="Q2703" s="238"/>
      <c r="R2703" s="238"/>
      <c r="S2703" s="238"/>
      <c r="T2703" s="23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0" t="s">
        <v>268</v>
      </c>
      <c r="AU2703" s="240" t="s">
        <v>93</v>
      </c>
      <c r="AV2703" s="13" t="s">
        <v>93</v>
      </c>
      <c r="AW2703" s="13" t="s">
        <v>34</v>
      </c>
      <c r="AX2703" s="13" t="s">
        <v>74</v>
      </c>
      <c r="AY2703" s="240" t="s">
        <v>224</v>
      </c>
    </row>
    <row r="2704" s="14" customFormat="1">
      <c r="A2704" s="14"/>
      <c r="B2704" s="246"/>
      <c r="C2704" s="247"/>
      <c r="D2704" s="231" t="s">
        <v>268</v>
      </c>
      <c r="E2704" s="248" t="s">
        <v>19</v>
      </c>
      <c r="F2704" s="249" t="s">
        <v>2758</v>
      </c>
      <c r="G2704" s="247"/>
      <c r="H2704" s="248" t="s">
        <v>19</v>
      </c>
      <c r="I2704" s="250"/>
      <c r="J2704" s="247"/>
      <c r="K2704" s="247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268</v>
      </c>
      <c r="AU2704" s="255" t="s">
        <v>93</v>
      </c>
      <c r="AV2704" s="14" t="s">
        <v>82</v>
      </c>
      <c r="AW2704" s="14" t="s">
        <v>34</v>
      </c>
      <c r="AX2704" s="14" t="s">
        <v>74</v>
      </c>
      <c r="AY2704" s="255" t="s">
        <v>224</v>
      </c>
    </row>
    <row r="2705" s="13" customFormat="1">
      <c r="A2705" s="13"/>
      <c r="B2705" s="229"/>
      <c r="C2705" s="230"/>
      <c r="D2705" s="231" t="s">
        <v>268</v>
      </c>
      <c r="E2705" s="232" t="s">
        <v>19</v>
      </c>
      <c r="F2705" s="233" t="s">
        <v>2770</v>
      </c>
      <c r="G2705" s="230"/>
      <c r="H2705" s="234">
        <v>152.20500000000001</v>
      </c>
      <c r="I2705" s="235"/>
      <c r="J2705" s="230"/>
      <c r="K2705" s="230"/>
      <c r="L2705" s="236"/>
      <c r="M2705" s="237"/>
      <c r="N2705" s="238"/>
      <c r="O2705" s="238"/>
      <c r="P2705" s="238"/>
      <c r="Q2705" s="238"/>
      <c r="R2705" s="238"/>
      <c r="S2705" s="238"/>
      <c r="T2705" s="239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0" t="s">
        <v>268</v>
      </c>
      <c r="AU2705" s="240" t="s">
        <v>93</v>
      </c>
      <c r="AV2705" s="13" t="s">
        <v>93</v>
      </c>
      <c r="AW2705" s="13" t="s">
        <v>34</v>
      </c>
      <c r="AX2705" s="13" t="s">
        <v>74</v>
      </c>
      <c r="AY2705" s="240" t="s">
        <v>224</v>
      </c>
    </row>
    <row r="2706" s="14" customFormat="1">
      <c r="A2706" s="14"/>
      <c r="B2706" s="246"/>
      <c r="C2706" s="247"/>
      <c r="D2706" s="231" t="s">
        <v>268</v>
      </c>
      <c r="E2706" s="248" t="s">
        <v>19</v>
      </c>
      <c r="F2706" s="249" t="s">
        <v>2771</v>
      </c>
      <c r="G2706" s="247"/>
      <c r="H2706" s="248" t="s">
        <v>19</v>
      </c>
      <c r="I2706" s="250"/>
      <c r="J2706" s="247"/>
      <c r="K2706" s="247"/>
      <c r="L2706" s="251"/>
      <c r="M2706" s="252"/>
      <c r="N2706" s="253"/>
      <c r="O2706" s="253"/>
      <c r="P2706" s="253"/>
      <c r="Q2706" s="253"/>
      <c r="R2706" s="253"/>
      <c r="S2706" s="253"/>
      <c r="T2706" s="25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5" t="s">
        <v>268</v>
      </c>
      <c r="AU2706" s="255" t="s">
        <v>93</v>
      </c>
      <c r="AV2706" s="14" t="s">
        <v>82</v>
      </c>
      <c r="AW2706" s="14" t="s">
        <v>34</v>
      </c>
      <c r="AX2706" s="14" t="s">
        <v>74</v>
      </c>
      <c r="AY2706" s="255" t="s">
        <v>224</v>
      </c>
    </row>
    <row r="2707" s="13" customFormat="1">
      <c r="A2707" s="13"/>
      <c r="B2707" s="229"/>
      <c r="C2707" s="230"/>
      <c r="D2707" s="231" t="s">
        <v>268</v>
      </c>
      <c r="E2707" s="232" t="s">
        <v>19</v>
      </c>
      <c r="F2707" s="233" t="s">
        <v>2772</v>
      </c>
      <c r="G2707" s="230"/>
      <c r="H2707" s="234">
        <v>51.695999999999998</v>
      </c>
      <c r="I2707" s="235"/>
      <c r="J2707" s="230"/>
      <c r="K2707" s="230"/>
      <c r="L2707" s="236"/>
      <c r="M2707" s="237"/>
      <c r="N2707" s="238"/>
      <c r="O2707" s="238"/>
      <c r="P2707" s="238"/>
      <c r="Q2707" s="238"/>
      <c r="R2707" s="238"/>
      <c r="S2707" s="238"/>
      <c r="T2707" s="239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0" t="s">
        <v>268</v>
      </c>
      <c r="AU2707" s="240" t="s">
        <v>93</v>
      </c>
      <c r="AV2707" s="13" t="s">
        <v>93</v>
      </c>
      <c r="AW2707" s="13" t="s">
        <v>34</v>
      </c>
      <c r="AX2707" s="13" t="s">
        <v>74</v>
      </c>
      <c r="AY2707" s="240" t="s">
        <v>224</v>
      </c>
    </row>
    <row r="2708" s="15" customFormat="1">
      <c r="A2708" s="15"/>
      <c r="B2708" s="256"/>
      <c r="C2708" s="257"/>
      <c r="D2708" s="231" t="s">
        <v>268</v>
      </c>
      <c r="E2708" s="258" t="s">
        <v>19</v>
      </c>
      <c r="F2708" s="259" t="s">
        <v>300</v>
      </c>
      <c r="G2708" s="257"/>
      <c r="H2708" s="260">
        <v>723.51300000000003</v>
      </c>
      <c r="I2708" s="261"/>
      <c r="J2708" s="257"/>
      <c r="K2708" s="257"/>
      <c r="L2708" s="262"/>
      <c r="M2708" s="263"/>
      <c r="N2708" s="264"/>
      <c r="O2708" s="264"/>
      <c r="P2708" s="264"/>
      <c r="Q2708" s="264"/>
      <c r="R2708" s="264"/>
      <c r="S2708" s="264"/>
      <c r="T2708" s="265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T2708" s="266" t="s">
        <v>268</v>
      </c>
      <c r="AU2708" s="266" t="s">
        <v>93</v>
      </c>
      <c r="AV2708" s="15" t="s">
        <v>108</v>
      </c>
      <c r="AW2708" s="15" t="s">
        <v>34</v>
      </c>
      <c r="AX2708" s="15" t="s">
        <v>74</v>
      </c>
      <c r="AY2708" s="266" t="s">
        <v>224</v>
      </c>
    </row>
    <row r="2709" s="14" customFormat="1">
      <c r="A2709" s="14"/>
      <c r="B2709" s="246"/>
      <c r="C2709" s="247"/>
      <c r="D2709" s="231" t="s">
        <v>268</v>
      </c>
      <c r="E2709" s="248" t="s">
        <v>19</v>
      </c>
      <c r="F2709" s="249" t="s">
        <v>2773</v>
      </c>
      <c r="G2709" s="247"/>
      <c r="H2709" s="248" t="s">
        <v>19</v>
      </c>
      <c r="I2709" s="250"/>
      <c r="J2709" s="247"/>
      <c r="K2709" s="247"/>
      <c r="L2709" s="251"/>
      <c r="M2709" s="252"/>
      <c r="N2709" s="253"/>
      <c r="O2709" s="253"/>
      <c r="P2709" s="253"/>
      <c r="Q2709" s="253"/>
      <c r="R2709" s="253"/>
      <c r="S2709" s="253"/>
      <c r="T2709" s="25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5" t="s">
        <v>268</v>
      </c>
      <c r="AU2709" s="255" t="s">
        <v>93</v>
      </c>
      <c r="AV2709" s="14" t="s">
        <v>82</v>
      </c>
      <c r="AW2709" s="14" t="s">
        <v>34</v>
      </c>
      <c r="AX2709" s="14" t="s">
        <v>74</v>
      </c>
      <c r="AY2709" s="255" t="s">
        <v>224</v>
      </c>
    </row>
    <row r="2710" s="13" customFormat="1">
      <c r="A2710" s="13"/>
      <c r="B2710" s="229"/>
      <c r="C2710" s="230"/>
      <c r="D2710" s="231" t="s">
        <v>268</v>
      </c>
      <c r="E2710" s="232" t="s">
        <v>19</v>
      </c>
      <c r="F2710" s="233" t="s">
        <v>2774</v>
      </c>
      <c r="G2710" s="230"/>
      <c r="H2710" s="234">
        <v>20.800000000000001</v>
      </c>
      <c r="I2710" s="235"/>
      <c r="J2710" s="230"/>
      <c r="K2710" s="230"/>
      <c r="L2710" s="236"/>
      <c r="M2710" s="237"/>
      <c r="N2710" s="238"/>
      <c r="O2710" s="238"/>
      <c r="P2710" s="238"/>
      <c r="Q2710" s="238"/>
      <c r="R2710" s="238"/>
      <c r="S2710" s="238"/>
      <c r="T2710" s="239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0" t="s">
        <v>268</v>
      </c>
      <c r="AU2710" s="240" t="s">
        <v>93</v>
      </c>
      <c r="AV2710" s="13" t="s">
        <v>93</v>
      </c>
      <c r="AW2710" s="13" t="s">
        <v>34</v>
      </c>
      <c r="AX2710" s="13" t="s">
        <v>74</v>
      </c>
      <c r="AY2710" s="240" t="s">
        <v>224</v>
      </c>
    </row>
    <row r="2711" s="15" customFormat="1">
      <c r="A2711" s="15"/>
      <c r="B2711" s="256"/>
      <c r="C2711" s="257"/>
      <c r="D2711" s="231" t="s">
        <v>268</v>
      </c>
      <c r="E2711" s="258" t="s">
        <v>19</v>
      </c>
      <c r="F2711" s="259" t="s">
        <v>300</v>
      </c>
      <c r="G2711" s="257"/>
      <c r="H2711" s="260">
        <v>20.800000000000001</v>
      </c>
      <c r="I2711" s="261"/>
      <c r="J2711" s="257"/>
      <c r="K2711" s="257"/>
      <c r="L2711" s="262"/>
      <c r="M2711" s="263"/>
      <c r="N2711" s="264"/>
      <c r="O2711" s="264"/>
      <c r="P2711" s="264"/>
      <c r="Q2711" s="264"/>
      <c r="R2711" s="264"/>
      <c r="S2711" s="264"/>
      <c r="T2711" s="265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T2711" s="266" t="s">
        <v>268</v>
      </c>
      <c r="AU2711" s="266" t="s">
        <v>93</v>
      </c>
      <c r="AV2711" s="15" t="s">
        <v>108</v>
      </c>
      <c r="AW2711" s="15" t="s">
        <v>34</v>
      </c>
      <c r="AX2711" s="15" t="s">
        <v>74</v>
      </c>
      <c r="AY2711" s="266" t="s">
        <v>224</v>
      </c>
    </row>
    <row r="2712" s="14" customFormat="1">
      <c r="A2712" s="14"/>
      <c r="B2712" s="246"/>
      <c r="C2712" s="247"/>
      <c r="D2712" s="231" t="s">
        <v>268</v>
      </c>
      <c r="E2712" s="248" t="s">
        <v>19</v>
      </c>
      <c r="F2712" s="249" t="s">
        <v>1149</v>
      </c>
      <c r="G2712" s="247"/>
      <c r="H2712" s="248" t="s">
        <v>19</v>
      </c>
      <c r="I2712" s="250"/>
      <c r="J2712" s="247"/>
      <c r="K2712" s="247"/>
      <c r="L2712" s="251"/>
      <c r="M2712" s="252"/>
      <c r="N2712" s="253"/>
      <c r="O2712" s="253"/>
      <c r="P2712" s="253"/>
      <c r="Q2712" s="253"/>
      <c r="R2712" s="253"/>
      <c r="S2712" s="253"/>
      <c r="T2712" s="25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5" t="s">
        <v>268</v>
      </c>
      <c r="AU2712" s="255" t="s">
        <v>93</v>
      </c>
      <c r="AV2712" s="14" t="s">
        <v>82</v>
      </c>
      <c r="AW2712" s="14" t="s">
        <v>34</v>
      </c>
      <c r="AX2712" s="14" t="s">
        <v>74</v>
      </c>
      <c r="AY2712" s="255" t="s">
        <v>224</v>
      </c>
    </row>
    <row r="2713" s="14" customFormat="1">
      <c r="A2713" s="14"/>
      <c r="B2713" s="246"/>
      <c r="C2713" s="247"/>
      <c r="D2713" s="231" t="s">
        <v>268</v>
      </c>
      <c r="E2713" s="248" t="s">
        <v>19</v>
      </c>
      <c r="F2713" s="249" t="s">
        <v>665</v>
      </c>
      <c r="G2713" s="247"/>
      <c r="H2713" s="248" t="s">
        <v>19</v>
      </c>
      <c r="I2713" s="250"/>
      <c r="J2713" s="247"/>
      <c r="K2713" s="247"/>
      <c r="L2713" s="251"/>
      <c r="M2713" s="252"/>
      <c r="N2713" s="253"/>
      <c r="O2713" s="253"/>
      <c r="P2713" s="253"/>
      <c r="Q2713" s="253"/>
      <c r="R2713" s="253"/>
      <c r="S2713" s="253"/>
      <c r="T2713" s="25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5" t="s">
        <v>268</v>
      </c>
      <c r="AU2713" s="255" t="s">
        <v>93</v>
      </c>
      <c r="AV2713" s="14" t="s">
        <v>82</v>
      </c>
      <c r="AW2713" s="14" t="s">
        <v>34</v>
      </c>
      <c r="AX2713" s="14" t="s">
        <v>74</v>
      </c>
      <c r="AY2713" s="255" t="s">
        <v>224</v>
      </c>
    </row>
    <row r="2714" s="13" customFormat="1">
      <c r="A2714" s="13"/>
      <c r="B2714" s="229"/>
      <c r="C2714" s="230"/>
      <c r="D2714" s="231" t="s">
        <v>268</v>
      </c>
      <c r="E2714" s="232" t="s">
        <v>19</v>
      </c>
      <c r="F2714" s="233" t="s">
        <v>2776</v>
      </c>
      <c r="G2714" s="230"/>
      <c r="H2714" s="234">
        <v>7.8399999999999999</v>
      </c>
      <c r="I2714" s="235"/>
      <c r="J2714" s="230"/>
      <c r="K2714" s="230"/>
      <c r="L2714" s="236"/>
      <c r="M2714" s="237"/>
      <c r="N2714" s="238"/>
      <c r="O2714" s="238"/>
      <c r="P2714" s="238"/>
      <c r="Q2714" s="238"/>
      <c r="R2714" s="238"/>
      <c r="S2714" s="238"/>
      <c r="T2714" s="239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0" t="s">
        <v>268</v>
      </c>
      <c r="AU2714" s="240" t="s">
        <v>93</v>
      </c>
      <c r="AV2714" s="13" t="s">
        <v>93</v>
      </c>
      <c r="AW2714" s="13" t="s">
        <v>34</v>
      </c>
      <c r="AX2714" s="13" t="s">
        <v>74</v>
      </c>
      <c r="AY2714" s="240" t="s">
        <v>224</v>
      </c>
    </row>
    <row r="2715" s="14" customFormat="1">
      <c r="A2715" s="14"/>
      <c r="B2715" s="246"/>
      <c r="C2715" s="247"/>
      <c r="D2715" s="231" t="s">
        <v>268</v>
      </c>
      <c r="E2715" s="248" t="s">
        <v>19</v>
      </c>
      <c r="F2715" s="249" t="s">
        <v>667</v>
      </c>
      <c r="G2715" s="247"/>
      <c r="H2715" s="248" t="s">
        <v>19</v>
      </c>
      <c r="I2715" s="250"/>
      <c r="J2715" s="247"/>
      <c r="K2715" s="247"/>
      <c r="L2715" s="251"/>
      <c r="M2715" s="252"/>
      <c r="N2715" s="253"/>
      <c r="O2715" s="253"/>
      <c r="P2715" s="253"/>
      <c r="Q2715" s="253"/>
      <c r="R2715" s="253"/>
      <c r="S2715" s="253"/>
      <c r="T2715" s="25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5" t="s">
        <v>268</v>
      </c>
      <c r="AU2715" s="255" t="s">
        <v>93</v>
      </c>
      <c r="AV2715" s="14" t="s">
        <v>82</v>
      </c>
      <c r="AW2715" s="14" t="s">
        <v>34</v>
      </c>
      <c r="AX2715" s="14" t="s">
        <v>74</v>
      </c>
      <c r="AY2715" s="255" t="s">
        <v>224</v>
      </c>
    </row>
    <row r="2716" s="13" customFormat="1">
      <c r="A2716" s="13"/>
      <c r="B2716" s="229"/>
      <c r="C2716" s="230"/>
      <c r="D2716" s="231" t="s">
        <v>268</v>
      </c>
      <c r="E2716" s="232" t="s">
        <v>19</v>
      </c>
      <c r="F2716" s="233" t="s">
        <v>2777</v>
      </c>
      <c r="G2716" s="230"/>
      <c r="H2716" s="234">
        <v>15.795</v>
      </c>
      <c r="I2716" s="235"/>
      <c r="J2716" s="230"/>
      <c r="K2716" s="230"/>
      <c r="L2716" s="236"/>
      <c r="M2716" s="237"/>
      <c r="N2716" s="238"/>
      <c r="O2716" s="238"/>
      <c r="P2716" s="238"/>
      <c r="Q2716" s="238"/>
      <c r="R2716" s="238"/>
      <c r="S2716" s="238"/>
      <c r="T2716" s="239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0" t="s">
        <v>268</v>
      </c>
      <c r="AU2716" s="240" t="s">
        <v>93</v>
      </c>
      <c r="AV2716" s="13" t="s">
        <v>93</v>
      </c>
      <c r="AW2716" s="13" t="s">
        <v>34</v>
      </c>
      <c r="AX2716" s="13" t="s">
        <v>74</v>
      </c>
      <c r="AY2716" s="240" t="s">
        <v>224</v>
      </c>
    </row>
    <row r="2717" s="14" customFormat="1">
      <c r="A2717" s="14"/>
      <c r="B2717" s="246"/>
      <c r="C2717" s="247"/>
      <c r="D2717" s="231" t="s">
        <v>268</v>
      </c>
      <c r="E2717" s="248" t="s">
        <v>19</v>
      </c>
      <c r="F2717" s="249" t="s">
        <v>1003</v>
      </c>
      <c r="G2717" s="247"/>
      <c r="H2717" s="248" t="s">
        <v>19</v>
      </c>
      <c r="I2717" s="250"/>
      <c r="J2717" s="247"/>
      <c r="K2717" s="247"/>
      <c r="L2717" s="251"/>
      <c r="M2717" s="252"/>
      <c r="N2717" s="253"/>
      <c r="O2717" s="253"/>
      <c r="P2717" s="253"/>
      <c r="Q2717" s="253"/>
      <c r="R2717" s="253"/>
      <c r="S2717" s="253"/>
      <c r="T2717" s="25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5" t="s">
        <v>268</v>
      </c>
      <c r="AU2717" s="255" t="s">
        <v>93</v>
      </c>
      <c r="AV2717" s="14" t="s">
        <v>82</v>
      </c>
      <c r="AW2717" s="14" t="s">
        <v>34</v>
      </c>
      <c r="AX2717" s="14" t="s">
        <v>74</v>
      </c>
      <c r="AY2717" s="255" t="s">
        <v>224</v>
      </c>
    </row>
    <row r="2718" s="13" customFormat="1">
      <c r="A2718" s="13"/>
      <c r="B2718" s="229"/>
      <c r="C2718" s="230"/>
      <c r="D2718" s="231" t="s">
        <v>268</v>
      </c>
      <c r="E2718" s="232" t="s">
        <v>19</v>
      </c>
      <c r="F2718" s="233" t="s">
        <v>2778</v>
      </c>
      <c r="G2718" s="230"/>
      <c r="H2718" s="234">
        <v>17.585000000000001</v>
      </c>
      <c r="I2718" s="235"/>
      <c r="J2718" s="230"/>
      <c r="K2718" s="230"/>
      <c r="L2718" s="236"/>
      <c r="M2718" s="237"/>
      <c r="N2718" s="238"/>
      <c r="O2718" s="238"/>
      <c r="P2718" s="238"/>
      <c r="Q2718" s="238"/>
      <c r="R2718" s="238"/>
      <c r="S2718" s="238"/>
      <c r="T2718" s="23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0" t="s">
        <v>268</v>
      </c>
      <c r="AU2718" s="240" t="s">
        <v>93</v>
      </c>
      <c r="AV2718" s="13" t="s">
        <v>93</v>
      </c>
      <c r="AW2718" s="13" t="s">
        <v>34</v>
      </c>
      <c r="AX2718" s="13" t="s">
        <v>74</v>
      </c>
      <c r="AY2718" s="240" t="s">
        <v>224</v>
      </c>
    </row>
    <row r="2719" s="16" customFormat="1">
      <c r="A2719" s="16"/>
      <c r="B2719" s="272"/>
      <c r="C2719" s="273"/>
      <c r="D2719" s="231" t="s">
        <v>268</v>
      </c>
      <c r="E2719" s="274" t="s">
        <v>19</v>
      </c>
      <c r="F2719" s="275" t="s">
        <v>351</v>
      </c>
      <c r="G2719" s="273"/>
      <c r="H2719" s="276">
        <v>1679.4880000000001</v>
      </c>
      <c r="I2719" s="277"/>
      <c r="J2719" s="273"/>
      <c r="K2719" s="273"/>
      <c r="L2719" s="278"/>
      <c r="M2719" s="279"/>
      <c r="N2719" s="280"/>
      <c r="O2719" s="280"/>
      <c r="P2719" s="280"/>
      <c r="Q2719" s="280"/>
      <c r="R2719" s="280"/>
      <c r="S2719" s="280"/>
      <c r="T2719" s="281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T2719" s="282" t="s">
        <v>268</v>
      </c>
      <c r="AU2719" s="282" t="s">
        <v>93</v>
      </c>
      <c r="AV2719" s="16" t="s">
        <v>231</v>
      </c>
      <c r="AW2719" s="16" t="s">
        <v>34</v>
      </c>
      <c r="AX2719" s="16" t="s">
        <v>82</v>
      </c>
      <c r="AY2719" s="282" t="s">
        <v>224</v>
      </c>
    </row>
    <row r="2720" s="2" customFormat="1" ht="49.05" customHeight="1">
      <c r="A2720" s="41"/>
      <c r="B2720" s="42"/>
      <c r="C2720" s="286" t="s">
        <v>2787</v>
      </c>
      <c r="D2720" s="286" t="s">
        <v>572</v>
      </c>
      <c r="E2720" s="287" t="s">
        <v>2788</v>
      </c>
      <c r="F2720" s="288" t="s">
        <v>2789</v>
      </c>
      <c r="G2720" s="289" t="s">
        <v>266</v>
      </c>
      <c r="H2720" s="290">
        <v>1957.443</v>
      </c>
      <c r="I2720" s="291"/>
      <c r="J2720" s="292">
        <f>ROUND(I2720*H2720,2)</f>
        <v>0</v>
      </c>
      <c r="K2720" s="288" t="s">
        <v>312</v>
      </c>
      <c r="L2720" s="293"/>
      <c r="M2720" s="294" t="s">
        <v>19</v>
      </c>
      <c r="N2720" s="295" t="s">
        <v>46</v>
      </c>
      <c r="O2720" s="87"/>
      <c r="P2720" s="225">
        <f>O2720*H2720</f>
        <v>0</v>
      </c>
      <c r="Q2720" s="225">
        <v>0.0047000000000000002</v>
      </c>
      <c r="R2720" s="225">
        <f>Q2720*H2720</f>
        <v>9.1999820999999997</v>
      </c>
      <c r="S2720" s="225">
        <v>0</v>
      </c>
      <c r="T2720" s="226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27" t="s">
        <v>643</v>
      </c>
      <c r="AT2720" s="227" t="s">
        <v>572</v>
      </c>
      <c r="AU2720" s="227" t="s">
        <v>93</v>
      </c>
      <c r="AY2720" s="20" t="s">
        <v>224</v>
      </c>
      <c r="BE2720" s="228">
        <f>IF(N2720="základní",J2720,0)</f>
        <v>0</v>
      </c>
      <c r="BF2720" s="228">
        <f>IF(N2720="snížená",J2720,0)</f>
        <v>0</v>
      </c>
      <c r="BG2720" s="228">
        <f>IF(N2720="zákl. přenesená",J2720,0)</f>
        <v>0</v>
      </c>
      <c r="BH2720" s="228">
        <f>IF(N2720="sníž. přenesená",J2720,0)</f>
        <v>0</v>
      </c>
      <c r="BI2720" s="228">
        <f>IF(N2720="nulová",J2720,0)</f>
        <v>0</v>
      </c>
      <c r="BJ2720" s="20" t="s">
        <v>93</v>
      </c>
      <c r="BK2720" s="228">
        <f>ROUND(I2720*H2720,2)</f>
        <v>0</v>
      </c>
      <c r="BL2720" s="20" t="s">
        <v>544</v>
      </c>
      <c r="BM2720" s="227" t="s">
        <v>2790</v>
      </c>
    </row>
    <row r="2721" s="13" customFormat="1">
      <c r="A2721" s="13"/>
      <c r="B2721" s="229"/>
      <c r="C2721" s="230"/>
      <c r="D2721" s="231" t="s">
        <v>268</v>
      </c>
      <c r="E2721" s="232" t="s">
        <v>19</v>
      </c>
      <c r="F2721" s="233" t="s">
        <v>2791</v>
      </c>
      <c r="G2721" s="230"/>
      <c r="H2721" s="234">
        <v>1957.443</v>
      </c>
      <c r="I2721" s="235"/>
      <c r="J2721" s="230"/>
      <c r="K2721" s="230"/>
      <c r="L2721" s="236"/>
      <c r="M2721" s="237"/>
      <c r="N2721" s="238"/>
      <c r="O2721" s="238"/>
      <c r="P2721" s="238"/>
      <c r="Q2721" s="238"/>
      <c r="R2721" s="238"/>
      <c r="S2721" s="238"/>
      <c r="T2721" s="239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40" t="s">
        <v>268</v>
      </c>
      <c r="AU2721" s="240" t="s">
        <v>93</v>
      </c>
      <c r="AV2721" s="13" t="s">
        <v>93</v>
      </c>
      <c r="AW2721" s="13" t="s">
        <v>34</v>
      </c>
      <c r="AX2721" s="13" t="s">
        <v>82</v>
      </c>
      <c r="AY2721" s="240" t="s">
        <v>224</v>
      </c>
    </row>
    <row r="2722" s="2" customFormat="1" ht="24.15" customHeight="1">
      <c r="A2722" s="41"/>
      <c r="B2722" s="42"/>
      <c r="C2722" s="216" t="s">
        <v>2792</v>
      </c>
      <c r="D2722" s="216" t="s">
        <v>227</v>
      </c>
      <c r="E2722" s="217" t="s">
        <v>2793</v>
      </c>
      <c r="F2722" s="218" t="s">
        <v>2794</v>
      </c>
      <c r="G2722" s="219" t="s">
        <v>266</v>
      </c>
      <c r="H2722" s="220">
        <v>1888.934</v>
      </c>
      <c r="I2722" s="221"/>
      <c r="J2722" s="222">
        <f>ROUND(I2722*H2722,2)</f>
        <v>0</v>
      </c>
      <c r="K2722" s="218" t="s">
        <v>312</v>
      </c>
      <c r="L2722" s="47"/>
      <c r="M2722" s="223" t="s">
        <v>19</v>
      </c>
      <c r="N2722" s="224" t="s">
        <v>46</v>
      </c>
      <c r="O2722" s="87"/>
      <c r="P2722" s="225">
        <f>O2722*H2722</f>
        <v>0</v>
      </c>
      <c r="Q2722" s="225">
        <v>0.00019000000000000001</v>
      </c>
      <c r="R2722" s="225">
        <f>Q2722*H2722</f>
        <v>0.35889746</v>
      </c>
      <c r="S2722" s="225">
        <v>0</v>
      </c>
      <c r="T2722" s="226">
        <f>S2722*H2722</f>
        <v>0</v>
      </c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R2722" s="227" t="s">
        <v>544</v>
      </c>
      <c r="AT2722" s="227" t="s">
        <v>227</v>
      </c>
      <c r="AU2722" s="227" t="s">
        <v>93</v>
      </c>
      <c r="AY2722" s="20" t="s">
        <v>224</v>
      </c>
      <c r="BE2722" s="228">
        <f>IF(N2722="základní",J2722,0)</f>
        <v>0</v>
      </c>
      <c r="BF2722" s="228">
        <f>IF(N2722="snížená",J2722,0)</f>
        <v>0</v>
      </c>
      <c r="BG2722" s="228">
        <f>IF(N2722="zákl. přenesená",J2722,0)</f>
        <v>0</v>
      </c>
      <c r="BH2722" s="228">
        <f>IF(N2722="sníž. přenesená",J2722,0)</f>
        <v>0</v>
      </c>
      <c r="BI2722" s="228">
        <f>IF(N2722="nulová",J2722,0)</f>
        <v>0</v>
      </c>
      <c r="BJ2722" s="20" t="s">
        <v>93</v>
      </c>
      <c r="BK2722" s="228">
        <f>ROUND(I2722*H2722,2)</f>
        <v>0</v>
      </c>
      <c r="BL2722" s="20" t="s">
        <v>544</v>
      </c>
      <c r="BM2722" s="227" t="s">
        <v>2795</v>
      </c>
    </row>
    <row r="2723" s="2" customFormat="1">
      <c r="A2723" s="41"/>
      <c r="B2723" s="42"/>
      <c r="C2723" s="43"/>
      <c r="D2723" s="267" t="s">
        <v>314</v>
      </c>
      <c r="E2723" s="43"/>
      <c r="F2723" s="268" t="s">
        <v>2796</v>
      </c>
      <c r="G2723" s="43"/>
      <c r="H2723" s="43"/>
      <c r="I2723" s="269"/>
      <c r="J2723" s="43"/>
      <c r="K2723" s="43"/>
      <c r="L2723" s="47"/>
      <c r="M2723" s="270"/>
      <c r="N2723" s="271"/>
      <c r="O2723" s="87"/>
      <c r="P2723" s="87"/>
      <c r="Q2723" s="87"/>
      <c r="R2723" s="87"/>
      <c r="S2723" s="87"/>
      <c r="T2723" s="88"/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T2723" s="20" t="s">
        <v>314</v>
      </c>
      <c r="AU2723" s="20" t="s">
        <v>93</v>
      </c>
    </row>
    <row r="2724" s="14" customFormat="1">
      <c r="A2724" s="14"/>
      <c r="B2724" s="246"/>
      <c r="C2724" s="247"/>
      <c r="D2724" s="231" t="s">
        <v>268</v>
      </c>
      <c r="E2724" s="248" t="s">
        <v>19</v>
      </c>
      <c r="F2724" s="249" t="s">
        <v>1894</v>
      </c>
      <c r="G2724" s="247"/>
      <c r="H2724" s="248" t="s">
        <v>19</v>
      </c>
      <c r="I2724" s="250"/>
      <c r="J2724" s="247"/>
      <c r="K2724" s="247"/>
      <c r="L2724" s="251"/>
      <c r="M2724" s="252"/>
      <c r="N2724" s="253"/>
      <c r="O2724" s="253"/>
      <c r="P2724" s="253"/>
      <c r="Q2724" s="253"/>
      <c r="R2724" s="253"/>
      <c r="S2724" s="253"/>
      <c r="T2724" s="25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5" t="s">
        <v>268</v>
      </c>
      <c r="AU2724" s="255" t="s">
        <v>93</v>
      </c>
      <c r="AV2724" s="14" t="s">
        <v>82</v>
      </c>
      <c r="AW2724" s="14" t="s">
        <v>34</v>
      </c>
      <c r="AX2724" s="14" t="s">
        <v>74</v>
      </c>
      <c r="AY2724" s="255" t="s">
        <v>224</v>
      </c>
    </row>
    <row r="2725" s="13" customFormat="1">
      <c r="A2725" s="13"/>
      <c r="B2725" s="229"/>
      <c r="C2725" s="230"/>
      <c r="D2725" s="231" t="s">
        <v>268</v>
      </c>
      <c r="E2725" s="232" t="s">
        <v>19</v>
      </c>
      <c r="F2725" s="233" t="s">
        <v>1895</v>
      </c>
      <c r="G2725" s="230"/>
      <c r="H2725" s="234">
        <v>221.59999999999999</v>
      </c>
      <c r="I2725" s="235"/>
      <c r="J2725" s="230"/>
      <c r="K2725" s="230"/>
      <c r="L2725" s="236"/>
      <c r="M2725" s="237"/>
      <c r="N2725" s="238"/>
      <c r="O2725" s="238"/>
      <c r="P2725" s="238"/>
      <c r="Q2725" s="238"/>
      <c r="R2725" s="238"/>
      <c r="S2725" s="238"/>
      <c r="T2725" s="239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0" t="s">
        <v>268</v>
      </c>
      <c r="AU2725" s="240" t="s">
        <v>93</v>
      </c>
      <c r="AV2725" s="13" t="s">
        <v>93</v>
      </c>
      <c r="AW2725" s="13" t="s">
        <v>34</v>
      </c>
      <c r="AX2725" s="13" t="s">
        <v>74</v>
      </c>
      <c r="AY2725" s="240" t="s">
        <v>224</v>
      </c>
    </row>
    <row r="2726" s="15" customFormat="1">
      <c r="A2726" s="15"/>
      <c r="B2726" s="256"/>
      <c r="C2726" s="257"/>
      <c r="D2726" s="231" t="s">
        <v>268</v>
      </c>
      <c r="E2726" s="258" t="s">
        <v>19</v>
      </c>
      <c r="F2726" s="259" t="s">
        <v>300</v>
      </c>
      <c r="G2726" s="257"/>
      <c r="H2726" s="260">
        <v>221.59999999999999</v>
      </c>
      <c r="I2726" s="261"/>
      <c r="J2726" s="257"/>
      <c r="K2726" s="257"/>
      <c r="L2726" s="262"/>
      <c r="M2726" s="263"/>
      <c r="N2726" s="264"/>
      <c r="O2726" s="264"/>
      <c r="P2726" s="264"/>
      <c r="Q2726" s="264"/>
      <c r="R2726" s="264"/>
      <c r="S2726" s="264"/>
      <c r="T2726" s="265"/>
      <c r="U2726" s="15"/>
      <c r="V2726" s="15"/>
      <c r="W2726" s="15"/>
      <c r="X2726" s="15"/>
      <c r="Y2726" s="15"/>
      <c r="Z2726" s="15"/>
      <c r="AA2726" s="15"/>
      <c r="AB2726" s="15"/>
      <c r="AC2726" s="15"/>
      <c r="AD2726" s="15"/>
      <c r="AE2726" s="15"/>
      <c r="AT2726" s="266" t="s">
        <v>268</v>
      </c>
      <c r="AU2726" s="266" t="s">
        <v>93</v>
      </c>
      <c r="AV2726" s="15" t="s">
        <v>108</v>
      </c>
      <c r="AW2726" s="15" t="s">
        <v>34</v>
      </c>
      <c r="AX2726" s="15" t="s">
        <v>74</v>
      </c>
      <c r="AY2726" s="266" t="s">
        <v>224</v>
      </c>
    </row>
    <row r="2727" s="14" customFormat="1">
      <c r="A2727" s="14"/>
      <c r="B2727" s="246"/>
      <c r="C2727" s="247"/>
      <c r="D2727" s="231" t="s">
        <v>268</v>
      </c>
      <c r="E2727" s="248" t="s">
        <v>19</v>
      </c>
      <c r="F2727" s="249" t="s">
        <v>1921</v>
      </c>
      <c r="G2727" s="247"/>
      <c r="H2727" s="248" t="s">
        <v>19</v>
      </c>
      <c r="I2727" s="250"/>
      <c r="J2727" s="247"/>
      <c r="K2727" s="247"/>
      <c r="L2727" s="251"/>
      <c r="M2727" s="252"/>
      <c r="N2727" s="253"/>
      <c r="O2727" s="253"/>
      <c r="P2727" s="253"/>
      <c r="Q2727" s="253"/>
      <c r="R2727" s="253"/>
      <c r="S2727" s="253"/>
      <c r="T2727" s="25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5" t="s">
        <v>268</v>
      </c>
      <c r="AU2727" s="255" t="s">
        <v>93</v>
      </c>
      <c r="AV2727" s="14" t="s">
        <v>82</v>
      </c>
      <c r="AW2727" s="14" t="s">
        <v>34</v>
      </c>
      <c r="AX2727" s="14" t="s">
        <v>74</v>
      </c>
      <c r="AY2727" s="255" t="s">
        <v>224</v>
      </c>
    </row>
    <row r="2728" s="14" customFormat="1">
      <c r="A2728" s="14"/>
      <c r="B2728" s="246"/>
      <c r="C2728" s="247"/>
      <c r="D2728" s="231" t="s">
        <v>268</v>
      </c>
      <c r="E2728" s="248" t="s">
        <v>19</v>
      </c>
      <c r="F2728" s="249" t="s">
        <v>2755</v>
      </c>
      <c r="G2728" s="247"/>
      <c r="H2728" s="248" t="s">
        <v>19</v>
      </c>
      <c r="I2728" s="250"/>
      <c r="J2728" s="247"/>
      <c r="K2728" s="247"/>
      <c r="L2728" s="251"/>
      <c r="M2728" s="252"/>
      <c r="N2728" s="253"/>
      <c r="O2728" s="253"/>
      <c r="P2728" s="253"/>
      <c r="Q2728" s="253"/>
      <c r="R2728" s="253"/>
      <c r="S2728" s="253"/>
      <c r="T2728" s="25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5" t="s">
        <v>268</v>
      </c>
      <c r="AU2728" s="255" t="s">
        <v>93</v>
      </c>
      <c r="AV2728" s="14" t="s">
        <v>82</v>
      </c>
      <c r="AW2728" s="14" t="s">
        <v>34</v>
      </c>
      <c r="AX2728" s="14" t="s">
        <v>74</v>
      </c>
      <c r="AY2728" s="255" t="s">
        <v>224</v>
      </c>
    </row>
    <row r="2729" s="13" customFormat="1">
      <c r="A2729" s="13"/>
      <c r="B2729" s="229"/>
      <c r="C2729" s="230"/>
      <c r="D2729" s="231" t="s">
        <v>268</v>
      </c>
      <c r="E2729" s="232" t="s">
        <v>19</v>
      </c>
      <c r="F2729" s="233" t="s">
        <v>2756</v>
      </c>
      <c r="G2729" s="230"/>
      <c r="H2729" s="234">
        <v>566.56899999999996</v>
      </c>
      <c r="I2729" s="235"/>
      <c r="J2729" s="230"/>
      <c r="K2729" s="230"/>
      <c r="L2729" s="236"/>
      <c r="M2729" s="237"/>
      <c r="N2729" s="238"/>
      <c r="O2729" s="238"/>
      <c r="P2729" s="238"/>
      <c r="Q2729" s="238"/>
      <c r="R2729" s="238"/>
      <c r="S2729" s="238"/>
      <c r="T2729" s="239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40" t="s">
        <v>268</v>
      </c>
      <c r="AU2729" s="240" t="s">
        <v>93</v>
      </c>
      <c r="AV2729" s="13" t="s">
        <v>93</v>
      </c>
      <c r="AW2729" s="13" t="s">
        <v>34</v>
      </c>
      <c r="AX2729" s="13" t="s">
        <v>74</v>
      </c>
      <c r="AY2729" s="240" t="s">
        <v>224</v>
      </c>
    </row>
    <row r="2730" s="13" customFormat="1">
      <c r="A2730" s="13"/>
      <c r="B2730" s="229"/>
      <c r="C2730" s="230"/>
      <c r="D2730" s="231" t="s">
        <v>268</v>
      </c>
      <c r="E2730" s="232" t="s">
        <v>19</v>
      </c>
      <c r="F2730" s="233" t="s">
        <v>2757</v>
      </c>
      <c r="G2730" s="230"/>
      <c r="H2730" s="234">
        <v>-27.359000000000002</v>
      </c>
      <c r="I2730" s="235"/>
      <c r="J2730" s="230"/>
      <c r="K2730" s="230"/>
      <c r="L2730" s="236"/>
      <c r="M2730" s="237"/>
      <c r="N2730" s="238"/>
      <c r="O2730" s="238"/>
      <c r="P2730" s="238"/>
      <c r="Q2730" s="238"/>
      <c r="R2730" s="238"/>
      <c r="S2730" s="238"/>
      <c r="T2730" s="239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0" t="s">
        <v>268</v>
      </c>
      <c r="AU2730" s="240" t="s">
        <v>93</v>
      </c>
      <c r="AV2730" s="13" t="s">
        <v>93</v>
      </c>
      <c r="AW2730" s="13" t="s">
        <v>34</v>
      </c>
      <c r="AX2730" s="13" t="s">
        <v>74</v>
      </c>
      <c r="AY2730" s="240" t="s">
        <v>224</v>
      </c>
    </row>
    <row r="2731" s="14" customFormat="1">
      <c r="A2731" s="14"/>
      <c r="B2731" s="246"/>
      <c r="C2731" s="247"/>
      <c r="D2731" s="231" t="s">
        <v>268</v>
      </c>
      <c r="E2731" s="248" t="s">
        <v>19</v>
      </c>
      <c r="F2731" s="249" t="s">
        <v>2758</v>
      </c>
      <c r="G2731" s="247"/>
      <c r="H2731" s="248" t="s">
        <v>19</v>
      </c>
      <c r="I2731" s="250"/>
      <c r="J2731" s="247"/>
      <c r="K2731" s="247"/>
      <c r="L2731" s="251"/>
      <c r="M2731" s="252"/>
      <c r="N2731" s="253"/>
      <c r="O2731" s="253"/>
      <c r="P2731" s="253"/>
      <c r="Q2731" s="253"/>
      <c r="R2731" s="253"/>
      <c r="S2731" s="253"/>
      <c r="T2731" s="25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5" t="s">
        <v>268</v>
      </c>
      <c r="AU2731" s="255" t="s">
        <v>93</v>
      </c>
      <c r="AV2731" s="14" t="s">
        <v>82</v>
      </c>
      <c r="AW2731" s="14" t="s">
        <v>34</v>
      </c>
      <c r="AX2731" s="14" t="s">
        <v>74</v>
      </c>
      <c r="AY2731" s="255" t="s">
        <v>224</v>
      </c>
    </row>
    <row r="2732" s="13" customFormat="1">
      <c r="A2732" s="13"/>
      <c r="B2732" s="229"/>
      <c r="C2732" s="230"/>
      <c r="D2732" s="231" t="s">
        <v>268</v>
      </c>
      <c r="E2732" s="232" t="s">
        <v>19</v>
      </c>
      <c r="F2732" s="233" t="s">
        <v>2797</v>
      </c>
      <c r="G2732" s="230"/>
      <c r="H2732" s="234">
        <v>77.364000000000004</v>
      </c>
      <c r="I2732" s="235"/>
      <c r="J2732" s="230"/>
      <c r="K2732" s="230"/>
      <c r="L2732" s="236"/>
      <c r="M2732" s="237"/>
      <c r="N2732" s="238"/>
      <c r="O2732" s="238"/>
      <c r="P2732" s="238"/>
      <c r="Q2732" s="238"/>
      <c r="R2732" s="238"/>
      <c r="S2732" s="238"/>
      <c r="T2732" s="23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0" t="s">
        <v>268</v>
      </c>
      <c r="AU2732" s="240" t="s">
        <v>93</v>
      </c>
      <c r="AV2732" s="13" t="s">
        <v>93</v>
      </c>
      <c r="AW2732" s="13" t="s">
        <v>34</v>
      </c>
      <c r="AX2732" s="13" t="s">
        <v>74</v>
      </c>
      <c r="AY2732" s="240" t="s">
        <v>224</v>
      </c>
    </row>
    <row r="2733" s="14" customFormat="1">
      <c r="A2733" s="14"/>
      <c r="B2733" s="246"/>
      <c r="C2733" s="247"/>
      <c r="D2733" s="231" t="s">
        <v>268</v>
      </c>
      <c r="E2733" s="248" t="s">
        <v>19</v>
      </c>
      <c r="F2733" s="249" t="s">
        <v>2760</v>
      </c>
      <c r="G2733" s="247"/>
      <c r="H2733" s="248" t="s">
        <v>19</v>
      </c>
      <c r="I2733" s="250"/>
      <c r="J2733" s="247"/>
      <c r="K2733" s="247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268</v>
      </c>
      <c r="AU2733" s="255" t="s">
        <v>93</v>
      </c>
      <c r="AV2733" s="14" t="s">
        <v>82</v>
      </c>
      <c r="AW2733" s="14" t="s">
        <v>34</v>
      </c>
      <c r="AX2733" s="14" t="s">
        <v>74</v>
      </c>
      <c r="AY2733" s="255" t="s">
        <v>224</v>
      </c>
    </row>
    <row r="2734" s="13" customFormat="1">
      <c r="A2734" s="13"/>
      <c r="B2734" s="229"/>
      <c r="C2734" s="230"/>
      <c r="D2734" s="231" t="s">
        <v>268</v>
      </c>
      <c r="E2734" s="232" t="s">
        <v>19</v>
      </c>
      <c r="F2734" s="233" t="s">
        <v>2798</v>
      </c>
      <c r="G2734" s="230"/>
      <c r="H2734" s="234">
        <v>12.244999999999999</v>
      </c>
      <c r="I2734" s="235"/>
      <c r="J2734" s="230"/>
      <c r="K2734" s="230"/>
      <c r="L2734" s="236"/>
      <c r="M2734" s="237"/>
      <c r="N2734" s="238"/>
      <c r="O2734" s="238"/>
      <c r="P2734" s="238"/>
      <c r="Q2734" s="238"/>
      <c r="R2734" s="238"/>
      <c r="S2734" s="238"/>
      <c r="T2734" s="23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0" t="s">
        <v>268</v>
      </c>
      <c r="AU2734" s="240" t="s">
        <v>93</v>
      </c>
      <c r="AV2734" s="13" t="s">
        <v>93</v>
      </c>
      <c r="AW2734" s="13" t="s">
        <v>34</v>
      </c>
      <c r="AX2734" s="13" t="s">
        <v>74</v>
      </c>
      <c r="AY2734" s="240" t="s">
        <v>224</v>
      </c>
    </row>
    <row r="2735" s="15" customFormat="1">
      <c r="A2735" s="15"/>
      <c r="B2735" s="256"/>
      <c r="C2735" s="257"/>
      <c r="D2735" s="231" t="s">
        <v>268</v>
      </c>
      <c r="E2735" s="258" t="s">
        <v>19</v>
      </c>
      <c r="F2735" s="259" t="s">
        <v>300</v>
      </c>
      <c r="G2735" s="257"/>
      <c r="H2735" s="260">
        <v>628.81899999999996</v>
      </c>
      <c r="I2735" s="261"/>
      <c r="J2735" s="257"/>
      <c r="K2735" s="257"/>
      <c r="L2735" s="262"/>
      <c r="M2735" s="263"/>
      <c r="N2735" s="264"/>
      <c r="O2735" s="264"/>
      <c r="P2735" s="264"/>
      <c r="Q2735" s="264"/>
      <c r="R2735" s="264"/>
      <c r="S2735" s="264"/>
      <c r="T2735" s="265"/>
      <c r="U2735" s="15"/>
      <c r="V2735" s="15"/>
      <c r="W2735" s="15"/>
      <c r="X2735" s="15"/>
      <c r="Y2735" s="15"/>
      <c r="Z2735" s="15"/>
      <c r="AA2735" s="15"/>
      <c r="AB2735" s="15"/>
      <c r="AC2735" s="15"/>
      <c r="AD2735" s="15"/>
      <c r="AE2735" s="15"/>
      <c r="AT2735" s="266" t="s">
        <v>268</v>
      </c>
      <c r="AU2735" s="266" t="s">
        <v>93</v>
      </c>
      <c r="AV2735" s="15" t="s">
        <v>108</v>
      </c>
      <c r="AW2735" s="15" t="s">
        <v>34</v>
      </c>
      <c r="AX2735" s="15" t="s">
        <v>74</v>
      </c>
      <c r="AY2735" s="266" t="s">
        <v>224</v>
      </c>
    </row>
    <row r="2736" s="14" customFormat="1">
      <c r="A2736" s="14"/>
      <c r="B2736" s="246"/>
      <c r="C2736" s="247"/>
      <c r="D2736" s="231" t="s">
        <v>268</v>
      </c>
      <c r="E2736" s="248" t="s">
        <v>19</v>
      </c>
      <c r="F2736" s="249" t="s">
        <v>1906</v>
      </c>
      <c r="G2736" s="247"/>
      <c r="H2736" s="248" t="s">
        <v>19</v>
      </c>
      <c r="I2736" s="250"/>
      <c r="J2736" s="247"/>
      <c r="K2736" s="247"/>
      <c r="L2736" s="251"/>
      <c r="M2736" s="252"/>
      <c r="N2736" s="253"/>
      <c r="O2736" s="253"/>
      <c r="P2736" s="253"/>
      <c r="Q2736" s="253"/>
      <c r="R2736" s="253"/>
      <c r="S2736" s="253"/>
      <c r="T2736" s="25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5" t="s">
        <v>268</v>
      </c>
      <c r="AU2736" s="255" t="s">
        <v>93</v>
      </c>
      <c r="AV2736" s="14" t="s">
        <v>82</v>
      </c>
      <c r="AW2736" s="14" t="s">
        <v>34</v>
      </c>
      <c r="AX2736" s="14" t="s">
        <v>74</v>
      </c>
      <c r="AY2736" s="255" t="s">
        <v>224</v>
      </c>
    </row>
    <row r="2737" s="14" customFormat="1">
      <c r="A2737" s="14"/>
      <c r="B2737" s="246"/>
      <c r="C2737" s="247"/>
      <c r="D2737" s="231" t="s">
        <v>268</v>
      </c>
      <c r="E2737" s="248" t="s">
        <v>19</v>
      </c>
      <c r="F2737" s="249" t="s">
        <v>2755</v>
      </c>
      <c r="G2737" s="247"/>
      <c r="H2737" s="248" t="s">
        <v>19</v>
      </c>
      <c r="I2737" s="250"/>
      <c r="J2737" s="247"/>
      <c r="K2737" s="247"/>
      <c r="L2737" s="251"/>
      <c r="M2737" s="252"/>
      <c r="N2737" s="253"/>
      <c r="O2737" s="253"/>
      <c r="P2737" s="253"/>
      <c r="Q2737" s="253"/>
      <c r="R2737" s="253"/>
      <c r="S2737" s="253"/>
      <c r="T2737" s="25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5" t="s">
        <v>268</v>
      </c>
      <c r="AU2737" s="255" t="s">
        <v>93</v>
      </c>
      <c r="AV2737" s="14" t="s">
        <v>82</v>
      </c>
      <c r="AW2737" s="14" t="s">
        <v>34</v>
      </c>
      <c r="AX2737" s="14" t="s">
        <v>74</v>
      </c>
      <c r="AY2737" s="255" t="s">
        <v>224</v>
      </c>
    </row>
    <row r="2738" s="13" customFormat="1">
      <c r="A2738" s="13"/>
      <c r="B2738" s="229"/>
      <c r="C2738" s="230"/>
      <c r="D2738" s="231" t="s">
        <v>268</v>
      </c>
      <c r="E2738" s="232" t="s">
        <v>19</v>
      </c>
      <c r="F2738" s="233" t="s">
        <v>1907</v>
      </c>
      <c r="G2738" s="230"/>
      <c r="H2738" s="234">
        <v>40.887</v>
      </c>
      <c r="I2738" s="235"/>
      <c r="J2738" s="230"/>
      <c r="K2738" s="230"/>
      <c r="L2738" s="236"/>
      <c r="M2738" s="237"/>
      <c r="N2738" s="238"/>
      <c r="O2738" s="238"/>
      <c r="P2738" s="238"/>
      <c r="Q2738" s="238"/>
      <c r="R2738" s="238"/>
      <c r="S2738" s="238"/>
      <c r="T2738" s="239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40" t="s">
        <v>268</v>
      </c>
      <c r="AU2738" s="240" t="s">
        <v>93</v>
      </c>
      <c r="AV2738" s="13" t="s">
        <v>93</v>
      </c>
      <c r="AW2738" s="13" t="s">
        <v>34</v>
      </c>
      <c r="AX2738" s="13" t="s">
        <v>74</v>
      </c>
      <c r="AY2738" s="240" t="s">
        <v>224</v>
      </c>
    </row>
    <row r="2739" s="14" customFormat="1">
      <c r="A2739" s="14"/>
      <c r="B2739" s="246"/>
      <c r="C2739" s="247"/>
      <c r="D2739" s="231" t="s">
        <v>268</v>
      </c>
      <c r="E2739" s="248" t="s">
        <v>19</v>
      </c>
      <c r="F2739" s="249" t="s">
        <v>2758</v>
      </c>
      <c r="G2739" s="247"/>
      <c r="H2739" s="248" t="s">
        <v>19</v>
      </c>
      <c r="I2739" s="250"/>
      <c r="J2739" s="247"/>
      <c r="K2739" s="247"/>
      <c r="L2739" s="251"/>
      <c r="M2739" s="252"/>
      <c r="N2739" s="253"/>
      <c r="O2739" s="253"/>
      <c r="P2739" s="253"/>
      <c r="Q2739" s="253"/>
      <c r="R2739" s="253"/>
      <c r="S2739" s="253"/>
      <c r="T2739" s="25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5" t="s">
        <v>268</v>
      </c>
      <c r="AU2739" s="255" t="s">
        <v>93</v>
      </c>
      <c r="AV2739" s="14" t="s">
        <v>82</v>
      </c>
      <c r="AW2739" s="14" t="s">
        <v>34</v>
      </c>
      <c r="AX2739" s="14" t="s">
        <v>74</v>
      </c>
      <c r="AY2739" s="255" t="s">
        <v>224</v>
      </c>
    </row>
    <row r="2740" s="13" customFormat="1">
      <c r="A2740" s="13"/>
      <c r="B2740" s="229"/>
      <c r="C2740" s="230"/>
      <c r="D2740" s="231" t="s">
        <v>268</v>
      </c>
      <c r="E2740" s="232" t="s">
        <v>19</v>
      </c>
      <c r="F2740" s="233" t="s">
        <v>2799</v>
      </c>
      <c r="G2740" s="230"/>
      <c r="H2740" s="234">
        <v>4.6200000000000001</v>
      </c>
      <c r="I2740" s="235"/>
      <c r="J2740" s="230"/>
      <c r="K2740" s="230"/>
      <c r="L2740" s="236"/>
      <c r="M2740" s="237"/>
      <c r="N2740" s="238"/>
      <c r="O2740" s="238"/>
      <c r="P2740" s="238"/>
      <c r="Q2740" s="238"/>
      <c r="R2740" s="238"/>
      <c r="S2740" s="238"/>
      <c r="T2740" s="239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40" t="s">
        <v>268</v>
      </c>
      <c r="AU2740" s="240" t="s">
        <v>93</v>
      </c>
      <c r="AV2740" s="13" t="s">
        <v>93</v>
      </c>
      <c r="AW2740" s="13" t="s">
        <v>34</v>
      </c>
      <c r="AX2740" s="13" t="s">
        <v>74</v>
      </c>
      <c r="AY2740" s="240" t="s">
        <v>224</v>
      </c>
    </row>
    <row r="2741" s="14" customFormat="1">
      <c r="A2741" s="14"/>
      <c r="B2741" s="246"/>
      <c r="C2741" s="247"/>
      <c r="D2741" s="231" t="s">
        <v>268</v>
      </c>
      <c r="E2741" s="248" t="s">
        <v>19</v>
      </c>
      <c r="F2741" s="249" t="s">
        <v>2763</v>
      </c>
      <c r="G2741" s="247"/>
      <c r="H2741" s="248" t="s">
        <v>19</v>
      </c>
      <c r="I2741" s="250"/>
      <c r="J2741" s="247"/>
      <c r="K2741" s="247"/>
      <c r="L2741" s="251"/>
      <c r="M2741" s="252"/>
      <c r="N2741" s="253"/>
      <c r="O2741" s="253"/>
      <c r="P2741" s="253"/>
      <c r="Q2741" s="253"/>
      <c r="R2741" s="253"/>
      <c r="S2741" s="253"/>
      <c r="T2741" s="25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T2741" s="255" t="s">
        <v>268</v>
      </c>
      <c r="AU2741" s="255" t="s">
        <v>93</v>
      </c>
      <c r="AV2741" s="14" t="s">
        <v>82</v>
      </c>
      <c r="AW2741" s="14" t="s">
        <v>34</v>
      </c>
      <c r="AX2741" s="14" t="s">
        <v>74</v>
      </c>
      <c r="AY2741" s="255" t="s">
        <v>224</v>
      </c>
    </row>
    <row r="2742" s="13" customFormat="1">
      <c r="A2742" s="13"/>
      <c r="B2742" s="229"/>
      <c r="C2742" s="230"/>
      <c r="D2742" s="231" t="s">
        <v>268</v>
      </c>
      <c r="E2742" s="232" t="s">
        <v>19</v>
      </c>
      <c r="F2742" s="233" t="s">
        <v>2800</v>
      </c>
      <c r="G2742" s="230"/>
      <c r="H2742" s="234">
        <v>5.4960000000000004</v>
      </c>
      <c r="I2742" s="235"/>
      <c r="J2742" s="230"/>
      <c r="K2742" s="230"/>
      <c r="L2742" s="236"/>
      <c r="M2742" s="237"/>
      <c r="N2742" s="238"/>
      <c r="O2742" s="238"/>
      <c r="P2742" s="238"/>
      <c r="Q2742" s="238"/>
      <c r="R2742" s="238"/>
      <c r="S2742" s="238"/>
      <c r="T2742" s="23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0" t="s">
        <v>268</v>
      </c>
      <c r="AU2742" s="240" t="s">
        <v>93</v>
      </c>
      <c r="AV2742" s="13" t="s">
        <v>93</v>
      </c>
      <c r="AW2742" s="13" t="s">
        <v>34</v>
      </c>
      <c r="AX2742" s="13" t="s">
        <v>74</v>
      </c>
      <c r="AY2742" s="240" t="s">
        <v>224</v>
      </c>
    </row>
    <row r="2743" s="15" customFormat="1">
      <c r="A2743" s="15"/>
      <c r="B2743" s="256"/>
      <c r="C2743" s="257"/>
      <c r="D2743" s="231" t="s">
        <v>268</v>
      </c>
      <c r="E2743" s="258" t="s">
        <v>19</v>
      </c>
      <c r="F2743" s="259" t="s">
        <v>300</v>
      </c>
      <c r="G2743" s="257"/>
      <c r="H2743" s="260">
        <v>51.003</v>
      </c>
      <c r="I2743" s="261"/>
      <c r="J2743" s="257"/>
      <c r="K2743" s="257"/>
      <c r="L2743" s="262"/>
      <c r="M2743" s="263"/>
      <c r="N2743" s="264"/>
      <c r="O2743" s="264"/>
      <c r="P2743" s="264"/>
      <c r="Q2743" s="264"/>
      <c r="R2743" s="264"/>
      <c r="S2743" s="264"/>
      <c r="T2743" s="26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66" t="s">
        <v>268</v>
      </c>
      <c r="AU2743" s="266" t="s">
        <v>93</v>
      </c>
      <c r="AV2743" s="15" t="s">
        <v>108</v>
      </c>
      <c r="AW2743" s="15" t="s">
        <v>34</v>
      </c>
      <c r="AX2743" s="15" t="s">
        <v>74</v>
      </c>
      <c r="AY2743" s="266" t="s">
        <v>224</v>
      </c>
    </row>
    <row r="2744" s="14" customFormat="1">
      <c r="A2744" s="14"/>
      <c r="B2744" s="246"/>
      <c r="C2744" s="247"/>
      <c r="D2744" s="231" t="s">
        <v>268</v>
      </c>
      <c r="E2744" s="248" t="s">
        <v>19</v>
      </c>
      <c r="F2744" s="249" t="s">
        <v>1925</v>
      </c>
      <c r="G2744" s="247"/>
      <c r="H2744" s="248" t="s">
        <v>19</v>
      </c>
      <c r="I2744" s="250"/>
      <c r="J2744" s="247"/>
      <c r="K2744" s="247"/>
      <c r="L2744" s="251"/>
      <c r="M2744" s="252"/>
      <c r="N2744" s="253"/>
      <c r="O2744" s="253"/>
      <c r="P2744" s="253"/>
      <c r="Q2744" s="253"/>
      <c r="R2744" s="253"/>
      <c r="S2744" s="253"/>
      <c r="T2744" s="25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T2744" s="255" t="s">
        <v>268</v>
      </c>
      <c r="AU2744" s="255" t="s">
        <v>93</v>
      </c>
      <c r="AV2744" s="14" t="s">
        <v>82</v>
      </c>
      <c r="AW2744" s="14" t="s">
        <v>34</v>
      </c>
      <c r="AX2744" s="14" t="s">
        <v>74</v>
      </c>
      <c r="AY2744" s="255" t="s">
        <v>224</v>
      </c>
    </row>
    <row r="2745" s="14" customFormat="1">
      <c r="A2745" s="14"/>
      <c r="B2745" s="246"/>
      <c r="C2745" s="247"/>
      <c r="D2745" s="231" t="s">
        <v>268</v>
      </c>
      <c r="E2745" s="248" t="s">
        <v>19</v>
      </c>
      <c r="F2745" s="249" t="s">
        <v>2755</v>
      </c>
      <c r="G2745" s="247"/>
      <c r="H2745" s="248" t="s">
        <v>19</v>
      </c>
      <c r="I2745" s="250"/>
      <c r="J2745" s="247"/>
      <c r="K2745" s="247"/>
      <c r="L2745" s="251"/>
      <c r="M2745" s="252"/>
      <c r="N2745" s="253"/>
      <c r="O2745" s="253"/>
      <c r="P2745" s="253"/>
      <c r="Q2745" s="253"/>
      <c r="R2745" s="253"/>
      <c r="S2745" s="253"/>
      <c r="T2745" s="25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5" t="s">
        <v>268</v>
      </c>
      <c r="AU2745" s="255" t="s">
        <v>93</v>
      </c>
      <c r="AV2745" s="14" t="s">
        <v>82</v>
      </c>
      <c r="AW2745" s="14" t="s">
        <v>34</v>
      </c>
      <c r="AX2745" s="14" t="s">
        <v>74</v>
      </c>
      <c r="AY2745" s="255" t="s">
        <v>224</v>
      </c>
    </row>
    <row r="2746" s="13" customFormat="1">
      <c r="A2746" s="13"/>
      <c r="B2746" s="229"/>
      <c r="C2746" s="230"/>
      <c r="D2746" s="231" t="s">
        <v>268</v>
      </c>
      <c r="E2746" s="232" t="s">
        <v>19</v>
      </c>
      <c r="F2746" s="233" t="s">
        <v>2765</v>
      </c>
      <c r="G2746" s="230"/>
      <c r="H2746" s="234">
        <v>87.844999999999999</v>
      </c>
      <c r="I2746" s="235"/>
      <c r="J2746" s="230"/>
      <c r="K2746" s="230"/>
      <c r="L2746" s="236"/>
      <c r="M2746" s="237"/>
      <c r="N2746" s="238"/>
      <c r="O2746" s="238"/>
      <c r="P2746" s="238"/>
      <c r="Q2746" s="238"/>
      <c r="R2746" s="238"/>
      <c r="S2746" s="238"/>
      <c r="T2746" s="239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40" t="s">
        <v>268</v>
      </c>
      <c r="AU2746" s="240" t="s">
        <v>93</v>
      </c>
      <c r="AV2746" s="13" t="s">
        <v>93</v>
      </c>
      <c r="AW2746" s="13" t="s">
        <v>34</v>
      </c>
      <c r="AX2746" s="13" t="s">
        <v>74</v>
      </c>
      <c r="AY2746" s="240" t="s">
        <v>224</v>
      </c>
    </row>
    <row r="2747" s="14" customFormat="1">
      <c r="A2747" s="14"/>
      <c r="B2747" s="246"/>
      <c r="C2747" s="247"/>
      <c r="D2747" s="231" t="s">
        <v>268</v>
      </c>
      <c r="E2747" s="248" t="s">
        <v>19</v>
      </c>
      <c r="F2747" s="249" t="s">
        <v>2758</v>
      </c>
      <c r="G2747" s="247"/>
      <c r="H2747" s="248" t="s">
        <v>19</v>
      </c>
      <c r="I2747" s="250"/>
      <c r="J2747" s="247"/>
      <c r="K2747" s="247"/>
      <c r="L2747" s="251"/>
      <c r="M2747" s="252"/>
      <c r="N2747" s="253"/>
      <c r="O2747" s="253"/>
      <c r="P2747" s="253"/>
      <c r="Q2747" s="253"/>
      <c r="R2747" s="253"/>
      <c r="S2747" s="253"/>
      <c r="T2747" s="25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5" t="s">
        <v>268</v>
      </c>
      <c r="AU2747" s="255" t="s">
        <v>93</v>
      </c>
      <c r="AV2747" s="14" t="s">
        <v>82</v>
      </c>
      <c r="AW2747" s="14" t="s">
        <v>34</v>
      </c>
      <c r="AX2747" s="14" t="s">
        <v>74</v>
      </c>
      <c r="AY2747" s="255" t="s">
        <v>224</v>
      </c>
    </row>
    <row r="2748" s="13" customFormat="1">
      <c r="A2748" s="13"/>
      <c r="B2748" s="229"/>
      <c r="C2748" s="230"/>
      <c r="D2748" s="231" t="s">
        <v>268</v>
      </c>
      <c r="E2748" s="232" t="s">
        <v>19</v>
      </c>
      <c r="F2748" s="233" t="s">
        <v>679</v>
      </c>
      <c r="G2748" s="230"/>
      <c r="H2748" s="234">
        <v>7.2300000000000004</v>
      </c>
      <c r="I2748" s="235"/>
      <c r="J2748" s="230"/>
      <c r="K2748" s="230"/>
      <c r="L2748" s="236"/>
      <c r="M2748" s="237"/>
      <c r="N2748" s="238"/>
      <c r="O2748" s="238"/>
      <c r="P2748" s="238"/>
      <c r="Q2748" s="238"/>
      <c r="R2748" s="238"/>
      <c r="S2748" s="238"/>
      <c r="T2748" s="239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40" t="s">
        <v>268</v>
      </c>
      <c r="AU2748" s="240" t="s">
        <v>93</v>
      </c>
      <c r="AV2748" s="13" t="s">
        <v>93</v>
      </c>
      <c r="AW2748" s="13" t="s">
        <v>34</v>
      </c>
      <c r="AX2748" s="13" t="s">
        <v>74</v>
      </c>
      <c r="AY2748" s="240" t="s">
        <v>224</v>
      </c>
    </row>
    <row r="2749" s="14" customFormat="1">
      <c r="A2749" s="14"/>
      <c r="B2749" s="246"/>
      <c r="C2749" s="247"/>
      <c r="D2749" s="231" t="s">
        <v>268</v>
      </c>
      <c r="E2749" s="248" t="s">
        <v>19</v>
      </c>
      <c r="F2749" s="249" t="s">
        <v>2760</v>
      </c>
      <c r="G2749" s="247"/>
      <c r="H2749" s="248" t="s">
        <v>19</v>
      </c>
      <c r="I2749" s="250"/>
      <c r="J2749" s="247"/>
      <c r="K2749" s="247"/>
      <c r="L2749" s="251"/>
      <c r="M2749" s="252"/>
      <c r="N2749" s="253"/>
      <c r="O2749" s="253"/>
      <c r="P2749" s="253"/>
      <c r="Q2749" s="253"/>
      <c r="R2749" s="253"/>
      <c r="S2749" s="253"/>
      <c r="T2749" s="25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T2749" s="255" t="s">
        <v>268</v>
      </c>
      <c r="AU2749" s="255" t="s">
        <v>93</v>
      </c>
      <c r="AV2749" s="14" t="s">
        <v>82</v>
      </c>
      <c r="AW2749" s="14" t="s">
        <v>34</v>
      </c>
      <c r="AX2749" s="14" t="s">
        <v>74</v>
      </c>
      <c r="AY2749" s="255" t="s">
        <v>224</v>
      </c>
    </row>
    <row r="2750" s="13" customFormat="1">
      <c r="A2750" s="13"/>
      <c r="B2750" s="229"/>
      <c r="C2750" s="230"/>
      <c r="D2750" s="231" t="s">
        <v>268</v>
      </c>
      <c r="E2750" s="232" t="s">
        <v>19</v>
      </c>
      <c r="F2750" s="233" t="s">
        <v>2801</v>
      </c>
      <c r="G2750" s="230"/>
      <c r="H2750" s="234">
        <v>8.9100000000000001</v>
      </c>
      <c r="I2750" s="235"/>
      <c r="J2750" s="230"/>
      <c r="K2750" s="230"/>
      <c r="L2750" s="236"/>
      <c r="M2750" s="237"/>
      <c r="N2750" s="238"/>
      <c r="O2750" s="238"/>
      <c r="P2750" s="238"/>
      <c r="Q2750" s="238"/>
      <c r="R2750" s="238"/>
      <c r="S2750" s="238"/>
      <c r="T2750" s="23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0" t="s">
        <v>268</v>
      </c>
      <c r="AU2750" s="240" t="s">
        <v>93</v>
      </c>
      <c r="AV2750" s="13" t="s">
        <v>93</v>
      </c>
      <c r="AW2750" s="13" t="s">
        <v>34</v>
      </c>
      <c r="AX2750" s="13" t="s">
        <v>74</v>
      </c>
      <c r="AY2750" s="240" t="s">
        <v>224</v>
      </c>
    </row>
    <row r="2751" s="15" customFormat="1">
      <c r="A2751" s="15"/>
      <c r="B2751" s="256"/>
      <c r="C2751" s="257"/>
      <c r="D2751" s="231" t="s">
        <v>268</v>
      </c>
      <c r="E2751" s="258" t="s">
        <v>19</v>
      </c>
      <c r="F2751" s="259" t="s">
        <v>300</v>
      </c>
      <c r="G2751" s="257"/>
      <c r="H2751" s="260">
        <v>103.985</v>
      </c>
      <c r="I2751" s="261"/>
      <c r="J2751" s="257"/>
      <c r="K2751" s="257"/>
      <c r="L2751" s="262"/>
      <c r="M2751" s="263"/>
      <c r="N2751" s="264"/>
      <c r="O2751" s="264"/>
      <c r="P2751" s="264"/>
      <c r="Q2751" s="264"/>
      <c r="R2751" s="264"/>
      <c r="S2751" s="264"/>
      <c r="T2751" s="265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66" t="s">
        <v>268</v>
      </c>
      <c r="AU2751" s="266" t="s">
        <v>93</v>
      </c>
      <c r="AV2751" s="15" t="s">
        <v>108</v>
      </c>
      <c r="AW2751" s="15" t="s">
        <v>34</v>
      </c>
      <c r="AX2751" s="15" t="s">
        <v>74</v>
      </c>
      <c r="AY2751" s="266" t="s">
        <v>224</v>
      </c>
    </row>
    <row r="2752" s="14" customFormat="1">
      <c r="A2752" s="14"/>
      <c r="B2752" s="246"/>
      <c r="C2752" s="247"/>
      <c r="D2752" s="231" t="s">
        <v>268</v>
      </c>
      <c r="E2752" s="248" t="s">
        <v>19</v>
      </c>
      <c r="F2752" s="249" t="s">
        <v>1927</v>
      </c>
      <c r="G2752" s="247"/>
      <c r="H2752" s="248" t="s">
        <v>19</v>
      </c>
      <c r="I2752" s="250"/>
      <c r="J2752" s="247"/>
      <c r="K2752" s="247"/>
      <c r="L2752" s="251"/>
      <c r="M2752" s="252"/>
      <c r="N2752" s="253"/>
      <c r="O2752" s="253"/>
      <c r="P2752" s="253"/>
      <c r="Q2752" s="253"/>
      <c r="R2752" s="253"/>
      <c r="S2752" s="253"/>
      <c r="T2752" s="25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5" t="s">
        <v>268</v>
      </c>
      <c r="AU2752" s="255" t="s">
        <v>93</v>
      </c>
      <c r="AV2752" s="14" t="s">
        <v>82</v>
      </c>
      <c r="AW2752" s="14" t="s">
        <v>34</v>
      </c>
      <c r="AX2752" s="14" t="s">
        <v>74</v>
      </c>
      <c r="AY2752" s="255" t="s">
        <v>224</v>
      </c>
    </row>
    <row r="2753" s="14" customFormat="1">
      <c r="A2753" s="14"/>
      <c r="B2753" s="246"/>
      <c r="C2753" s="247"/>
      <c r="D2753" s="231" t="s">
        <v>268</v>
      </c>
      <c r="E2753" s="248" t="s">
        <v>19</v>
      </c>
      <c r="F2753" s="249" t="s">
        <v>2755</v>
      </c>
      <c r="G2753" s="247"/>
      <c r="H2753" s="248" t="s">
        <v>19</v>
      </c>
      <c r="I2753" s="250"/>
      <c r="J2753" s="247"/>
      <c r="K2753" s="247"/>
      <c r="L2753" s="251"/>
      <c r="M2753" s="252"/>
      <c r="N2753" s="253"/>
      <c r="O2753" s="253"/>
      <c r="P2753" s="253"/>
      <c r="Q2753" s="253"/>
      <c r="R2753" s="253"/>
      <c r="S2753" s="253"/>
      <c r="T2753" s="25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5" t="s">
        <v>268</v>
      </c>
      <c r="AU2753" s="255" t="s">
        <v>93</v>
      </c>
      <c r="AV2753" s="14" t="s">
        <v>82</v>
      </c>
      <c r="AW2753" s="14" t="s">
        <v>34</v>
      </c>
      <c r="AX2753" s="14" t="s">
        <v>74</v>
      </c>
      <c r="AY2753" s="255" t="s">
        <v>224</v>
      </c>
    </row>
    <row r="2754" s="13" customFormat="1">
      <c r="A2754" s="13"/>
      <c r="B2754" s="229"/>
      <c r="C2754" s="230"/>
      <c r="D2754" s="231" t="s">
        <v>268</v>
      </c>
      <c r="E2754" s="232" t="s">
        <v>19</v>
      </c>
      <c r="F2754" s="233" t="s">
        <v>2768</v>
      </c>
      <c r="G2754" s="230"/>
      <c r="H2754" s="234">
        <v>117.05500000000001</v>
      </c>
      <c r="I2754" s="235"/>
      <c r="J2754" s="230"/>
      <c r="K2754" s="230"/>
      <c r="L2754" s="236"/>
      <c r="M2754" s="237"/>
      <c r="N2754" s="238"/>
      <c r="O2754" s="238"/>
      <c r="P2754" s="238"/>
      <c r="Q2754" s="238"/>
      <c r="R2754" s="238"/>
      <c r="S2754" s="238"/>
      <c r="T2754" s="239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0" t="s">
        <v>268</v>
      </c>
      <c r="AU2754" s="240" t="s">
        <v>93</v>
      </c>
      <c r="AV2754" s="13" t="s">
        <v>93</v>
      </c>
      <c r="AW2754" s="13" t="s">
        <v>34</v>
      </c>
      <c r="AX2754" s="13" t="s">
        <v>74</v>
      </c>
      <c r="AY2754" s="240" t="s">
        <v>224</v>
      </c>
    </row>
    <row r="2755" s="13" customFormat="1">
      <c r="A2755" s="13"/>
      <c r="B2755" s="229"/>
      <c r="C2755" s="230"/>
      <c r="D2755" s="231" t="s">
        <v>268</v>
      </c>
      <c r="E2755" s="232" t="s">
        <v>19</v>
      </c>
      <c r="F2755" s="233" t="s">
        <v>2769</v>
      </c>
      <c r="G2755" s="230"/>
      <c r="H2755" s="234">
        <v>402.55700000000002</v>
      </c>
      <c r="I2755" s="235"/>
      <c r="J2755" s="230"/>
      <c r="K2755" s="230"/>
      <c r="L2755" s="236"/>
      <c r="M2755" s="237"/>
      <c r="N2755" s="238"/>
      <c r="O2755" s="238"/>
      <c r="P2755" s="238"/>
      <c r="Q2755" s="238"/>
      <c r="R2755" s="238"/>
      <c r="S2755" s="238"/>
      <c r="T2755" s="239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0" t="s">
        <v>268</v>
      </c>
      <c r="AU2755" s="240" t="s">
        <v>93</v>
      </c>
      <c r="AV2755" s="13" t="s">
        <v>93</v>
      </c>
      <c r="AW2755" s="13" t="s">
        <v>34</v>
      </c>
      <c r="AX2755" s="13" t="s">
        <v>74</v>
      </c>
      <c r="AY2755" s="240" t="s">
        <v>224</v>
      </c>
    </row>
    <row r="2756" s="14" customFormat="1">
      <c r="A2756" s="14"/>
      <c r="B2756" s="246"/>
      <c r="C2756" s="247"/>
      <c r="D2756" s="231" t="s">
        <v>268</v>
      </c>
      <c r="E2756" s="248" t="s">
        <v>19</v>
      </c>
      <c r="F2756" s="249" t="s">
        <v>2758</v>
      </c>
      <c r="G2756" s="247"/>
      <c r="H2756" s="248" t="s">
        <v>19</v>
      </c>
      <c r="I2756" s="250"/>
      <c r="J2756" s="247"/>
      <c r="K2756" s="247"/>
      <c r="L2756" s="251"/>
      <c r="M2756" s="252"/>
      <c r="N2756" s="253"/>
      <c r="O2756" s="253"/>
      <c r="P2756" s="253"/>
      <c r="Q2756" s="253"/>
      <c r="R2756" s="253"/>
      <c r="S2756" s="253"/>
      <c r="T2756" s="25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5" t="s">
        <v>268</v>
      </c>
      <c r="AU2756" s="255" t="s">
        <v>93</v>
      </c>
      <c r="AV2756" s="14" t="s">
        <v>82</v>
      </c>
      <c r="AW2756" s="14" t="s">
        <v>34</v>
      </c>
      <c r="AX2756" s="14" t="s">
        <v>74</v>
      </c>
      <c r="AY2756" s="255" t="s">
        <v>224</v>
      </c>
    </row>
    <row r="2757" s="13" customFormat="1">
      <c r="A2757" s="13"/>
      <c r="B2757" s="229"/>
      <c r="C2757" s="230"/>
      <c r="D2757" s="231" t="s">
        <v>268</v>
      </c>
      <c r="E2757" s="232" t="s">
        <v>19</v>
      </c>
      <c r="F2757" s="233" t="s">
        <v>2802</v>
      </c>
      <c r="G2757" s="230"/>
      <c r="H2757" s="234">
        <v>65.700000000000003</v>
      </c>
      <c r="I2757" s="235"/>
      <c r="J2757" s="230"/>
      <c r="K2757" s="230"/>
      <c r="L2757" s="236"/>
      <c r="M2757" s="237"/>
      <c r="N2757" s="238"/>
      <c r="O2757" s="238"/>
      <c r="P2757" s="238"/>
      <c r="Q2757" s="238"/>
      <c r="R2757" s="238"/>
      <c r="S2757" s="238"/>
      <c r="T2757" s="239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0" t="s">
        <v>268</v>
      </c>
      <c r="AU2757" s="240" t="s">
        <v>93</v>
      </c>
      <c r="AV2757" s="13" t="s">
        <v>93</v>
      </c>
      <c r="AW2757" s="13" t="s">
        <v>34</v>
      </c>
      <c r="AX2757" s="13" t="s">
        <v>74</v>
      </c>
      <c r="AY2757" s="240" t="s">
        <v>224</v>
      </c>
    </row>
    <row r="2758" s="14" customFormat="1">
      <c r="A2758" s="14"/>
      <c r="B2758" s="246"/>
      <c r="C2758" s="247"/>
      <c r="D2758" s="231" t="s">
        <v>268</v>
      </c>
      <c r="E2758" s="248" t="s">
        <v>19</v>
      </c>
      <c r="F2758" s="249" t="s">
        <v>2771</v>
      </c>
      <c r="G2758" s="247"/>
      <c r="H2758" s="248" t="s">
        <v>19</v>
      </c>
      <c r="I2758" s="250"/>
      <c r="J2758" s="247"/>
      <c r="K2758" s="247"/>
      <c r="L2758" s="251"/>
      <c r="M2758" s="252"/>
      <c r="N2758" s="253"/>
      <c r="O2758" s="253"/>
      <c r="P2758" s="253"/>
      <c r="Q2758" s="253"/>
      <c r="R2758" s="253"/>
      <c r="S2758" s="253"/>
      <c r="T2758" s="25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5" t="s">
        <v>268</v>
      </c>
      <c r="AU2758" s="255" t="s">
        <v>93</v>
      </c>
      <c r="AV2758" s="14" t="s">
        <v>82</v>
      </c>
      <c r="AW2758" s="14" t="s">
        <v>34</v>
      </c>
      <c r="AX2758" s="14" t="s">
        <v>74</v>
      </c>
      <c r="AY2758" s="255" t="s">
        <v>224</v>
      </c>
    </row>
    <row r="2759" s="13" customFormat="1">
      <c r="A2759" s="13"/>
      <c r="B2759" s="229"/>
      <c r="C2759" s="230"/>
      <c r="D2759" s="231" t="s">
        <v>268</v>
      </c>
      <c r="E2759" s="232" t="s">
        <v>19</v>
      </c>
      <c r="F2759" s="233" t="s">
        <v>2803</v>
      </c>
      <c r="G2759" s="230"/>
      <c r="H2759" s="234">
        <v>25.847999999999999</v>
      </c>
      <c r="I2759" s="235"/>
      <c r="J2759" s="230"/>
      <c r="K2759" s="230"/>
      <c r="L2759" s="236"/>
      <c r="M2759" s="237"/>
      <c r="N2759" s="238"/>
      <c r="O2759" s="238"/>
      <c r="P2759" s="238"/>
      <c r="Q2759" s="238"/>
      <c r="R2759" s="238"/>
      <c r="S2759" s="238"/>
      <c r="T2759" s="239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0" t="s">
        <v>268</v>
      </c>
      <c r="AU2759" s="240" t="s">
        <v>93</v>
      </c>
      <c r="AV2759" s="13" t="s">
        <v>93</v>
      </c>
      <c r="AW2759" s="13" t="s">
        <v>34</v>
      </c>
      <c r="AX2759" s="13" t="s">
        <v>74</v>
      </c>
      <c r="AY2759" s="240" t="s">
        <v>224</v>
      </c>
    </row>
    <row r="2760" s="15" customFormat="1">
      <c r="A2760" s="15"/>
      <c r="B2760" s="256"/>
      <c r="C2760" s="257"/>
      <c r="D2760" s="231" t="s">
        <v>268</v>
      </c>
      <c r="E2760" s="258" t="s">
        <v>19</v>
      </c>
      <c r="F2760" s="259" t="s">
        <v>300</v>
      </c>
      <c r="G2760" s="257"/>
      <c r="H2760" s="260">
        <v>611.15999999999997</v>
      </c>
      <c r="I2760" s="261"/>
      <c r="J2760" s="257"/>
      <c r="K2760" s="257"/>
      <c r="L2760" s="262"/>
      <c r="M2760" s="263"/>
      <c r="N2760" s="264"/>
      <c r="O2760" s="264"/>
      <c r="P2760" s="264"/>
      <c r="Q2760" s="264"/>
      <c r="R2760" s="264"/>
      <c r="S2760" s="264"/>
      <c r="T2760" s="265"/>
      <c r="U2760" s="15"/>
      <c r="V2760" s="15"/>
      <c r="W2760" s="15"/>
      <c r="X2760" s="15"/>
      <c r="Y2760" s="15"/>
      <c r="Z2760" s="15"/>
      <c r="AA2760" s="15"/>
      <c r="AB2760" s="15"/>
      <c r="AC2760" s="15"/>
      <c r="AD2760" s="15"/>
      <c r="AE2760" s="15"/>
      <c r="AT2760" s="266" t="s">
        <v>268</v>
      </c>
      <c r="AU2760" s="266" t="s">
        <v>93</v>
      </c>
      <c r="AV2760" s="15" t="s">
        <v>108</v>
      </c>
      <c r="AW2760" s="15" t="s">
        <v>34</v>
      </c>
      <c r="AX2760" s="15" t="s">
        <v>74</v>
      </c>
      <c r="AY2760" s="266" t="s">
        <v>224</v>
      </c>
    </row>
    <row r="2761" s="14" customFormat="1">
      <c r="A2761" s="14"/>
      <c r="B2761" s="246"/>
      <c r="C2761" s="247"/>
      <c r="D2761" s="231" t="s">
        <v>268</v>
      </c>
      <c r="E2761" s="248" t="s">
        <v>19</v>
      </c>
      <c r="F2761" s="249" t="s">
        <v>2804</v>
      </c>
      <c r="G2761" s="247"/>
      <c r="H2761" s="248" t="s">
        <v>19</v>
      </c>
      <c r="I2761" s="250"/>
      <c r="J2761" s="247"/>
      <c r="K2761" s="247"/>
      <c r="L2761" s="251"/>
      <c r="M2761" s="252"/>
      <c r="N2761" s="253"/>
      <c r="O2761" s="253"/>
      <c r="P2761" s="253"/>
      <c r="Q2761" s="253"/>
      <c r="R2761" s="253"/>
      <c r="S2761" s="253"/>
      <c r="T2761" s="25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5" t="s">
        <v>268</v>
      </c>
      <c r="AU2761" s="255" t="s">
        <v>93</v>
      </c>
      <c r="AV2761" s="14" t="s">
        <v>82</v>
      </c>
      <c r="AW2761" s="14" t="s">
        <v>34</v>
      </c>
      <c r="AX2761" s="14" t="s">
        <v>74</v>
      </c>
      <c r="AY2761" s="255" t="s">
        <v>224</v>
      </c>
    </row>
    <row r="2762" s="14" customFormat="1">
      <c r="A2762" s="14"/>
      <c r="B2762" s="246"/>
      <c r="C2762" s="247"/>
      <c r="D2762" s="231" t="s">
        <v>268</v>
      </c>
      <c r="E2762" s="248" t="s">
        <v>19</v>
      </c>
      <c r="F2762" s="249" t="s">
        <v>2805</v>
      </c>
      <c r="G2762" s="247"/>
      <c r="H2762" s="248" t="s">
        <v>19</v>
      </c>
      <c r="I2762" s="250"/>
      <c r="J2762" s="247"/>
      <c r="K2762" s="247"/>
      <c r="L2762" s="251"/>
      <c r="M2762" s="252"/>
      <c r="N2762" s="253"/>
      <c r="O2762" s="253"/>
      <c r="P2762" s="253"/>
      <c r="Q2762" s="253"/>
      <c r="R2762" s="253"/>
      <c r="S2762" s="253"/>
      <c r="T2762" s="25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5" t="s">
        <v>268</v>
      </c>
      <c r="AU2762" s="255" t="s">
        <v>93</v>
      </c>
      <c r="AV2762" s="14" t="s">
        <v>82</v>
      </c>
      <c r="AW2762" s="14" t="s">
        <v>34</v>
      </c>
      <c r="AX2762" s="14" t="s">
        <v>74</v>
      </c>
      <c r="AY2762" s="255" t="s">
        <v>224</v>
      </c>
    </row>
    <row r="2763" s="13" customFormat="1">
      <c r="A2763" s="13"/>
      <c r="B2763" s="229"/>
      <c r="C2763" s="230"/>
      <c r="D2763" s="231" t="s">
        <v>268</v>
      </c>
      <c r="E2763" s="232" t="s">
        <v>19</v>
      </c>
      <c r="F2763" s="233" t="s">
        <v>2806</v>
      </c>
      <c r="G2763" s="230"/>
      <c r="H2763" s="234">
        <v>109.128</v>
      </c>
      <c r="I2763" s="235"/>
      <c r="J2763" s="230"/>
      <c r="K2763" s="230"/>
      <c r="L2763" s="236"/>
      <c r="M2763" s="237"/>
      <c r="N2763" s="238"/>
      <c r="O2763" s="238"/>
      <c r="P2763" s="238"/>
      <c r="Q2763" s="238"/>
      <c r="R2763" s="238"/>
      <c r="S2763" s="238"/>
      <c r="T2763" s="239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40" t="s">
        <v>268</v>
      </c>
      <c r="AU2763" s="240" t="s">
        <v>93</v>
      </c>
      <c r="AV2763" s="13" t="s">
        <v>93</v>
      </c>
      <c r="AW2763" s="13" t="s">
        <v>34</v>
      </c>
      <c r="AX2763" s="13" t="s">
        <v>74</v>
      </c>
      <c r="AY2763" s="240" t="s">
        <v>224</v>
      </c>
    </row>
    <row r="2764" s="13" customFormat="1">
      <c r="A2764" s="13"/>
      <c r="B2764" s="229"/>
      <c r="C2764" s="230"/>
      <c r="D2764" s="231" t="s">
        <v>268</v>
      </c>
      <c r="E2764" s="232" t="s">
        <v>19</v>
      </c>
      <c r="F2764" s="233" t="s">
        <v>2807</v>
      </c>
      <c r="G2764" s="230"/>
      <c r="H2764" s="234">
        <v>56.386000000000003</v>
      </c>
      <c r="I2764" s="235"/>
      <c r="J2764" s="230"/>
      <c r="K2764" s="230"/>
      <c r="L2764" s="236"/>
      <c r="M2764" s="237"/>
      <c r="N2764" s="238"/>
      <c r="O2764" s="238"/>
      <c r="P2764" s="238"/>
      <c r="Q2764" s="238"/>
      <c r="R2764" s="238"/>
      <c r="S2764" s="238"/>
      <c r="T2764" s="239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0" t="s">
        <v>268</v>
      </c>
      <c r="AU2764" s="240" t="s">
        <v>93</v>
      </c>
      <c r="AV2764" s="13" t="s">
        <v>93</v>
      </c>
      <c r="AW2764" s="13" t="s">
        <v>34</v>
      </c>
      <c r="AX2764" s="13" t="s">
        <v>74</v>
      </c>
      <c r="AY2764" s="240" t="s">
        <v>224</v>
      </c>
    </row>
    <row r="2765" s="13" customFormat="1">
      <c r="A2765" s="13"/>
      <c r="B2765" s="229"/>
      <c r="C2765" s="230"/>
      <c r="D2765" s="231" t="s">
        <v>268</v>
      </c>
      <c r="E2765" s="232" t="s">
        <v>19</v>
      </c>
      <c r="F2765" s="233" t="s">
        <v>2808</v>
      </c>
      <c r="G2765" s="230"/>
      <c r="H2765" s="234">
        <v>12.339</v>
      </c>
      <c r="I2765" s="235"/>
      <c r="J2765" s="230"/>
      <c r="K2765" s="230"/>
      <c r="L2765" s="236"/>
      <c r="M2765" s="237"/>
      <c r="N2765" s="238"/>
      <c r="O2765" s="238"/>
      <c r="P2765" s="238"/>
      <c r="Q2765" s="238"/>
      <c r="R2765" s="238"/>
      <c r="S2765" s="238"/>
      <c r="T2765" s="239"/>
      <c r="U2765" s="13"/>
      <c r="V2765" s="13"/>
      <c r="W2765" s="13"/>
      <c r="X2765" s="13"/>
      <c r="Y2765" s="13"/>
      <c r="Z2765" s="13"/>
      <c r="AA2765" s="13"/>
      <c r="AB2765" s="13"/>
      <c r="AC2765" s="13"/>
      <c r="AD2765" s="13"/>
      <c r="AE2765" s="13"/>
      <c r="AT2765" s="240" t="s">
        <v>268</v>
      </c>
      <c r="AU2765" s="240" t="s">
        <v>93</v>
      </c>
      <c r="AV2765" s="13" t="s">
        <v>93</v>
      </c>
      <c r="AW2765" s="13" t="s">
        <v>34</v>
      </c>
      <c r="AX2765" s="13" t="s">
        <v>74</v>
      </c>
      <c r="AY2765" s="240" t="s">
        <v>224</v>
      </c>
    </row>
    <row r="2766" s="15" customFormat="1">
      <c r="A2766" s="15"/>
      <c r="B2766" s="256"/>
      <c r="C2766" s="257"/>
      <c r="D2766" s="231" t="s">
        <v>268</v>
      </c>
      <c r="E2766" s="258" t="s">
        <v>19</v>
      </c>
      <c r="F2766" s="259" t="s">
        <v>300</v>
      </c>
      <c r="G2766" s="257"/>
      <c r="H2766" s="260">
        <v>177.85300000000001</v>
      </c>
      <c r="I2766" s="261"/>
      <c r="J2766" s="257"/>
      <c r="K2766" s="257"/>
      <c r="L2766" s="262"/>
      <c r="M2766" s="263"/>
      <c r="N2766" s="264"/>
      <c r="O2766" s="264"/>
      <c r="P2766" s="264"/>
      <c r="Q2766" s="264"/>
      <c r="R2766" s="264"/>
      <c r="S2766" s="264"/>
      <c r="T2766" s="265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66" t="s">
        <v>268</v>
      </c>
      <c r="AU2766" s="266" t="s">
        <v>93</v>
      </c>
      <c r="AV2766" s="15" t="s">
        <v>108</v>
      </c>
      <c r="AW2766" s="15" t="s">
        <v>34</v>
      </c>
      <c r="AX2766" s="15" t="s">
        <v>74</v>
      </c>
      <c r="AY2766" s="266" t="s">
        <v>224</v>
      </c>
    </row>
    <row r="2767" s="14" customFormat="1">
      <c r="A2767" s="14"/>
      <c r="B2767" s="246"/>
      <c r="C2767" s="247"/>
      <c r="D2767" s="231" t="s">
        <v>268</v>
      </c>
      <c r="E2767" s="248" t="s">
        <v>19</v>
      </c>
      <c r="F2767" s="249" t="s">
        <v>1000</v>
      </c>
      <c r="G2767" s="247"/>
      <c r="H2767" s="248" t="s">
        <v>19</v>
      </c>
      <c r="I2767" s="250"/>
      <c r="J2767" s="247"/>
      <c r="K2767" s="247"/>
      <c r="L2767" s="251"/>
      <c r="M2767" s="252"/>
      <c r="N2767" s="253"/>
      <c r="O2767" s="253"/>
      <c r="P2767" s="253"/>
      <c r="Q2767" s="253"/>
      <c r="R2767" s="253"/>
      <c r="S2767" s="253"/>
      <c r="T2767" s="25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T2767" s="255" t="s">
        <v>268</v>
      </c>
      <c r="AU2767" s="255" t="s">
        <v>93</v>
      </c>
      <c r="AV2767" s="14" t="s">
        <v>82</v>
      </c>
      <c r="AW2767" s="14" t="s">
        <v>34</v>
      </c>
      <c r="AX2767" s="14" t="s">
        <v>74</v>
      </c>
      <c r="AY2767" s="255" t="s">
        <v>224</v>
      </c>
    </row>
    <row r="2768" s="14" customFormat="1">
      <c r="A2768" s="14"/>
      <c r="B2768" s="246"/>
      <c r="C2768" s="247"/>
      <c r="D2768" s="231" t="s">
        <v>268</v>
      </c>
      <c r="E2768" s="248" t="s">
        <v>19</v>
      </c>
      <c r="F2768" s="249" t="s">
        <v>665</v>
      </c>
      <c r="G2768" s="247"/>
      <c r="H2768" s="248" t="s">
        <v>19</v>
      </c>
      <c r="I2768" s="250"/>
      <c r="J2768" s="247"/>
      <c r="K2768" s="247"/>
      <c r="L2768" s="251"/>
      <c r="M2768" s="252"/>
      <c r="N2768" s="253"/>
      <c r="O2768" s="253"/>
      <c r="P2768" s="253"/>
      <c r="Q2768" s="253"/>
      <c r="R2768" s="253"/>
      <c r="S2768" s="253"/>
      <c r="T2768" s="25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55" t="s">
        <v>268</v>
      </c>
      <c r="AU2768" s="255" t="s">
        <v>93</v>
      </c>
      <c r="AV2768" s="14" t="s">
        <v>82</v>
      </c>
      <c r="AW2768" s="14" t="s">
        <v>34</v>
      </c>
      <c r="AX2768" s="14" t="s">
        <v>74</v>
      </c>
      <c r="AY2768" s="255" t="s">
        <v>224</v>
      </c>
    </row>
    <row r="2769" s="13" customFormat="1">
      <c r="A2769" s="13"/>
      <c r="B2769" s="229"/>
      <c r="C2769" s="230"/>
      <c r="D2769" s="231" t="s">
        <v>268</v>
      </c>
      <c r="E2769" s="232" t="s">
        <v>19</v>
      </c>
      <c r="F2769" s="233" t="s">
        <v>2776</v>
      </c>
      <c r="G2769" s="230"/>
      <c r="H2769" s="234">
        <v>7.8399999999999999</v>
      </c>
      <c r="I2769" s="235"/>
      <c r="J2769" s="230"/>
      <c r="K2769" s="230"/>
      <c r="L2769" s="236"/>
      <c r="M2769" s="237"/>
      <c r="N2769" s="238"/>
      <c r="O2769" s="238"/>
      <c r="P2769" s="238"/>
      <c r="Q2769" s="238"/>
      <c r="R2769" s="238"/>
      <c r="S2769" s="238"/>
      <c r="T2769" s="239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40" t="s">
        <v>268</v>
      </c>
      <c r="AU2769" s="240" t="s">
        <v>93</v>
      </c>
      <c r="AV2769" s="13" t="s">
        <v>93</v>
      </c>
      <c r="AW2769" s="13" t="s">
        <v>34</v>
      </c>
      <c r="AX2769" s="13" t="s">
        <v>74</v>
      </c>
      <c r="AY2769" s="240" t="s">
        <v>224</v>
      </c>
    </row>
    <row r="2770" s="14" customFormat="1">
      <c r="A2770" s="14"/>
      <c r="B2770" s="246"/>
      <c r="C2770" s="247"/>
      <c r="D2770" s="231" t="s">
        <v>268</v>
      </c>
      <c r="E2770" s="248" t="s">
        <v>19</v>
      </c>
      <c r="F2770" s="249" t="s">
        <v>667</v>
      </c>
      <c r="G2770" s="247"/>
      <c r="H2770" s="248" t="s">
        <v>19</v>
      </c>
      <c r="I2770" s="250"/>
      <c r="J2770" s="247"/>
      <c r="K2770" s="247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5" t="s">
        <v>268</v>
      </c>
      <c r="AU2770" s="255" t="s">
        <v>93</v>
      </c>
      <c r="AV2770" s="14" t="s">
        <v>82</v>
      </c>
      <c r="AW2770" s="14" t="s">
        <v>34</v>
      </c>
      <c r="AX2770" s="14" t="s">
        <v>74</v>
      </c>
      <c r="AY2770" s="255" t="s">
        <v>224</v>
      </c>
    </row>
    <row r="2771" s="13" customFormat="1">
      <c r="A2771" s="13"/>
      <c r="B2771" s="229"/>
      <c r="C2771" s="230"/>
      <c r="D2771" s="231" t="s">
        <v>268</v>
      </c>
      <c r="E2771" s="232" t="s">
        <v>19</v>
      </c>
      <c r="F2771" s="233" t="s">
        <v>2777</v>
      </c>
      <c r="G2771" s="230"/>
      <c r="H2771" s="234">
        <v>15.795</v>
      </c>
      <c r="I2771" s="235"/>
      <c r="J2771" s="230"/>
      <c r="K2771" s="230"/>
      <c r="L2771" s="236"/>
      <c r="M2771" s="237"/>
      <c r="N2771" s="238"/>
      <c r="O2771" s="238"/>
      <c r="P2771" s="238"/>
      <c r="Q2771" s="238"/>
      <c r="R2771" s="238"/>
      <c r="S2771" s="238"/>
      <c r="T2771" s="23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0" t="s">
        <v>268</v>
      </c>
      <c r="AU2771" s="240" t="s">
        <v>93</v>
      </c>
      <c r="AV2771" s="13" t="s">
        <v>93</v>
      </c>
      <c r="AW2771" s="13" t="s">
        <v>34</v>
      </c>
      <c r="AX2771" s="13" t="s">
        <v>74</v>
      </c>
      <c r="AY2771" s="240" t="s">
        <v>224</v>
      </c>
    </row>
    <row r="2772" s="14" customFormat="1">
      <c r="A2772" s="14"/>
      <c r="B2772" s="246"/>
      <c r="C2772" s="247"/>
      <c r="D2772" s="231" t="s">
        <v>268</v>
      </c>
      <c r="E2772" s="248" t="s">
        <v>19</v>
      </c>
      <c r="F2772" s="249" t="s">
        <v>1003</v>
      </c>
      <c r="G2772" s="247"/>
      <c r="H2772" s="248" t="s">
        <v>19</v>
      </c>
      <c r="I2772" s="250"/>
      <c r="J2772" s="247"/>
      <c r="K2772" s="247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5" t="s">
        <v>268</v>
      </c>
      <c r="AU2772" s="255" t="s">
        <v>93</v>
      </c>
      <c r="AV2772" s="14" t="s">
        <v>82</v>
      </c>
      <c r="AW2772" s="14" t="s">
        <v>34</v>
      </c>
      <c r="AX2772" s="14" t="s">
        <v>74</v>
      </c>
      <c r="AY2772" s="255" t="s">
        <v>224</v>
      </c>
    </row>
    <row r="2773" s="13" customFormat="1">
      <c r="A2773" s="13"/>
      <c r="B2773" s="229"/>
      <c r="C2773" s="230"/>
      <c r="D2773" s="231" t="s">
        <v>268</v>
      </c>
      <c r="E2773" s="232" t="s">
        <v>19</v>
      </c>
      <c r="F2773" s="233" t="s">
        <v>2778</v>
      </c>
      <c r="G2773" s="230"/>
      <c r="H2773" s="234">
        <v>17.585000000000001</v>
      </c>
      <c r="I2773" s="235"/>
      <c r="J2773" s="230"/>
      <c r="K2773" s="230"/>
      <c r="L2773" s="236"/>
      <c r="M2773" s="237"/>
      <c r="N2773" s="238"/>
      <c r="O2773" s="238"/>
      <c r="P2773" s="238"/>
      <c r="Q2773" s="238"/>
      <c r="R2773" s="238"/>
      <c r="S2773" s="238"/>
      <c r="T2773" s="239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0" t="s">
        <v>268</v>
      </c>
      <c r="AU2773" s="240" t="s">
        <v>93</v>
      </c>
      <c r="AV2773" s="13" t="s">
        <v>93</v>
      </c>
      <c r="AW2773" s="13" t="s">
        <v>34</v>
      </c>
      <c r="AX2773" s="13" t="s">
        <v>74</v>
      </c>
      <c r="AY2773" s="240" t="s">
        <v>224</v>
      </c>
    </row>
    <row r="2774" s="15" customFormat="1">
      <c r="A2774" s="15"/>
      <c r="B2774" s="256"/>
      <c r="C2774" s="257"/>
      <c r="D2774" s="231" t="s">
        <v>268</v>
      </c>
      <c r="E2774" s="258" t="s">
        <v>19</v>
      </c>
      <c r="F2774" s="259" t="s">
        <v>300</v>
      </c>
      <c r="G2774" s="257"/>
      <c r="H2774" s="260">
        <v>41.219999999999999</v>
      </c>
      <c r="I2774" s="261"/>
      <c r="J2774" s="257"/>
      <c r="K2774" s="257"/>
      <c r="L2774" s="262"/>
      <c r="M2774" s="263"/>
      <c r="N2774" s="264"/>
      <c r="O2774" s="264"/>
      <c r="P2774" s="264"/>
      <c r="Q2774" s="264"/>
      <c r="R2774" s="264"/>
      <c r="S2774" s="264"/>
      <c r="T2774" s="26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T2774" s="266" t="s">
        <v>268</v>
      </c>
      <c r="AU2774" s="266" t="s">
        <v>93</v>
      </c>
      <c r="AV2774" s="15" t="s">
        <v>108</v>
      </c>
      <c r="AW2774" s="15" t="s">
        <v>34</v>
      </c>
      <c r="AX2774" s="15" t="s">
        <v>74</v>
      </c>
      <c r="AY2774" s="266" t="s">
        <v>224</v>
      </c>
    </row>
    <row r="2775" s="14" customFormat="1">
      <c r="A2775" s="14"/>
      <c r="B2775" s="246"/>
      <c r="C2775" s="247"/>
      <c r="D2775" s="231" t="s">
        <v>268</v>
      </c>
      <c r="E2775" s="248" t="s">
        <v>19</v>
      </c>
      <c r="F2775" s="249" t="s">
        <v>2773</v>
      </c>
      <c r="G2775" s="247"/>
      <c r="H2775" s="248" t="s">
        <v>19</v>
      </c>
      <c r="I2775" s="250"/>
      <c r="J2775" s="247"/>
      <c r="K2775" s="247"/>
      <c r="L2775" s="251"/>
      <c r="M2775" s="252"/>
      <c r="N2775" s="253"/>
      <c r="O2775" s="253"/>
      <c r="P2775" s="253"/>
      <c r="Q2775" s="253"/>
      <c r="R2775" s="253"/>
      <c r="S2775" s="253"/>
      <c r="T2775" s="25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5" t="s">
        <v>268</v>
      </c>
      <c r="AU2775" s="255" t="s">
        <v>93</v>
      </c>
      <c r="AV2775" s="14" t="s">
        <v>82</v>
      </c>
      <c r="AW2775" s="14" t="s">
        <v>34</v>
      </c>
      <c r="AX2775" s="14" t="s">
        <v>74</v>
      </c>
      <c r="AY2775" s="255" t="s">
        <v>224</v>
      </c>
    </row>
    <row r="2776" s="13" customFormat="1">
      <c r="A2776" s="13"/>
      <c r="B2776" s="229"/>
      <c r="C2776" s="230"/>
      <c r="D2776" s="231" t="s">
        <v>268</v>
      </c>
      <c r="E2776" s="232" t="s">
        <v>19</v>
      </c>
      <c r="F2776" s="233" t="s">
        <v>2774</v>
      </c>
      <c r="G2776" s="230"/>
      <c r="H2776" s="234">
        <v>20.800000000000001</v>
      </c>
      <c r="I2776" s="235"/>
      <c r="J2776" s="230"/>
      <c r="K2776" s="230"/>
      <c r="L2776" s="236"/>
      <c r="M2776" s="237"/>
      <c r="N2776" s="238"/>
      <c r="O2776" s="238"/>
      <c r="P2776" s="238"/>
      <c r="Q2776" s="238"/>
      <c r="R2776" s="238"/>
      <c r="S2776" s="238"/>
      <c r="T2776" s="23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0" t="s">
        <v>268</v>
      </c>
      <c r="AU2776" s="240" t="s">
        <v>93</v>
      </c>
      <c r="AV2776" s="13" t="s">
        <v>93</v>
      </c>
      <c r="AW2776" s="13" t="s">
        <v>34</v>
      </c>
      <c r="AX2776" s="13" t="s">
        <v>74</v>
      </c>
      <c r="AY2776" s="240" t="s">
        <v>224</v>
      </c>
    </row>
    <row r="2777" s="15" customFormat="1">
      <c r="A2777" s="15"/>
      <c r="B2777" s="256"/>
      <c r="C2777" s="257"/>
      <c r="D2777" s="231" t="s">
        <v>268</v>
      </c>
      <c r="E2777" s="258" t="s">
        <v>19</v>
      </c>
      <c r="F2777" s="259" t="s">
        <v>300</v>
      </c>
      <c r="G2777" s="257"/>
      <c r="H2777" s="260">
        <v>20.800000000000001</v>
      </c>
      <c r="I2777" s="261"/>
      <c r="J2777" s="257"/>
      <c r="K2777" s="257"/>
      <c r="L2777" s="262"/>
      <c r="M2777" s="263"/>
      <c r="N2777" s="264"/>
      <c r="O2777" s="264"/>
      <c r="P2777" s="264"/>
      <c r="Q2777" s="264"/>
      <c r="R2777" s="264"/>
      <c r="S2777" s="264"/>
      <c r="T2777" s="265"/>
      <c r="U2777" s="15"/>
      <c r="V2777" s="15"/>
      <c r="W2777" s="15"/>
      <c r="X2777" s="15"/>
      <c r="Y2777" s="15"/>
      <c r="Z2777" s="15"/>
      <c r="AA2777" s="15"/>
      <c r="AB2777" s="15"/>
      <c r="AC2777" s="15"/>
      <c r="AD2777" s="15"/>
      <c r="AE2777" s="15"/>
      <c r="AT2777" s="266" t="s">
        <v>268</v>
      </c>
      <c r="AU2777" s="266" t="s">
        <v>93</v>
      </c>
      <c r="AV2777" s="15" t="s">
        <v>108</v>
      </c>
      <c r="AW2777" s="15" t="s">
        <v>34</v>
      </c>
      <c r="AX2777" s="15" t="s">
        <v>74</v>
      </c>
      <c r="AY2777" s="266" t="s">
        <v>224</v>
      </c>
    </row>
    <row r="2778" s="14" customFormat="1">
      <c r="A2778" s="14"/>
      <c r="B2778" s="246"/>
      <c r="C2778" s="247"/>
      <c r="D2778" s="231" t="s">
        <v>268</v>
      </c>
      <c r="E2778" s="248" t="s">
        <v>19</v>
      </c>
      <c r="F2778" s="249" t="s">
        <v>998</v>
      </c>
      <c r="G2778" s="247"/>
      <c r="H2778" s="248" t="s">
        <v>19</v>
      </c>
      <c r="I2778" s="250"/>
      <c r="J2778" s="247"/>
      <c r="K2778" s="247"/>
      <c r="L2778" s="251"/>
      <c r="M2778" s="252"/>
      <c r="N2778" s="253"/>
      <c r="O2778" s="253"/>
      <c r="P2778" s="253"/>
      <c r="Q2778" s="253"/>
      <c r="R2778" s="253"/>
      <c r="S2778" s="253"/>
      <c r="T2778" s="25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5" t="s">
        <v>268</v>
      </c>
      <c r="AU2778" s="255" t="s">
        <v>93</v>
      </c>
      <c r="AV2778" s="14" t="s">
        <v>82</v>
      </c>
      <c r="AW2778" s="14" t="s">
        <v>34</v>
      </c>
      <c r="AX2778" s="14" t="s">
        <v>74</v>
      </c>
      <c r="AY2778" s="255" t="s">
        <v>224</v>
      </c>
    </row>
    <row r="2779" s="13" customFormat="1">
      <c r="A2779" s="13"/>
      <c r="B2779" s="229"/>
      <c r="C2779" s="230"/>
      <c r="D2779" s="231" t="s">
        <v>268</v>
      </c>
      <c r="E2779" s="232" t="s">
        <v>19</v>
      </c>
      <c r="F2779" s="233" t="s">
        <v>2809</v>
      </c>
      <c r="G2779" s="230"/>
      <c r="H2779" s="234">
        <v>32.494</v>
      </c>
      <c r="I2779" s="235"/>
      <c r="J2779" s="230"/>
      <c r="K2779" s="230"/>
      <c r="L2779" s="236"/>
      <c r="M2779" s="237"/>
      <c r="N2779" s="238"/>
      <c r="O2779" s="238"/>
      <c r="P2779" s="238"/>
      <c r="Q2779" s="238"/>
      <c r="R2779" s="238"/>
      <c r="S2779" s="238"/>
      <c r="T2779" s="239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0" t="s">
        <v>268</v>
      </c>
      <c r="AU2779" s="240" t="s">
        <v>93</v>
      </c>
      <c r="AV2779" s="13" t="s">
        <v>93</v>
      </c>
      <c r="AW2779" s="13" t="s">
        <v>34</v>
      </c>
      <c r="AX2779" s="13" t="s">
        <v>74</v>
      </c>
      <c r="AY2779" s="240" t="s">
        <v>224</v>
      </c>
    </row>
    <row r="2780" s="15" customFormat="1">
      <c r="A2780" s="15"/>
      <c r="B2780" s="256"/>
      <c r="C2780" s="257"/>
      <c r="D2780" s="231" t="s">
        <v>268</v>
      </c>
      <c r="E2780" s="258" t="s">
        <v>19</v>
      </c>
      <c r="F2780" s="259" t="s">
        <v>300</v>
      </c>
      <c r="G2780" s="257"/>
      <c r="H2780" s="260">
        <v>32.494</v>
      </c>
      <c r="I2780" s="261"/>
      <c r="J2780" s="257"/>
      <c r="K2780" s="257"/>
      <c r="L2780" s="262"/>
      <c r="M2780" s="263"/>
      <c r="N2780" s="264"/>
      <c r="O2780" s="264"/>
      <c r="P2780" s="264"/>
      <c r="Q2780" s="264"/>
      <c r="R2780" s="264"/>
      <c r="S2780" s="264"/>
      <c r="T2780" s="265"/>
      <c r="U2780" s="15"/>
      <c r="V2780" s="15"/>
      <c r="W2780" s="15"/>
      <c r="X2780" s="15"/>
      <c r="Y2780" s="15"/>
      <c r="Z2780" s="15"/>
      <c r="AA2780" s="15"/>
      <c r="AB2780" s="15"/>
      <c r="AC2780" s="15"/>
      <c r="AD2780" s="15"/>
      <c r="AE2780" s="15"/>
      <c r="AT2780" s="266" t="s">
        <v>268</v>
      </c>
      <c r="AU2780" s="266" t="s">
        <v>93</v>
      </c>
      <c r="AV2780" s="15" t="s">
        <v>108</v>
      </c>
      <c r="AW2780" s="15" t="s">
        <v>34</v>
      </c>
      <c r="AX2780" s="15" t="s">
        <v>74</v>
      </c>
      <c r="AY2780" s="266" t="s">
        <v>224</v>
      </c>
    </row>
    <row r="2781" s="16" customFormat="1">
      <c r="A2781" s="16"/>
      <c r="B2781" s="272"/>
      <c r="C2781" s="273"/>
      <c r="D2781" s="231" t="s">
        <v>268</v>
      </c>
      <c r="E2781" s="274" t="s">
        <v>19</v>
      </c>
      <c r="F2781" s="275" t="s">
        <v>351</v>
      </c>
      <c r="G2781" s="273"/>
      <c r="H2781" s="276">
        <v>1888.934</v>
      </c>
      <c r="I2781" s="277"/>
      <c r="J2781" s="273"/>
      <c r="K2781" s="273"/>
      <c r="L2781" s="278"/>
      <c r="M2781" s="279"/>
      <c r="N2781" s="280"/>
      <c r="O2781" s="280"/>
      <c r="P2781" s="280"/>
      <c r="Q2781" s="280"/>
      <c r="R2781" s="280"/>
      <c r="S2781" s="280"/>
      <c r="T2781" s="281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T2781" s="282" t="s">
        <v>268</v>
      </c>
      <c r="AU2781" s="282" t="s">
        <v>93</v>
      </c>
      <c r="AV2781" s="16" t="s">
        <v>231</v>
      </c>
      <c r="AW2781" s="16" t="s">
        <v>34</v>
      </c>
      <c r="AX2781" s="16" t="s">
        <v>82</v>
      </c>
      <c r="AY2781" s="282" t="s">
        <v>224</v>
      </c>
    </row>
    <row r="2782" s="2" customFormat="1" ht="33" customHeight="1">
      <c r="A2782" s="41"/>
      <c r="B2782" s="42"/>
      <c r="C2782" s="286" t="s">
        <v>2810</v>
      </c>
      <c r="D2782" s="286" t="s">
        <v>572</v>
      </c>
      <c r="E2782" s="287" t="s">
        <v>2811</v>
      </c>
      <c r="F2782" s="288" t="s">
        <v>2812</v>
      </c>
      <c r="G2782" s="289" t="s">
        <v>266</v>
      </c>
      <c r="H2782" s="290">
        <v>2318.931</v>
      </c>
      <c r="I2782" s="291"/>
      <c r="J2782" s="292">
        <f>ROUND(I2782*H2782,2)</f>
        <v>0</v>
      </c>
      <c r="K2782" s="288" t="s">
        <v>312</v>
      </c>
      <c r="L2782" s="293"/>
      <c r="M2782" s="294" t="s">
        <v>19</v>
      </c>
      <c r="N2782" s="295" t="s">
        <v>46</v>
      </c>
      <c r="O2782" s="87"/>
      <c r="P2782" s="225">
        <f>O2782*H2782</f>
        <v>0</v>
      </c>
      <c r="Q2782" s="225">
        <v>0.002</v>
      </c>
      <c r="R2782" s="225">
        <f>Q2782*H2782</f>
        <v>4.6378620000000002</v>
      </c>
      <c r="S2782" s="225">
        <v>0</v>
      </c>
      <c r="T2782" s="226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27" t="s">
        <v>254</v>
      </c>
      <c r="AT2782" s="227" t="s">
        <v>572</v>
      </c>
      <c r="AU2782" s="227" t="s">
        <v>93</v>
      </c>
      <c r="AY2782" s="20" t="s">
        <v>224</v>
      </c>
      <c r="BE2782" s="228">
        <f>IF(N2782="základní",J2782,0)</f>
        <v>0</v>
      </c>
      <c r="BF2782" s="228">
        <f>IF(N2782="snížená",J2782,0)</f>
        <v>0</v>
      </c>
      <c r="BG2782" s="228">
        <f>IF(N2782="zákl. přenesená",J2782,0)</f>
        <v>0</v>
      </c>
      <c r="BH2782" s="228">
        <f>IF(N2782="sníž. přenesená",J2782,0)</f>
        <v>0</v>
      </c>
      <c r="BI2782" s="228">
        <f>IF(N2782="nulová",J2782,0)</f>
        <v>0</v>
      </c>
      <c r="BJ2782" s="20" t="s">
        <v>93</v>
      </c>
      <c r="BK2782" s="228">
        <f>ROUND(I2782*H2782,2)</f>
        <v>0</v>
      </c>
      <c r="BL2782" s="20" t="s">
        <v>231</v>
      </c>
      <c r="BM2782" s="227" t="s">
        <v>2813</v>
      </c>
    </row>
    <row r="2783" s="14" customFormat="1">
      <c r="A2783" s="14"/>
      <c r="B2783" s="246"/>
      <c r="C2783" s="247"/>
      <c r="D2783" s="231" t="s">
        <v>268</v>
      </c>
      <c r="E2783" s="248" t="s">
        <v>19</v>
      </c>
      <c r="F2783" s="249" t="s">
        <v>2814</v>
      </c>
      <c r="G2783" s="247"/>
      <c r="H2783" s="248" t="s">
        <v>19</v>
      </c>
      <c r="I2783" s="250"/>
      <c r="J2783" s="247"/>
      <c r="K2783" s="247"/>
      <c r="L2783" s="251"/>
      <c r="M2783" s="252"/>
      <c r="N2783" s="253"/>
      <c r="O2783" s="253"/>
      <c r="P2783" s="253"/>
      <c r="Q2783" s="253"/>
      <c r="R2783" s="253"/>
      <c r="S2783" s="253"/>
      <c r="T2783" s="25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T2783" s="255" t="s">
        <v>268</v>
      </c>
      <c r="AU2783" s="255" t="s">
        <v>93</v>
      </c>
      <c r="AV2783" s="14" t="s">
        <v>82</v>
      </c>
      <c r="AW2783" s="14" t="s">
        <v>34</v>
      </c>
      <c r="AX2783" s="14" t="s">
        <v>74</v>
      </c>
      <c r="AY2783" s="255" t="s">
        <v>224</v>
      </c>
    </row>
    <row r="2784" s="13" customFormat="1">
      <c r="A2784" s="13"/>
      <c r="B2784" s="229"/>
      <c r="C2784" s="230"/>
      <c r="D2784" s="231" t="s">
        <v>268</v>
      </c>
      <c r="E2784" s="232" t="s">
        <v>19</v>
      </c>
      <c r="F2784" s="233" t="s">
        <v>2815</v>
      </c>
      <c r="G2784" s="230"/>
      <c r="H2784" s="234">
        <v>369.83999999999998</v>
      </c>
      <c r="I2784" s="235"/>
      <c r="J2784" s="230"/>
      <c r="K2784" s="230"/>
      <c r="L2784" s="236"/>
      <c r="M2784" s="237"/>
      <c r="N2784" s="238"/>
      <c r="O2784" s="238"/>
      <c r="P2784" s="238"/>
      <c r="Q2784" s="238"/>
      <c r="R2784" s="238"/>
      <c r="S2784" s="238"/>
      <c r="T2784" s="239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40" t="s">
        <v>268</v>
      </c>
      <c r="AU2784" s="240" t="s">
        <v>93</v>
      </c>
      <c r="AV2784" s="13" t="s">
        <v>93</v>
      </c>
      <c r="AW2784" s="13" t="s">
        <v>34</v>
      </c>
      <c r="AX2784" s="13" t="s">
        <v>74</v>
      </c>
      <c r="AY2784" s="240" t="s">
        <v>224</v>
      </c>
    </row>
    <row r="2785" s="15" customFormat="1">
      <c r="A2785" s="15"/>
      <c r="B2785" s="256"/>
      <c r="C2785" s="257"/>
      <c r="D2785" s="231" t="s">
        <v>268</v>
      </c>
      <c r="E2785" s="258" t="s">
        <v>19</v>
      </c>
      <c r="F2785" s="259" t="s">
        <v>300</v>
      </c>
      <c r="G2785" s="257"/>
      <c r="H2785" s="260">
        <v>369.83999999999998</v>
      </c>
      <c r="I2785" s="261"/>
      <c r="J2785" s="257"/>
      <c r="K2785" s="257"/>
      <c r="L2785" s="262"/>
      <c r="M2785" s="263"/>
      <c r="N2785" s="264"/>
      <c r="O2785" s="264"/>
      <c r="P2785" s="264"/>
      <c r="Q2785" s="264"/>
      <c r="R2785" s="264"/>
      <c r="S2785" s="264"/>
      <c r="T2785" s="265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66" t="s">
        <v>268</v>
      </c>
      <c r="AU2785" s="266" t="s">
        <v>93</v>
      </c>
      <c r="AV2785" s="15" t="s">
        <v>108</v>
      </c>
      <c r="AW2785" s="15" t="s">
        <v>34</v>
      </c>
      <c r="AX2785" s="15" t="s">
        <v>74</v>
      </c>
      <c r="AY2785" s="266" t="s">
        <v>224</v>
      </c>
    </row>
    <row r="2786" s="14" customFormat="1">
      <c r="A2786" s="14"/>
      <c r="B2786" s="246"/>
      <c r="C2786" s="247"/>
      <c r="D2786" s="231" t="s">
        <v>268</v>
      </c>
      <c r="E2786" s="248" t="s">
        <v>19</v>
      </c>
      <c r="F2786" s="249" t="s">
        <v>1921</v>
      </c>
      <c r="G2786" s="247"/>
      <c r="H2786" s="248" t="s">
        <v>19</v>
      </c>
      <c r="I2786" s="250"/>
      <c r="J2786" s="247"/>
      <c r="K2786" s="247"/>
      <c r="L2786" s="251"/>
      <c r="M2786" s="252"/>
      <c r="N2786" s="253"/>
      <c r="O2786" s="253"/>
      <c r="P2786" s="253"/>
      <c r="Q2786" s="253"/>
      <c r="R2786" s="253"/>
      <c r="S2786" s="253"/>
      <c r="T2786" s="25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5" t="s">
        <v>268</v>
      </c>
      <c r="AU2786" s="255" t="s">
        <v>93</v>
      </c>
      <c r="AV2786" s="14" t="s">
        <v>82</v>
      </c>
      <c r="AW2786" s="14" t="s">
        <v>34</v>
      </c>
      <c r="AX2786" s="14" t="s">
        <v>74</v>
      </c>
      <c r="AY2786" s="255" t="s">
        <v>224</v>
      </c>
    </row>
    <row r="2787" s="13" customFormat="1">
      <c r="A2787" s="13"/>
      <c r="B2787" s="229"/>
      <c r="C2787" s="230"/>
      <c r="D2787" s="231" t="s">
        <v>268</v>
      </c>
      <c r="E2787" s="232" t="s">
        <v>19</v>
      </c>
      <c r="F2787" s="233" t="s">
        <v>2816</v>
      </c>
      <c r="G2787" s="230"/>
      <c r="H2787" s="234">
        <v>723.14200000000005</v>
      </c>
      <c r="I2787" s="235"/>
      <c r="J2787" s="230"/>
      <c r="K2787" s="230"/>
      <c r="L2787" s="236"/>
      <c r="M2787" s="237"/>
      <c r="N2787" s="238"/>
      <c r="O2787" s="238"/>
      <c r="P2787" s="238"/>
      <c r="Q2787" s="238"/>
      <c r="R2787" s="238"/>
      <c r="S2787" s="238"/>
      <c r="T2787" s="239"/>
      <c r="U2787" s="13"/>
      <c r="V2787" s="13"/>
      <c r="W2787" s="13"/>
      <c r="X2787" s="13"/>
      <c r="Y2787" s="13"/>
      <c r="Z2787" s="13"/>
      <c r="AA2787" s="13"/>
      <c r="AB2787" s="13"/>
      <c r="AC2787" s="13"/>
      <c r="AD2787" s="13"/>
      <c r="AE2787" s="13"/>
      <c r="AT2787" s="240" t="s">
        <v>268</v>
      </c>
      <c r="AU2787" s="240" t="s">
        <v>93</v>
      </c>
      <c r="AV2787" s="13" t="s">
        <v>93</v>
      </c>
      <c r="AW2787" s="13" t="s">
        <v>34</v>
      </c>
      <c r="AX2787" s="13" t="s">
        <v>74</v>
      </c>
      <c r="AY2787" s="240" t="s">
        <v>224</v>
      </c>
    </row>
    <row r="2788" s="15" customFormat="1">
      <c r="A2788" s="15"/>
      <c r="B2788" s="256"/>
      <c r="C2788" s="257"/>
      <c r="D2788" s="231" t="s">
        <v>268</v>
      </c>
      <c r="E2788" s="258" t="s">
        <v>19</v>
      </c>
      <c r="F2788" s="259" t="s">
        <v>300</v>
      </c>
      <c r="G2788" s="257"/>
      <c r="H2788" s="260">
        <v>723.14200000000005</v>
      </c>
      <c r="I2788" s="261"/>
      <c r="J2788" s="257"/>
      <c r="K2788" s="257"/>
      <c r="L2788" s="262"/>
      <c r="M2788" s="263"/>
      <c r="N2788" s="264"/>
      <c r="O2788" s="264"/>
      <c r="P2788" s="264"/>
      <c r="Q2788" s="264"/>
      <c r="R2788" s="264"/>
      <c r="S2788" s="264"/>
      <c r="T2788" s="265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66" t="s">
        <v>268</v>
      </c>
      <c r="AU2788" s="266" t="s">
        <v>93</v>
      </c>
      <c r="AV2788" s="15" t="s">
        <v>108</v>
      </c>
      <c r="AW2788" s="15" t="s">
        <v>34</v>
      </c>
      <c r="AX2788" s="15" t="s">
        <v>74</v>
      </c>
      <c r="AY2788" s="266" t="s">
        <v>224</v>
      </c>
    </row>
    <row r="2789" s="14" customFormat="1">
      <c r="A2789" s="14"/>
      <c r="B2789" s="246"/>
      <c r="C2789" s="247"/>
      <c r="D2789" s="231" t="s">
        <v>268</v>
      </c>
      <c r="E2789" s="248" t="s">
        <v>19</v>
      </c>
      <c r="F2789" s="249" t="s">
        <v>2817</v>
      </c>
      <c r="G2789" s="247"/>
      <c r="H2789" s="248" t="s">
        <v>19</v>
      </c>
      <c r="I2789" s="250"/>
      <c r="J2789" s="247"/>
      <c r="K2789" s="247"/>
      <c r="L2789" s="251"/>
      <c r="M2789" s="252"/>
      <c r="N2789" s="253"/>
      <c r="O2789" s="253"/>
      <c r="P2789" s="253"/>
      <c r="Q2789" s="253"/>
      <c r="R2789" s="253"/>
      <c r="S2789" s="253"/>
      <c r="T2789" s="25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5" t="s">
        <v>268</v>
      </c>
      <c r="AU2789" s="255" t="s">
        <v>93</v>
      </c>
      <c r="AV2789" s="14" t="s">
        <v>82</v>
      </c>
      <c r="AW2789" s="14" t="s">
        <v>34</v>
      </c>
      <c r="AX2789" s="14" t="s">
        <v>74</v>
      </c>
      <c r="AY2789" s="255" t="s">
        <v>224</v>
      </c>
    </row>
    <row r="2790" s="13" customFormat="1">
      <c r="A2790" s="13"/>
      <c r="B2790" s="229"/>
      <c r="C2790" s="230"/>
      <c r="D2790" s="231" t="s">
        <v>268</v>
      </c>
      <c r="E2790" s="232" t="s">
        <v>19</v>
      </c>
      <c r="F2790" s="233" t="s">
        <v>2818</v>
      </c>
      <c r="G2790" s="230"/>
      <c r="H2790" s="234">
        <v>79.959999999999994</v>
      </c>
      <c r="I2790" s="235"/>
      <c r="J2790" s="230"/>
      <c r="K2790" s="230"/>
      <c r="L2790" s="236"/>
      <c r="M2790" s="237"/>
      <c r="N2790" s="238"/>
      <c r="O2790" s="238"/>
      <c r="P2790" s="238"/>
      <c r="Q2790" s="238"/>
      <c r="R2790" s="238"/>
      <c r="S2790" s="238"/>
      <c r="T2790" s="239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0" t="s">
        <v>268</v>
      </c>
      <c r="AU2790" s="240" t="s">
        <v>93</v>
      </c>
      <c r="AV2790" s="13" t="s">
        <v>93</v>
      </c>
      <c r="AW2790" s="13" t="s">
        <v>34</v>
      </c>
      <c r="AX2790" s="13" t="s">
        <v>74</v>
      </c>
      <c r="AY2790" s="240" t="s">
        <v>224</v>
      </c>
    </row>
    <row r="2791" s="15" customFormat="1">
      <c r="A2791" s="15"/>
      <c r="B2791" s="256"/>
      <c r="C2791" s="257"/>
      <c r="D2791" s="231" t="s">
        <v>268</v>
      </c>
      <c r="E2791" s="258" t="s">
        <v>19</v>
      </c>
      <c r="F2791" s="259" t="s">
        <v>300</v>
      </c>
      <c r="G2791" s="257"/>
      <c r="H2791" s="260">
        <v>79.959999999999994</v>
      </c>
      <c r="I2791" s="261"/>
      <c r="J2791" s="257"/>
      <c r="K2791" s="257"/>
      <c r="L2791" s="262"/>
      <c r="M2791" s="263"/>
      <c r="N2791" s="264"/>
      <c r="O2791" s="264"/>
      <c r="P2791" s="264"/>
      <c r="Q2791" s="264"/>
      <c r="R2791" s="264"/>
      <c r="S2791" s="264"/>
      <c r="T2791" s="265"/>
      <c r="U2791" s="15"/>
      <c r="V2791" s="15"/>
      <c r="W2791" s="15"/>
      <c r="X2791" s="15"/>
      <c r="Y2791" s="15"/>
      <c r="Z2791" s="15"/>
      <c r="AA2791" s="15"/>
      <c r="AB2791" s="15"/>
      <c r="AC2791" s="15"/>
      <c r="AD2791" s="15"/>
      <c r="AE2791" s="15"/>
      <c r="AT2791" s="266" t="s">
        <v>268</v>
      </c>
      <c r="AU2791" s="266" t="s">
        <v>93</v>
      </c>
      <c r="AV2791" s="15" t="s">
        <v>108</v>
      </c>
      <c r="AW2791" s="15" t="s">
        <v>34</v>
      </c>
      <c r="AX2791" s="15" t="s">
        <v>74</v>
      </c>
      <c r="AY2791" s="266" t="s">
        <v>224</v>
      </c>
    </row>
    <row r="2792" s="14" customFormat="1">
      <c r="A2792" s="14"/>
      <c r="B2792" s="246"/>
      <c r="C2792" s="247"/>
      <c r="D2792" s="231" t="s">
        <v>268</v>
      </c>
      <c r="E2792" s="248" t="s">
        <v>19</v>
      </c>
      <c r="F2792" s="249" t="s">
        <v>2819</v>
      </c>
      <c r="G2792" s="247"/>
      <c r="H2792" s="248" t="s">
        <v>19</v>
      </c>
      <c r="I2792" s="250"/>
      <c r="J2792" s="247"/>
      <c r="K2792" s="247"/>
      <c r="L2792" s="251"/>
      <c r="M2792" s="252"/>
      <c r="N2792" s="253"/>
      <c r="O2792" s="253"/>
      <c r="P2792" s="253"/>
      <c r="Q2792" s="253"/>
      <c r="R2792" s="253"/>
      <c r="S2792" s="253"/>
      <c r="T2792" s="25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5" t="s">
        <v>268</v>
      </c>
      <c r="AU2792" s="255" t="s">
        <v>93</v>
      </c>
      <c r="AV2792" s="14" t="s">
        <v>82</v>
      </c>
      <c r="AW2792" s="14" t="s">
        <v>34</v>
      </c>
      <c r="AX2792" s="14" t="s">
        <v>74</v>
      </c>
      <c r="AY2792" s="255" t="s">
        <v>224</v>
      </c>
    </row>
    <row r="2793" s="13" customFormat="1">
      <c r="A2793" s="13"/>
      <c r="B2793" s="229"/>
      <c r="C2793" s="230"/>
      <c r="D2793" s="231" t="s">
        <v>268</v>
      </c>
      <c r="E2793" s="232" t="s">
        <v>19</v>
      </c>
      <c r="F2793" s="233" t="s">
        <v>2820</v>
      </c>
      <c r="G2793" s="230"/>
      <c r="H2793" s="234">
        <v>129.93299999999999</v>
      </c>
      <c r="I2793" s="235"/>
      <c r="J2793" s="230"/>
      <c r="K2793" s="230"/>
      <c r="L2793" s="236"/>
      <c r="M2793" s="237"/>
      <c r="N2793" s="238"/>
      <c r="O2793" s="238"/>
      <c r="P2793" s="238"/>
      <c r="Q2793" s="238"/>
      <c r="R2793" s="238"/>
      <c r="S2793" s="238"/>
      <c r="T2793" s="239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0" t="s">
        <v>268</v>
      </c>
      <c r="AU2793" s="240" t="s">
        <v>93</v>
      </c>
      <c r="AV2793" s="13" t="s">
        <v>93</v>
      </c>
      <c r="AW2793" s="13" t="s">
        <v>34</v>
      </c>
      <c r="AX2793" s="13" t="s">
        <v>74</v>
      </c>
      <c r="AY2793" s="240" t="s">
        <v>224</v>
      </c>
    </row>
    <row r="2794" s="15" customFormat="1">
      <c r="A2794" s="15"/>
      <c r="B2794" s="256"/>
      <c r="C2794" s="257"/>
      <c r="D2794" s="231" t="s">
        <v>268</v>
      </c>
      <c r="E2794" s="258" t="s">
        <v>19</v>
      </c>
      <c r="F2794" s="259" t="s">
        <v>300</v>
      </c>
      <c r="G2794" s="257"/>
      <c r="H2794" s="260">
        <v>129.93299999999999</v>
      </c>
      <c r="I2794" s="261"/>
      <c r="J2794" s="257"/>
      <c r="K2794" s="257"/>
      <c r="L2794" s="262"/>
      <c r="M2794" s="263"/>
      <c r="N2794" s="264"/>
      <c r="O2794" s="264"/>
      <c r="P2794" s="264"/>
      <c r="Q2794" s="264"/>
      <c r="R2794" s="264"/>
      <c r="S2794" s="264"/>
      <c r="T2794" s="265"/>
      <c r="U2794" s="15"/>
      <c r="V2794" s="15"/>
      <c r="W2794" s="15"/>
      <c r="X2794" s="15"/>
      <c r="Y2794" s="15"/>
      <c r="Z2794" s="15"/>
      <c r="AA2794" s="15"/>
      <c r="AB2794" s="15"/>
      <c r="AC2794" s="15"/>
      <c r="AD2794" s="15"/>
      <c r="AE2794" s="15"/>
      <c r="AT2794" s="266" t="s">
        <v>268</v>
      </c>
      <c r="AU2794" s="266" t="s">
        <v>93</v>
      </c>
      <c r="AV2794" s="15" t="s">
        <v>108</v>
      </c>
      <c r="AW2794" s="15" t="s">
        <v>34</v>
      </c>
      <c r="AX2794" s="15" t="s">
        <v>74</v>
      </c>
      <c r="AY2794" s="266" t="s">
        <v>224</v>
      </c>
    </row>
    <row r="2795" s="14" customFormat="1">
      <c r="A2795" s="14"/>
      <c r="B2795" s="246"/>
      <c r="C2795" s="247"/>
      <c r="D2795" s="231" t="s">
        <v>268</v>
      </c>
      <c r="E2795" s="248" t="s">
        <v>19</v>
      </c>
      <c r="F2795" s="249" t="s">
        <v>1927</v>
      </c>
      <c r="G2795" s="247"/>
      <c r="H2795" s="248" t="s">
        <v>19</v>
      </c>
      <c r="I2795" s="250"/>
      <c r="J2795" s="247"/>
      <c r="K2795" s="247"/>
      <c r="L2795" s="251"/>
      <c r="M2795" s="252"/>
      <c r="N2795" s="253"/>
      <c r="O2795" s="253"/>
      <c r="P2795" s="253"/>
      <c r="Q2795" s="253"/>
      <c r="R2795" s="253"/>
      <c r="S2795" s="253"/>
      <c r="T2795" s="25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T2795" s="255" t="s">
        <v>268</v>
      </c>
      <c r="AU2795" s="255" t="s">
        <v>93</v>
      </c>
      <c r="AV2795" s="14" t="s">
        <v>82</v>
      </c>
      <c r="AW2795" s="14" t="s">
        <v>34</v>
      </c>
      <c r="AX2795" s="14" t="s">
        <v>74</v>
      </c>
      <c r="AY2795" s="255" t="s">
        <v>224</v>
      </c>
    </row>
    <row r="2796" s="13" customFormat="1">
      <c r="A2796" s="13"/>
      <c r="B2796" s="229"/>
      <c r="C2796" s="230"/>
      <c r="D2796" s="231" t="s">
        <v>268</v>
      </c>
      <c r="E2796" s="232" t="s">
        <v>19</v>
      </c>
      <c r="F2796" s="233" t="s">
        <v>2821</v>
      </c>
      <c r="G2796" s="230"/>
      <c r="H2796" s="234">
        <v>702.83399999999995</v>
      </c>
      <c r="I2796" s="235"/>
      <c r="J2796" s="230"/>
      <c r="K2796" s="230"/>
      <c r="L2796" s="236"/>
      <c r="M2796" s="237"/>
      <c r="N2796" s="238"/>
      <c r="O2796" s="238"/>
      <c r="P2796" s="238"/>
      <c r="Q2796" s="238"/>
      <c r="R2796" s="238"/>
      <c r="S2796" s="238"/>
      <c r="T2796" s="239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0" t="s">
        <v>268</v>
      </c>
      <c r="AU2796" s="240" t="s">
        <v>93</v>
      </c>
      <c r="AV2796" s="13" t="s">
        <v>93</v>
      </c>
      <c r="AW2796" s="13" t="s">
        <v>34</v>
      </c>
      <c r="AX2796" s="13" t="s">
        <v>74</v>
      </c>
      <c r="AY2796" s="240" t="s">
        <v>224</v>
      </c>
    </row>
    <row r="2797" s="15" customFormat="1">
      <c r="A2797" s="15"/>
      <c r="B2797" s="256"/>
      <c r="C2797" s="257"/>
      <c r="D2797" s="231" t="s">
        <v>268</v>
      </c>
      <c r="E2797" s="258" t="s">
        <v>19</v>
      </c>
      <c r="F2797" s="259" t="s">
        <v>300</v>
      </c>
      <c r="G2797" s="257"/>
      <c r="H2797" s="260">
        <v>702.83399999999995</v>
      </c>
      <c r="I2797" s="261"/>
      <c r="J2797" s="257"/>
      <c r="K2797" s="257"/>
      <c r="L2797" s="262"/>
      <c r="M2797" s="263"/>
      <c r="N2797" s="264"/>
      <c r="O2797" s="264"/>
      <c r="P2797" s="264"/>
      <c r="Q2797" s="264"/>
      <c r="R2797" s="264"/>
      <c r="S2797" s="264"/>
      <c r="T2797" s="265"/>
      <c r="U2797" s="15"/>
      <c r="V2797" s="15"/>
      <c r="W2797" s="15"/>
      <c r="X2797" s="15"/>
      <c r="Y2797" s="15"/>
      <c r="Z2797" s="15"/>
      <c r="AA2797" s="15"/>
      <c r="AB2797" s="15"/>
      <c r="AC2797" s="15"/>
      <c r="AD2797" s="15"/>
      <c r="AE2797" s="15"/>
      <c r="AT2797" s="266" t="s">
        <v>268</v>
      </c>
      <c r="AU2797" s="266" t="s">
        <v>93</v>
      </c>
      <c r="AV2797" s="15" t="s">
        <v>108</v>
      </c>
      <c r="AW2797" s="15" t="s">
        <v>34</v>
      </c>
      <c r="AX2797" s="15" t="s">
        <v>74</v>
      </c>
      <c r="AY2797" s="266" t="s">
        <v>224</v>
      </c>
    </row>
    <row r="2798" s="14" customFormat="1">
      <c r="A2798" s="14"/>
      <c r="B2798" s="246"/>
      <c r="C2798" s="247"/>
      <c r="D2798" s="231" t="s">
        <v>268</v>
      </c>
      <c r="E2798" s="248" t="s">
        <v>19</v>
      </c>
      <c r="F2798" s="249" t="s">
        <v>2804</v>
      </c>
      <c r="G2798" s="247"/>
      <c r="H2798" s="248" t="s">
        <v>19</v>
      </c>
      <c r="I2798" s="250"/>
      <c r="J2798" s="247"/>
      <c r="K2798" s="247"/>
      <c r="L2798" s="251"/>
      <c r="M2798" s="252"/>
      <c r="N2798" s="253"/>
      <c r="O2798" s="253"/>
      <c r="P2798" s="253"/>
      <c r="Q2798" s="253"/>
      <c r="R2798" s="253"/>
      <c r="S2798" s="253"/>
      <c r="T2798" s="25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5" t="s">
        <v>268</v>
      </c>
      <c r="AU2798" s="255" t="s">
        <v>93</v>
      </c>
      <c r="AV2798" s="14" t="s">
        <v>82</v>
      </c>
      <c r="AW2798" s="14" t="s">
        <v>34</v>
      </c>
      <c r="AX2798" s="14" t="s">
        <v>74</v>
      </c>
      <c r="AY2798" s="255" t="s">
        <v>224</v>
      </c>
    </row>
    <row r="2799" s="13" customFormat="1">
      <c r="A2799" s="13"/>
      <c r="B2799" s="229"/>
      <c r="C2799" s="230"/>
      <c r="D2799" s="231" t="s">
        <v>268</v>
      </c>
      <c r="E2799" s="232" t="s">
        <v>19</v>
      </c>
      <c r="F2799" s="233" t="s">
        <v>2822</v>
      </c>
      <c r="G2799" s="230"/>
      <c r="H2799" s="234">
        <v>251.934</v>
      </c>
      <c r="I2799" s="235"/>
      <c r="J2799" s="230"/>
      <c r="K2799" s="230"/>
      <c r="L2799" s="236"/>
      <c r="M2799" s="237"/>
      <c r="N2799" s="238"/>
      <c r="O2799" s="238"/>
      <c r="P2799" s="238"/>
      <c r="Q2799" s="238"/>
      <c r="R2799" s="238"/>
      <c r="S2799" s="238"/>
      <c r="T2799" s="239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40" t="s">
        <v>268</v>
      </c>
      <c r="AU2799" s="240" t="s">
        <v>93</v>
      </c>
      <c r="AV2799" s="13" t="s">
        <v>93</v>
      </c>
      <c r="AW2799" s="13" t="s">
        <v>34</v>
      </c>
      <c r="AX2799" s="13" t="s">
        <v>74</v>
      </c>
      <c r="AY2799" s="240" t="s">
        <v>224</v>
      </c>
    </row>
    <row r="2800" s="15" customFormat="1">
      <c r="A2800" s="15"/>
      <c r="B2800" s="256"/>
      <c r="C2800" s="257"/>
      <c r="D2800" s="231" t="s">
        <v>268</v>
      </c>
      <c r="E2800" s="258" t="s">
        <v>19</v>
      </c>
      <c r="F2800" s="259" t="s">
        <v>300</v>
      </c>
      <c r="G2800" s="257"/>
      <c r="H2800" s="260">
        <v>251.934</v>
      </c>
      <c r="I2800" s="261"/>
      <c r="J2800" s="257"/>
      <c r="K2800" s="257"/>
      <c r="L2800" s="262"/>
      <c r="M2800" s="263"/>
      <c r="N2800" s="264"/>
      <c r="O2800" s="264"/>
      <c r="P2800" s="264"/>
      <c r="Q2800" s="264"/>
      <c r="R2800" s="264"/>
      <c r="S2800" s="264"/>
      <c r="T2800" s="265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T2800" s="266" t="s">
        <v>268</v>
      </c>
      <c r="AU2800" s="266" t="s">
        <v>93</v>
      </c>
      <c r="AV2800" s="15" t="s">
        <v>108</v>
      </c>
      <c r="AW2800" s="15" t="s">
        <v>34</v>
      </c>
      <c r="AX2800" s="15" t="s">
        <v>74</v>
      </c>
      <c r="AY2800" s="266" t="s">
        <v>224</v>
      </c>
    </row>
    <row r="2801" s="14" customFormat="1">
      <c r="A2801" s="14"/>
      <c r="B2801" s="246"/>
      <c r="C2801" s="247"/>
      <c r="D2801" s="231" t="s">
        <v>268</v>
      </c>
      <c r="E2801" s="248" t="s">
        <v>19</v>
      </c>
      <c r="F2801" s="249" t="s">
        <v>2773</v>
      </c>
      <c r="G2801" s="247"/>
      <c r="H2801" s="248" t="s">
        <v>19</v>
      </c>
      <c r="I2801" s="250"/>
      <c r="J2801" s="247"/>
      <c r="K2801" s="247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268</v>
      </c>
      <c r="AU2801" s="255" t="s">
        <v>93</v>
      </c>
      <c r="AV2801" s="14" t="s">
        <v>82</v>
      </c>
      <c r="AW2801" s="14" t="s">
        <v>34</v>
      </c>
      <c r="AX2801" s="14" t="s">
        <v>74</v>
      </c>
      <c r="AY2801" s="255" t="s">
        <v>224</v>
      </c>
    </row>
    <row r="2802" s="13" customFormat="1">
      <c r="A2802" s="13"/>
      <c r="B2802" s="229"/>
      <c r="C2802" s="230"/>
      <c r="D2802" s="231" t="s">
        <v>268</v>
      </c>
      <c r="E2802" s="232" t="s">
        <v>19</v>
      </c>
      <c r="F2802" s="233" t="s">
        <v>2823</v>
      </c>
      <c r="G2802" s="230"/>
      <c r="H2802" s="234">
        <v>23.920000000000002</v>
      </c>
      <c r="I2802" s="235"/>
      <c r="J2802" s="230"/>
      <c r="K2802" s="230"/>
      <c r="L2802" s="236"/>
      <c r="M2802" s="237"/>
      <c r="N2802" s="238"/>
      <c r="O2802" s="238"/>
      <c r="P2802" s="238"/>
      <c r="Q2802" s="238"/>
      <c r="R2802" s="238"/>
      <c r="S2802" s="238"/>
      <c r="T2802" s="239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0" t="s">
        <v>268</v>
      </c>
      <c r="AU2802" s="240" t="s">
        <v>93</v>
      </c>
      <c r="AV2802" s="13" t="s">
        <v>93</v>
      </c>
      <c r="AW2802" s="13" t="s">
        <v>34</v>
      </c>
      <c r="AX2802" s="13" t="s">
        <v>74</v>
      </c>
      <c r="AY2802" s="240" t="s">
        <v>224</v>
      </c>
    </row>
    <row r="2803" s="15" customFormat="1">
      <c r="A2803" s="15"/>
      <c r="B2803" s="256"/>
      <c r="C2803" s="257"/>
      <c r="D2803" s="231" t="s">
        <v>268</v>
      </c>
      <c r="E2803" s="258" t="s">
        <v>19</v>
      </c>
      <c r="F2803" s="259" t="s">
        <v>300</v>
      </c>
      <c r="G2803" s="257"/>
      <c r="H2803" s="260">
        <v>23.920000000000002</v>
      </c>
      <c r="I2803" s="261"/>
      <c r="J2803" s="257"/>
      <c r="K2803" s="257"/>
      <c r="L2803" s="262"/>
      <c r="M2803" s="263"/>
      <c r="N2803" s="264"/>
      <c r="O2803" s="264"/>
      <c r="P2803" s="264"/>
      <c r="Q2803" s="264"/>
      <c r="R2803" s="264"/>
      <c r="S2803" s="264"/>
      <c r="T2803" s="265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T2803" s="266" t="s">
        <v>268</v>
      </c>
      <c r="AU2803" s="266" t="s">
        <v>93</v>
      </c>
      <c r="AV2803" s="15" t="s">
        <v>108</v>
      </c>
      <c r="AW2803" s="15" t="s">
        <v>34</v>
      </c>
      <c r="AX2803" s="15" t="s">
        <v>74</v>
      </c>
      <c r="AY2803" s="266" t="s">
        <v>224</v>
      </c>
    </row>
    <row r="2804" s="14" customFormat="1">
      <c r="A2804" s="14"/>
      <c r="B2804" s="246"/>
      <c r="C2804" s="247"/>
      <c r="D2804" s="231" t="s">
        <v>268</v>
      </c>
      <c r="E2804" s="248" t="s">
        <v>19</v>
      </c>
      <c r="F2804" s="249" t="s">
        <v>998</v>
      </c>
      <c r="G2804" s="247"/>
      <c r="H2804" s="248" t="s">
        <v>19</v>
      </c>
      <c r="I2804" s="250"/>
      <c r="J2804" s="247"/>
      <c r="K2804" s="247"/>
      <c r="L2804" s="251"/>
      <c r="M2804" s="252"/>
      <c r="N2804" s="253"/>
      <c r="O2804" s="253"/>
      <c r="P2804" s="253"/>
      <c r="Q2804" s="253"/>
      <c r="R2804" s="253"/>
      <c r="S2804" s="253"/>
      <c r="T2804" s="25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5" t="s">
        <v>268</v>
      </c>
      <c r="AU2804" s="255" t="s">
        <v>93</v>
      </c>
      <c r="AV2804" s="14" t="s">
        <v>82</v>
      </c>
      <c r="AW2804" s="14" t="s">
        <v>34</v>
      </c>
      <c r="AX2804" s="14" t="s">
        <v>74</v>
      </c>
      <c r="AY2804" s="255" t="s">
        <v>224</v>
      </c>
    </row>
    <row r="2805" s="13" customFormat="1">
      <c r="A2805" s="13"/>
      <c r="B2805" s="229"/>
      <c r="C2805" s="230"/>
      <c r="D2805" s="231" t="s">
        <v>268</v>
      </c>
      <c r="E2805" s="232" t="s">
        <v>19</v>
      </c>
      <c r="F2805" s="233" t="s">
        <v>2824</v>
      </c>
      <c r="G2805" s="230"/>
      <c r="H2805" s="234">
        <v>37.368000000000002</v>
      </c>
      <c r="I2805" s="235"/>
      <c r="J2805" s="230"/>
      <c r="K2805" s="230"/>
      <c r="L2805" s="236"/>
      <c r="M2805" s="237"/>
      <c r="N2805" s="238"/>
      <c r="O2805" s="238"/>
      <c r="P2805" s="238"/>
      <c r="Q2805" s="238"/>
      <c r="R2805" s="238"/>
      <c r="S2805" s="238"/>
      <c r="T2805" s="239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0" t="s">
        <v>268</v>
      </c>
      <c r="AU2805" s="240" t="s">
        <v>93</v>
      </c>
      <c r="AV2805" s="13" t="s">
        <v>93</v>
      </c>
      <c r="AW2805" s="13" t="s">
        <v>34</v>
      </c>
      <c r="AX2805" s="13" t="s">
        <v>74</v>
      </c>
      <c r="AY2805" s="240" t="s">
        <v>224</v>
      </c>
    </row>
    <row r="2806" s="15" customFormat="1">
      <c r="A2806" s="15"/>
      <c r="B2806" s="256"/>
      <c r="C2806" s="257"/>
      <c r="D2806" s="231" t="s">
        <v>268</v>
      </c>
      <c r="E2806" s="258" t="s">
        <v>19</v>
      </c>
      <c r="F2806" s="259" t="s">
        <v>300</v>
      </c>
      <c r="G2806" s="257"/>
      <c r="H2806" s="260">
        <v>37.368000000000002</v>
      </c>
      <c r="I2806" s="261"/>
      <c r="J2806" s="257"/>
      <c r="K2806" s="257"/>
      <c r="L2806" s="262"/>
      <c r="M2806" s="263"/>
      <c r="N2806" s="264"/>
      <c r="O2806" s="264"/>
      <c r="P2806" s="264"/>
      <c r="Q2806" s="264"/>
      <c r="R2806" s="264"/>
      <c r="S2806" s="264"/>
      <c r="T2806" s="265"/>
      <c r="U2806" s="15"/>
      <c r="V2806" s="15"/>
      <c r="W2806" s="15"/>
      <c r="X2806" s="15"/>
      <c r="Y2806" s="15"/>
      <c r="Z2806" s="15"/>
      <c r="AA2806" s="15"/>
      <c r="AB2806" s="15"/>
      <c r="AC2806" s="15"/>
      <c r="AD2806" s="15"/>
      <c r="AE2806" s="15"/>
      <c r="AT2806" s="266" t="s">
        <v>268</v>
      </c>
      <c r="AU2806" s="266" t="s">
        <v>93</v>
      </c>
      <c r="AV2806" s="15" t="s">
        <v>108</v>
      </c>
      <c r="AW2806" s="15" t="s">
        <v>34</v>
      </c>
      <c r="AX2806" s="15" t="s">
        <v>74</v>
      </c>
      <c r="AY2806" s="266" t="s">
        <v>224</v>
      </c>
    </row>
    <row r="2807" s="16" customFormat="1">
      <c r="A2807" s="16"/>
      <c r="B2807" s="272"/>
      <c r="C2807" s="273"/>
      <c r="D2807" s="231" t="s">
        <v>268</v>
      </c>
      <c r="E2807" s="274" t="s">
        <v>19</v>
      </c>
      <c r="F2807" s="275" t="s">
        <v>351</v>
      </c>
      <c r="G2807" s="273"/>
      <c r="H2807" s="276">
        <v>2318.931</v>
      </c>
      <c r="I2807" s="277"/>
      <c r="J2807" s="273"/>
      <c r="K2807" s="273"/>
      <c r="L2807" s="278"/>
      <c r="M2807" s="279"/>
      <c r="N2807" s="280"/>
      <c r="O2807" s="280"/>
      <c r="P2807" s="280"/>
      <c r="Q2807" s="280"/>
      <c r="R2807" s="280"/>
      <c r="S2807" s="280"/>
      <c r="T2807" s="281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T2807" s="282" t="s">
        <v>268</v>
      </c>
      <c r="AU2807" s="282" t="s">
        <v>93</v>
      </c>
      <c r="AV2807" s="16" t="s">
        <v>231</v>
      </c>
      <c r="AW2807" s="16" t="s">
        <v>34</v>
      </c>
      <c r="AX2807" s="16" t="s">
        <v>82</v>
      </c>
      <c r="AY2807" s="282" t="s">
        <v>224</v>
      </c>
    </row>
    <row r="2808" s="2" customFormat="1" ht="33" customHeight="1">
      <c r="A2808" s="41"/>
      <c r="B2808" s="42"/>
      <c r="C2808" s="216" t="s">
        <v>2825</v>
      </c>
      <c r="D2808" s="216" t="s">
        <v>227</v>
      </c>
      <c r="E2808" s="217" t="s">
        <v>2826</v>
      </c>
      <c r="F2808" s="218" t="s">
        <v>2827</v>
      </c>
      <c r="G2808" s="219" t="s">
        <v>266</v>
      </c>
      <c r="H2808" s="220">
        <v>32.494</v>
      </c>
      <c r="I2808" s="221"/>
      <c r="J2808" s="222">
        <f>ROUND(I2808*H2808,2)</f>
        <v>0</v>
      </c>
      <c r="K2808" s="218" t="s">
        <v>312</v>
      </c>
      <c r="L2808" s="47"/>
      <c r="M2808" s="223" t="s">
        <v>19</v>
      </c>
      <c r="N2808" s="224" t="s">
        <v>46</v>
      </c>
      <c r="O2808" s="87"/>
      <c r="P2808" s="225">
        <f>O2808*H2808</f>
        <v>0</v>
      </c>
      <c r="Q2808" s="225">
        <v>0</v>
      </c>
      <c r="R2808" s="225">
        <f>Q2808*H2808</f>
        <v>0</v>
      </c>
      <c r="S2808" s="225">
        <v>0</v>
      </c>
      <c r="T2808" s="226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7" t="s">
        <v>544</v>
      </c>
      <c r="AT2808" s="227" t="s">
        <v>227</v>
      </c>
      <c r="AU2808" s="227" t="s">
        <v>93</v>
      </c>
      <c r="AY2808" s="20" t="s">
        <v>224</v>
      </c>
      <c r="BE2808" s="228">
        <f>IF(N2808="základní",J2808,0)</f>
        <v>0</v>
      </c>
      <c r="BF2808" s="228">
        <f>IF(N2808="snížená",J2808,0)</f>
        <v>0</v>
      </c>
      <c r="BG2808" s="228">
        <f>IF(N2808="zákl. přenesená",J2808,0)</f>
        <v>0</v>
      </c>
      <c r="BH2808" s="228">
        <f>IF(N2808="sníž. přenesená",J2808,0)</f>
        <v>0</v>
      </c>
      <c r="BI2808" s="228">
        <f>IF(N2808="nulová",J2808,0)</f>
        <v>0</v>
      </c>
      <c r="BJ2808" s="20" t="s">
        <v>93</v>
      </c>
      <c r="BK2808" s="228">
        <f>ROUND(I2808*H2808,2)</f>
        <v>0</v>
      </c>
      <c r="BL2808" s="20" t="s">
        <v>544</v>
      </c>
      <c r="BM2808" s="227" t="s">
        <v>2828</v>
      </c>
    </row>
    <row r="2809" s="2" customFormat="1">
      <c r="A2809" s="41"/>
      <c r="B2809" s="42"/>
      <c r="C2809" s="43"/>
      <c r="D2809" s="267" t="s">
        <v>314</v>
      </c>
      <c r="E2809" s="43"/>
      <c r="F2809" s="268" t="s">
        <v>2829</v>
      </c>
      <c r="G2809" s="43"/>
      <c r="H2809" s="43"/>
      <c r="I2809" s="269"/>
      <c r="J2809" s="43"/>
      <c r="K2809" s="43"/>
      <c r="L2809" s="47"/>
      <c r="M2809" s="270"/>
      <c r="N2809" s="271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314</v>
      </c>
      <c r="AU2809" s="20" t="s">
        <v>93</v>
      </c>
    </row>
    <row r="2810" s="14" customFormat="1">
      <c r="A2810" s="14"/>
      <c r="B2810" s="246"/>
      <c r="C2810" s="247"/>
      <c r="D2810" s="231" t="s">
        <v>268</v>
      </c>
      <c r="E2810" s="248" t="s">
        <v>19</v>
      </c>
      <c r="F2810" s="249" t="s">
        <v>998</v>
      </c>
      <c r="G2810" s="247"/>
      <c r="H2810" s="248" t="s">
        <v>19</v>
      </c>
      <c r="I2810" s="250"/>
      <c r="J2810" s="247"/>
      <c r="K2810" s="247"/>
      <c r="L2810" s="251"/>
      <c r="M2810" s="252"/>
      <c r="N2810" s="253"/>
      <c r="O2810" s="253"/>
      <c r="P2810" s="253"/>
      <c r="Q2810" s="253"/>
      <c r="R2810" s="253"/>
      <c r="S2810" s="253"/>
      <c r="T2810" s="25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5" t="s">
        <v>268</v>
      </c>
      <c r="AU2810" s="255" t="s">
        <v>93</v>
      </c>
      <c r="AV2810" s="14" t="s">
        <v>82</v>
      </c>
      <c r="AW2810" s="14" t="s">
        <v>34</v>
      </c>
      <c r="AX2810" s="14" t="s">
        <v>74</v>
      </c>
      <c r="AY2810" s="255" t="s">
        <v>224</v>
      </c>
    </row>
    <row r="2811" s="13" customFormat="1">
      <c r="A2811" s="13"/>
      <c r="B2811" s="229"/>
      <c r="C2811" s="230"/>
      <c r="D2811" s="231" t="s">
        <v>268</v>
      </c>
      <c r="E2811" s="232" t="s">
        <v>19</v>
      </c>
      <c r="F2811" s="233" t="s">
        <v>2809</v>
      </c>
      <c r="G2811" s="230"/>
      <c r="H2811" s="234">
        <v>32.494</v>
      </c>
      <c r="I2811" s="235"/>
      <c r="J2811" s="230"/>
      <c r="K2811" s="230"/>
      <c r="L2811" s="236"/>
      <c r="M2811" s="237"/>
      <c r="N2811" s="238"/>
      <c r="O2811" s="238"/>
      <c r="P2811" s="238"/>
      <c r="Q2811" s="238"/>
      <c r="R2811" s="238"/>
      <c r="S2811" s="238"/>
      <c r="T2811" s="239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0" t="s">
        <v>268</v>
      </c>
      <c r="AU2811" s="240" t="s">
        <v>93</v>
      </c>
      <c r="AV2811" s="13" t="s">
        <v>93</v>
      </c>
      <c r="AW2811" s="13" t="s">
        <v>34</v>
      </c>
      <c r="AX2811" s="13" t="s">
        <v>74</v>
      </c>
      <c r="AY2811" s="240" t="s">
        <v>224</v>
      </c>
    </row>
    <row r="2812" s="16" customFormat="1">
      <c r="A2812" s="16"/>
      <c r="B2812" s="272"/>
      <c r="C2812" s="273"/>
      <c r="D2812" s="231" t="s">
        <v>268</v>
      </c>
      <c r="E2812" s="274" t="s">
        <v>19</v>
      </c>
      <c r="F2812" s="275" t="s">
        <v>351</v>
      </c>
      <c r="G2812" s="273"/>
      <c r="H2812" s="276">
        <v>32.494</v>
      </c>
      <c r="I2812" s="277"/>
      <c r="J2812" s="273"/>
      <c r="K2812" s="273"/>
      <c r="L2812" s="278"/>
      <c r="M2812" s="279"/>
      <c r="N2812" s="280"/>
      <c r="O2812" s="280"/>
      <c r="P2812" s="280"/>
      <c r="Q2812" s="280"/>
      <c r="R2812" s="280"/>
      <c r="S2812" s="280"/>
      <c r="T2812" s="281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T2812" s="282" t="s">
        <v>268</v>
      </c>
      <c r="AU2812" s="282" t="s">
        <v>93</v>
      </c>
      <c r="AV2812" s="16" t="s">
        <v>231</v>
      </c>
      <c r="AW2812" s="16" t="s">
        <v>34</v>
      </c>
      <c r="AX2812" s="16" t="s">
        <v>82</v>
      </c>
      <c r="AY2812" s="282" t="s">
        <v>224</v>
      </c>
    </row>
    <row r="2813" s="2" customFormat="1" ht="24.15" customHeight="1">
      <c r="A2813" s="41"/>
      <c r="B2813" s="42"/>
      <c r="C2813" s="286" t="s">
        <v>2830</v>
      </c>
      <c r="D2813" s="286" t="s">
        <v>572</v>
      </c>
      <c r="E2813" s="287" t="s">
        <v>2831</v>
      </c>
      <c r="F2813" s="288" t="s">
        <v>2832</v>
      </c>
      <c r="G2813" s="289" t="s">
        <v>266</v>
      </c>
      <c r="H2813" s="290">
        <v>37.368000000000002</v>
      </c>
      <c r="I2813" s="291"/>
      <c r="J2813" s="292">
        <f>ROUND(I2813*H2813,2)</f>
        <v>0</v>
      </c>
      <c r="K2813" s="288" t="s">
        <v>312</v>
      </c>
      <c r="L2813" s="293"/>
      <c r="M2813" s="294" t="s">
        <v>19</v>
      </c>
      <c r="N2813" s="295" t="s">
        <v>46</v>
      </c>
      <c r="O2813" s="87"/>
      <c r="P2813" s="225">
        <f>O2813*H2813</f>
        <v>0</v>
      </c>
      <c r="Q2813" s="225">
        <v>0.00029999999999999997</v>
      </c>
      <c r="R2813" s="225">
        <f>Q2813*H2813</f>
        <v>0.011210399999999999</v>
      </c>
      <c r="S2813" s="225">
        <v>0</v>
      </c>
      <c r="T2813" s="226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27" t="s">
        <v>643</v>
      </c>
      <c r="AT2813" s="227" t="s">
        <v>572</v>
      </c>
      <c r="AU2813" s="227" t="s">
        <v>93</v>
      </c>
      <c r="AY2813" s="20" t="s">
        <v>224</v>
      </c>
      <c r="BE2813" s="228">
        <f>IF(N2813="základní",J2813,0)</f>
        <v>0</v>
      </c>
      <c r="BF2813" s="228">
        <f>IF(N2813="snížená",J2813,0)</f>
        <v>0</v>
      </c>
      <c r="BG2813" s="228">
        <f>IF(N2813="zákl. přenesená",J2813,0)</f>
        <v>0</v>
      </c>
      <c r="BH2813" s="228">
        <f>IF(N2813="sníž. přenesená",J2813,0)</f>
        <v>0</v>
      </c>
      <c r="BI2813" s="228">
        <f>IF(N2813="nulová",J2813,0)</f>
        <v>0</v>
      </c>
      <c r="BJ2813" s="20" t="s">
        <v>93</v>
      </c>
      <c r="BK2813" s="228">
        <f>ROUND(I2813*H2813,2)</f>
        <v>0</v>
      </c>
      <c r="BL2813" s="20" t="s">
        <v>544</v>
      </c>
      <c r="BM2813" s="227" t="s">
        <v>2833</v>
      </c>
    </row>
    <row r="2814" s="13" customFormat="1">
      <c r="A2814" s="13"/>
      <c r="B2814" s="229"/>
      <c r="C2814" s="230"/>
      <c r="D2814" s="231" t="s">
        <v>268</v>
      </c>
      <c r="E2814" s="232" t="s">
        <v>19</v>
      </c>
      <c r="F2814" s="233" t="s">
        <v>2834</v>
      </c>
      <c r="G2814" s="230"/>
      <c r="H2814" s="234">
        <v>37.368000000000002</v>
      </c>
      <c r="I2814" s="235"/>
      <c r="J2814" s="230"/>
      <c r="K2814" s="230"/>
      <c r="L2814" s="236"/>
      <c r="M2814" s="237"/>
      <c r="N2814" s="238"/>
      <c r="O2814" s="238"/>
      <c r="P2814" s="238"/>
      <c r="Q2814" s="238"/>
      <c r="R2814" s="238"/>
      <c r="S2814" s="238"/>
      <c r="T2814" s="239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0" t="s">
        <v>268</v>
      </c>
      <c r="AU2814" s="240" t="s">
        <v>93</v>
      </c>
      <c r="AV2814" s="13" t="s">
        <v>93</v>
      </c>
      <c r="AW2814" s="13" t="s">
        <v>34</v>
      </c>
      <c r="AX2814" s="13" t="s">
        <v>82</v>
      </c>
      <c r="AY2814" s="240" t="s">
        <v>224</v>
      </c>
    </row>
    <row r="2815" s="2" customFormat="1" ht="33" customHeight="1">
      <c r="A2815" s="41"/>
      <c r="B2815" s="42"/>
      <c r="C2815" s="216" t="s">
        <v>2835</v>
      </c>
      <c r="D2815" s="216" t="s">
        <v>227</v>
      </c>
      <c r="E2815" s="217" t="s">
        <v>2836</v>
      </c>
      <c r="F2815" s="218" t="s">
        <v>2837</v>
      </c>
      <c r="G2815" s="219" t="s">
        <v>266</v>
      </c>
      <c r="H2815" s="220">
        <v>1377.414</v>
      </c>
      <c r="I2815" s="221"/>
      <c r="J2815" s="222">
        <f>ROUND(I2815*H2815,2)</f>
        <v>0</v>
      </c>
      <c r="K2815" s="218" t="s">
        <v>312</v>
      </c>
      <c r="L2815" s="47"/>
      <c r="M2815" s="223" t="s">
        <v>19</v>
      </c>
      <c r="N2815" s="224" t="s">
        <v>46</v>
      </c>
      <c r="O2815" s="87"/>
      <c r="P2815" s="225">
        <f>O2815*H2815</f>
        <v>0</v>
      </c>
      <c r="Q2815" s="225">
        <v>0</v>
      </c>
      <c r="R2815" s="225">
        <f>Q2815*H2815</f>
        <v>0</v>
      </c>
      <c r="S2815" s="225">
        <v>0</v>
      </c>
      <c r="T2815" s="226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7" t="s">
        <v>544</v>
      </c>
      <c r="AT2815" s="227" t="s">
        <v>227</v>
      </c>
      <c r="AU2815" s="227" t="s">
        <v>93</v>
      </c>
      <c r="AY2815" s="20" t="s">
        <v>224</v>
      </c>
      <c r="BE2815" s="228">
        <f>IF(N2815="základní",J2815,0)</f>
        <v>0</v>
      </c>
      <c r="BF2815" s="228">
        <f>IF(N2815="snížená",J2815,0)</f>
        <v>0</v>
      </c>
      <c r="BG2815" s="228">
        <f>IF(N2815="zákl. přenesená",J2815,0)</f>
        <v>0</v>
      </c>
      <c r="BH2815" s="228">
        <f>IF(N2815="sníž. přenesená",J2815,0)</f>
        <v>0</v>
      </c>
      <c r="BI2815" s="228">
        <f>IF(N2815="nulová",J2815,0)</f>
        <v>0</v>
      </c>
      <c r="BJ2815" s="20" t="s">
        <v>93</v>
      </c>
      <c r="BK2815" s="228">
        <f>ROUND(I2815*H2815,2)</f>
        <v>0</v>
      </c>
      <c r="BL2815" s="20" t="s">
        <v>544</v>
      </c>
      <c r="BM2815" s="227" t="s">
        <v>2838</v>
      </c>
    </row>
    <row r="2816" s="2" customFormat="1">
      <c r="A2816" s="41"/>
      <c r="B2816" s="42"/>
      <c r="C2816" s="43"/>
      <c r="D2816" s="267" t="s">
        <v>314</v>
      </c>
      <c r="E2816" s="43"/>
      <c r="F2816" s="268" t="s">
        <v>2839</v>
      </c>
      <c r="G2816" s="43"/>
      <c r="H2816" s="43"/>
      <c r="I2816" s="269"/>
      <c r="J2816" s="43"/>
      <c r="K2816" s="43"/>
      <c r="L2816" s="47"/>
      <c r="M2816" s="270"/>
      <c r="N2816" s="271"/>
      <c r="O2816" s="87"/>
      <c r="P2816" s="87"/>
      <c r="Q2816" s="87"/>
      <c r="R2816" s="87"/>
      <c r="S2816" s="87"/>
      <c r="T2816" s="88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20" t="s">
        <v>314</v>
      </c>
      <c r="AU2816" s="20" t="s">
        <v>93</v>
      </c>
    </row>
    <row r="2817" s="14" customFormat="1">
      <c r="A2817" s="14"/>
      <c r="B2817" s="246"/>
      <c r="C2817" s="247"/>
      <c r="D2817" s="231" t="s">
        <v>268</v>
      </c>
      <c r="E2817" s="248" t="s">
        <v>19</v>
      </c>
      <c r="F2817" s="249" t="s">
        <v>1921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268</v>
      </c>
      <c r="AU2817" s="255" t="s">
        <v>93</v>
      </c>
      <c r="AV2817" s="14" t="s">
        <v>82</v>
      </c>
      <c r="AW2817" s="14" t="s">
        <v>34</v>
      </c>
      <c r="AX2817" s="14" t="s">
        <v>74</v>
      </c>
      <c r="AY2817" s="255" t="s">
        <v>224</v>
      </c>
    </row>
    <row r="2818" s="14" customFormat="1">
      <c r="A2818" s="14"/>
      <c r="B2818" s="246"/>
      <c r="C2818" s="247"/>
      <c r="D2818" s="231" t="s">
        <v>268</v>
      </c>
      <c r="E2818" s="248" t="s">
        <v>19</v>
      </c>
      <c r="F2818" s="249" t="s">
        <v>2755</v>
      </c>
      <c r="G2818" s="247"/>
      <c r="H2818" s="248" t="s">
        <v>19</v>
      </c>
      <c r="I2818" s="250"/>
      <c r="J2818" s="247"/>
      <c r="K2818" s="247"/>
      <c r="L2818" s="251"/>
      <c r="M2818" s="252"/>
      <c r="N2818" s="253"/>
      <c r="O2818" s="253"/>
      <c r="P2818" s="253"/>
      <c r="Q2818" s="253"/>
      <c r="R2818" s="253"/>
      <c r="S2818" s="253"/>
      <c r="T2818" s="25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5" t="s">
        <v>268</v>
      </c>
      <c r="AU2818" s="255" t="s">
        <v>93</v>
      </c>
      <c r="AV2818" s="14" t="s">
        <v>82</v>
      </c>
      <c r="AW2818" s="14" t="s">
        <v>34</v>
      </c>
      <c r="AX2818" s="14" t="s">
        <v>74</v>
      </c>
      <c r="AY2818" s="255" t="s">
        <v>224</v>
      </c>
    </row>
    <row r="2819" s="13" customFormat="1">
      <c r="A2819" s="13"/>
      <c r="B2819" s="229"/>
      <c r="C2819" s="230"/>
      <c r="D2819" s="231" t="s">
        <v>268</v>
      </c>
      <c r="E2819" s="232" t="s">
        <v>19</v>
      </c>
      <c r="F2819" s="233" t="s">
        <v>2756</v>
      </c>
      <c r="G2819" s="230"/>
      <c r="H2819" s="234">
        <v>566.56899999999996</v>
      </c>
      <c r="I2819" s="235"/>
      <c r="J2819" s="230"/>
      <c r="K2819" s="230"/>
      <c r="L2819" s="236"/>
      <c r="M2819" s="237"/>
      <c r="N2819" s="238"/>
      <c r="O2819" s="238"/>
      <c r="P2819" s="238"/>
      <c r="Q2819" s="238"/>
      <c r="R2819" s="238"/>
      <c r="S2819" s="238"/>
      <c r="T2819" s="239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0" t="s">
        <v>268</v>
      </c>
      <c r="AU2819" s="240" t="s">
        <v>93</v>
      </c>
      <c r="AV2819" s="13" t="s">
        <v>93</v>
      </c>
      <c r="AW2819" s="13" t="s">
        <v>34</v>
      </c>
      <c r="AX2819" s="13" t="s">
        <v>74</v>
      </c>
      <c r="AY2819" s="240" t="s">
        <v>224</v>
      </c>
    </row>
    <row r="2820" s="13" customFormat="1">
      <c r="A2820" s="13"/>
      <c r="B2820" s="229"/>
      <c r="C2820" s="230"/>
      <c r="D2820" s="231" t="s">
        <v>268</v>
      </c>
      <c r="E2820" s="232" t="s">
        <v>19</v>
      </c>
      <c r="F2820" s="233" t="s">
        <v>2757</v>
      </c>
      <c r="G2820" s="230"/>
      <c r="H2820" s="234">
        <v>-27.359000000000002</v>
      </c>
      <c r="I2820" s="235"/>
      <c r="J2820" s="230"/>
      <c r="K2820" s="230"/>
      <c r="L2820" s="236"/>
      <c r="M2820" s="237"/>
      <c r="N2820" s="238"/>
      <c r="O2820" s="238"/>
      <c r="P2820" s="238"/>
      <c r="Q2820" s="238"/>
      <c r="R2820" s="238"/>
      <c r="S2820" s="238"/>
      <c r="T2820" s="239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40" t="s">
        <v>268</v>
      </c>
      <c r="AU2820" s="240" t="s">
        <v>93</v>
      </c>
      <c r="AV2820" s="13" t="s">
        <v>93</v>
      </c>
      <c r="AW2820" s="13" t="s">
        <v>34</v>
      </c>
      <c r="AX2820" s="13" t="s">
        <v>74</v>
      </c>
      <c r="AY2820" s="240" t="s">
        <v>224</v>
      </c>
    </row>
    <row r="2821" s="14" customFormat="1">
      <c r="A2821" s="14"/>
      <c r="B2821" s="246"/>
      <c r="C2821" s="247"/>
      <c r="D2821" s="231" t="s">
        <v>268</v>
      </c>
      <c r="E2821" s="248" t="s">
        <v>19</v>
      </c>
      <c r="F2821" s="249" t="s">
        <v>2758</v>
      </c>
      <c r="G2821" s="247"/>
      <c r="H2821" s="248" t="s">
        <v>19</v>
      </c>
      <c r="I2821" s="250"/>
      <c r="J2821" s="247"/>
      <c r="K2821" s="247"/>
      <c r="L2821" s="251"/>
      <c r="M2821" s="252"/>
      <c r="N2821" s="253"/>
      <c r="O2821" s="253"/>
      <c r="P2821" s="253"/>
      <c r="Q2821" s="253"/>
      <c r="R2821" s="253"/>
      <c r="S2821" s="253"/>
      <c r="T2821" s="25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5" t="s">
        <v>268</v>
      </c>
      <c r="AU2821" s="255" t="s">
        <v>93</v>
      </c>
      <c r="AV2821" s="14" t="s">
        <v>82</v>
      </c>
      <c r="AW2821" s="14" t="s">
        <v>34</v>
      </c>
      <c r="AX2821" s="14" t="s">
        <v>74</v>
      </c>
      <c r="AY2821" s="255" t="s">
        <v>224</v>
      </c>
    </row>
    <row r="2822" s="13" customFormat="1">
      <c r="A2822" s="13"/>
      <c r="B2822" s="229"/>
      <c r="C2822" s="230"/>
      <c r="D2822" s="231" t="s">
        <v>268</v>
      </c>
      <c r="E2822" s="232" t="s">
        <v>19</v>
      </c>
      <c r="F2822" s="233" t="s">
        <v>2797</v>
      </c>
      <c r="G2822" s="230"/>
      <c r="H2822" s="234">
        <v>77.364000000000004</v>
      </c>
      <c r="I2822" s="235"/>
      <c r="J2822" s="230"/>
      <c r="K2822" s="230"/>
      <c r="L2822" s="236"/>
      <c r="M2822" s="237"/>
      <c r="N2822" s="238"/>
      <c r="O2822" s="238"/>
      <c r="P2822" s="238"/>
      <c r="Q2822" s="238"/>
      <c r="R2822" s="238"/>
      <c r="S2822" s="238"/>
      <c r="T2822" s="239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0" t="s">
        <v>268</v>
      </c>
      <c r="AU2822" s="240" t="s">
        <v>93</v>
      </c>
      <c r="AV2822" s="13" t="s">
        <v>93</v>
      </c>
      <c r="AW2822" s="13" t="s">
        <v>34</v>
      </c>
      <c r="AX2822" s="13" t="s">
        <v>74</v>
      </c>
      <c r="AY2822" s="240" t="s">
        <v>224</v>
      </c>
    </row>
    <row r="2823" s="14" customFormat="1">
      <c r="A2823" s="14"/>
      <c r="B2823" s="246"/>
      <c r="C2823" s="247"/>
      <c r="D2823" s="231" t="s">
        <v>268</v>
      </c>
      <c r="E2823" s="248" t="s">
        <v>19</v>
      </c>
      <c r="F2823" s="249" t="s">
        <v>2760</v>
      </c>
      <c r="G2823" s="247"/>
      <c r="H2823" s="248" t="s">
        <v>19</v>
      </c>
      <c r="I2823" s="250"/>
      <c r="J2823" s="247"/>
      <c r="K2823" s="247"/>
      <c r="L2823" s="251"/>
      <c r="M2823" s="252"/>
      <c r="N2823" s="253"/>
      <c r="O2823" s="253"/>
      <c r="P2823" s="253"/>
      <c r="Q2823" s="253"/>
      <c r="R2823" s="253"/>
      <c r="S2823" s="253"/>
      <c r="T2823" s="25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5" t="s">
        <v>268</v>
      </c>
      <c r="AU2823" s="255" t="s">
        <v>93</v>
      </c>
      <c r="AV2823" s="14" t="s">
        <v>82</v>
      </c>
      <c r="AW2823" s="14" t="s">
        <v>34</v>
      </c>
      <c r="AX2823" s="14" t="s">
        <v>74</v>
      </c>
      <c r="AY2823" s="255" t="s">
        <v>224</v>
      </c>
    </row>
    <row r="2824" s="13" customFormat="1">
      <c r="A2824" s="13"/>
      <c r="B2824" s="229"/>
      <c r="C2824" s="230"/>
      <c r="D2824" s="231" t="s">
        <v>268</v>
      </c>
      <c r="E2824" s="232" t="s">
        <v>19</v>
      </c>
      <c r="F2824" s="233" t="s">
        <v>2798</v>
      </c>
      <c r="G2824" s="230"/>
      <c r="H2824" s="234">
        <v>12.244999999999999</v>
      </c>
      <c r="I2824" s="235"/>
      <c r="J2824" s="230"/>
      <c r="K2824" s="230"/>
      <c r="L2824" s="236"/>
      <c r="M2824" s="237"/>
      <c r="N2824" s="238"/>
      <c r="O2824" s="238"/>
      <c r="P2824" s="238"/>
      <c r="Q2824" s="238"/>
      <c r="R2824" s="238"/>
      <c r="S2824" s="238"/>
      <c r="T2824" s="23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0" t="s">
        <v>268</v>
      </c>
      <c r="AU2824" s="240" t="s">
        <v>93</v>
      </c>
      <c r="AV2824" s="13" t="s">
        <v>93</v>
      </c>
      <c r="AW2824" s="13" t="s">
        <v>34</v>
      </c>
      <c r="AX2824" s="13" t="s">
        <v>74</v>
      </c>
      <c r="AY2824" s="240" t="s">
        <v>224</v>
      </c>
    </row>
    <row r="2825" s="15" customFormat="1">
      <c r="A2825" s="15"/>
      <c r="B2825" s="256"/>
      <c r="C2825" s="257"/>
      <c r="D2825" s="231" t="s">
        <v>268</v>
      </c>
      <c r="E2825" s="258" t="s">
        <v>19</v>
      </c>
      <c r="F2825" s="259" t="s">
        <v>300</v>
      </c>
      <c r="G2825" s="257"/>
      <c r="H2825" s="260">
        <v>628.81899999999996</v>
      </c>
      <c r="I2825" s="261"/>
      <c r="J2825" s="257"/>
      <c r="K2825" s="257"/>
      <c r="L2825" s="262"/>
      <c r="M2825" s="263"/>
      <c r="N2825" s="264"/>
      <c r="O2825" s="264"/>
      <c r="P2825" s="264"/>
      <c r="Q2825" s="264"/>
      <c r="R2825" s="264"/>
      <c r="S2825" s="264"/>
      <c r="T2825" s="265"/>
      <c r="U2825" s="15"/>
      <c r="V2825" s="15"/>
      <c r="W2825" s="15"/>
      <c r="X2825" s="15"/>
      <c r="Y2825" s="15"/>
      <c r="Z2825" s="15"/>
      <c r="AA2825" s="15"/>
      <c r="AB2825" s="15"/>
      <c r="AC2825" s="15"/>
      <c r="AD2825" s="15"/>
      <c r="AE2825" s="15"/>
      <c r="AT2825" s="266" t="s">
        <v>268</v>
      </c>
      <c r="AU2825" s="266" t="s">
        <v>93</v>
      </c>
      <c r="AV2825" s="15" t="s">
        <v>108</v>
      </c>
      <c r="AW2825" s="15" t="s">
        <v>34</v>
      </c>
      <c r="AX2825" s="15" t="s">
        <v>74</v>
      </c>
      <c r="AY2825" s="266" t="s">
        <v>224</v>
      </c>
    </row>
    <row r="2826" s="14" customFormat="1">
      <c r="A2826" s="14"/>
      <c r="B2826" s="246"/>
      <c r="C2826" s="247"/>
      <c r="D2826" s="231" t="s">
        <v>268</v>
      </c>
      <c r="E2826" s="248" t="s">
        <v>19</v>
      </c>
      <c r="F2826" s="249" t="s">
        <v>2840</v>
      </c>
      <c r="G2826" s="247"/>
      <c r="H2826" s="248" t="s">
        <v>19</v>
      </c>
      <c r="I2826" s="250"/>
      <c r="J2826" s="247"/>
      <c r="K2826" s="247"/>
      <c r="L2826" s="251"/>
      <c r="M2826" s="252"/>
      <c r="N2826" s="253"/>
      <c r="O2826" s="253"/>
      <c r="P2826" s="253"/>
      <c r="Q2826" s="253"/>
      <c r="R2826" s="253"/>
      <c r="S2826" s="253"/>
      <c r="T2826" s="25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5" t="s">
        <v>268</v>
      </c>
      <c r="AU2826" s="255" t="s">
        <v>93</v>
      </c>
      <c r="AV2826" s="14" t="s">
        <v>82</v>
      </c>
      <c r="AW2826" s="14" t="s">
        <v>34</v>
      </c>
      <c r="AX2826" s="14" t="s">
        <v>74</v>
      </c>
      <c r="AY2826" s="255" t="s">
        <v>224</v>
      </c>
    </row>
    <row r="2827" s="14" customFormat="1">
      <c r="A2827" s="14"/>
      <c r="B2827" s="246"/>
      <c r="C2827" s="247"/>
      <c r="D2827" s="231" t="s">
        <v>268</v>
      </c>
      <c r="E2827" s="248" t="s">
        <v>19</v>
      </c>
      <c r="F2827" s="249" t="s">
        <v>2755</v>
      </c>
      <c r="G2827" s="247"/>
      <c r="H2827" s="248" t="s">
        <v>19</v>
      </c>
      <c r="I2827" s="250"/>
      <c r="J2827" s="247"/>
      <c r="K2827" s="247"/>
      <c r="L2827" s="251"/>
      <c r="M2827" s="252"/>
      <c r="N2827" s="253"/>
      <c r="O2827" s="253"/>
      <c r="P2827" s="253"/>
      <c r="Q2827" s="253"/>
      <c r="R2827" s="253"/>
      <c r="S2827" s="253"/>
      <c r="T2827" s="25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5" t="s">
        <v>268</v>
      </c>
      <c r="AU2827" s="255" t="s">
        <v>93</v>
      </c>
      <c r="AV2827" s="14" t="s">
        <v>82</v>
      </c>
      <c r="AW2827" s="14" t="s">
        <v>34</v>
      </c>
      <c r="AX2827" s="14" t="s">
        <v>74</v>
      </c>
      <c r="AY2827" s="255" t="s">
        <v>224</v>
      </c>
    </row>
    <row r="2828" s="13" customFormat="1">
      <c r="A2828" s="13"/>
      <c r="B2828" s="229"/>
      <c r="C2828" s="230"/>
      <c r="D2828" s="231" t="s">
        <v>268</v>
      </c>
      <c r="E2828" s="232" t="s">
        <v>19</v>
      </c>
      <c r="F2828" s="233" t="s">
        <v>2841</v>
      </c>
      <c r="G2828" s="230"/>
      <c r="H2828" s="234">
        <v>68.001000000000005</v>
      </c>
      <c r="I2828" s="235"/>
      <c r="J2828" s="230"/>
      <c r="K2828" s="230"/>
      <c r="L2828" s="236"/>
      <c r="M2828" s="237"/>
      <c r="N2828" s="238"/>
      <c r="O2828" s="238"/>
      <c r="P2828" s="238"/>
      <c r="Q2828" s="238"/>
      <c r="R2828" s="238"/>
      <c r="S2828" s="238"/>
      <c r="T2828" s="239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0" t="s">
        <v>268</v>
      </c>
      <c r="AU2828" s="240" t="s">
        <v>93</v>
      </c>
      <c r="AV2828" s="13" t="s">
        <v>93</v>
      </c>
      <c r="AW2828" s="13" t="s">
        <v>34</v>
      </c>
      <c r="AX2828" s="13" t="s">
        <v>74</v>
      </c>
      <c r="AY2828" s="240" t="s">
        <v>224</v>
      </c>
    </row>
    <row r="2829" s="14" customFormat="1">
      <c r="A2829" s="14"/>
      <c r="B2829" s="246"/>
      <c r="C2829" s="247"/>
      <c r="D2829" s="231" t="s">
        <v>268</v>
      </c>
      <c r="E2829" s="248" t="s">
        <v>19</v>
      </c>
      <c r="F2829" s="249" t="s">
        <v>2758</v>
      </c>
      <c r="G2829" s="247"/>
      <c r="H2829" s="248" t="s">
        <v>19</v>
      </c>
      <c r="I2829" s="250"/>
      <c r="J2829" s="247"/>
      <c r="K2829" s="247"/>
      <c r="L2829" s="251"/>
      <c r="M2829" s="252"/>
      <c r="N2829" s="253"/>
      <c r="O2829" s="253"/>
      <c r="P2829" s="253"/>
      <c r="Q2829" s="253"/>
      <c r="R2829" s="253"/>
      <c r="S2829" s="253"/>
      <c r="T2829" s="25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5" t="s">
        <v>268</v>
      </c>
      <c r="AU2829" s="255" t="s">
        <v>93</v>
      </c>
      <c r="AV2829" s="14" t="s">
        <v>82</v>
      </c>
      <c r="AW2829" s="14" t="s">
        <v>34</v>
      </c>
      <c r="AX2829" s="14" t="s">
        <v>74</v>
      </c>
      <c r="AY2829" s="255" t="s">
        <v>224</v>
      </c>
    </row>
    <row r="2830" s="13" customFormat="1">
      <c r="A2830" s="13"/>
      <c r="B2830" s="229"/>
      <c r="C2830" s="230"/>
      <c r="D2830" s="231" t="s">
        <v>268</v>
      </c>
      <c r="E2830" s="232" t="s">
        <v>19</v>
      </c>
      <c r="F2830" s="233" t="s">
        <v>679</v>
      </c>
      <c r="G2830" s="230"/>
      <c r="H2830" s="234">
        <v>7.2300000000000004</v>
      </c>
      <c r="I2830" s="235"/>
      <c r="J2830" s="230"/>
      <c r="K2830" s="230"/>
      <c r="L2830" s="236"/>
      <c r="M2830" s="237"/>
      <c r="N2830" s="238"/>
      <c r="O2830" s="238"/>
      <c r="P2830" s="238"/>
      <c r="Q2830" s="238"/>
      <c r="R2830" s="238"/>
      <c r="S2830" s="238"/>
      <c r="T2830" s="23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40" t="s">
        <v>268</v>
      </c>
      <c r="AU2830" s="240" t="s">
        <v>93</v>
      </c>
      <c r="AV2830" s="13" t="s">
        <v>93</v>
      </c>
      <c r="AW2830" s="13" t="s">
        <v>34</v>
      </c>
      <c r="AX2830" s="13" t="s">
        <v>74</v>
      </c>
      <c r="AY2830" s="240" t="s">
        <v>224</v>
      </c>
    </row>
    <row r="2831" s="14" customFormat="1">
      <c r="A2831" s="14"/>
      <c r="B2831" s="246"/>
      <c r="C2831" s="247"/>
      <c r="D2831" s="231" t="s">
        <v>268</v>
      </c>
      <c r="E2831" s="248" t="s">
        <v>19</v>
      </c>
      <c r="F2831" s="249" t="s">
        <v>2760</v>
      </c>
      <c r="G2831" s="247"/>
      <c r="H2831" s="248" t="s">
        <v>19</v>
      </c>
      <c r="I2831" s="250"/>
      <c r="J2831" s="247"/>
      <c r="K2831" s="247"/>
      <c r="L2831" s="251"/>
      <c r="M2831" s="252"/>
      <c r="N2831" s="253"/>
      <c r="O2831" s="253"/>
      <c r="P2831" s="253"/>
      <c r="Q2831" s="253"/>
      <c r="R2831" s="253"/>
      <c r="S2831" s="253"/>
      <c r="T2831" s="25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5" t="s">
        <v>268</v>
      </c>
      <c r="AU2831" s="255" t="s">
        <v>93</v>
      </c>
      <c r="AV2831" s="14" t="s">
        <v>82</v>
      </c>
      <c r="AW2831" s="14" t="s">
        <v>34</v>
      </c>
      <c r="AX2831" s="14" t="s">
        <v>74</v>
      </c>
      <c r="AY2831" s="255" t="s">
        <v>224</v>
      </c>
    </row>
    <row r="2832" s="13" customFormat="1">
      <c r="A2832" s="13"/>
      <c r="B2832" s="229"/>
      <c r="C2832" s="230"/>
      <c r="D2832" s="231" t="s">
        <v>268</v>
      </c>
      <c r="E2832" s="232" t="s">
        <v>19</v>
      </c>
      <c r="F2832" s="233" t="s">
        <v>2801</v>
      </c>
      <c r="G2832" s="230"/>
      <c r="H2832" s="234">
        <v>8.9100000000000001</v>
      </c>
      <c r="I2832" s="235"/>
      <c r="J2832" s="230"/>
      <c r="K2832" s="230"/>
      <c r="L2832" s="236"/>
      <c r="M2832" s="237"/>
      <c r="N2832" s="238"/>
      <c r="O2832" s="238"/>
      <c r="P2832" s="238"/>
      <c r="Q2832" s="238"/>
      <c r="R2832" s="238"/>
      <c r="S2832" s="238"/>
      <c r="T2832" s="23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0" t="s">
        <v>268</v>
      </c>
      <c r="AU2832" s="240" t="s">
        <v>93</v>
      </c>
      <c r="AV2832" s="13" t="s">
        <v>93</v>
      </c>
      <c r="AW2832" s="13" t="s">
        <v>34</v>
      </c>
      <c r="AX2832" s="13" t="s">
        <v>74</v>
      </c>
      <c r="AY2832" s="240" t="s">
        <v>224</v>
      </c>
    </row>
    <row r="2833" s="15" customFormat="1">
      <c r="A2833" s="15"/>
      <c r="B2833" s="256"/>
      <c r="C2833" s="257"/>
      <c r="D2833" s="231" t="s">
        <v>268</v>
      </c>
      <c r="E2833" s="258" t="s">
        <v>19</v>
      </c>
      <c r="F2833" s="259" t="s">
        <v>300</v>
      </c>
      <c r="G2833" s="257"/>
      <c r="H2833" s="260">
        <v>84.141000000000005</v>
      </c>
      <c r="I2833" s="261"/>
      <c r="J2833" s="257"/>
      <c r="K2833" s="257"/>
      <c r="L2833" s="262"/>
      <c r="M2833" s="263"/>
      <c r="N2833" s="264"/>
      <c r="O2833" s="264"/>
      <c r="P2833" s="264"/>
      <c r="Q2833" s="264"/>
      <c r="R2833" s="264"/>
      <c r="S2833" s="264"/>
      <c r="T2833" s="265"/>
      <c r="U2833" s="15"/>
      <c r="V2833" s="15"/>
      <c r="W2833" s="15"/>
      <c r="X2833" s="15"/>
      <c r="Y2833" s="15"/>
      <c r="Z2833" s="15"/>
      <c r="AA2833" s="15"/>
      <c r="AB2833" s="15"/>
      <c r="AC2833" s="15"/>
      <c r="AD2833" s="15"/>
      <c r="AE2833" s="15"/>
      <c r="AT2833" s="266" t="s">
        <v>268</v>
      </c>
      <c r="AU2833" s="266" t="s">
        <v>93</v>
      </c>
      <c r="AV2833" s="15" t="s">
        <v>108</v>
      </c>
      <c r="AW2833" s="15" t="s">
        <v>34</v>
      </c>
      <c r="AX2833" s="15" t="s">
        <v>74</v>
      </c>
      <c r="AY2833" s="266" t="s">
        <v>224</v>
      </c>
    </row>
    <row r="2834" s="14" customFormat="1">
      <c r="A2834" s="14"/>
      <c r="B2834" s="246"/>
      <c r="C2834" s="247"/>
      <c r="D2834" s="231" t="s">
        <v>268</v>
      </c>
      <c r="E2834" s="248" t="s">
        <v>19</v>
      </c>
      <c r="F2834" s="249" t="s">
        <v>1927</v>
      </c>
      <c r="G2834" s="247"/>
      <c r="H2834" s="248" t="s">
        <v>19</v>
      </c>
      <c r="I2834" s="250"/>
      <c r="J2834" s="247"/>
      <c r="K2834" s="247"/>
      <c r="L2834" s="251"/>
      <c r="M2834" s="252"/>
      <c r="N2834" s="253"/>
      <c r="O2834" s="253"/>
      <c r="P2834" s="253"/>
      <c r="Q2834" s="253"/>
      <c r="R2834" s="253"/>
      <c r="S2834" s="253"/>
      <c r="T2834" s="25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5" t="s">
        <v>268</v>
      </c>
      <c r="AU2834" s="255" t="s">
        <v>93</v>
      </c>
      <c r="AV2834" s="14" t="s">
        <v>82</v>
      </c>
      <c r="AW2834" s="14" t="s">
        <v>34</v>
      </c>
      <c r="AX2834" s="14" t="s">
        <v>74</v>
      </c>
      <c r="AY2834" s="255" t="s">
        <v>224</v>
      </c>
    </row>
    <row r="2835" s="14" customFormat="1">
      <c r="A2835" s="14"/>
      <c r="B2835" s="246"/>
      <c r="C2835" s="247"/>
      <c r="D2835" s="231" t="s">
        <v>268</v>
      </c>
      <c r="E2835" s="248" t="s">
        <v>19</v>
      </c>
      <c r="F2835" s="249" t="s">
        <v>2755</v>
      </c>
      <c r="G2835" s="247"/>
      <c r="H2835" s="248" t="s">
        <v>19</v>
      </c>
      <c r="I2835" s="250"/>
      <c r="J2835" s="247"/>
      <c r="K2835" s="247"/>
      <c r="L2835" s="251"/>
      <c r="M2835" s="252"/>
      <c r="N2835" s="253"/>
      <c r="O2835" s="253"/>
      <c r="P2835" s="253"/>
      <c r="Q2835" s="253"/>
      <c r="R2835" s="253"/>
      <c r="S2835" s="253"/>
      <c r="T2835" s="25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5" t="s">
        <v>268</v>
      </c>
      <c r="AU2835" s="255" t="s">
        <v>93</v>
      </c>
      <c r="AV2835" s="14" t="s">
        <v>82</v>
      </c>
      <c r="AW2835" s="14" t="s">
        <v>34</v>
      </c>
      <c r="AX2835" s="14" t="s">
        <v>74</v>
      </c>
      <c r="AY2835" s="255" t="s">
        <v>224</v>
      </c>
    </row>
    <row r="2836" s="13" customFormat="1">
      <c r="A2836" s="13"/>
      <c r="B2836" s="229"/>
      <c r="C2836" s="230"/>
      <c r="D2836" s="231" t="s">
        <v>268</v>
      </c>
      <c r="E2836" s="232" t="s">
        <v>19</v>
      </c>
      <c r="F2836" s="233" t="s">
        <v>2768</v>
      </c>
      <c r="G2836" s="230"/>
      <c r="H2836" s="234">
        <v>117.05500000000001</v>
      </c>
      <c r="I2836" s="235"/>
      <c r="J2836" s="230"/>
      <c r="K2836" s="230"/>
      <c r="L2836" s="236"/>
      <c r="M2836" s="237"/>
      <c r="N2836" s="238"/>
      <c r="O2836" s="238"/>
      <c r="P2836" s="238"/>
      <c r="Q2836" s="238"/>
      <c r="R2836" s="238"/>
      <c r="S2836" s="238"/>
      <c r="T2836" s="239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40" t="s">
        <v>268</v>
      </c>
      <c r="AU2836" s="240" t="s">
        <v>93</v>
      </c>
      <c r="AV2836" s="13" t="s">
        <v>93</v>
      </c>
      <c r="AW2836" s="13" t="s">
        <v>34</v>
      </c>
      <c r="AX2836" s="13" t="s">
        <v>74</v>
      </c>
      <c r="AY2836" s="240" t="s">
        <v>224</v>
      </c>
    </row>
    <row r="2837" s="13" customFormat="1">
      <c r="A2837" s="13"/>
      <c r="B2837" s="229"/>
      <c r="C2837" s="230"/>
      <c r="D2837" s="231" t="s">
        <v>268</v>
      </c>
      <c r="E2837" s="232" t="s">
        <v>19</v>
      </c>
      <c r="F2837" s="233" t="s">
        <v>2769</v>
      </c>
      <c r="G2837" s="230"/>
      <c r="H2837" s="234">
        <v>402.55700000000002</v>
      </c>
      <c r="I2837" s="235"/>
      <c r="J2837" s="230"/>
      <c r="K2837" s="230"/>
      <c r="L2837" s="236"/>
      <c r="M2837" s="237"/>
      <c r="N2837" s="238"/>
      <c r="O2837" s="238"/>
      <c r="P2837" s="238"/>
      <c r="Q2837" s="238"/>
      <c r="R2837" s="238"/>
      <c r="S2837" s="238"/>
      <c r="T2837" s="239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0" t="s">
        <v>268</v>
      </c>
      <c r="AU2837" s="240" t="s">
        <v>93</v>
      </c>
      <c r="AV2837" s="13" t="s">
        <v>93</v>
      </c>
      <c r="AW2837" s="13" t="s">
        <v>34</v>
      </c>
      <c r="AX2837" s="13" t="s">
        <v>74</v>
      </c>
      <c r="AY2837" s="240" t="s">
        <v>224</v>
      </c>
    </row>
    <row r="2838" s="14" customFormat="1">
      <c r="A2838" s="14"/>
      <c r="B2838" s="246"/>
      <c r="C2838" s="247"/>
      <c r="D2838" s="231" t="s">
        <v>268</v>
      </c>
      <c r="E2838" s="248" t="s">
        <v>19</v>
      </c>
      <c r="F2838" s="249" t="s">
        <v>2758</v>
      </c>
      <c r="G2838" s="247"/>
      <c r="H2838" s="248" t="s">
        <v>19</v>
      </c>
      <c r="I2838" s="250"/>
      <c r="J2838" s="247"/>
      <c r="K2838" s="247"/>
      <c r="L2838" s="251"/>
      <c r="M2838" s="252"/>
      <c r="N2838" s="253"/>
      <c r="O2838" s="253"/>
      <c r="P2838" s="253"/>
      <c r="Q2838" s="253"/>
      <c r="R2838" s="253"/>
      <c r="S2838" s="253"/>
      <c r="T2838" s="25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5" t="s">
        <v>268</v>
      </c>
      <c r="AU2838" s="255" t="s">
        <v>93</v>
      </c>
      <c r="AV2838" s="14" t="s">
        <v>82</v>
      </c>
      <c r="AW2838" s="14" t="s">
        <v>34</v>
      </c>
      <c r="AX2838" s="14" t="s">
        <v>74</v>
      </c>
      <c r="AY2838" s="255" t="s">
        <v>224</v>
      </c>
    </row>
    <row r="2839" s="13" customFormat="1">
      <c r="A2839" s="13"/>
      <c r="B2839" s="229"/>
      <c r="C2839" s="230"/>
      <c r="D2839" s="231" t="s">
        <v>268</v>
      </c>
      <c r="E2839" s="232" t="s">
        <v>19</v>
      </c>
      <c r="F2839" s="233" t="s">
        <v>2802</v>
      </c>
      <c r="G2839" s="230"/>
      <c r="H2839" s="234">
        <v>65.700000000000003</v>
      </c>
      <c r="I2839" s="235"/>
      <c r="J2839" s="230"/>
      <c r="K2839" s="230"/>
      <c r="L2839" s="236"/>
      <c r="M2839" s="237"/>
      <c r="N2839" s="238"/>
      <c r="O2839" s="238"/>
      <c r="P2839" s="238"/>
      <c r="Q2839" s="238"/>
      <c r="R2839" s="238"/>
      <c r="S2839" s="238"/>
      <c r="T2839" s="239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40" t="s">
        <v>268</v>
      </c>
      <c r="AU2839" s="240" t="s">
        <v>93</v>
      </c>
      <c r="AV2839" s="13" t="s">
        <v>93</v>
      </c>
      <c r="AW2839" s="13" t="s">
        <v>34</v>
      </c>
      <c r="AX2839" s="13" t="s">
        <v>74</v>
      </c>
      <c r="AY2839" s="240" t="s">
        <v>224</v>
      </c>
    </row>
    <row r="2840" s="14" customFormat="1">
      <c r="A2840" s="14"/>
      <c r="B2840" s="246"/>
      <c r="C2840" s="247"/>
      <c r="D2840" s="231" t="s">
        <v>268</v>
      </c>
      <c r="E2840" s="248" t="s">
        <v>19</v>
      </c>
      <c r="F2840" s="249" t="s">
        <v>2771</v>
      </c>
      <c r="G2840" s="247"/>
      <c r="H2840" s="248" t="s">
        <v>19</v>
      </c>
      <c r="I2840" s="250"/>
      <c r="J2840" s="247"/>
      <c r="K2840" s="247"/>
      <c r="L2840" s="251"/>
      <c r="M2840" s="252"/>
      <c r="N2840" s="253"/>
      <c r="O2840" s="253"/>
      <c r="P2840" s="253"/>
      <c r="Q2840" s="253"/>
      <c r="R2840" s="253"/>
      <c r="S2840" s="253"/>
      <c r="T2840" s="25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5" t="s">
        <v>268</v>
      </c>
      <c r="AU2840" s="255" t="s">
        <v>93</v>
      </c>
      <c r="AV2840" s="14" t="s">
        <v>82</v>
      </c>
      <c r="AW2840" s="14" t="s">
        <v>34</v>
      </c>
      <c r="AX2840" s="14" t="s">
        <v>74</v>
      </c>
      <c r="AY2840" s="255" t="s">
        <v>224</v>
      </c>
    </row>
    <row r="2841" s="13" customFormat="1">
      <c r="A2841" s="13"/>
      <c r="B2841" s="229"/>
      <c r="C2841" s="230"/>
      <c r="D2841" s="231" t="s">
        <v>268</v>
      </c>
      <c r="E2841" s="232" t="s">
        <v>19</v>
      </c>
      <c r="F2841" s="233" t="s">
        <v>2803</v>
      </c>
      <c r="G2841" s="230"/>
      <c r="H2841" s="234">
        <v>25.847999999999999</v>
      </c>
      <c r="I2841" s="235"/>
      <c r="J2841" s="230"/>
      <c r="K2841" s="230"/>
      <c r="L2841" s="236"/>
      <c r="M2841" s="237"/>
      <c r="N2841" s="238"/>
      <c r="O2841" s="238"/>
      <c r="P2841" s="238"/>
      <c r="Q2841" s="238"/>
      <c r="R2841" s="238"/>
      <c r="S2841" s="238"/>
      <c r="T2841" s="23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0" t="s">
        <v>268</v>
      </c>
      <c r="AU2841" s="240" t="s">
        <v>93</v>
      </c>
      <c r="AV2841" s="13" t="s">
        <v>93</v>
      </c>
      <c r="AW2841" s="13" t="s">
        <v>34</v>
      </c>
      <c r="AX2841" s="13" t="s">
        <v>74</v>
      </c>
      <c r="AY2841" s="240" t="s">
        <v>224</v>
      </c>
    </row>
    <row r="2842" s="15" customFormat="1">
      <c r="A2842" s="15"/>
      <c r="B2842" s="256"/>
      <c r="C2842" s="257"/>
      <c r="D2842" s="231" t="s">
        <v>268</v>
      </c>
      <c r="E2842" s="258" t="s">
        <v>19</v>
      </c>
      <c r="F2842" s="259" t="s">
        <v>300</v>
      </c>
      <c r="G2842" s="257"/>
      <c r="H2842" s="260">
        <v>611.15999999999997</v>
      </c>
      <c r="I2842" s="261"/>
      <c r="J2842" s="257"/>
      <c r="K2842" s="257"/>
      <c r="L2842" s="262"/>
      <c r="M2842" s="263"/>
      <c r="N2842" s="264"/>
      <c r="O2842" s="264"/>
      <c r="P2842" s="264"/>
      <c r="Q2842" s="264"/>
      <c r="R2842" s="264"/>
      <c r="S2842" s="264"/>
      <c r="T2842" s="265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66" t="s">
        <v>268</v>
      </c>
      <c r="AU2842" s="266" t="s">
        <v>93</v>
      </c>
      <c r="AV2842" s="15" t="s">
        <v>108</v>
      </c>
      <c r="AW2842" s="15" t="s">
        <v>34</v>
      </c>
      <c r="AX2842" s="15" t="s">
        <v>74</v>
      </c>
      <c r="AY2842" s="266" t="s">
        <v>224</v>
      </c>
    </row>
    <row r="2843" s="14" customFormat="1">
      <c r="A2843" s="14"/>
      <c r="B2843" s="246"/>
      <c r="C2843" s="247"/>
      <c r="D2843" s="231" t="s">
        <v>268</v>
      </c>
      <c r="E2843" s="248" t="s">
        <v>19</v>
      </c>
      <c r="F2843" s="249" t="s">
        <v>2773</v>
      </c>
      <c r="G2843" s="247"/>
      <c r="H2843" s="248" t="s">
        <v>19</v>
      </c>
      <c r="I2843" s="250"/>
      <c r="J2843" s="247"/>
      <c r="K2843" s="247"/>
      <c r="L2843" s="251"/>
      <c r="M2843" s="252"/>
      <c r="N2843" s="253"/>
      <c r="O2843" s="253"/>
      <c r="P2843" s="253"/>
      <c r="Q2843" s="253"/>
      <c r="R2843" s="253"/>
      <c r="S2843" s="253"/>
      <c r="T2843" s="25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5" t="s">
        <v>268</v>
      </c>
      <c r="AU2843" s="255" t="s">
        <v>93</v>
      </c>
      <c r="AV2843" s="14" t="s">
        <v>82</v>
      </c>
      <c r="AW2843" s="14" t="s">
        <v>34</v>
      </c>
      <c r="AX2843" s="14" t="s">
        <v>74</v>
      </c>
      <c r="AY2843" s="255" t="s">
        <v>224</v>
      </c>
    </row>
    <row r="2844" s="13" customFormat="1">
      <c r="A2844" s="13"/>
      <c r="B2844" s="229"/>
      <c r="C2844" s="230"/>
      <c r="D2844" s="231" t="s">
        <v>268</v>
      </c>
      <c r="E2844" s="232" t="s">
        <v>19</v>
      </c>
      <c r="F2844" s="233" t="s">
        <v>2774</v>
      </c>
      <c r="G2844" s="230"/>
      <c r="H2844" s="234">
        <v>20.800000000000001</v>
      </c>
      <c r="I2844" s="235"/>
      <c r="J2844" s="230"/>
      <c r="K2844" s="230"/>
      <c r="L2844" s="236"/>
      <c r="M2844" s="237"/>
      <c r="N2844" s="238"/>
      <c r="O2844" s="238"/>
      <c r="P2844" s="238"/>
      <c r="Q2844" s="238"/>
      <c r="R2844" s="238"/>
      <c r="S2844" s="238"/>
      <c r="T2844" s="239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40" t="s">
        <v>268</v>
      </c>
      <c r="AU2844" s="240" t="s">
        <v>93</v>
      </c>
      <c r="AV2844" s="13" t="s">
        <v>93</v>
      </c>
      <c r="AW2844" s="13" t="s">
        <v>34</v>
      </c>
      <c r="AX2844" s="13" t="s">
        <v>74</v>
      </c>
      <c r="AY2844" s="240" t="s">
        <v>224</v>
      </c>
    </row>
    <row r="2845" s="15" customFormat="1">
      <c r="A2845" s="15"/>
      <c r="B2845" s="256"/>
      <c r="C2845" s="257"/>
      <c r="D2845" s="231" t="s">
        <v>268</v>
      </c>
      <c r="E2845" s="258" t="s">
        <v>19</v>
      </c>
      <c r="F2845" s="259" t="s">
        <v>300</v>
      </c>
      <c r="G2845" s="257"/>
      <c r="H2845" s="260">
        <v>20.800000000000001</v>
      </c>
      <c r="I2845" s="261"/>
      <c r="J2845" s="257"/>
      <c r="K2845" s="257"/>
      <c r="L2845" s="262"/>
      <c r="M2845" s="263"/>
      <c r="N2845" s="264"/>
      <c r="O2845" s="264"/>
      <c r="P2845" s="264"/>
      <c r="Q2845" s="264"/>
      <c r="R2845" s="264"/>
      <c r="S2845" s="264"/>
      <c r="T2845" s="265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T2845" s="266" t="s">
        <v>268</v>
      </c>
      <c r="AU2845" s="266" t="s">
        <v>93</v>
      </c>
      <c r="AV2845" s="15" t="s">
        <v>108</v>
      </c>
      <c r="AW2845" s="15" t="s">
        <v>34</v>
      </c>
      <c r="AX2845" s="15" t="s">
        <v>74</v>
      </c>
      <c r="AY2845" s="266" t="s">
        <v>224</v>
      </c>
    </row>
    <row r="2846" s="14" customFormat="1">
      <c r="A2846" s="14"/>
      <c r="B2846" s="246"/>
      <c r="C2846" s="247"/>
      <c r="D2846" s="231" t="s">
        <v>268</v>
      </c>
      <c r="E2846" s="248" t="s">
        <v>19</v>
      </c>
      <c r="F2846" s="249" t="s">
        <v>998</v>
      </c>
      <c r="G2846" s="247"/>
      <c r="H2846" s="248" t="s">
        <v>19</v>
      </c>
      <c r="I2846" s="250"/>
      <c r="J2846" s="247"/>
      <c r="K2846" s="247"/>
      <c r="L2846" s="251"/>
      <c r="M2846" s="252"/>
      <c r="N2846" s="253"/>
      <c r="O2846" s="253"/>
      <c r="P2846" s="253"/>
      <c r="Q2846" s="253"/>
      <c r="R2846" s="253"/>
      <c r="S2846" s="253"/>
      <c r="T2846" s="25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5" t="s">
        <v>268</v>
      </c>
      <c r="AU2846" s="255" t="s">
        <v>93</v>
      </c>
      <c r="AV2846" s="14" t="s">
        <v>82</v>
      </c>
      <c r="AW2846" s="14" t="s">
        <v>34</v>
      </c>
      <c r="AX2846" s="14" t="s">
        <v>74</v>
      </c>
      <c r="AY2846" s="255" t="s">
        <v>224</v>
      </c>
    </row>
    <row r="2847" s="13" customFormat="1">
      <c r="A2847" s="13"/>
      <c r="B2847" s="229"/>
      <c r="C2847" s="230"/>
      <c r="D2847" s="231" t="s">
        <v>268</v>
      </c>
      <c r="E2847" s="232" t="s">
        <v>19</v>
      </c>
      <c r="F2847" s="233" t="s">
        <v>2809</v>
      </c>
      <c r="G2847" s="230"/>
      <c r="H2847" s="234">
        <v>32.494</v>
      </c>
      <c r="I2847" s="235"/>
      <c r="J2847" s="230"/>
      <c r="K2847" s="230"/>
      <c r="L2847" s="236"/>
      <c r="M2847" s="237"/>
      <c r="N2847" s="238"/>
      <c r="O2847" s="238"/>
      <c r="P2847" s="238"/>
      <c r="Q2847" s="238"/>
      <c r="R2847" s="238"/>
      <c r="S2847" s="238"/>
      <c r="T2847" s="239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0" t="s">
        <v>268</v>
      </c>
      <c r="AU2847" s="240" t="s">
        <v>93</v>
      </c>
      <c r="AV2847" s="13" t="s">
        <v>93</v>
      </c>
      <c r="AW2847" s="13" t="s">
        <v>34</v>
      </c>
      <c r="AX2847" s="13" t="s">
        <v>74</v>
      </c>
      <c r="AY2847" s="240" t="s">
        <v>224</v>
      </c>
    </row>
    <row r="2848" s="15" customFormat="1">
      <c r="A2848" s="15"/>
      <c r="B2848" s="256"/>
      <c r="C2848" s="257"/>
      <c r="D2848" s="231" t="s">
        <v>268</v>
      </c>
      <c r="E2848" s="258" t="s">
        <v>19</v>
      </c>
      <c r="F2848" s="259" t="s">
        <v>300</v>
      </c>
      <c r="G2848" s="257"/>
      <c r="H2848" s="260">
        <v>32.494</v>
      </c>
      <c r="I2848" s="261"/>
      <c r="J2848" s="257"/>
      <c r="K2848" s="257"/>
      <c r="L2848" s="262"/>
      <c r="M2848" s="263"/>
      <c r="N2848" s="264"/>
      <c r="O2848" s="264"/>
      <c r="P2848" s="264"/>
      <c r="Q2848" s="264"/>
      <c r="R2848" s="264"/>
      <c r="S2848" s="264"/>
      <c r="T2848" s="265"/>
      <c r="U2848" s="15"/>
      <c r="V2848" s="15"/>
      <c r="W2848" s="15"/>
      <c r="X2848" s="15"/>
      <c r="Y2848" s="15"/>
      <c r="Z2848" s="15"/>
      <c r="AA2848" s="15"/>
      <c r="AB2848" s="15"/>
      <c r="AC2848" s="15"/>
      <c r="AD2848" s="15"/>
      <c r="AE2848" s="15"/>
      <c r="AT2848" s="266" t="s">
        <v>268</v>
      </c>
      <c r="AU2848" s="266" t="s">
        <v>93</v>
      </c>
      <c r="AV2848" s="15" t="s">
        <v>108</v>
      </c>
      <c r="AW2848" s="15" t="s">
        <v>34</v>
      </c>
      <c r="AX2848" s="15" t="s">
        <v>74</v>
      </c>
      <c r="AY2848" s="266" t="s">
        <v>224</v>
      </c>
    </row>
    <row r="2849" s="16" customFormat="1">
      <c r="A2849" s="16"/>
      <c r="B2849" s="272"/>
      <c r="C2849" s="273"/>
      <c r="D2849" s="231" t="s">
        <v>268</v>
      </c>
      <c r="E2849" s="274" t="s">
        <v>19</v>
      </c>
      <c r="F2849" s="275" t="s">
        <v>351</v>
      </c>
      <c r="G2849" s="273"/>
      <c r="H2849" s="276">
        <v>1377.414</v>
      </c>
      <c r="I2849" s="277"/>
      <c r="J2849" s="273"/>
      <c r="K2849" s="273"/>
      <c r="L2849" s="278"/>
      <c r="M2849" s="279"/>
      <c r="N2849" s="280"/>
      <c r="O2849" s="280"/>
      <c r="P2849" s="280"/>
      <c r="Q2849" s="280"/>
      <c r="R2849" s="280"/>
      <c r="S2849" s="280"/>
      <c r="T2849" s="281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T2849" s="282" t="s">
        <v>268</v>
      </c>
      <c r="AU2849" s="282" t="s">
        <v>93</v>
      </c>
      <c r="AV2849" s="16" t="s">
        <v>231</v>
      </c>
      <c r="AW2849" s="16" t="s">
        <v>34</v>
      </c>
      <c r="AX2849" s="16" t="s">
        <v>82</v>
      </c>
      <c r="AY2849" s="282" t="s">
        <v>224</v>
      </c>
    </row>
    <row r="2850" s="2" customFormat="1" ht="24.15" customHeight="1">
      <c r="A2850" s="41"/>
      <c r="B2850" s="42"/>
      <c r="C2850" s="286" t="s">
        <v>2842</v>
      </c>
      <c r="D2850" s="286" t="s">
        <v>572</v>
      </c>
      <c r="E2850" s="287" t="s">
        <v>2831</v>
      </c>
      <c r="F2850" s="288" t="s">
        <v>2832</v>
      </c>
      <c r="G2850" s="289" t="s">
        <v>266</v>
      </c>
      <c r="H2850" s="290">
        <v>1584.0260000000001</v>
      </c>
      <c r="I2850" s="291"/>
      <c r="J2850" s="292">
        <f>ROUND(I2850*H2850,2)</f>
        <v>0</v>
      </c>
      <c r="K2850" s="288" t="s">
        <v>312</v>
      </c>
      <c r="L2850" s="293"/>
      <c r="M2850" s="294" t="s">
        <v>19</v>
      </c>
      <c r="N2850" s="295" t="s">
        <v>46</v>
      </c>
      <c r="O2850" s="87"/>
      <c r="P2850" s="225">
        <f>O2850*H2850</f>
        <v>0</v>
      </c>
      <c r="Q2850" s="225">
        <v>0.00029999999999999997</v>
      </c>
      <c r="R2850" s="225">
        <f>Q2850*H2850</f>
        <v>0.47520779999999996</v>
      </c>
      <c r="S2850" s="225">
        <v>0</v>
      </c>
      <c r="T2850" s="226">
        <f>S2850*H2850</f>
        <v>0</v>
      </c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R2850" s="227" t="s">
        <v>643</v>
      </c>
      <c r="AT2850" s="227" t="s">
        <v>572</v>
      </c>
      <c r="AU2850" s="227" t="s">
        <v>93</v>
      </c>
      <c r="AY2850" s="20" t="s">
        <v>224</v>
      </c>
      <c r="BE2850" s="228">
        <f>IF(N2850="základní",J2850,0)</f>
        <v>0</v>
      </c>
      <c r="BF2850" s="228">
        <f>IF(N2850="snížená",J2850,0)</f>
        <v>0</v>
      </c>
      <c r="BG2850" s="228">
        <f>IF(N2850="zákl. přenesená",J2850,0)</f>
        <v>0</v>
      </c>
      <c r="BH2850" s="228">
        <f>IF(N2850="sníž. přenesená",J2850,0)</f>
        <v>0</v>
      </c>
      <c r="BI2850" s="228">
        <f>IF(N2850="nulová",J2850,0)</f>
        <v>0</v>
      </c>
      <c r="BJ2850" s="20" t="s">
        <v>93</v>
      </c>
      <c r="BK2850" s="228">
        <f>ROUND(I2850*H2850,2)</f>
        <v>0</v>
      </c>
      <c r="BL2850" s="20" t="s">
        <v>544</v>
      </c>
      <c r="BM2850" s="227" t="s">
        <v>2843</v>
      </c>
    </row>
    <row r="2851" s="13" customFormat="1">
      <c r="A2851" s="13"/>
      <c r="B2851" s="229"/>
      <c r="C2851" s="230"/>
      <c r="D2851" s="231" t="s">
        <v>268</v>
      </c>
      <c r="E2851" s="232" t="s">
        <v>19</v>
      </c>
      <c r="F2851" s="233" t="s">
        <v>2844</v>
      </c>
      <c r="G2851" s="230"/>
      <c r="H2851" s="234">
        <v>1584.0260000000001</v>
      </c>
      <c r="I2851" s="235"/>
      <c r="J2851" s="230"/>
      <c r="K2851" s="230"/>
      <c r="L2851" s="236"/>
      <c r="M2851" s="237"/>
      <c r="N2851" s="238"/>
      <c r="O2851" s="238"/>
      <c r="P2851" s="238"/>
      <c r="Q2851" s="238"/>
      <c r="R2851" s="238"/>
      <c r="S2851" s="238"/>
      <c r="T2851" s="239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0" t="s">
        <v>268</v>
      </c>
      <c r="AU2851" s="240" t="s">
        <v>93</v>
      </c>
      <c r="AV2851" s="13" t="s">
        <v>93</v>
      </c>
      <c r="AW2851" s="13" t="s">
        <v>34</v>
      </c>
      <c r="AX2851" s="13" t="s">
        <v>82</v>
      </c>
      <c r="AY2851" s="240" t="s">
        <v>224</v>
      </c>
    </row>
    <row r="2852" s="2" customFormat="1" ht="55.5" customHeight="1">
      <c r="A2852" s="41"/>
      <c r="B2852" s="42"/>
      <c r="C2852" s="216" t="s">
        <v>2845</v>
      </c>
      <c r="D2852" s="216" t="s">
        <v>227</v>
      </c>
      <c r="E2852" s="217" t="s">
        <v>2846</v>
      </c>
      <c r="F2852" s="218" t="s">
        <v>2847</v>
      </c>
      <c r="G2852" s="219" t="s">
        <v>266</v>
      </c>
      <c r="H2852" s="220">
        <v>973.74099999999999</v>
      </c>
      <c r="I2852" s="221"/>
      <c r="J2852" s="222">
        <f>ROUND(I2852*H2852,2)</f>
        <v>0</v>
      </c>
      <c r="K2852" s="218" t="s">
        <v>312</v>
      </c>
      <c r="L2852" s="47"/>
      <c r="M2852" s="223" t="s">
        <v>19</v>
      </c>
      <c r="N2852" s="224" t="s">
        <v>46</v>
      </c>
      <c r="O2852" s="87"/>
      <c r="P2852" s="225">
        <f>O2852*H2852</f>
        <v>0</v>
      </c>
      <c r="Q2852" s="225">
        <v>0</v>
      </c>
      <c r="R2852" s="225">
        <f>Q2852*H2852</f>
        <v>0</v>
      </c>
      <c r="S2852" s="225">
        <v>0</v>
      </c>
      <c r="T2852" s="226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27" t="s">
        <v>544</v>
      </c>
      <c r="AT2852" s="227" t="s">
        <v>227</v>
      </c>
      <c r="AU2852" s="227" t="s">
        <v>93</v>
      </c>
      <c r="AY2852" s="20" t="s">
        <v>224</v>
      </c>
      <c r="BE2852" s="228">
        <f>IF(N2852="základní",J2852,0)</f>
        <v>0</v>
      </c>
      <c r="BF2852" s="228">
        <f>IF(N2852="snížená",J2852,0)</f>
        <v>0</v>
      </c>
      <c r="BG2852" s="228">
        <f>IF(N2852="zákl. přenesená",J2852,0)</f>
        <v>0</v>
      </c>
      <c r="BH2852" s="228">
        <f>IF(N2852="sníž. přenesená",J2852,0)</f>
        <v>0</v>
      </c>
      <c r="BI2852" s="228">
        <f>IF(N2852="nulová",J2852,0)</f>
        <v>0</v>
      </c>
      <c r="BJ2852" s="20" t="s">
        <v>93</v>
      </c>
      <c r="BK2852" s="228">
        <f>ROUND(I2852*H2852,2)</f>
        <v>0</v>
      </c>
      <c r="BL2852" s="20" t="s">
        <v>544</v>
      </c>
      <c r="BM2852" s="227" t="s">
        <v>2848</v>
      </c>
    </row>
    <row r="2853" s="2" customFormat="1">
      <c r="A2853" s="41"/>
      <c r="B2853" s="42"/>
      <c r="C2853" s="43"/>
      <c r="D2853" s="267" t="s">
        <v>314</v>
      </c>
      <c r="E2853" s="43"/>
      <c r="F2853" s="268" t="s">
        <v>2849</v>
      </c>
      <c r="G2853" s="43"/>
      <c r="H2853" s="43"/>
      <c r="I2853" s="269"/>
      <c r="J2853" s="43"/>
      <c r="K2853" s="43"/>
      <c r="L2853" s="47"/>
      <c r="M2853" s="270"/>
      <c r="N2853" s="271"/>
      <c r="O2853" s="87"/>
      <c r="P2853" s="87"/>
      <c r="Q2853" s="87"/>
      <c r="R2853" s="87"/>
      <c r="S2853" s="87"/>
      <c r="T2853" s="88"/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T2853" s="20" t="s">
        <v>314</v>
      </c>
      <c r="AU2853" s="20" t="s">
        <v>93</v>
      </c>
    </row>
    <row r="2854" s="14" customFormat="1">
      <c r="A2854" s="14"/>
      <c r="B2854" s="246"/>
      <c r="C2854" s="247"/>
      <c r="D2854" s="231" t="s">
        <v>268</v>
      </c>
      <c r="E2854" s="248" t="s">
        <v>19</v>
      </c>
      <c r="F2854" s="249" t="s">
        <v>1921</v>
      </c>
      <c r="G2854" s="247"/>
      <c r="H2854" s="248" t="s">
        <v>19</v>
      </c>
      <c r="I2854" s="250"/>
      <c r="J2854" s="247"/>
      <c r="K2854" s="247"/>
      <c r="L2854" s="251"/>
      <c r="M2854" s="252"/>
      <c r="N2854" s="253"/>
      <c r="O2854" s="253"/>
      <c r="P2854" s="253"/>
      <c r="Q2854" s="253"/>
      <c r="R2854" s="253"/>
      <c r="S2854" s="253"/>
      <c r="T2854" s="25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5" t="s">
        <v>268</v>
      </c>
      <c r="AU2854" s="255" t="s">
        <v>93</v>
      </c>
      <c r="AV2854" s="14" t="s">
        <v>82</v>
      </c>
      <c r="AW2854" s="14" t="s">
        <v>34</v>
      </c>
      <c r="AX2854" s="14" t="s">
        <v>74</v>
      </c>
      <c r="AY2854" s="255" t="s">
        <v>224</v>
      </c>
    </row>
    <row r="2855" s="14" customFormat="1">
      <c r="A2855" s="14"/>
      <c r="B2855" s="246"/>
      <c r="C2855" s="247"/>
      <c r="D2855" s="231" t="s">
        <v>268</v>
      </c>
      <c r="E2855" s="248" t="s">
        <v>19</v>
      </c>
      <c r="F2855" s="249" t="s">
        <v>2755</v>
      </c>
      <c r="G2855" s="247"/>
      <c r="H2855" s="248" t="s">
        <v>19</v>
      </c>
      <c r="I2855" s="250"/>
      <c r="J2855" s="247"/>
      <c r="K2855" s="247"/>
      <c r="L2855" s="251"/>
      <c r="M2855" s="252"/>
      <c r="N2855" s="253"/>
      <c r="O2855" s="253"/>
      <c r="P2855" s="253"/>
      <c r="Q2855" s="253"/>
      <c r="R2855" s="253"/>
      <c r="S2855" s="253"/>
      <c r="T2855" s="25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T2855" s="255" t="s">
        <v>268</v>
      </c>
      <c r="AU2855" s="255" t="s">
        <v>93</v>
      </c>
      <c r="AV2855" s="14" t="s">
        <v>82</v>
      </c>
      <c r="AW2855" s="14" t="s">
        <v>34</v>
      </c>
      <c r="AX2855" s="14" t="s">
        <v>74</v>
      </c>
      <c r="AY2855" s="255" t="s">
        <v>224</v>
      </c>
    </row>
    <row r="2856" s="13" customFormat="1">
      <c r="A2856" s="13"/>
      <c r="B2856" s="229"/>
      <c r="C2856" s="230"/>
      <c r="D2856" s="231" t="s">
        <v>268</v>
      </c>
      <c r="E2856" s="232" t="s">
        <v>19</v>
      </c>
      <c r="F2856" s="233" t="s">
        <v>2756</v>
      </c>
      <c r="G2856" s="230"/>
      <c r="H2856" s="234">
        <v>566.56899999999996</v>
      </c>
      <c r="I2856" s="235"/>
      <c r="J2856" s="230"/>
      <c r="K2856" s="230"/>
      <c r="L2856" s="236"/>
      <c r="M2856" s="237"/>
      <c r="N2856" s="238"/>
      <c r="O2856" s="238"/>
      <c r="P2856" s="238"/>
      <c r="Q2856" s="238"/>
      <c r="R2856" s="238"/>
      <c r="S2856" s="238"/>
      <c r="T2856" s="239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40" t="s">
        <v>268</v>
      </c>
      <c r="AU2856" s="240" t="s">
        <v>93</v>
      </c>
      <c r="AV2856" s="13" t="s">
        <v>93</v>
      </c>
      <c r="AW2856" s="13" t="s">
        <v>34</v>
      </c>
      <c r="AX2856" s="13" t="s">
        <v>74</v>
      </c>
      <c r="AY2856" s="240" t="s">
        <v>224</v>
      </c>
    </row>
    <row r="2857" s="13" customFormat="1">
      <c r="A2857" s="13"/>
      <c r="B2857" s="229"/>
      <c r="C2857" s="230"/>
      <c r="D2857" s="231" t="s">
        <v>268</v>
      </c>
      <c r="E2857" s="232" t="s">
        <v>19</v>
      </c>
      <c r="F2857" s="233" t="s">
        <v>2757</v>
      </c>
      <c r="G2857" s="230"/>
      <c r="H2857" s="234">
        <v>-27.359000000000002</v>
      </c>
      <c r="I2857" s="235"/>
      <c r="J2857" s="230"/>
      <c r="K2857" s="230"/>
      <c r="L2857" s="236"/>
      <c r="M2857" s="237"/>
      <c r="N2857" s="238"/>
      <c r="O2857" s="238"/>
      <c r="P2857" s="238"/>
      <c r="Q2857" s="238"/>
      <c r="R2857" s="238"/>
      <c r="S2857" s="238"/>
      <c r="T2857" s="239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0" t="s">
        <v>268</v>
      </c>
      <c r="AU2857" s="240" t="s">
        <v>93</v>
      </c>
      <c r="AV2857" s="13" t="s">
        <v>93</v>
      </c>
      <c r="AW2857" s="13" t="s">
        <v>34</v>
      </c>
      <c r="AX2857" s="13" t="s">
        <v>74</v>
      </c>
      <c r="AY2857" s="240" t="s">
        <v>224</v>
      </c>
    </row>
    <row r="2858" s="14" customFormat="1">
      <c r="A2858" s="14"/>
      <c r="B2858" s="246"/>
      <c r="C2858" s="247"/>
      <c r="D2858" s="231" t="s">
        <v>268</v>
      </c>
      <c r="E2858" s="248" t="s">
        <v>19</v>
      </c>
      <c r="F2858" s="249" t="s">
        <v>2840</v>
      </c>
      <c r="G2858" s="247"/>
      <c r="H2858" s="248" t="s">
        <v>19</v>
      </c>
      <c r="I2858" s="250"/>
      <c r="J2858" s="247"/>
      <c r="K2858" s="247"/>
      <c r="L2858" s="251"/>
      <c r="M2858" s="252"/>
      <c r="N2858" s="253"/>
      <c r="O2858" s="253"/>
      <c r="P2858" s="253"/>
      <c r="Q2858" s="253"/>
      <c r="R2858" s="253"/>
      <c r="S2858" s="253"/>
      <c r="T2858" s="25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5" t="s">
        <v>268</v>
      </c>
      <c r="AU2858" s="255" t="s">
        <v>93</v>
      </c>
      <c r="AV2858" s="14" t="s">
        <v>82</v>
      </c>
      <c r="AW2858" s="14" t="s">
        <v>34</v>
      </c>
      <c r="AX2858" s="14" t="s">
        <v>74</v>
      </c>
      <c r="AY2858" s="255" t="s">
        <v>224</v>
      </c>
    </row>
    <row r="2859" s="13" customFormat="1">
      <c r="A2859" s="13"/>
      <c r="B2859" s="229"/>
      <c r="C2859" s="230"/>
      <c r="D2859" s="231" t="s">
        <v>268</v>
      </c>
      <c r="E2859" s="232" t="s">
        <v>19</v>
      </c>
      <c r="F2859" s="233" t="s">
        <v>2850</v>
      </c>
      <c r="G2859" s="230"/>
      <c r="H2859" s="234">
        <v>64.085999999999999</v>
      </c>
      <c r="I2859" s="235"/>
      <c r="J2859" s="230"/>
      <c r="K2859" s="230"/>
      <c r="L2859" s="236"/>
      <c r="M2859" s="237"/>
      <c r="N2859" s="238"/>
      <c r="O2859" s="238"/>
      <c r="P2859" s="238"/>
      <c r="Q2859" s="238"/>
      <c r="R2859" s="238"/>
      <c r="S2859" s="238"/>
      <c r="T2859" s="239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40" t="s">
        <v>268</v>
      </c>
      <c r="AU2859" s="240" t="s">
        <v>93</v>
      </c>
      <c r="AV2859" s="13" t="s">
        <v>93</v>
      </c>
      <c r="AW2859" s="13" t="s">
        <v>34</v>
      </c>
      <c r="AX2859" s="13" t="s">
        <v>74</v>
      </c>
      <c r="AY2859" s="240" t="s">
        <v>224</v>
      </c>
    </row>
    <row r="2860" s="14" customFormat="1">
      <c r="A2860" s="14"/>
      <c r="B2860" s="246"/>
      <c r="C2860" s="247"/>
      <c r="D2860" s="231" t="s">
        <v>268</v>
      </c>
      <c r="E2860" s="248" t="s">
        <v>19</v>
      </c>
      <c r="F2860" s="249" t="s">
        <v>2851</v>
      </c>
      <c r="G2860" s="247"/>
      <c r="H2860" s="248" t="s">
        <v>19</v>
      </c>
      <c r="I2860" s="250"/>
      <c r="J2860" s="247"/>
      <c r="K2860" s="247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268</v>
      </c>
      <c r="AU2860" s="255" t="s">
        <v>93</v>
      </c>
      <c r="AV2860" s="14" t="s">
        <v>82</v>
      </c>
      <c r="AW2860" s="14" t="s">
        <v>34</v>
      </c>
      <c r="AX2860" s="14" t="s">
        <v>74</v>
      </c>
      <c r="AY2860" s="255" t="s">
        <v>224</v>
      </c>
    </row>
    <row r="2861" s="13" customFormat="1">
      <c r="A2861" s="13"/>
      <c r="B2861" s="229"/>
      <c r="C2861" s="230"/>
      <c r="D2861" s="231" t="s">
        <v>268</v>
      </c>
      <c r="E2861" s="232" t="s">
        <v>19</v>
      </c>
      <c r="F2861" s="233" t="s">
        <v>2852</v>
      </c>
      <c r="G2861" s="230"/>
      <c r="H2861" s="234">
        <v>405.49099999999999</v>
      </c>
      <c r="I2861" s="235"/>
      <c r="J2861" s="230"/>
      <c r="K2861" s="230"/>
      <c r="L2861" s="236"/>
      <c r="M2861" s="237"/>
      <c r="N2861" s="238"/>
      <c r="O2861" s="238"/>
      <c r="P2861" s="238"/>
      <c r="Q2861" s="238"/>
      <c r="R2861" s="238"/>
      <c r="S2861" s="238"/>
      <c r="T2861" s="239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0" t="s">
        <v>268</v>
      </c>
      <c r="AU2861" s="240" t="s">
        <v>93</v>
      </c>
      <c r="AV2861" s="13" t="s">
        <v>93</v>
      </c>
      <c r="AW2861" s="13" t="s">
        <v>34</v>
      </c>
      <c r="AX2861" s="13" t="s">
        <v>74</v>
      </c>
      <c r="AY2861" s="240" t="s">
        <v>224</v>
      </c>
    </row>
    <row r="2862" s="13" customFormat="1">
      <c r="A2862" s="13"/>
      <c r="B2862" s="229"/>
      <c r="C2862" s="230"/>
      <c r="D2862" s="231" t="s">
        <v>268</v>
      </c>
      <c r="E2862" s="232" t="s">
        <v>19</v>
      </c>
      <c r="F2862" s="233" t="s">
        <v>2853</v>
      </c>
      <c r="G2862" s="230"/>
      <c r="H2862" s="234">
        <v>-35.045999999999999</v>
      </c>
      <c r="I2862" s="235"/>
      <c r="J2862" s="230"/>
      <c r="K2862" s="230"/>
      <c r="L2862" s="236"/>
      <c r="M2862" s="237"/>
      <c r="N2862" s="238"/>
      <c r="O2862" s="238"/>
      <c r="P2862" s="238"/>
      <c r="Q2862" s="238"/>
      <c r="R2862" s="238"/>
      <c r="S2862" s="238"/>
      <c r="T2862" s="239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0" t="s">
        <v>268</v>
      </c>
      <c r="AU2862" s="240" t="s">
        <v>93</v>
      </c>
      <c r="AV2862" s="13" t="s">
        <v>93</v>
      </c>
      <c r="AW2862" s="13" t="s">
        <v>34</v>
      </c>
      <c r="AX2862" s="13" t="s">
        <v>74</v>
      </c>
      <c r="AY2862" s="240" t="s">
        <v>224</v>
      </c>
    </row>
    <row r="2863" s="16" customFormat="1">
      <c r="A2863" s="16"/>
      <c r="B2863" s="272"/>
      <c r="C2863" s="273"/>
      <c r="D2863" s="231" t="s">
        <v>268</v>
      </c>
      <c r="E2863" s="274" t="s">
        <v>19</v>
      </c>
      <c r="F2863" s="275" t="s">
        <v>351</v>
      </c>
      <c r="G2863" s="273"/>
      <c r="H2863" s="276">
        <v>973.74099999999999</v>
      </c>
      <c r="I2863" s="277"/>
      <c r="J2863" s="273"/>
      <c r="K2863" s="273"/>
      <c r="L2863" s="278"/>
      <c r="M2863" s="279"/>
      <c r="N2863" s="280"/>
      <c r="O2863" s="280"/>
      <c r="P2863" s="280"/>
      <c r="Q2863" s="280"/>
      <c r="R2863" s="280"/>
      <c r="S2863" s="280"/>
      <c r="T2863" s="281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T2863" s="282" t="s">
        <v>268</v>
      </c>
      <c r="AU2863" s="282" t="s">
        <v>93</v>
      </c>
      <c r="AV2863" s="16" t="s">
        <v>231</v>
      </c>
      <c r="AW2863" s="16" t="s">
        <v>34</v>
      </c>
      <c r="AX2863" s="16" t="s">
        <v>82</v>
      </c>
      <c r="AY2863" s="282" t="s">
        <v>224</v>
      </c>
    </row>
    <row r="2864" s="2" customFormat="1" ht="24.15" customHeight="1">
      <c r="A2864" s="41"/>
      <c r="B2864" s="42"/>
      <c r="C2864" s="286" t="s">
        <v>2854</v>
      </c>
      <c r="D2864" s="286" t="s">
        <v>572</v>
      </c>
      <c r="E2864" s="287" t="s">
        <v>2855</v>
      </c>
      <c r="F2864" s="288" t="s">
        <v>2856</v>
      </c>
      <c r="G2864" s="289" t="s">
        <v>266</v>
      </c>
      <c r="H2864" s="290">
        <v>1119.8019999999999</v>
      </c>
      <c r="I2864" s="291"/>
      <c r="J2864" s="292">
        <f>ROUND(I2864*H2864,2)</f>
        <v>0</v>
      </c>
      <c r="K2864" s="288" t="s">
        <v>312</v>
      </c>
      <c r="L2864" s="293"/>
      <c r="M2864" s="294" t="s">
        <v>19</v>
      </c>
      <c r="N2864" s="295" t="s">
        <v>46</v>
      </c>
      <c r="O2864" s="87"/>
      <c r="P2864" s="225">
        <f>O2864*H2864</f>
        <v>0</v>
      </c>
      <c r="Q2864" s="225">
        <v>0.00012999999999999999</v>
      </c>
      <c r="R2864" s="225">
        <f>Q2864*H2864</f>
        <v>0.14557425999999998</v>
      </c>
      <c r="S2864" s="225">
        <v>0</v>
      </c>
      <c r="T2864" s="226">
        <f>S2864*H2864</f>
        <v>0</v>
      </c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R2864" s="227" t="s">
        <v>643</v>
      </c>
      <c r="AT2864" s="227" t="s">
        <v>572</v>
      </c>
      <c r="AU2864" s="227" t="s">
        <v>93</v>
      </c>
      <c r="AY2864" s="20" t="s">
        <v>224</v>
      </c>
      <c r="BE2864" s="228">
        <f>IF(N2864="základní",J2864,0)</f>
        <v>0</v>
      </c>
      <c r="BF2864" s="228">
        <f>IF(N2864="snížená",J2864,0)</f>
        <v>0</v>
      </c>
      <c r="BG2864" s="228">
        <f>IF(N2864="zákl. přenesená",J2864,0)</f>
        <v>0</v>
      </c>
      <c r="BH2864" s="228">
        <f>IF(N2864="sníž. přenesená",J2864,0)</f>
        <v>0</v>
      </c>
      <c r="BI2864" s="228">
        <f>IF(N2864="nulová",J2864,0)</f>
        <v>0</v>
      </c>
      <c r="BJ2864" s="20" t="s">
        <v>93</v>
      </c>
      <c r="BK2864" s="228">
        <f>ROUND(I2864*H2864,2)</f>
        <v>0</v>
      </c>
      <c r="BL2864" s="20" t="s">
        <v>544</v>
      </c>
      <c r="BM2864" s="227" t="s">
        <v>2857</v>
      </c>
    </row>
    <row r="2865" s="14" customFormat="1">
      <c r="A2865" s="14"/>
      <c r="B2865" s="246"/>
      <c r="C2865" s="247"/>
      <c r="D2865" s="231" t="s">
        <v>268</v>
      </c>
      <c r="E2865" s="248" t="s">
        <v>19</v>
      </c>
      <c r="F2865" s="249" t="s">
        <v>2858</v>
      </c>
      <c r="G2865" s="247"/>
      <c r="H2865" s="248" t="s">
        <v>19</v>
      </c>
      <c r="I2865" s="250"/>
      <c r="J2865" s="247"/>
      <c r="K2865" s="247"/>
      <c r="L2865" s="251"/>
      <c r="M2865" s="252"/>
      <c r="N2865" s="253"/>
      <c r="O2865" s="253"/>
      <c r="P2865" s="253"/>
      <c r="Q2865" s="253"/>
      <c r="R2865" s="253"/>
      <c r="S2865" s="253"/>
      <c r="T2865" s="25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5" t="s">
        <v>268</v>
      </c>
      <c r="AU2865" s="255" t="s">
        <v>93</v>
      </c>
      <c r="AV2865" s="14" t="s">
        <v>82</v>
      </c>
      <c r="AW2865" s="14" t="s">
        <v>34</v>
      </c>
      <c r="AX2865" s="14" t="s">
        <v>74</v>
      </c>
      <c r="AY2865" s="255" t="s">
        <v>224</v>
      </c>
    </row>
    <row r="2866" s="13" customFormat="1">
      <c r="A2866" s="13"/>
      <c r="B2866" s="229"/>
      <c r="C2866" s="230"/>
      <c r="D2866" s="231" t="s">
        <v>268</v>
      </c>
      <c r="E2866" s="232" t="s">
        <v>19</v>
      </c>
      <c r="F2866" s="233" t="s">
        <v>2859</v>
      </c>
      <c r="G2866" s="230"/>
      <c r="H2866" s="234">
        <v>1119.8019999999999</v>
      </c>
      <c r="I2866" s="235"/>
      <c r="J2866" s="230"/>
      <c r="K2866" s="230"/>
      <c r="L2866" s="236"/>
      <c r="M2866" s="237"/>
      <c r="N2866" s="238"/>
      <c r="O2866" s="238"/>
      <c r="P2866" s="238"/>
      <c r="Q2866" s="238"/>
      <c r="R2866" s="238"/>
      <c r="S2866" s="238"/>
      <c r="T2866" s="239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0" t="s">
        <v>268</v>
      </c>
      <c r="AU2866" s="240" t="s">
        <v>93</v>
      </c>
      <c r="AV2866" s="13" t="s">
        <v>93</v>
      </c>
      <c r="AW2866" s="13" t="s">
        <v>34</v>
      </c>
      <c r="AX2866" s="13" t="s">
        <v>82</v>
      </c>
      <c r="AY2866" s="240" t="s">
        <v>224</v>
      </c>
    </row>
    <row r="2867" s="2" customFormat="1" ht="33" customHeight="1">
      <c r="A2867" s="41"/>
      <c r="B2867" s="42"/>
      <c r="C2867" s="216" t="s">
        <v>2860</v>
      </c>
      <c r="D2867" s="216" t="s">
        <v>227</v>
      </c>
      <c r="E2867" s="217" t="s">
        <v>2861</v>
      </c>
      <c r="F2867" s="218" t="s">
        <v>2862</v>
      </c>
      <c r="G2867" s="219" t="s">
        <v>266</v>
      </c>
      <c r="H2867" s="220">
        <v>539.21000000000004</v>
      </c>
      <c r="I2867" s="221"/>
      <c r="J2867" s="222">
        <f>ROUND(I2867*H2867,2)</f>
        <v>0</v>
      </c>
      <c r="K2867" s="218" t="s">
        <v>312</v>
      </c>
      <c r="L2867" s="47"/>
      <c r="M2867" s="223" t="s">
        <v>19</v>
      </c>
      <c r="N2867" s="224" t="s">
        <v>46</v>
      </c>
      <c r="O2867" s="87"/>
      <c r="P2867" s="225">
        <f>O2867*H2867</f>
        <v>0</v>
      </c>
      <c r="Q2867" s="225">
        <v>0</v>
      </c>
      <c r="R2867" s="225">
        <f>Q2867*H2867</f>
        <v>0</v>
      </c>
      <c r="S2867" s="225">
        <v>0</v>
      </c>
      <c r="T2867" s="226">
        <f>S2867*H2867</f>
        <v>0</v>
      </c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R2867" s="227" t="s">
        <v>544</v>
      </c>
      <c r="AT2867" s="227" t="s">
        <v>227</v>
      </c>
      <c r="AU2867" s="227" t="s">
        <v>93</v>
      </c>
      <c r="AY2867" s="20" t="s">
        <v>224</v>
      </c>
      <c r="BE2867" s="228">
        <f>IF(N2867="základní",J2867,0)</f>
        <v>0</v>
      </c>
      <c r="BF2867" s="228">
        <f>IF(N2867="snížená",J2867,0)</f>
        <v>0</v>
      </c>
      <c r="BG2867" s="228">
        <f>IF(N2867="zákl. přenesená",J2867,0)</f>
        <v>0</v>
      </c>
      <c r="BH2867" s="228">
        <f>IF(N2867="sníž. přenesená",J2867,0)</f>
        <v>0</v>
      </c>
      <c r="BI2867" s="228">
        <f>IF(N2867="nulová",J2867,0)</f>
        <v>0</v>
      </c>
      <c r="BJ2867" s="20" t="s">
        <v>93</v>
      </c>
      <c r="BK2867" s="228">
        <f>ROUND(I2867*H2867,2)</f>
        <v>0</v>
      </c>
      <c r="BL2867" s="20" t="s">
        <v>544</v>
      </c>
      <c r="BM2867" s="227" t="s">
        <v>2863</v>
      </c>
    </row>
    <row r="2868" s="2" customFormat="1">
      <c r="A2868" s="41"/>
      <c r="B2868" s="42"/>
      <c r="C2868" s="43"/>
      <c r="D2868" s="267" t="s">
        <v>314</v>
      </c>
      <c r="E2868" s="43"/>
      <c r="F2868" s="268" t="s">
        <v>2864</v>
      </c>
      <c r="G2868" s="43"/>
      <c r="H2868" s="43"/>
      <c r="I2868" s="269"/>
      <c r="J2868" s="43"/>
      <c r="K2868" s="43"/>
      <c r="L2868" s="47"/>
      <c r="M2868" s="270"/>
      <c r="N2868" s="271"/>
      <c r="O2868" s="87"/>
      <c r="P2868" s="87"/>
      <c r="Q2868" s="87"/>
      <c r="R2868" s="87"/>
      <c r="S2868" s="87"/>
      <c r="T2868" s="88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T2868" s="20" t="s">
        <v>314</v>
      </c>
      <c r="AU2868" s="20" t="s">
        <v>93</v>
      </c>
    </row>
    <row r="2869" s="14" customFormat="1">
      <c r="A2869" s="14"/>
      <c r="B2869" s="246"/>
      <c r="C2869" s="247"/>
      <c r="D2869" s="231" t="s">
        <v>268</v>
      </c>
      <c r="E2869" s="248" t="s">
        <v>19</v>
      </c>
      <c r="F2869" s="249" t="s">
        <v>1921</v>
      </c>
      <c r="G2869" s="247"/>
      <c r="H2869" s="248" t="s">
        <v>19</v>
      </c>
      <c r="I2869" s="250"/>
      <c r="J2869" s="247"/>
      <c r="K2869" s="247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268</v>
      </c>
      <c r="AU2869" s="255" t="s">
        <v>93</v>
      </c>
      <c r="AV2869" s="14" t="s">
        <v>82</v>
      </c>
      <c r="AW2869" s="14" t="s">
        <v>34</v>
      </c>
      <c r="AX2869" s="14" t="s">
        <v>74</v>
      </c>
      <c r="AY2869" s="255" t="s">
        <v>224</v>
      </c>
    </row>
    <row r="2870" s="14" customFormat="1">
      <c r="A2870" s="14"/>
      <c r="B2870" s="246"/>
      <c r="C2870" s="247"/>
      <c r="D2870" s="231" t="s">
        <v>268</v>
      </c>
      <c r="E2870" s="248" t="s">
        <v>19</v>
      </c>
      <c r="F2870" s="249" t="s">
        <v>2755</v>
      </c>
      <c r="G2870" s="247"/>
      <c r="H2870" s="248" t="s">
        <v>19</v>
      </c>
      <c r="I2870" s="250"/>
      <c r="J2870" s="247"/>
      <c r="K2870" s="247"/>
      <c r="L2870" s="251"/>
      <c r="M2870" s="252"/>
      <c r="N2870" s="253"/>
      <c r="O2870" s="253"/>
      <c r="P2870" s="253"/>
      <c r="Q2870" s="253"/>
      <c r="R2870" s="253"/>
      <c r="S2870" s="253"/>
      <c r="T2870" s="25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5" t="s">
        <v>268</v>
      </c>
      <c r="AU2870" s="255" t="s">
        <v>93</v>
      </c>
      <c r="AV2870" s="14" t="s">
        <v>82</v>
      </c>
      <c r="AW2870" s="14" t="s">
        <v>34</v>
      </c>
      <c r="AX2870" s="14" t="s">
        <v>74</v>
      </c>
      <c r="AY2870" s="255" t="s">
        <v>224</v>
      </c>
    </row>
    <row r="2871" s="13" customFormat="1">
      <c r="A2871" s="13"/>
      <c r="B2871" s="229"/>
      <c r="C2871" s="230"/>
      <c r="D2871" s="231" t="s">
        <v>268</v>
      </c>
      <c r="E2871" s="232" t="s">
        <v>19</v>
      </c>
      <c r="F2871" s="233" t="s">
        <v>2756</v>
      </c>
      <c r="G2871" s="230"/>
      <c r="H2871" s="234">
        <v>566.56899999999996</v>
      </c>
      <c r="I2871" s="235"/>
      <c r="J2871" s="230"/>
      <c r="K2871" s="230"/>
      <c r="L2871" s="236"/>
      <c r="M2871" s="237"/>
      <c r="N2871" s="238"/>
      <c r="O2871" s="238"/>
      <c r="P2871" s="238"/>
      <c r="Q2871" s="238"/>
      <c r="R2871" s="238"/>
      <c r="S2871" s="238"/>
      <c r="T2871" s="239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0" t="s">
        <v>268</v>
      </c>
      <c r="AU2871" s="240" t="s">
        <v>93</v>
      </c>
      <c r="AV2871" s="13" t="s">
        <v>93</v>
      </c>
      <c r="AW2871" s="13" t="s">
        <v>34</v>
      </c>
      <c r="AX2871" s="13" t="s">
        <v>74</v>
      </c>
      <c r="AY2871" s="240" t="s">
        <v>224</v>
      </c>
    </row>
    <row r="2872" s="13" customFormat="1">
      <c r="A2872" s="13"/>
      <c r="B2872" s="229"/>
      <c r="C2872" s="230"/>
      <c r="D2872" s="231" t="s">
        <v>268</v>
      </c>
      <c r="E2872" s="232" t="s">
        <v>19</v>
      </c>
      <c r="F2872" s="233" t="s">
        <v>2757</v>
      </c>
      <c r="G2872" s="230"/>
      <c r="H2872" s="234">
        <v>-27.359000000000002</v>
      </c>
      <c r="I2872" s="235"/>
      <c r="J2872" s="230"/>
      <c r="K2872" s="230"/>
      <c r="L2872" s="236"/>
      <c r="M2872" s="237"/>
      <c r="N2872" s="238"/>
      <c r="O2872" s="238"/>
      <c r="P2872" s="238"/>
      <c r="Q2872" s="238"/>
      <c r="R2872" s="238"/>
      <c r="S2872" s="238"/>
      <c r="T2872" s="239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0" t="s">
        <v>268</v>
      </c>
      <c r="AU2872" s="240" t="s">
        <v>93</v>
      </c>
      <c r="AV2872" s="13" t="s">
        <v>93</v>
      </c>
      <c r="AW2872" s="13" t="s">
        <v>34</v>
      </c>
      <c r="AX2872" s="13" t="s">
        <v>74</v>
      </c>
      <c r="AY2872" s="240" t="s">
        <v>224</v>
      </c>
    </row>
    <row r="2873" s="16" customFormat="1">
      <c r="A2873" s="16"/>
      <c r="B2873" s="272"/>
      <c r="C2873" s="273"/>
      <c r="D2873" s="231" t="s">
        <v>268</v>
      </c>
      <c r="E2873" s="274" t="s">
        <v>19</v>
      </c>
      <c r="F2873" s="275" t="s">
        <v>351</v>
      </c>
      <c r="G2873" s="273"/>
      <c r="H2873" s="276">
        <v>539.21000000000004</v>
      </c>
      <c r="I2873" s="277"/>
      <c r="J2873" s="273"/>
      <c r="K2873" s="273"/>
      <c r="L2873" s="278"/>
      <c r="M2873" s="279"/>
      <c r="N2873" s="280"/>
      <c r="O2873" s="280"/>
      <c r="P2873" s="280"/>
      <c r="Q2873" s="280"/>
      <c r="R2873" s="280"/>
      <c r="S2873" s="280"/>
      <c r="T2873" s="281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T2873" s="282" t="s">
        <v>268</v>
      </c>
      <c r="AU2873" s="282" t="s">
        <v>93</v>
      </c>
      <c r="AV2873" s="16" t="s">
        <v>231</v>
      </c>
      <c r="AW2873" s="16" t="s">
        <v>34</v>
      </c>
      <c r="AX2873" s="16" t="s">
        <v>82</v>
      </c>
      <c r="AY2873" s="282" t="s">
        <v>224</v>
      </c>
    </row>
    <row r="2874" s="2" customFormat="1" ht="24.15" customHeight="1">
      <c r="A2874" s="41"/>
      <c r="B2874" s="42"/>
      <c r="C2874" s="286" t="s">
        <v>2865</v>
      </c>
      <c r="D2874" s="286" t="s">
        <v>572</v>
      </c>
      <c r="E2874" s="287" t="s">
        <v>2866</v>
      </c>
      <c r="F2874" s="288" t="s">
        <v>2867</v>
      </c>
      <c r="G2874" s="289" t="s">
        <v>266</v>
      </c>
      <c r="H2874" s="290">
        <v>566.17100000000005</v>
      </c>
      <c r="I2874" s="291"/>
      <c r="J2874" s="292">
        <f>ROUND(I2874*H2874,2)</f>
        <v>0</v>
      </c>
      <c r="K2874" s="288" t="s">
        <v>312</v>
      </c>
      <c r="L2874" s="293"/>
      <c r="M2874" s="294" t="s">
        <v>19</v>
      </c>
      <c r="N2874" s="295" t="s">
        <v>46</v>
      </c>
      <c r="O2874" s="87"/>
      <c r="P2874" s="225">
        <f>O2874*H2874</f>
        <v>0</v>
      </c>
      <c r="Q2874" s="225">
        <v>0.0040000000000000001</v>
      </c>
      <c r="R2874" s="225">
        <f>Q2874*H2874</f>
        <v>2.2646840000000004</v>
      </c>
      <c r="S2874" s="225">
        <v>0</v>
      </c>
      <c r="T2874" s="226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7" t="s">
        <v>643</v>
      </c>
      <c r="AT2874" s="227" t="s">
        <v>572</v>
      </c>
      <c r="AU2874" s="227" t="s">
        <v>93</v>
      </c>
      <c r="AY2874" s="20" t="s">
        <v>224</v>
      </c>
      <c r="BE2874" s="228">
        <f>IF(N2874="základní",J2874,0)</f>
        <v>0</v>
      </c>
      <c r="BF2874" s="228">
        <f>IF(N2874="snížená",J2874,0)</f>
        <v>0</v>
      </c>
      <c r="BG2874" s="228">
        <f>IF(N2874="zákl. přenesená",J2874,0)</f>
        <v>0</v>
      </c>
      <c r="BH2874" s="228">
        <f>IF(N2874="sníž. přenesená",J2874,0)</f>
        <v>0</v>
      </c>
      <c r="BI2874" s="228">
        <f>IF(N2874="nulová",J2874,0)</f>
        <v>0</v>
      </c>
      <c r="BJ2874" s="20" t="s">
        <v>93</v>
      </c>
      <c r="BK2874" s="228">
        <f>ROUND(I2874*H2874,2)</f>
        <v>0</v>
      </c>
      <c r="BL2874" s="20" t="s">
        <v>544</v>
      </c>
      <c r="BM2874" s="227" t="s">
        <v>2868</v>
      </c>
    </row>
    <row r="2875" s="13" customFormat="1">
      <c r="A2875" s="13"/>
      <c r="B2875" s="229"/>
      <c r="C2875" s="230"/>
      <c r="D2875" s="231" t="s">
        <v>268</v>
      </c>
      <c r="E2875" s="232" t="s">
        <v>19</v>
      </c>
      <c r="F2875" s="233" t="s">
        <v>2869</v>
      </c>
      <c r="G2875" s="230"/>
      <c r="H2875" s="234">
        <v>566.17100000000005</v>
      </c>
      <c r="I2875" s="235"/>
      <c r="J2875" s="230"/>
      <c r="K2875" s="230"/>
      <c r="L2875" s="236"/>
      <c r="M2875" s="237"/>
      <c r="N2875" s="238"/>
      <c r="O2875" s="238"/>
      <c r="P2875" s="238"/>
      <c r="Q2875" s="238"/>
      <c r="R2875" s="238"/>
      <c r="S2875" s="238"/>
      <c r="T2875" s="23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0" t="s">
        <v>268</v>
      </c>
      <c r="AU2875" s="240" t="s">
        <v>93</v>
      </c>
      <c r="AV2875" s="13" t="s">
        <v>93</v>
      </c>
      <c r="AW2875" s="13" t="s">
        <v>34</v>
      </c>
      <c r="AX2875" s="13" t="s">
        <v>82</v>
      </c>
      <c r="AY2875" s="240" t="s">
        <v>224</v>
      </c>
    </row>
    <row r="2876" s="2" customFormat="1" ht="37.8" customHeight="1">
      <c r="A2876" s="41"/>
      <c r="B2876" s="42"/>
      <c r="C2876" s="216" t="s">
        <v>2870</v>
      </c>
      <c r="D2876" s="216" t="s">
        <v>227</v>
      </c>
      <c r="E2876" s="217" t="s">
        <v>2871</v>
      </c>
      <c r="F2876" s="218" t="s">
        <v>2872</v>
      </c>
      <c r="G2876" s="219" t="s">
        <v>266</v>
      </c>
      <c r="H2876" s="220">
        <v>1006.235</v>
      </c>
      <c r="I2876" s="221"/>
      <c r="J2876" s="222">
        <f>ROUND(I2876*H2876,2)</f>
        <v>0</v>
      </c>
      <c r="K2876" s="218" t="s">
        <v>312</v>
      </c>
      <c r="L2876" s="47"/>
      <c r="M2876" s="223" t="s">
        <v>19</v>
      </c>
      <c r="N2876" s="224" t="s">
        <v>46</v>
      </c>
      <c r="O2876" s="87"/>
      <c r="P2876" s="225">
        <f>O2876*H2876</f>
        <v>0</v>
      </c>
      <c r="Q2876" s="225">
        <v>0</v>
      </c>
      <c r="R2876" s="225">
        <f>Q2876*H2876</f>
        <v>0</v>
      </c>
      <c r="S2876" s="225">
        <v>0</v>
      </c>
      <c r="T2876" s="226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27" t="s">
        <v>544</v>
      </c>
      <c r="AT2876" s="227" t="s">
        <v>227</v>
      </c>
      <c r="AU2876" s="227" t="s">
        <v>93</v>
      </c>
      <c r="AY2876" s="20" t="s">
        <v>224</v>
      </c>
      <c r="BE2876" s="228">
        <f>IF(N2876="základní",J2876,0)</f>
        <v>0</v>
      </c>
      <c r="BF2876" s="228">
        <f>IF(N2876="snížená",J2876,0)</f>
        <v>0</v>
      </c>
      <c r="BG2876" s="228">
        <f>IF(N2876="zákl. přenesená",J2876,0)</f>
        <v>0</v>
      </c>
      <c r="BH2876" s="228">
        <f>IF(N2876="sníž. přenesená",J2876,0)</f>
        <v>0</v>
      </c>
      <c r="BI2876" s="228">
        <f>IF(N2876="nulová",J2876,0)</f>
        <v>0</v>
      </c>
      <c r="BJ2876" s="20" t="s">
        <v>93</v>
      </c>
      <c r="BK2876" s="228">
        <f>ROUND(I2876*H2876,2)</f>
        <v>0</v>
      </c>
      <c r="BL2876" s="20" t="s">
        <v>544</v>
      </c>
      <c r="BM2876" s="227" t="s">
        <v>2873</v>
      </c>
    </row>
    <row r="2877" s="2" customFormat="1">
      <c r="A2877" s="41"/>
      <c r="B2877" s="42"/>
      <c r="C2877" s="43"/>
      <c r="D2877" s="267" t="s">
        <v>314</v>
      </c>
      <c r="E2877" s="43"/>
      <c r="F2877" s="268" t="s">
        <v>2874</v>
      </c>
      <c r="G2877" s="43"/>
      <c r="H2877" s="43"/>
      <c r="I2877" s="269"/>
      <c r="J2877" s="43"/>
      <c r="K2877" s="43"/>
      <c r="L2877" s="47"/>
      <c r="M2877" s="270"/>
      <c r="N2877" s="271"/>
      <c r="O2877" s="87"/>
      <c r="P2877" s="87"/>
      <c r="Q2877" s="87"/>
      <c r="R2877" s="87"/>
      <c r="S2877" s="87"/>
      <c r="T2877" s="88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20" t="s">
        <v>314</v>
      </c>
      <c r="AU2877" s="20" t="s">
        <v>93</v>
      </c>
    </row>
    <row r="2878" s="14" customFormat="1">
      <c r="A2878" s="14"/>
      <c r="B2878" s="246"/>
      <c r="C2878" s="247"/>
      <c r="D2878" s="231" t="s">
        <v>268</v>
      </c>
      <c r="E2878" s="248" t="s">
        <v>19</v>
      </c>
      <c r="F2878" s="249" t="s">
        <v>1921</v>
      </c>
      <c r="G2878" s="247"/>
      <c r="H2878" s="248" t="s">
        <v>19</v>
      </c>
      <c r="I2878" s="250"/>
      <c r="J2878" s="247"/>
      <c r="K2878" s="247"/>
      <c r="L2878" s="251"/>
      <c r="M2878" s="252"/>
      <c r="N2878" s="253"/>
      <c r="O2878" s="253"/>
      <c r="P2878" s="253"/>
      <c r="Q2878" s="253"/>
      <c r="R2878" s="253"/>
      <c r="S2878" s="253"/>
      <c r="T2878" s="25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5" t="s">
        <v>268</v>
      </c>
      <c r="AU2878" s="255" t="s">
        <v>93</v>
      </c>
      <c r="AV2878" s="14" t="s">
        <v>82</v>
      </c>
      <c r="AW2878" s="14" t="s">
        <v>34</v>
      </c>
      <c r="AX2878" s="14" t="s">
        <v>74</v>
      </c>
      <c r="AY2878" s="255" t="s">
        <v>224</v>
      </c>
    </row>
    <row r="2879" s="14" customFormat="1">
      <c r="A2879" s="14"/>
      <c r="B2879" s="246"/>
      <c r="C2879" s="247"/>
      <c r="D2879" s="231" t="s">
        <v>268</v>
      </c>
      <c r="E2879" s="248" t="s">
        <v>19</v>
      </c>
      <c r="F2879" s="249" t="s">
        <v>2755</v>
      </c>
      <c r="G2879" s="247"/>
      <c r="H2879" s="248" t="s">
        <v>19</v>
      </c>
      <c r="I2879" s="250"/>
      <c r="J2879" s="247"/>
      <c r="K2879" s="247"/>
      <c r="L2879" s="251"/>
      <c r="M2879" s="252"/>
      <c r="N2879" s="253"/>
      <c r="O2879" s="253"/>
      <c r="P2879" s="253"/>
      <c r="Q2879" s="253"/>
      <c r="R2879" s="253"/>
      <c r="S2879" s="253"/>
      <c r="T2879" s="25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5" t="s">
        <v>268</v>
      </c>
      <c r="AU2879" s="255" t="s">
        <v>93</v>
      </c>
      <c r="AV2879" s="14" t="s">
        <v>82</v>
      </c>
      <c r="AW2879" s="14" t="s">
        <v>34</v>
      </c>
      <c r="AX2879" s="14" t="s">
        <v>74</v>
      </c>
      <c r="AY2879" s="255" t="s">
        <v>224</v>
      </c>
    </row>
    <row r="2880" s="13" customFormat="1">
      <c r="A2880" s="13"/>
      <c r="B2880" s="229"/>
      <c r="C2880" s="230"/>
      <c r="D2880" s="231" t="s">
        <v>268</v>
      </c>
      <c r="E2880" s="232" t="s">
        <v>19</v>
      </c>
      <c r="F2880" s="233" t="s">
        <v>2756</v>
      </c>
      <c r="G2880" s="230"/>
      <c r="H2880" s="234">
        <v>566.56899999999996</v>
      </c>
      <c r="I2880" s="235"/>
      <c r="J2880" s="230"/>
      <c r="K2880" s="230"/>
      <c r="L2880" s="236"/>
      <c r="M2880" s="237"/>
      <c r="N2880" s="238"/>
      <c r="O2880" s="238"/>
      <c r="P2880" s="238"/>
      <c r="Q2880" s="238"/>
      <c r="R2880" s="238"/>
      <c r="S2880" s="238"/>
      <c r="T2880" s="23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0" t="s">
        <v>268</v>
      </c>
      <c r="AU2880" s="240" t="s">
        <v>93</v>
      </c>
      <c r="AV2880" s="13" t="s">
        <v>93</v>
      </c>
      <c r="AW2880" s="13" t="s">
        <v>34</v>
      </c>
      <c r="AX2880" s="13" t="s">
        <v>74</v>
      </c>
      <c r="AY2880" s="240" t="s">
        <v>224</v>
      </c>
    </row>
    <row r="2881" s="13" customFormat="1">
      <c r="A2881" s="13"/>
      <c r="B2881" s="229"/>
      <c r="C2881" s="230"/>
      <c r="D2881" s="231" t="s">
        <v>268</v>
      </c>
      <c r="E2881" s="232" t="s">
        <v>19</v>
      </c>
      <c r="F2881" s="233" t="s">
        <v>2757</v>
      </c>
      <c r="G2881" s="230"/>
      <c r="H2881" s="234">
        <v>-27.359000000000002</v>
      </c>
      <c r="I2881" s="235"/>
      <c r="J2881" s="230"/>
      <c r="K2881" s="230"/>
      <c r="L2881" s="236"/>
      <c r="M2881" s="237"/>
      <c r="N2881" s="238"/>
      <c r="O2881" s="238"/>
      <c r="P2881" s="238"/>
      <c r="Q2881" s="238"/>
      <c r="R2881" s="238"/>
      <c r="S2881" s="238"/>
      <c r="T2881" s="239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40" t="s">
        <v>268</v>
      </c>
      <c r="AU2881" s="240" t="s">
        <v>93</v>
      </c>
      <c r="AV2881" s="13" t="s">
        <v>93</v>
      </c>
      <c r="AW2881" s="13" t="s">
        <v>34</v>
      </c>
      <c r="AX2881" s="13" t="s">
        <v>74</v>
      </c>
      <c r="AY2881" s="240" t="s">
        <v>224</v>
      </c>
    </row>
    <row r="2882" s="14" customFormat="1">
      <c r="A2882" s="14"/>
      <c r="B2882" s="246"/>
      <c r="C2882" s="247"/>
      <c r="D2882" s="231" t="s">
        <v>268</v>
      </c>
      <c r="E2882" s="248" t="s">
        <v>19</v>
      </c>
      <c r="F2882" s="249" t="s">
        <v>2840</v>
      </c>
      <c r="G2882" s="247"/>
      <c r="H2882" s="248" t="s">
        <v>19</v>
      </c>
      <c r="I2882" s="250"/>
      <c r="J2882" s="247"/>
      <c r="K2882" s="247"/>
      <c r="L2882" s="251"/>
      <c r="M2882" s="252"/>
      <c r="N2882" s="253"/>
      <c r="O2882" s="253"/>
      <c r="P2882" s="253"/>
      <c r="Q2882" s="253"/>
      <c r="R2882" s="253"/>
      <c r="S2882" s="253"/>
      <c r="T2882" s="25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5" t="s">
        <v>268</v>
      </c>
      <c r="AU2882" s="255" t="s">
        <v>93</v>
      </c>
      <c r="AV2882" s="14" t="s">
        <v>82</v>
      </c>
      <c r="AW2882" s="14" t="s">
        <v>34</v>
      </c>
      <c r="AX2882" s="14" t="s">
        <v>74</v>
      </c>
      <c r="AY2882" s="255" t="s">
        <v>224</v>
      </c>
    </row>
    <row r="2883" s="13" customFormat="1">
      <c r="A2883" s="13"/>
      <c r="B2883" s="229"/>
      <c r="C2883" s="230"/>
      <c r="D2883" s="231" t="s">
        <v>268</v>
      </c>
      <c r="E2883" s="232" t="s">
        <v>19</v>
      </c>
      <c r="F2883" s="233" t="s">
        <v>2850</v>
      </c>
      <c r="G2883" s="230"/>
      <c r="H2883" s="234">
        <v>64.085999999999999</v>
      </c>
      <c r="I2883" s="235"/>
      <c r="J2883" s="230"/>
      <c r="K2883" s="230"/>
      <c r="L2883" s="236"/>
      <c r="M2883" s="237"/>
      <c r="N2883" s="238"/>
      <c r="O2883" s="238"/>
      <c r="P2883" s="238"/>
      <c r="Q2883" s="238"/>
      <c r="R2883" s="238"/>
      <c r="S2883" s="238"/>
      <c r="T2883" s="23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0" t="s">
        <v>268</v>
      </c>
      <c r="AU2883" s="240" t="s">
        <v>93</v>
      </c>
      <c r="AV2883" s="13" t="s">
        <v>93</v>
      </c>
      <c r="AW2883" s="13" t="s">
        <v>34</v>
      </c>
      <c r="AX2883" s="13" t="s">
        <v>74</v>
      </c>
      <c r="AY2883" s="240" t="s">
        <v>224</v>
      </c>
    </row>
    <row r="2884" s="14" customFormat="1">
      <c r="A2884" s="14"/>
      <c r="B2884" s="246"/>
      <c r="C2884" s="247"/>
      <c r="D2884" s="231" t="s">
        <v>268</v>
      </c>
      <c r="E2884" s="248" t="s">
        <v>19</v>
      </c>
      <c r="F2884" s="249" t="s">
        <v>2851</v>
      </c>
      <c r="G2884" s="247"/>
      <c r="H2884" s="248" t="s">
        <v>19</v>
      </c>
      <c r="I2884" s="250"/>
      <c r="J2884" s="247"/>
      <c r="K2884" s="247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268</v>
      </c>
      <c r="AU2884" s="255" t="s">
        <v>93</v>
      </c>
      <c r="AV2884" s="14" t="s">
        <v>82</v>
      </c>
      <c r="AW2884" s="14" t="s">
        <v>34</v>
      </c>
      <c r="AX2884" s="14" t="s">
        <v>74</v>
      </c>
      <c r="AY2884" s="255" t="s">
        <v>224</v>
      </c>
    </row>
    <row r="2885" s="13" customFormat="1">
      <c r="A2885" s="13"/>
      <c r="B2885" s="229"/>
      <c r="C2885" s="230"/>
      <c r="D2885" s="231" t="s">
        <v>268</v>
      </c>
      <c r="E2885" s="232" t="s">
        <v>19</v>
      </c>
      <c r="F2885" s="233" t="s">
        <v>2852</v>
      </c>
      <c r="G2885" s="230"/>
      <c r="H2885" s="234">
        <v>405.49099999999999</v>
      </c>
      <c r="I2885" s="235"/>
      <c r="J2885" s="230"/>
      <c r="K2885" s="230"/>
      <c r="L2885" s="236"/>
      <c r="M2885" s="237"/>
      <c r="N2885" s="238"/>
      <c r="O2885" s="238"/>
      <c r="P2885" s="238"/>
      <c r="Q2885" s="238"/>
      <c r="R2885" s="238"/>
      <c r="S2885" s="238"/>
      <c r="T2885" s="239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0" t="s">
        <v>268</v>
      </c>
      <c r="AU2885" s="240" t="s">
        <v>93</v>
      </c>
      <c r="AV2885" s="13" t="s">
        <v>93</v>
      </c>
      <c r="AW2885" s="13" t="s">
        <v>34</v>
      </c>
      <c r="AX2885" s="13" t="s">
        <v>74</v>
      </c>
      <c r="AY2885" s="240" t="s">
        <v>224</v>
      </c>
    </row>
    <row r="2886" s="13" customFormat="1">
      <c r="A2886" s="13"/>
      <c r="B2886" s="229"/>
      <c r="C2886" s="230"/>
      <c r="D2886" s="231" t="s">
        <v>268</v>
      </c>
      <c r="E2886" s="232" t="s">
        <v>19</v>
      </c>
      <c r="F2886" s="233" t="s">
        <v>2853</v>
      </c>
      <c r="G2886" s="230"/>
      <c r="H2886" s="234">
        <v>-35.045999999999999</v>
      </c>
      <c r="I2886" s="235"/>
      <c r="J2886" s="230"/>
      <c r="K2886" s="230"/>
      <c r="L2886" s="236"/>
      <c r="M2886" s="237"/>
      <c r="N2886" s="238"/>
      <c r="O2886" s="238"/>
      <c r="P2886" s="238"/>
      <c r="Q2886" s="238"/>
      <c r="R2886" s="238"/>
      <c r="S2886" s="238"/>
      <c r="T2886" s="239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0" t="s">
        <v>268</v>
      </c>
      <c r="AU2886" s="240" t="s">
        <v>93</v>
      </c>
      <c r="AV2886" s="13" t="s">
        <v>93</v>
      </c>
      <c r="AW2886" s="13" t="s">
        <v>34</v>
      </c>
      <c r="AX2886" s="13" t="s">
        <v>74</v>
      </c>
      <c r="AY2886" s="240" t="s">
        <v>224</v>
      </c>
    </row>
    <row r="2887" s="14" customFormat="1">
      <c r="A2887" s="14"/>
      <c r="B2887" s="246"/>
      <c r="C2887" s="247"/>
      <c r="D2887" s="231" t="s">
        <v>268</v>
      </c>
      <c r="E2887" s="248" t="s">
        <v>19</v>
      </c>
      <c r="F2887" s="249" t="s">
        <v>998</v>
      </c>
      <c r="G2887" s="247"/>
      <c r="H2887" s="248" t="s">
        <v>19</v>
      </c>
      <c r="I2887" s="250"/>
      <c r="J2887" s="247"/>
      <c r="K2887" s="247"/>
      <c r="L2887" s="251"/>
      <c r="M2887" s="252"/>
      <c r="N2887" s="253"/>
      <c r="O2887" s="253"/>
      <c r="P2887" s="253"/>
      <c r="Q2887" s="253"/>
      <c r="R2887" s="253"/>
      <c r="S2887" s="253"/>
      <c r="T2887" s="25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T2887" s="255" t="s">
        <v>268</v>
      </c>
      <c r="AU2887" s="255" t="s">
        <v>93</v>
      </c>
      <c r="AV2887" s="14" t="s">
        <v>82</v>
      </c>
      <c r="AW2887" s="14" t="s">
        <v>34</v>
      </c>
      <c r="AX2887" s="14" t="s">
        <v>74</v>
      </c>
      <c r="AY2887" s="255" t="s">
        <v>224</v>
      </c>
    </row>
    <row r="2888" s="13" customFormat="1">
      <c r="A2888" s="13"/>
      <c r="B2888" s="229"/>
      <c r="C2888" s="230"/>
      <c r="D2888" s="231" t="s">
        <v>268</v>
      </c>
      <c r="E2888" s="232" t="s">
        <v>19</v>
      </c>
      <c r="F2888" s="233" t="s">
        <v>2809</v>
      </c>
      <c r="G2888" s="230"/>
      <c r="H2888" s="234">
        <v>32.494</v>
      </c>
      <c r="I2888" s="235"/>
      <c r="J2888" s="230"/>
      <c r="K2888" s="230"/>
      <c r="L2888" s="236"/>
      <c r="M2888" s="237"/>
      <c r="N2888" s="238"/>
      <c r="O2888" s="238"/>
      <c r="P2888" s="238"/>
      <c r="Q2888" s="238"/>
      <c r="R2888" s="238"/>
      <c r="S2888" s="238"/>
      <c r="T2888" s="23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0" t="s">
        <v>268</v>
      </c>
      <c r="AU2888" s="240" t="s">
        <v>93</v>
      </c>
      <c r="AV2888" s="13" t="s">
        <v>93</v>
      </c>
      <c r="AW2888" s="13" t="s">
        <v>34</v>
      </c>
      <c r="AX2888" s="13" t="s">
        <v>74</v>
      </c>
      <c r="AY2888" s="240" t="s">
        <v>224</v>
      </c>
    </row>
    <row r="2889" s="16" customFormat="1">
      <c r="A2889" s="16"/>
      <c r="B2889" s="272"/>
      <c r="C2889" s="273"/>
      <c r="D2889" s="231" t="s">
        <v>268</v>
      </c>
      <c r="E2889" s="274" t="s">
        <v>19</v>
      </c>
      <c r="F2889" s="275" t="s">
        <v>351</v>
      </c>
      <c r="G2889" s="273"/>
      <c r="H2889" s="276">
        <v>1006.235</v>
      </c>
      <c r="I2889" s="277"/>
      <c r="J2889" s="273"/>
      <c r="K2889" s="273"/>
      <c r="L2889" s="278"/>
      <c r="M2889" s="279"/>
      <c r="N2889" s="280"/>
      <c r="O2889" s="280"/>
      <c r="P2889" s="280"/>
      <c r="Q2889" s="280"/>
      <c r="R2889" s="280"/>
      <c r="S2889" s="280"/>
      <c r="T2889" s="281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T2889" s="282" t="s">
        <v>268</v>
      </c>
      <c r="AU2889" s="282" t="s">
        <v>93</v>
      </c>
      <c r="AV2889" s="16" t="s">
        <v>231</v>
      </c>
      <c r="AW2889" s="16" t="s">
        <v>34</v>
      </c>
      <c r="AX2889" s="16" t="s">
        <v>82</v>
      </c>
      <c r="AY2889" s="282" t="s">
        <v>224</v>
      </c>
    </row>
    <row r="2890" s="2" customFormat="1" ht="37.8" customHeight="1">
      <c r="A2890" s="41"/>
      <c r="B2890" s="42"/>
      <c r="C2890" s="286" t="s">
        <v>2875</v>
      </c>
      <c r="D2890" s="286" t="s">
        <v>572</v>
      </c>
      <c r="E2890" s="287" t="s">
        <v>2876</v>
      </c>
      <c r="F2890" s="288" t="s">
        <v>2877</v>
      </c>
      <c r="G2890" s="289" t="s">
        <v>266</v>
      </c>
      <c r="H2890" s="290">
        <v>1157.1700000000001</v>
      </c>
      <c r="I2890" s="291"/>
      <c r="J2890" s="292">
        <f>ROUND(I2890*H2890,2)</f>
        <v>0</v>
      </c>
      <c r="K2890" s="288" t="s">
        <v>312</v>
      </c>
      <c r="L2890" s="293"/>
      <c r="M2890" s="294" t="s">
        <v>19</v>
      </c>
      <c r="N2890" s="295" t="s">
        <v>46</v>
      </c>
      <c r="O2890" s="87"/>
      <c r="P2890" s="225">
        <f>O2890*H2890</f>
        <v>0</v>
      </c>
      <c r="Q2890" s="225">
        <v>0.00080000000000000004</v>
      </c>
      <c r="R2890" s="225">
        <f>Q2890*H2890</f>
        <v>0.92573600000000011</v>
      </c>
      <c r="S2890" s="225">
        <v>0</v>
      </c>
      <c r="T2890" s="226">
        <f>S2890*H2890</f>
        <v>0</v>
      </c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R2890" s="227" t="s">
        <v>643</v>
      </c>
      <c r="AT2890" s="227" t="s">
        <v>572</v>
      </c>
      <c r="AU2890" s="227" t="s">
        <v>93</v>
      </c>
      <c r="AY2890" s="20" t="s">
        <v>224</v>
      </c>
      <c r="BE2890" s="228">
        <f>IF(N2890="základní",J2890,0)</f>
        <v>0</v>
      </c>
      <c r="BF2890" s="228">
        <f>IF(N2890="snížená",J2890,0)</f>
        <v>0</v>
      </c>
      <c r="BG2890" s="228">
        <f>IF(N2890="zákl. přenesená",J2890,0)</f>
        <v>0</v>
      </c>
      <c r="BH2890" s="228">
        <f>IF(N2890="sníž. přenesená",J2890,0)</f>
        <v>0</v>
      </c>
      <c r="BI2890" s="228">
        <f>IF(N2890="nulová",J2890,0)</f>
        <v>0</v>
      </c>
      <c r="BJ2890" s="20" t="s">
        <v>93</v>
      </c>
      <c r="BK2890" s="228">
        <f>ROUND(I2890*H2890,2)</f>
        <v>0</v>
      </c>
      <c r="BL2890" s="20" t="s">
        <v>544</v>
      </c>
      <c r="BM2890" s="227" t="s">
        <v>2878</v>
      </c>
    </row>
    <row r="2891" s="13" customFormat="1">
      <c r="A2891" s="13"/>
      <c r="B2891" s="229"/>
      <c r="C2891" s="230"/>
      <c r="D2891" s="231" t="s">
        <v>268</v>
      </c>
      <c r="E2891" s="232" t="s">
        <v>19</v>
      </c>
      <c r="F2891" s="233" t="s">
        <v>2879</v>
      </c>
      <c r="G2891" s="230"/>
      <c r="H2891" s="234">
        <v>1157.1700000000001</v>
      </c>
      <c r="I2891" s="235"/>
      <c r="J2891" s="230"/>
      <c r="K2891" s="230"/>
      <c r="L2891" s="236"/>
      <c r="M2891" s="237"/>
      <c r="N2891" s="238"/>
      <c r="O2891" s="238"/>
      <c r="P2891" s="238"/>
      <c r="Q2891" s="238"/>
      <c r="R2891" s="238"/>
      <c r="S2891" s="238"/>
      <c r="T2891" s="23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0" t="s">
        <v>268</v>
      </c>
      <c r="AU2891" s="240" t="s">
        <v>93</v>
      </c>
      <c r="AV2891" s="13" t="s">
        <v>93</v>
      </c>
      <c r="AW2891" s="13" t="s">
        <v>34</v>
      </c>
      <c r="AX2891" s="13" t="s">
        <v>82</v>
      </c>
      <c r="AY2891" s="240" t="s">
        <v>224</v>
      </c>
    </row>
    <row r="2892" s="2" customFormat="1" ht="33" customHeight="1">
      <c r="A2892" s="41"/>
      <c r="B2892" s="42"/>
      <c r="C2892" s="216" t="s">
        <v>2880</v>
      </c>
      <c r="D2892" s="216" t="s">
        <v>227</v>
      </c>
      <c r="E2892" s="217" t="s">
        <v>2881</v>
      </c>
      <c r="F2892" s="218" t="s">
        <v>2882</v>
      </c>
      <c r="G2892" s="219" t="s">
        <v>266</v>
      </c>
      <c r="H2892" s="220">
        <v>916.27499999999998</v>
      </c>
      <c r="I2892" s="221"/>
      <c r="J2892" s="222">
        <f>ROUND(I2892*H2892,2)</f>
        <v>0</v>
      </c>
      <c r="K2892" s="218" t="s">
        <v>312</v>
      </c>
      <c r="L2892" s="47"/>
      <c r="M2892" s="223" t="s">
        <v>19</v>
      </c>
      <c r="N2892" s="224" t="s">
        <v>46</v>
      </c>
      <c r="O2892" s="87"/>
      <c r="P2892" s="225">
        <f>O2892*H2892</f>
        <v>0</v>
      </c>
      <c r="Q2892" s="225">
        <v>0</v>
      </c>
      <c r="R2892" s="225">
        <f>Q2892*H2892</f>
        <v>0</v>
      </c>
      <c r="S2892" s="225">
        <v>0</v>
      </c>
      <c r="T2892" s="226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7" t="s">
        <v>544</v>
      </c>
      <c r="AT2892" s="227" t="s">
        <v>227</v>
      </c>
      <c r="AU2892" s="227" t="s">
        <v>93</v>
      </c>
      <c r="AY2892" s="20" t="s">
        <v>224</v>
      </c>
      <c r="BE2892" s="228">
        <f>IF(N2892="základní",J2892,0)</f>
        <v>0</v>
      </c>
      <c r="BF2892" s="228">
        <f>IF(N2892="snížená",J2892,0)</f>
        <v>0</v>
      </c>
      <c r="BG2892" s="228">
        <f>IF(N2892="zákl. přenesená",J2892,0)</f>
        <v>0</v>
      </c>
      <c r="BH2892" s="228">
        <f>IF(N2892="sníž. přenesená",J2892,0)</f>
        <v>0</v>
      </c>
      <c r="BI2892" s="228">
        <f>IF(N2892="nulová",J2892,0)</f>
        <v>0</v>
      </c>
      <c r="BJ2892" s="20" t="s">
        <v>93</v>
      </c>
      <c r="BK2892" s="228">
        <f>ROUND(I2892*H2892,2)</f>
        <v>0</v>
      </c>
      <c r="BL2892" s="20" t="s">
        <v>544</v>
      </c>
      <c r="BM2892" s="227" t="s">
        <v>2883</v>
      </c>
    </row>
    <row r="2893" s="2" customFormat="1">
      <c r="A2893" s="41"/>
      <c r="B2893" s="42"/>
      <c r="C2893" s="43"/>
      <c r="D2893" s="267" t="s">
        <v>314</v>
      </c>
      <c r="E2893" s="43"/>
      <c r="F2893" s="268" t="s">
        <v>2884</v>
      </c>
      <c r="G2893" s="43"/>
      <c r="H2893" s="43"/>
      <c r="I2893" s="269"/>
      <c r="J2893" s="43"/>
      <c r="K2893" s="43"/>
      <c r="L2893" s="47"/>
      <c r="M2893" s="270"/>
      <c r="N2893" s="271"/>
      <c r="O2893" s="87"/>
      <c r="P2893" s="87"/>
      <c r="Q2893" s="87"/>
      <c r="R2893" s="87"/>
      <c r="S2893" s="87"/>
      <c r="T2893" s="88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T2893" s="20" t="s">
        <v>314</v>
      </c>
      <c r="AU2893" s="20" t="s">
        <v>93</v>
      </c>
    </row>
    <row r="2894" s="14" customFormat="1">
      <c r="A2894" s="14"/>
      <c r="B2894" s="246"/>
      <c r="C2894" s="247"/>
      <c r="D2894" s="231" t="s">
        <v>268</v>
      </c>
      <c r="E2894" s="248" t="s">
        <v>19</v>
      </c>
      <c r="F2894" s="249" t="s">
        <v>1921</v>
      </c>
      <c r="G2894" s="247"/>
      <c r="H2894" s="248" t="s">
        <v>19</v>
      </c>
      <c r="I2894" s="250"/>
      <c r="J2894" s="247"/>
      <c r="K2894" s="247"/>
      <c r="L2894" s="251"/>
      <c r="M2894" s="252"/>
      <c r="N2894" s="253"/>
      <c r="O2894" s="253"/>
      <c r="P2894" s="253"/>
      <c r="Q2894" s="253"/>
      <c r="R2894" s="253"/>
      <c r="S2894" s="253"/>
      <c r="T2894" s="25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5" t="s">
        <v>268</v>
      </c>
      <c r="AU2894" s="255" t="s">
        <v>93</v>
      </c>
      <c r="AV2894" s="14" t="s">
        <v>82</v>
      </c>
      <c r="AW2894" s="14" t="s">
        <v>34</v>
      </c>
      <c r="AX2894" s="14" t="s">
        <v>74</v>
      </c>
      <c r="AY2894" s="255" t="s">
        <v>224</v>
      </c>
    </row>
    <row r="2895" s="13" customFormat="1">
      <c r="A2895" s="13"/>
      <c r="B2895" s="229"/>
      <c r="C2895" s="230"/>
      <c r="D2895" s="231" t="s">
        <v>268</v>
      </c>
      <c r="E2895" s="232" t="s">
        <v>19</v>
      </c>
      <c r="F2895" s="233" t="s">
        <v>2885</v>
      </c>
      <c r="G2895" s="230"/>
      <c r="H2895" s="234">
        <v>476.43099999999998</v>
      </c>
      <c r="I2895" s="235"/>
      <c r="J2895" s="230"/>
      <c r="K2895" s="230"/>
      <c r="L2895" s="236"/>
      <c r="M2895" s="237"/>
      <c r="N2895" s="238"/>
      <c r="O2895" s="238"/>
      <c r="P2895" s="238"/>
      <c r="Q2895" s="238"/>
      <c r="R2895" s="238"/>
      <c r="S2895" s="238"/>
      <c r="T2895" s="239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40" t="s">
        <v>268</v>
      </c>
      <c r="AU2895" s="240" t="s">
        <v>93</v>
      </c>
      <c r="AV2895" s="13" t="s">
        <v>93</v>
      </c>
      <c r="AW2895" s="13" t="s">
        <v>34</v>
      </c>
      <c r="AX2895" s="13" t="s">
        <v>74</v>
      </c>
      <c r="AY2895" s="240" t="s">
        <v>224</v>
      </c>
    </row>
    <row r="2896" s="14" customFormat="1">
      <c r="A2896" s="14"/>
      <c r="B2896" s="246"/>
      <c r="C2896" s="247"/>
      <c r="D2896" s="231" t="s">
        <v>268</v>
      </c>
      <c r="E2896" s="248" t="s">
        <v>19</v>
      </c>
      <c r="F2896" s="249" t="s">
        <v>2886</v>
      </c>
      <c r="G2896" s="247"/>
      <c r="H2896" s="248" t="s">
        <v>19</v>
      </c>
      <c r="I2896" s="250"/>
      <c r="J2896" s="247"/>
      <c r="K2896" s="247"/>
      <c r="L2896" s="251"/>
      <c r="M2896" s="252"/>
      <c r="N2896" s="253"/>
      <c r="O2896" s="253"/>
      <c r="P2896" s="253"/>
      <c r="Q2896" s="253"/>
      <c r="R2896" s="253"/>
      <c r="S2896" s="253"/>
      <c r="T2896" s="25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5" t="s">
        <v>268</v>
      </c>
      <c r="AU2896" s="255" t="s">
        <v>93</v>
      </c>
      <c r="AV2896" s="14" t="s">
        <v>82</v>
      </c>
      <c r="AW2896" s="14" t="s">
        <v>34</v>
      </c>
      <c r="AX2896" s="14" t="s">
        <v>74</v>
      </c>
      <c r="AY2896" s="255" t="s">
        <v>224</v>
      </c>
    </row>
    <row r="2897" s="13" customFormat="1">
      <c r="A2897" s="13"/>
      <c r="B2897" s="229"/>
      <c r="C2897" s="230"/>
      <c r="D2897" s="231" t="s">
        <v>268</v>
      </c>
      <c r="E2897" s="232" t="s">
        <v>19</v>
      </c>
      <c r="F2897" s="233" t="s">
        <v>2887</v>
      </c>
      <c r="G2897" s="230"/>
      <c r="H2897" s="234">
        <v>45.259</v>
      </c>
      <c r="I2897" s="235"/>
      <c r="J2897" s="230"/>
      <c r="K2897" s="230"/>
      <c r="L2897" s="236"/>
      <c r="M2897" s="237"/>
      <c r="N2897" s="238"/>
      <c r="O2897" s="238"/>
      <c r="P2897" s="238"/>
      <c r="Q2897" s="238"/>
      <c r="R2897" s="238"/>
      <c r="S2897" s="238"/>
      <c r="T2897" s="23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40" t="s">
        <v>268</v>
      </c>
      <c r="AU2897" s="240" t="s">
        <v>93</v>
      </c>
      <c r="AV2897" s="13" t="s">
        <v>93</v>
      </c>
      <c r="AW2897" s="13" t="s">
        <v>34</v>
      </c>
      <c r="AX2897" s="13" t="s">
        <v>74</v>
      </c>
      <c r="AY2897" s="240" t="s">
        <v>224</v>
      </c>
    </row>
    <row r="2898" s="14" customFormat="1">
      <c r="A2898" s="14"/>
      <c r="B2898" s="246"/>
      <c r="C2898" s="247"/>
      <c r="D2898" s="231" t="s">
        <v>268</v>
      </c>
      <c r="E2898" s="248" t="s">
        <v>19</v>
      </c>
      <c r="F2898" s="249" t="s">
        <v>2851</v>
      </c>
      <c r="G2898" s="247"/>
      <c r="H2898" s="248" t="s">
        <v>19</v>
      </c>
      <c r="I2898" s="250"/>
      <c r="J2898" s="247"/>
      <c r="K2898" s="247"/>
      <c r="L2898" s="251"/>
      <c r="M2898" s="252"/>
      <c r="N2898" s="253"/>
      <c r="O2898" s="253"/>
      <c r="P2898" s="253"/>
      <c r="Q2898" s="253"/>
      <c r="R2898" s="253"/>
      <c r="S2898" s="253"/>
      <c r="T2898" s="25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5" t="s">
        <v>268</v>
      </c>
      <c r="AU2898" s="255" t="s">
        <v>93</v>
      </c>
      <c r="AV2898" s="14" t="s">
        <v>82</v>
      </c>
      <c r="AW2898" s="14" t="s">
        <v>34</v>
      </c>
      <c r="AX2898" s="14" t="s">
        <v>74</v>
      </c>
      <c r="AY2898" s="255" t="s">
        <v>224</v>
      </c>
    </row>
    <row r="2899" s="13" customFormat="1">
      <c r="A2899" s="13"/>
      <c r="B2899" s="229"/>
      <c r="C2899" s="230"/>
      <c r="D2899" s="231" t="s">
        <v>268</v>
      </c>
      <c r="E2899" s="232" t="s">
        <v>19</v>
      </c>
      <c r="F2899" s="233" t="s">
        <v>2888</v>
      </c>
      <c r="G2899" s="230"/>
      <c r="H2899" s="234">
        <v>370.44499999999999</v>
      </c>
      <c r="I2899" s="235"/>
      <c r="J2899" s="230"/>
      <c r="K2899" s="230"/>
      <c r="L2899" s="236"/>
      <c r="M2899" s="237"/>
      <c r="N2899" s="238"/>
      <c r="O2899" s="238"/>
      <c r="P2899" s="238"/>
      <c r="Q2899" s="238"/>
      <c r="R2899" s="238"/>
      <c r="S2899" s="238"/>
      <c r="T2899" s="23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0" t="s">
        <v>268</v>
      </c>
      <c r="AU2899" s="240" t="s">
        <v>93</v>
      </c>
      <c r="AV2899" s="13" t="s">
        <v>93</v>
      </c>
      <c r="AW2899" s="13" t="s">
        <v>34</v>
      </c>
      <c r="AX2899" s="13" t="s">
        <v>74</v>
      </c>
      <c r="AY2899" s="240" t="s">
        <v>224</v>
      </c>
    </row>
    <row r="2900" s="14" customFormat="1">
      <c r="A2900" s="14"/>
      <c r="B2900" s="246"/>
      <c r="C2900" s="247"/>
      <c r="D2900" s="231" t="s">
        <v>268</v>
      </c>
      <c r="E2900" s="248" t="s">
        <v>19</v>
      </c>
      <c r="F2900" s="249" t="s">
        <v>998</v>
      </c>
      <c r="G2900" s="247"/>
      <c r="H2900" s="248" t="s">
        <v>19</v>
      </c>
      <c r="I2900" s="250"/>
      <c r="J2900" s="247"/>
      <c r="K2900" s="247"/>
      <c r="L2900" s="251"/>
      <c r="M2900" s="252"/>
      <c r="N2900" s="253"/>
      <c r="O2900" s="253"/>
      <c r="P2900" s="253"/>
      <c r="Q2900" s="253"/>
      <c r="R2900" s="253"/>
      <c r="S2900" s="253"/>
      <c r="T2900" s="25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5" t="s">
        <v>268</v>
      </c>
      <c r="AU2900" s="255" t="s">
        <v>93</v>
      </c>
      <c r="AV2900" s="14" t="s">
        <v>82</v>
      </c>
      <c r="AW2900" s="14" t="s">
        <v>34</v>
      </c>
      <c r="AX2900" s="14" t="s">
        <v>74</v>
      </c>
      <c r="AY2900" s="255" t="s">
        <v>224</v>
      </c>
    </row>
    <row r="2901" s="13" customFormat="1">
      <c r="A2901" s="13"/>
      <c r="B2901" s="229"/>
      <c r="C2901" s="230"/>
      <c r="D2901" s="231" t="s">
        <v>268</v>
      </c>
      <c r="E2901" s="232" t="s">
        <v>19</v>
      </c>
      <c r="F2901" s="233" t="s">
        <v>2889</v>
      </c>
      <c r="G2901" s="230"/>
      <c r="H2901" s="234">
        <v>24.140000000000001</v>
      </c>
      <c r="I2901" s="235"/>
      <c r="J2901" s="230"/>
      <c r="K2901" s="230"/>
      <c r="L2901" s="236"/>
      <c r="M2901" s="237"/>
      <c r="N2901" s="238"/>
      <c r="O2901" s="238"/>
      <c r="P2901" s="238"/>
      <c r="Q2901" s="238"/>
      <c r="R2901" s="238"/>
      <c r="S2901" s="238"/>
      <c r="T2901" s="23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0" t="s">
        <v>268</v>
      </c>
      <c r="AU2901" s="240" t="s">
        <v>93</v>
      </c>
      <c r="AV2901" s="13" t="s">
        <v>93</v>
      </c>
      <c r="AW2901" s="13" t="s">
        <v>34</v>
      </c>
      <c r="AX2901" s="13" t="s">
        <v>74</v>
      </c>
      <c r="AY2901" s="240" t="s">
        <v>224</v>
      </c>
    </row>
    <row r="2902" s="16" customFormat="1">
      <c r="A2902" s="16"/>
      <c r="B2902" s="272"/>
      <c r="C2902" s="273"/>
      <c r="D2902" s="231" t="s">
        <v>268</v>
      </c>
      <c r="E2902" s="274" t="s">
        <v>19</v>
      </c>
      <c r="F2902" s="275" t="s">
        <v>351</v>
      </c>
      <c r="G2902" s="273"/>
      <c r="H2902" s="276">
        <v>916.27499999999998</v>
      </c>
      <c r="I2902" s="277"/>
      <c r="J2902" s="273"/>
      <c r="K2902" s="273"/>
      <c r="L2902" s="278"/>
      <c r="M2902" s="279"/>
      <c r="N2902" s="280"/>
      <c r="O2902" s="280"/>
      <c r="P2902" s="280"/>
      <c r="Q2902" s="280"/>
      <c r="R2902" s="280"/>
      <c r="S2902" s="280"/>
      <c r="T2902" s="281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T2902" s="282" t="s">
        <v>268</v>
      </c>
      <c r="AU2902" s="282" t="s">
        <v>93</v>
      </c>
      <c r="AV2902" s="16" t="s">
        <v>231</v>
      </c>
      <c r="AW2902" s="16" t="s">
        <v>34</v>
      </c>
      <c r="AX2902" s="16" t="s">
        <v>82</v>
      </c>
      <c r="AY2902" s="282" t="s">
        <v>224</v>
      </c>
    </row>
    <row r="2903" s="2" customFormat="1" ht="24.15" customHeight="1">
      <c r="A2903" s="41"/>
      <c r="B2903" s="42"/>
      <c r="C2903" s="286" t="s">
        <v>2890</v>
      </c>
      <c r="D2903" s="286" t="s">
        <v>572</v>
      </c>
      <c r="E2903" s="287" t="s">
        <v>2891</v>
      </c>
      <c r="F2903" s="288" t="s">
        <v>2892</v>
      </c>
      <c r="G2903" s="289" t="s">
        <v>324</v>
      </c>
      <c r="H2903" s="290">
        <v>31.565000000000001</v>
      </c>
      <c r="I2903" s="291"/>
      <c r="J2903" s="292">
        <f>ROUND(I2903*H2903,2)</f>
        <v>0</v>
      </c>
      <c r="K2903" s="288" t="s">
        <v>312</v>
      </c>
      <c r="L2903" s="293"/>
      <c r="M2903" s="294" t="s">
        <v>19</v>
      </c>
      <c r="N2903" s="295" t="s">
        <v>46</v>
      </c>
      <c r="O2903" s="87"/>
      <c r="P2903" s="225">
        <f>O2903*H2903</f>
        <v>0</v>
      </c>
      <c r="Q2903" s="225">
        <v>0.75</v>
      </c>
      <c r="R2903" s="225">
        <f>Q2903*H2903</f>
        <v>23.673750000000002</v>
      </c>
      <c r="S2903" s="225">
        <v>0</v>
      </c>
      <c r="T2903" s="226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7" t="s">
        <v>643</v>
      </c>
      <c r="AT2903" s="227" t="s">
        <v>572</v>
      </c>
      <c r="AU2903" s="227" t="s">
        <v>93</v>
      </c>
      <c r="AY2903" s="20" t="s">
        <v>224</v>
      </c>
      <c r="BE2903" s="228">
        <f>IF(N2903="základní",J2903,0)</f>
        <v>0</v>
      </c>
      <c r="BF2903" s="228">
        <f>IF(N2903="snížená",J2903,0)</f>
        <v>0</v>
      </c>
      <c r="BG2903" s="228">
        <f>IF(N2903="zákl. přenesená",J2903,0)</f>
        <v>0</v>
      </c>
      <c r="BH2903" s="228">
        <f>IF(N2903="sníž. přenesená",J2903,0)</f>
        <v>0</v>
      </c>
      <c r="BI2903" s="228">
        <f>IF(N2903="nulová",J2903,0)</f>
        <v>0</v>
      </c>
      <c r="BJ2903" s="20" t="s">
        <v>93</v>
      </c>
      <c r="BK2903" s="228">
        <f>ROUND(I2903*H2903,2)</f>
        <v>0</v>
      </c>
      <c r="BL2903" s="20" t="s">
        <v>544</v>
      </c>
      <c r="BM2903" s="227" t="s">
        <v>2893</v>
      </c>
    </row>
    <row r="2904" s="14" customFormat="1">
      <c r="A2904" s="14"/>
      <c r="B2904" s="246"/>
      <c r="C2904" s="247"/>
      <c r="D2904" s="231" t="s">
        <v>268</v>
      </c>
      <c r="E2904" s="248" t="s">
        <v>19</v>
      </c>
      <c r="F2904" s="249" t="s">
        <v>1921</v>
      </c>
      <c r="G2904" s="247"/>
      <c r="H2904" s="248" t="s">
        <v>19</v>
      </c>
      <c r="I2904" s="250"/>
      <c r="J2904" s="247"/>
      <c r="K2904" s="247"/>
      <c r="L2904" s="251"/>
      <c r="M2904" s="252"/>
      <c r="N2904" s="253"/>
      <c r="O2904" s="253"/>
      <c r="P2904" s="253"/>
      <c r="Q2904" s="253"/>
      <c r="R2904" s="253"/>
      <c r="S2904" s="253"/>
      <c r="T2904" s="25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5" t="s">
        <v>268</v>
      </c>
      <c r="AU2904" s="255" t="s">
        <v>93</v>
      </c>
      <c r="AV2904" s="14" t="s">
        <v>82</v>
      </c>
      <c r="AW2904" s="14" t="s">
        <v>34</v>
      </c>
      <c r="AX2904" s="14" t="s">
        <v>74</v>
      </c>
      <c r="AY2904" s="255" t="s">
        <v>224</v>
      </c>
    </row>
    <row r="2905" s="13" customFormat="1">
      <c r="A2905" s="13"/>
      <c r="B2905" s="229"/>
      <c r="C2905" s="230"/>
      <c r="D2905" s="231" t="s">
        <v>268</v>
      </c>
      <c r="E2905" s="232" t="s">
        <v>19</v>
      </c>
      <c r="F2905" s="233" t="s">
        <v>2894</v>
      </c>
      <c r="G2905" s="230"/>
      <c r="H2905" s="234">
        <v>15.722</v>
      </c>
      <c r="I2905" s="235"/>
      <c r="J2905" s="230"/>
      <c r="K2905" s="230"/>
      <c r="L2905" s="236"/>
      <c r="M2905" s="237"/>
      <c r="N2905" s="238"/>
      <c r="O2905" s="238"/>
      <c r="P2905" s="238"/>
      <c r="Q2905" s="238"/>
      <c r="R2905" s="238"/>
      <c r="S2905" s="238"/>
      <c r="T2905" s="239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0" t="s">
        <v>268</v>
      </c>
      <c r="AU2905" s="240" t="s">
        <v>93</v>
      </c>
      <c r="AV2905" s="13" t="s">
        <v>93</v>
      </c>
      <c r="AW2905" s="13" t="s">
        <v>34</v>
      </c>
      <c r="AX2905" s="13" t="s">
        <v>74</v>
      </c>
      <c r="AY2905" s="240" t="s">
        <v>224</v>
      </c>
    </row>
    <row r="2906" s="14" customFormat="1">
      <c r="A2906" s="14"/>
      <c r="B2906" s="246"/>
      <c r="C2906" s="247"/>
      <c r="D2906" s="231" t="s">
        <v>268</v>
      </c>
      <c r="E2906" s="248" t="s">
        <v>19</v>
      </c>
      <c r="F2906" s="249" t="s">
        <v>2886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268</v>
      </c>
      <c r="AU2906" s="255" t="s">
        <v>93</v>
      </c>
      <c r="AV2906" s="14" t="s">
        <v>82</v>
      </c>
      <c r="AW2906" s="14" t="s">
        <v>34</v>
      </c>
      <c r="AX2906" s="14" t="s">
        <v>74</v>
      </c>
      <c r="AY2906" s="255" t="s">
        <v>224</v>
      </c>
    </row>
    <row r="2907" s="13" customFormat="1">
      <c r="A2907" s="13"/>
      <c r="B2907" s="229"/>
      <c r="C2907" s="230"/>
      <c r="D2907" s="231" t="s">
        <v>268</v>
      </c>
      <c r="E2907" s="232" t="s">
        <v>19</v>
      </c>
      <c r="F2907" s="233" t="s">
        <v>2895</v>
      </c>
      <c r="G2907" s="230"/>
      <c r="H2907" s="234">
        <v>1.494</v>
      </c>
      <c r="I2907" s="235"/>
      <c r="J2907" s="230"/>
      <c r="K2907" s="230"/>
      <c r="L2907" s="236"/>
      <c r="M2907" s="237"/>
      <c r="N2907" s="238"/>
      <c r="O2907" s="238"/>
      <c r="P2907" s="238"/>
      <c r="Q2907" s="238"/>
      <c r="R2907" s="238"/>
      <c r="S2907" s="238"/>
      <c r="T2907" s="239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0" t="s">
        <v>268</v>
      </c>
      <c r="AU2907" s="240" t="s">
        <v>93</v>
      </c>
      <c r="AV2907" s="13" t="s">
        <v>93</v>
      </c>
      <c r="AW2907" s="13" t="s">
        <v>34</v>
      </c>
      <c r="AX2907" s="13" t="s">
        <v>74</v>
      </c>
      <c r="AY2907" s="240" t="s">
        <v>224</v>
      </c>
    </row>
    <row r="2908" s="14" customFormat="1">
      <c r="A2908" s="14"/>
      <c r="B2908" s="246"/>
      <c r="C2908" s="247"/>
      <c r="D2908" s="231" t="s">
        <v>268</v>
      </c>
      <c r="E2908" s="248" t="s">
        <v>19</v>
      </c>
      <c r="F2908" s="249" t="s">
        <v>2851</v>
      </c>
      <c r="G2908" s="247"/>
      <c r="H2908" s="248" t="s">
        <v>19</v>
      </c>
      <c r="I2908" s="250"/>
      <c r="J2908" s="247"/>
      <c r="K2908" s="247"/>
      <c r="L2908" s="251"/>
      <c r="M2908" s="252"/>
      <c r="N2908" s="253"/>
      <c r="O2908" s="253"/>
      <c r="P2908" s="253"/>
      <c r="Q2908" s="253"/>
      <c r="R2908" s="253"/>
      <c r="S2908" s="253"/>
      <c r="T2908" s="25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5" t="s">
        <v>268</v>
      </c>
      <c r="AU2908" s="255" t="s">
        <v>93</v>
      </c>
      <c r="AV2908" s="14" t="s">
        <v>82</v>
      </c>
      <c r="AW2908" s="14" t="s">
        <v>34</v>
      </c>
      <c r="AX2908" s="14" t="s">
        <v>74</v>
      </c>
      <c r="AY2908" s="255" t="s">
        <v>224</v>
      </c>
    </row>
    <row r="2909" s="13" customFormat="1">
      <c r="A2909" s="13"/>
      <c r="B2909" s="229"/>
      <c r="C2909" s="230"/>
      <c r="D2909" s="231" t="s">
        <v>268</v>
      </c>
      <c r="E2909" s="232" t="s">
        <v>19</v>
      </c>
      <c r="F2909" s="233" t="s">
        <v>2896</v>
      </c>
      <c r="G2909" s="230"/>
      <c r="H2909" s="234">
        <v>12.225</v>
      </c>
      <c r="I2909" s="235"/>
      <c r="J2909" s="230"/>
      <c r="K2909" s="230"/>
      <c r="L2909" s="236"/>
      <c r="M2909" s="237"/>
      <c r="N2909" s="238"/>
      <c r="O2909" s="238"/>
      <c r="P2909" s="238"/>
      <c r="Q2909" s="238"/>
      <c r="R2909" s="238"/>
      <c r="S2909" s="238"/>
      <c r="T2909" s="239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0" t="s">
        <v>268</v>
      </c>
      <c r="AU2909" s="240" t="s">
        <v>93</v>
      </c>
      <c r="AV2909" s="13" t="s">
        <v>93</v>
      </c>
      <c r="AW2909" s="13" t="s">
        <v>34</v>
      </c>
      <c r="AX2909" s="13" t="s">
        <v>74</v>
      </c>
      <c r="AY2909" s="240" t="s">
        <v>224</v>
      </c>
    </row>
    <row r="2910" s="14" customFormat="1">
      <c r="A2910" s="14"/>
      <c r="B2910" s="246"/>
      <c r="C2910" s="247"/>
      <c r="D2910" s="231" t="s">
        <v>268</v>
      </c>
      <c r="E2910" s="248" t="s">
        <v>19</v>
      </c>
      <c r="F2910" s="249" t="s">
        <v>998</v>
      </c>
      <c r="G2910" s="247"/>
      <c r="H2910" s="248" t="s">
        <v>19</v>
      </c>
      <c r="I2910" s="250"/>
      <c r="J2910" s="247"/>
      <c r="K2910" s="247"/>
      <c r="L2910" s="251"/>
      <c r="M2910" s="252"/>
      <c r="N2910" s="253"/>
      <c r="O2910" s="253"/>
      <c r="P2910" s="253"/>
      <c r="Q2910" s="253"/>
      <c r="R2910" s="253"/>
      <c r="S2910" s="253"/>
      <c r="T2910" s="25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5" t="s">
        <v>268</v>
      </c>
      <c r="AU2910" s="255" t="s">
        <v>93</v>
      </c>
      <c r="AV2910" s="14" t="s">
        <v>82</v>
      </c>
      <c r="AW2910" s="14" t="s">
        <v>34</v>
      </c>
      <c r="AX2910" s="14" t="s">
        <v>74</v>
      </c>
      <c r="AY2910" s="255" t="s">
        <v>224</v>
      </c>
    </row>
    <row r="2911" s="13" customFormat="1">
      <c r="A2911" s="13"/>
      <c r="B2911" s="229"/>
      <c r="C2911" s="230"/>
      <c r="D2911" s="231" t="s">
        <v>268</v>
      </c>
      <c r="E2911" s="232" t="s">
        <v>19</v>
      </c>
      <c r="F2911" s="233" t="s">
        <v>2897</v>
      </c>
      <c r="G2911" s="230"/>
      <c r="H2911" s="234">
        <v>2.1240000000000001</v>
      </c>
      <c r="I2911" s="235"/>
      <c r="J2911" s="230"/>
      <c r="K2911" s="230"/>
      <c r="L2911" s="236"/>
      <c r="M2911" s="237"/>
      <c r="N2911" s="238"/>
      <c r="O2911" s="238"/>
      <c r="P2911" s="238"/>
      <c r="Q2911" s="238"/>
      <c r="R2911" s="238"/>
      <c r="S2911" s="238"/>
      <c r="T2911" s="23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0" t="s">
        <v>268</v>
      </c>
      <c r="AU2911" s="240" t="s">
        <v>93</v>
      </c>
      <c r="AV2911" s="13" t="s">
        <v>93</v>
      </c>
      <c r="AW2911" s="13" t="s">
        <v>34</v>
      </c>
      <c r="AX2911" s="13" t="s">
        <v>74</v>
      </c>
      <c r="AY2911" s="240" t="s">
        <v>224</v>
      </c>
    </row>
    <row r="2912" s="16" customFormat="1">
      <c r="A2912" s="16"/>
      <c r="B2912" s="272"/>
      <c r="C2912" s="273"/>
      <c r="D2912" s="231" t="s">
        <v>268</v>
      </c>
      <c r="E2912" s="274" t="s">
        <v>19</v>
      </c>
      <c r="F2912" s="275" t="s">
        <v>351</v>
      </c>
      <c r="G2912" s="273"/>
      <c r="H2912" s="276">
        <v>31.565000000000001</v>
      </c>
      <c r="I2912" s="277"/>
      <c r="J2912" s="273"/>
      <c r="K2912" s="273"/>
      <c r="L2912" s="278"/>
      <c r="M2912" s="279"/>
      <c r="N2912" s="280"/>
      <c r="O2912" s="280"/>
      <c r="P2912" s="280"/>
      <c r="Q2912" s="280"/>
      <c r="R2912" s="280"/>
      <c r="S2912" s="280"/>
      <c r="T2912" s="281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T2912" s="282" t="s">
        <v>268</v>
      </c>
      <c r="AU2912" s="282" t="s">
        <v>93</v>
      </c>
      <c r="AV2912" s="16" t="s">
        <v>231</v>
      </c>
      <c r="AW2912" s="16" t="s">
        <v>34</v>
      </c>
      <c r="AX2912" s="16" t="s">
        <v>82</v>
      </c>
      <c r="AY2912" s="282" t="s">
        <v>224</v>
      </c>
    </row>
    <row r="2913" s="2" customFormat="1" ht="33" customHeight="1">
      <c r="A2913" s="41"/>
      <c r="B2913" s="42"/>
      <c r="C2913" s="216" t="s">
        <v>2898</v>
      </c>
      <c r="D2913" s="216" t="s">
        <v>227</v>
      </c>
      <c r="E2913" s="217" t="s">
        <v>2899</v>
      </c>
      <c r="F2913" s="218" t="s">
        <v>2900</v>
      </c>
      <c r="G2913" s="219" t="s">
        <v>266</v>
      </c>
      <c r="H2913" s="220">
        <v>500.57100000000003</v>
      </c>
      <c r="I2913" s="221"/>
      <c r="J2913" s="222">
        <f>ROUND(I2913*H2913,2)</f>
        <v>0</v>
      </c>
      <c r="K2913" s="218" t="s">
        <v>312</v>
      </c>
      <c r="L2913" s="47"/>
      <c r="M2913" s="223" t="s">
        <v>19</v>
      </c>
      <c r="N2913" s="224" t="s">
        <v>46</v>
      </c>
      <c r="O2913" s="87"/>
      <c r="P2913" s="225">
        <f>O2913*H2913</f>
        <v>0</v>
      </c>
      <c r="Q2913" s="225">
        <v>0</v>
      </c>
      <c r="R2913" s="225">
        <f>Q2913*H2913</f>
        <v>0</v>
      </c>
      <c r="S2913" s="225">
        <v>0</v>
      </c>
      <c r="T2913" s="226">
        <f>S2913*H2913</f>
        <v>0</v>
      </c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R2913" s="227" t="s">
        <v>544</v>
      </c>
      <c r="AT2913" s="227" t="s">
        <v>227</v>
      </c>
      <c r="AU2913" s="227" t="s">
        <v>93</v>
      </c>
      <c r="AY2913" s="20" t="s">
        <v>224</v>
      </c>
      <c r="BE2913" s="228">
        <f>IF(N2913="základní",J2913,0)</f>
        <v>0</v>
      </c>
      <c r="BF2913" s="228">
        <f>IF(N2913="snížená",J2913,0)</f>
        <v>0</v>
      </c>
      <c r="BG2913" s="228">
        <f>IF(N2913="zákl. přenesená",J2913,0)</f>
        <v>0</v>
      </c>
      <c r="BH2913" s="228">
        <f>IF(N2913="sníž. přenesená",J2913,0)</f>
        <v>0</v>
      </c>
      <c r="BI2913" s="228">
        <f>IF(N2913="nulová",J2913,0)</f>
        <v>0</v>
      </c>
      <c r="BJ2913" s="20" t="s">
        <v>93</v>
      </c>
      <c r="BK2913" s="228">
        <f>ROUND(I2913*H2913,2)</f>
        <v>0</v>
      </c>
      <c r="BL2913" s="20" t="s">
        <v>544</v>
      </c>
      <c r="BM2913" s="227" t="s">
        <v>2901</v>
      </c>
    </row>
    <row r="2914" s="2" customFormat="1">
      <c r="A2914" s="41"/>
      <c r="B2914" s="42"/>
      <c r="C2914" s="43"/>
      <c r="D2914" s="267" t="s">
        <v>314</v>
      </c>
      <c r="E2914" s="43"/>
      <c r="F2914" s="268" t="s">
        <v>2902</v>
      </c>
      <c r="G2914" s="43"/>
      <c r="H2914" s="43"/>
      <c r="I2914" s="269"/>
      <c r="J2914" s="43"/>
      <c r="K2914" s="43"/>
      <c r="L2914" s="47"/>
      <c r="M2914" s="270"/>
      <c r="N2914" s="271"/>
      <c r="O2914" s="87"/>
      <c r="P2914" s="87"/>
      <c r="Q2914" s="87"/>
      <c r="R2914" s="87"/>
      <c r="S2914" s="87"/>
      <c r="T2914" s="88"/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T2914" s="20" t="s">
        <v>314</v>
      </c>
      <c r="AU2914" s="20" t="s">
        <v>93</v>
      </c>
    </row>
    <row r="2915" s="14" customFormat="1">
      <c r="A2915" s="14"/>
      <c r="B2915" s="246"/>
      <c r="C2915" s="247"/>
      <c r="D2915" s="231" t="s">
        <v>268</v>
      </c>
      <c r="E2915" s="248" t="s">
        <v>19</v>
      </c>
      <c r="F2915" s="249" t="s">
        <v>1921</v>
      </c>
      <c r="G2915" s="247"/>
      <c r="H2915" s="248" t="s">
        <v>19</v>
      </c>
      <c r="I2915" s="250"/>
      <c r="J2915" s="247"/>
      <c r="K2915" s="247"/>
      <c r="L2915" s="251"/>
      <c r="M2915" s="252"/>
      <c r="N2915" s="253"/>
      <c r="O2915" s="253"/>
      <c r="P2915" s="253"/>
      <c r="Q2915" s="253"/>
      <c r="R2915" s="253"/>
      <c r="S2915" s="253"/>
      <c r="T2915" s="25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5" t="s">
        <v>268</v>
      </c>
      <c r="AU2915" s="255" t="s">
        <v>93</v>
      </c>
      <c r="AV2915" s="14" t="s">
        <v>82</v>
      </c>
      <c r="AW2915" s="14" t="s">
        <v>34</v>
      </c>
      <c r="AX2915" s="14" t="s">
        <v>74</v>
      </c>
      <c r="AY2915" s="255" t="s">
        <v>224</v>
      </c>
    </row>
    <row r="2916" s="13" customFormat="1">
      <c r="A2916" s="13"/>
      <c r="B2916" s="229"/>
      <c r="C2916" s="230"/>
      <c r="D2916" s="231" t="s">
        <v>268</v>
      </c>
      <c r="E2916" s="232" t="s">
        <v>19</v>
      </c>
      <c r="F2916" s="233" t="s">
        <v>2885</v>
      </c>
      <c r="G2916" s="230"/>
      <c r="H2916" s="234">
        <v>476.43099999999998</v>
      </c>
      <c r="I2916" s="235"/>
      <c r="J2916" s="230"/>
      <c r="K2916" s="230"/>
      <c r="L2916" s="236"/>
      <c r="M2916" s="237"/>
      <c r="N2916" s="238"/>
      <c r="O2916" s="238"/>
      <c r="P2916" s="238"/>
      <c r="Q2916" s="238"/>
      <c r="R2916" s="238"/>
      <c r="S2916" s="238"/>
      <c r="T2916" s="239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0" t="s">
        <v>268</v>
      </c>
      <c r="AU2916" s="240" t="s">
        <v>93</v>
      </c>
      <c r="AV2916" s="13" t="s">
        <v>93</v>
      </c>
      <c r="AW2916" s="13" t="s">
        <v>34</v>
      </c>
      <c r="AX2916" s="13" t="s">
        <v>74</v>
      </c>
      <c r="AY2916" s="240" t="s">
        <v>224</v>
      </c>
    </row>
    <row r="2917" s="14" customFormat="1">
      <c r="A2917" s="14"/>
      <c r="B2917" s="246"/>
      <c r="C2917" s="247"/>
      <c r="D2917" s="231" t="s">
        <v>268</v>
      </c>
      <c r="E2917" s="248" t="s">
        <v>19</v>
      </c>
      <c r="F2917" s="249" t="s">
        <v>998</v>
      </c>
      <c r="G2917" s="247"/>
      <c r="H2917" s="248" t="s">
        <v>19</v>
      </c>
      <c r="I2917" s="250"/>
      <c r="J2917" s="247"/>
      <c r="K2917" s="247"/>
      <c r="L2917" s="251"/>
      <c r="M2917" s="252"/>
      <c r="N2917" s="253"/>
      <c r="O2917" s="253"/>
      <c r="P2917" s="253"/>
      <c r="Q2917" s="253"/>
      <c r="R2917" s="253"/>
      <c r="S2917" s="253"/>
      <c r="T2917" s="25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T2917" s="255" t="s">
        <v>268</v>
      </c>
      <c r="AU2917" s="255" t="s">
        <v>93</v>
      </c>
      <c r="AV2917" s="14" t="s">
        <v>82</v>
      </c>
      <c r="AW2917" s="14" t="s">
        <v>34</v>
      </c>
      <c r="AX2917" s="14" t="s">
        <v>74</v>
      </c>
      <c r="AY2917" s="255" t="s">
        <v>224</v>
      </c>
    </row>
    <row r="2918" s="13" customFormat="1">
      <c r="A2918" s="13"/>
      <c r="B2918" s="229"/>
      <c r="C2918" s="230"/>
      <c r="D2918" s="231" t="s">
        <v>268</v>
      </c>
      <c r="E2918" s="232" t="s">
        <v>19</v>
      </c>
      <c r="F2918" s="233" t="s">
        <v>2889</v>
      </c>
      <c r="G2918" s="230"/>
      <c r="H2918" s="234">
        <v>24.140000000000001</v>
      </c>
      <c r="I2918" s="235"/>
      <c r="J2918" s="230"/>
      <c r="K2918" s="230"/>
      <c r="L2918" s="236"/>
      <c r="M2918" s="237"/>
      <c r="N2918" s="238"/>
      <c r="O2918" s="238"/>
      <c r="P2918" s="238"/>
      <c r="Q2918" s="238"/>
      <c r="R2918" s="238"/>
      <c r="S2918" s="238"/>
      <c r="T2918" s="239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40" t="s">
        <v>268</v>
      </c>
      <c r="AU2918" s="240" t="s">
        <v>93</v>
      </c>
      <c r="AV2918" s="13" t="s">
        <v>93</v>
      </c>
      <c r="AW2918" s="13" t="s">
        <v>34</v>
      </c>
      <c r="AX2918" s="13" t="s">
        <v>74</v>
      </c>
      <c r="AY2918" s="240" t="s">
        <v>224</v>
      </c>
    </row>
    <row r="2919" s="16" customFormat="1">
      <c r="A2919" s="16"/>
      <c r="B2919" s="272"/>
      <c r="C2919" s="273"/>
      <c r="D2919" s="231" t="s">
        <v>268</v>
      </c>
      <c r="E2919" s="274" t="s">
        <v>19</v>
      </c>
      <c r="F2919" s="275" t="s">
        <v>351</v>
      </c>
      <c r="G2919" s="273"/>
      <c r="H2919" s="276">
        <v>500.57100000000003</v>
      </c>
      <c r="I2919" s="277"/>
      <c r="J2919" s="273"/>
      <c r="K2919" s="273"/>
      <c r="L2919" s="278"/>
      <c r="M2919" s="279"/>
      <c r="N2919" s="280"/>
      <c r="O2919" s="280"/>
      <c r="P2919" s="280"/>
      <c r="Q2919" s="280"/>
      <c r="R2919" s="280"/>
      <c r="S2919" s="280"/>
      <c r="T2919" s="281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T2919" s="282" t="s">
        <v>268</v>
      </c>
      <c r="AU2919" s="282" t="s">
        <v>93</v>
      </c>
      <c r="AV2919" s="16" t="s">
        <v>231</v>
      </c>
      <c r="AW2919" s="16" t="s">
        <v>34</v>
      </c>
      <c r="AX2919" s="16" t="s">
        <v>82</v>
      </c>
      <c r="AY2919" s="282" t="s">
        <v>224</v>
      </c>
    </row>
    <row r="2920" s="2" customFormat="1" ht="16.5" customHeight="1">
      <c r="A2920" s="41"/>
      <c r="B2920" s="42"/>
      <c r="C2920" s="286" t="s">
        <v>2903</v>
      </c>
      <c r="D2920" s="286" t="s">
        <v>572</v>
      </c>
      <c r="E2920" s="287" t="s">
        <v>2904</v>
      </c>
      <c r="F2920" s="288" t="s">
        <v>2905</v>
      </c>
      <c r="G2920" s="289" t="s">
        <v>266</v>
      </c>
      <c r="H2920" s="290">
        <v>550.62800000000004</v>
      </c>
      <c r="I2920" s="291"/>
      <c r="J2920" s="292">
        <f>ROUND(I2920*H2920,2)</f>
        <v>0</v>
      </c>
      <c r="K2920" s="288" t="s">
        <v>312</v>
      </c>
      <c r="L2920" s="293"/>
      <c r="M2920" s="294" t="s">
        <v>19</v>
      </c>
      <c r="N2920" s="295" t="s">
        <v>46</v>
      </c>
      <c r="O2920" s="87"/>
      <c r="P2920" s="225">
        <f>O2920*H2920</f>
        <v>0</v>
      </c>
      <c r="Q2920" s="225">
        <v>0.010999999999999999</v>
      </c>
      <c r="R2920" s="225">
        <f>Q2920*H2920</f>
        <v>6.056908</v>
      </c>
      <c r="S2920" s="225">
        <v>0</v>
      </c>
      <c r="T2920" s="226">
        <f>S2920*H2920</f>
        <v>0</v>
      </c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R2920" s="227" t="s">
        <v>643</v>
      </c>
      <c r="AT2920" s="227" t="s">
        <v>572</v>
      </c>
      <c r="AU2920" s="227" t="s">
        <v>93</v>
      </c>
      <c r="AY2920" s="20" t="s">
        <v>224</v>
      </c>
      <c r="BE2920" s="228">
        <f>IF(N2920="základní",J2920,0)</f>
        <v>0</v>
      </c>
      <c r="BF2920" s="228">
        <f>IF(N2920="snížená",J2920,0)</f>
        <v>0</v>
      </c>
      <c r="BG2920" s="228">
        <f>IF(N2920="zákl. přenesená",J2920,0)</f>
        <v>0</v>
      </c>
      <c r="BH2920" s="228">
        <f>IF(N2920="sníž. přenesená",J2920,0)</f>
        <v>0</v>
      </c>
      <c r="BI2920" s="228">
        <f>IF(N2920="nulová",J2920,0)</f>
        <v>0</v>
      </c>
      <c r="BJ2920" s="20" t="s">
        <v>93</v>
      </c>
      <c r="BK2920" s="228">
        <f>ROUND(I2920*H2920,2)</f>
        <v>0</v>
      </c>
      <c r="BL2920" s="20" t="s">
        <v>544</v>
      </c>
      <c r="BM2920" s="227" t="s">
        <v>2906</v>
      </c>
    </row>
    <row r="2921" s="13" customFormat="1">
      <c r="A2921" s="13"/>
      <c r="B2921" s="229"/>
      <c r="C2921" s="230"/>
      <c r="D2921" s="231" t="s">
        <v>268</v>
      </c>
      <c r="E2921" s="232" t="s">
        <v>19</v>
      </c>
      <c r="F2921" s="233" t="s">
        <v>2907</v>
      </c>
      <c r="G2921" s="230"/>
      <c r="H2921" s="234">
        <v>550.62800000000004</v>
      </c>
      <c r="I2921" s="235"/>
      <c r="J2921" s="230"/>
      <c r="K2921" s="230"/>
      <c r="L2921" s="236"/>
      <c r="M2921" s="237"/>
      <c r="N2921" s="238"/>
      <c r="O2921" s="238"/>
      <c r="P2921" s="238"/>
      <c r="Q2921" s="238"/>
      <c r="R2921" s="238"/>
      <c r="S2921" s="238"/>
      <c r="T2921" s="239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40" t="s">
        <v>268</v>
      </c>
      <c r="AU2921" s="240" t="s">
        <v>93</v>
      </c>
      <c r="AV2921" s="13" t="s">
        <v>93</v>
      </c>
      <c r="AW2921" s="13" t="s">
        <v>34</v>
      </c>
      <c r="AX2921" s="13" t="s">
        <v>82</v>
      </c>
      <c r="AY2921" s="240" t="s">
        <v>224</v>
      </c>
    </row>
    <row r="2922" s="2" customFormat="1" ht="55.5" customHeight="1">
      <c r="A2922" s="41"/>
      <c r="B2922" s="42"/>
      <c r="C2922" s="216" t="s">
        <v>2908</v>
      </c>
      <c r="D2922" s="216" t="s">
        <v>227</v>
      </c>
      <c r="E2922" s="217" t="s">
        <v>2909</v>
      </c>
      <c r="F2922" s="218" t="s">
        <v>2910</v>
      </c>
      <c r="G2922" s="219" t="s">
        <v>324</v>
      </c>
      <c r="H2922" s="220">
        <v>17.388999999999999</v>
      </c>
      <c r="I2922" s="221"/>
      <c r="J2922" s="222">
        <f>ROUND(I2922*H2922,2)</f>
        <v>0</v>
      </c>
      <c r="K2922" s="218" t="s">
        <v>312</v>
      </c>
      <c r="L2922" s="47"/>
      <c r="M2922" s="223" t="s">
        <v>19</v>
      </c>
      <c r="N2922" s="224" t="s">
        <v>46</v>
      </c>
      <c r="O2922" s="87"/>
      <c r="P2922" s="225">
        <f>O2922*H2922</f>
        <v>0</v>
      </c>
      <c r="Q2922" s="225">
        <v>0</v>
      </c>
      <c r="R2922" s="225">
        <f>Q2922*H2922</f>
        <v>0</v>
      </c>
      <c r="S2922" s="225">
        <v>0</v>
      </c>
      <c r="T2922" s="226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7" t="s">
        <v>544</v>
      </c>
      <c r="AT2922" s="227" t="s">
        <v>227</v>
      </c>
      <c r="AU2922" s="227" t="s">
        <v>93</v>
      </c>
      <c r="AY2922" s="20" t="s">
        <v>224</v>
      </c>
      <c r="BE2922" s="228">
        <f>IF(N2922="základní",J2922,0)</f>
        <v>0</v>
      </c>
      <c r="BF2922" s="228">
        <f>IF(N2922="snížená",J2922,0)</f>
        <v>0</v>
      </c>
      <c r="BG2922" s="228">
        <f>IF(N2922="zákl. přenesená",J2922,0)</f>
        <v>0</v>
      </c>
      <c r="BH2922" s="228">
        <f>IF(N2922="sníž. přenesená",J2922,0)</f>
        <v>0</v>
      </c>
      <c r="BI2922" s="228">
        <f>IF(N2922="nulová",J2922,0)</f>
        <v>0</v>
      </c>
      <c r="BJ2922" s="20" t="s">
        <v>93</v>
      </c>
      <c r="BK2922" s="228">
        <f>ROUND(I2922*H2922,2)</f>
        <v>0</v>
      </c>
      <c r="BL2922" s="20" t="s">
        <v>544</v>
      </c>
      <c r="BM2922" s="227" t="s">
        <v>2911</v>
      </c>
    </row>
    <row r="2923" s="2" customFormat="1">
      <c r="A2923" s="41"/>
      <c r="B2923" s="42"/>
      <c r="C2923" s="43"/>
      <c r="D2923" s="267" t="s">
        <v>314</v>
      </c>
      <c r="E2923" s="43"/>
      <c r="F2923" s="268" t="s">
        <v>2912</v>
      </c>
      <c r="G2923" s="43"/>
      <c r="H2923" s="43"/>
      <c r="I2923" s="269"/>
      <c r="J2923" s="43"/>
      <c r="K2923" s="43"/>
      <c r="L2923" s="47"/>
      <c r="M2923" s="270"/>
      <c r="N2923" s="271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314</v>
      </c>
      <c r="AU2923" s="20" t="s">
        <v>93</v>
      </c>
    </row>
    <row r="2924" s="14" customFormat="1">
      <c r="A2924" s="14"/>
      <c r="B2924" s="246"/>
      <c r="C2924" s="247"/>
      <c r="D2924" s="231" t="s">
        <v>268</v>
      </c>
      <c r="E2924" s="248" t="s">
        <v>19</v>
      </c>
      <c r="F2924" s="249" t="s">
        <v>1921</v>
      </c>
      <c r="G2924" s="247"/>
      <c r="H2924" s="248" t="s">
        <v>19</v>
      </c>
      <c r="I2924" s="250"/>
      <c r="J2924" s="247"/>
      <c r="K2924" s="247"/>
      <c r="L2924" s="251"/>
      <c r="M2924" s="252"/>
      <c r="N2924" s="253"/>
      <c r="O2924" s="253"/>
      <c r="P2924" s="253"/>
      <c r="Q2924" s="253"/>
      <c r="R2924" s="253"/>
      <c r="S2924" s="253"/>
      <c r="T2924" s="25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5" t="s">
        <v>268</v>
      </c>
      <c r="AU2924" s="255" t="s">
        <v>93</v>
      </c>
      <c r="AV2924" s="14" t="s">
        <v>82</v>
      </c>
      <c r="AW2924" s="14" t="s">
        <v>34</v>
      </c>
      <c r="AX2924" s="14" t="s">
        <v>74</v>
      </c>
      <c r="AY2924" s="255" t="s">
        <v>224</v>
      </c>
    </row>
    <row r="2925" s="13" customFormat="1">
      <c r="A2925" s="13"/>
      <c r="B2925" s="229"/>
      <c r="C2925" s="230"/>
      <c r="D2925" s="231" t="s">
        <v>268</v>
      </c>
      <c r="E2925" s="232" t="s">
        <v>19</v>
      </c>
      <c r="F2925" s="233" t="s">
        <v>2913</v>
      </c>
      <c r="G2925" s="230"/>
      <c r="H2925" s="234">
        <v>1.2410000000000001</v>
      </c>
      <c r="I2925" s="235"/>
      <c r="J2925" s="230"/>
      <c r="K2925" s="230"/>
      <c r="L2925" s="236"/>
      <c r="M2925" s="237"/>
      <c r="N2925" s="238"/>
      <c r="O2925" s="238"/>
      <c r="P2925" s="238"/>
      <c r="Q2925" s="238"/>
      <c r="R2925" s="238"/>
      <c r="S2925" s="238"/>
      <c r="T2925" s="23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40" t="s">
        <v>268</v>
      </c>
      <c r="AU2925" s="240" t="s">
        <v>93</v>
      </c>
      <c r="AV2925" s="13" t="s">
        <v>93</v>
      </c>
      <c r="AW2925" s="13" t="s">
        <v>34</v>
      </c>
      <c r="AX2925" s="13" t="s">
        <v>74</v>
      </c>
      <c r="AY2925" s="240" t="s">
        <v>224</v>
      </c>
    </row>
    <row r="2926" s="13" customFormat="1">
      <c r="A2926" s="13"/>
      <c r="B2926" s="229"/>
      <c r="C2926" s="230"/>
      <c r="D2926" s="231" t="s">
        <v>268</v>
      </c>
      <c r="E2926" s="232" t="s">
        <v>19</v>
      </c>
      <c r="F2926" s="233" t="s">
        <v>2914</v>
      </c>
      <c r="G2926" s="230"/>
      <c r="H2926" s="234">
        <v>1.756</v>
      </c>
      <c r="I2926" s="235"/>
      <c r="J2926" s="230"/>
      <c r="K2926" s="230"/>
      <c r="L2926" s="236"/>
      <c r="M2926" s="237"/>
      <c r="N2926" s="238"/>
      <c r="O2926" s="238"/>
      <c r="P2926" s="238"/>
      <c r="Q2926" s="238"/>
      <c r="R2926" s="238"/>
      <c r="S2926" s="238"/>
      <c r="T2926" s="239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0" t="s">
        <v>268</v>
      </c>
      <c r="AU2926" s="240" t="s">
        <v>93</v>
      </c>
      <c r="AV2926" s="13" t="s">
        <v>93</v>
      </c>
      <c r="AW2926" s="13" t="s">
        <v>34</v>
      </c>
      <c r="AX2926" s="13" t="s">
        <v>74</v>
      </c>
      <c r="AY2926" s="240" t="s">
        <v>224</v>
      </c>
    </row>
    <row r="2927" s="13" customFormat="1">
      <c r="A2927" s="13"/>
      <c r="B2927" s="229"/>
      <c r="C2927" s="230"/>
      <c r="D2927" s="231" t="s">
        <v>268</v>
      </c>
      <c r="E2927" s="232" t="s">
        <v>19</v>
      </c>
      <c r="F2927" s="233" t="s">
        <v>2915</v>
      </c>
      <c r="G2927" s="230"/>
      <c r="H2927" s="234">
        <v>0.16</v>
      </c>
      <c r="I2927" s="235"/>
      <c r="J2927" s="230"/>
      <c r="K2927" s="230"/>
      <c r="L2927" s="236"/>
      <c r="M2927" s="237"/>
      <c r="N2927" s="238"/>
      <c r="O2927" s="238"/>
      <c r="P2927" s="238"/>
      <c r="Q2927" s="238"/>
      <c r="R2927" s="238"/>
      <c r="S2927" s="238"/>
      <c r="T2927" s="239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0" t="s">
        <v>268</v>
      </c>
      <c r="AU2927" s="240" t="s">
        <v>93</v>
      </c>
      <c r="AV2927" s="13" t="s">
        <v>93</v>
      </c>
      <c r="AW2927" s="13" t="s">
        <v>34</v>
      </c>
      <c r="AX2927" s="13" t="s">
        <v>74</v>
      </c>
      <c r="AY2927" s="240" t="s">
        <v>224</v>
      </c>
    </row>
    <row r="2928" s="15" customFormat="1">
      <c r="A2928" s="15"/>
      <c r="B2928" s="256"/>
      <c r="C2928" s="257"/>
      <c r="D2928" s="231" t="s">
        <v>268</v>
      </c>
      <c r="E2928" s="258" t="s">
        <v>19</v>
      </c>
      <c r="F2928" s="259" t="s">
        <v>300</v>
      </c>
      <c r="G2928" s="257"/>
      <c r="H2928" s="260">
        <v>3.157</v>
      </c>
      <c r="I2928" s="261"/>
      <c r="J2928" s="257"/>
      <c r="K2928" s="257"/>
      <c r="L2928" s="262"/>
      <c r="M2928" s="263"/>
      <c r="N2928" s="264"/>
      <c r="O2928" s="264"/>
      <c r="P2928" s="264"/>
      <c r="Q2928" s="264"/>
      <c r="R2928" s="264"/>
      <c r="S2928" s="264"/>
      <c r="T2928" s="265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66" t="s">
        <v>268</v>
      </c>
      <c r="AU2928" s="266" t="s">
        <v>93</v>
      </c>
      <c r="AV2928" s="15" t="s">
        <v>108</v>
      </c>
      <c r="AW2928" s="15" t="s">
        <v>34</v>
      </c>
      <c r="AX2928" s="15" t="s">
        <v>74</v>
      </c>
      <c r="AY2928" s="266" t="s">
        <v>224</v>
      </c>
    </row>
    <row r="2929" s="14" customFormat="1">
      <c r="A2929" s="14"/>
      <c r="B2929" s="246"/>
      <c r="C2929" s="247"/>
      <c r="D2929" s="231" t="s">
        <v>268</v>
      </c>
      <c r="E2929" s="248" t="s">
        <v>19</v>
      </c>
      <c r="F2929" s="249" t="s">
        <v>2840</v>
      </c>
      <c r="G2929" s="247"/>
      <c r="H2929" s="248" t="s">
        <v>19</v>
      </c>
      <c r="I2929" s="250"/>
      <c r="J2929" s="247"/>
      <c r="K2929" s="247"/>
      <c r="L2929" s="251"/>
      <c r="M2929" s="252"/>
      <c r="N2929" s="253"/>
      <c r="O2929" s="253"/>
      <c r="P2929" s="253"/>
      <c r="Q2929" s="253"/>
      <c r="R2929" s="253"/>
      <c r="S2929" s="253"/>
      <c r="T2929" s="25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5" t="s">
        <v>268</v>
      </c>
      <c r="AU2929" s="255" t="s">
        <v>93</v>
      </c>
      <c r="AV2929" s="14" t="s">
        <v>82</v>
      </c>
      <c r="AW2929" s="14" t="s">
        <v>34</v>
      </c>
      <c r="AX2929" s="14" t="s">
        <v>74</v>
      </c>
      <c r="AY2929" s="255" t="s">
        <v>224</v>
      </c>
    </row>
    <row r="2930" s="13" customFormat="1">
      <c r="A2930" s="13"/>
      <c r="B2930" s="229"/>
      <c r="C2930" s="230"/>
      <c r="D2930" s="231" t="s">
        <v>268</v>
      </c>
      <c r="E2930" s="232" t="s">
        <v>19</v>
      </c>
      <c r="F2930" s="233" t="s">
        <v>2916</v>
      </c>
      <c r="G2930" s="230"/>
      <c r="H2930" s="234">
        <v>0.94099999999999995</v>
      </c>
      <c r="I2930" s="235"/>
      <c r="J2930" s="230"/>
      <c r="K2930" s="230"/>
      <c r="L2930" s="236"/>
      <c r="M2930" s="237"/>
      <c r="N2930" s="238"/>
      <c r="O2930" s="238"/>
      <c r="P2930" s="238"/>
      <c r="Q2930" s="238"/>
      <c r="R2930" s="238"/>
      <c r="S2930" s="238"/>
      <c r="T2930" s="239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0" t="s">
        <v>268</v>
      </c>
      <c r="AU2930" s="240" t="s">
        <v>93</v>
      </c>
      <c r="AV2930" s="13" t="s">
        <v>93</v>
      </c>
      <c r="AW2930" s="13" t="s">
        <v>34</v>
      </c>
      <c r="AX2930" s="13" t="s">
        <v>74</v>
      </c>
      <c r="AY2930" s="240" t="s">
        <v>224</v>
      </c>
    </row>
    <row r="2931" s="15" customFormat="1">
      <c r="A2931" s="15"/>
      <c r="B2931" s="256"/>
      <c r="C2931" s="257"/>
      <c r="D2931" s="231" t="s">
        <v>268</v>
      </c>
      <c r="E2931" s="258" t="s">
        <v>19</v>
      </c>
      <c r="F2931" s="259" t="s">
        <v>300</v>
      </c>
      <c r="G2931" s="257"/>
      <c r="H2931" s="260">
        <v>0.94099999999999995</v>
      </c>
      <c r="I2931" s="261"/>
      <c r="J2931" s="257"/>
      <c r="K2931" s="257"/>
      <c r="L2931" s="262"/>
      <c r="M2931" s="263"/>
      <c r="N2931" s="264"/>
      <c r="O2931" s="264"/>
      <c r="P2931" s="264"/>
      <c r="Q2931" s="264"/>
      <c r="R2931" s="264"/>
      <c r="S2931" s="264"/>
      <c r="T2931" s="265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T2931" s="266" t="s">
        <v>268</v>
      </c>
      <c r="AU2931" s="266" t="s">
        <v>93</v>
      </c>
      <c r="AV2931" s="15" t="s">
        <v>108</v>
      </c>
      <c r="AW2931" s="15" t="s">
        <v>34</v>
      </c>
      <c r="AX2931" s="15" t="s">
        <v>74</v>
      </c>
      <c r="AY2931" s="266" t="s">
        <v>224</v>
      </c>
    </row>
    <row r="2932" s="14" customFormat="1">
      <c r="A2932" s="14"/>
      <c r="B2932" s="246"/>
      <c r="C2932" s="247"/>
      <c r="D2932" s="231" t="s">
        <v>268</v>
      </c>
      <c r="E2932" s="248" t="s">
        <v>19</v>
      </c>
      <c r="F2932" s="249" t="s">
        <v>1910</v>
      </c>
      <c r="G2932" s="247"/>
      <c r="H2932" s="248" t="s">
        <v>19</v>
      </c>
      <c r="I2932" s="250"/>
      <c r="J2932" s="247"/>
      <c r="K2932" s="247"/>
      <c r="L2932" s="251"/>
      <c r="M2932" s="252"/>
      <c r="N2932" s="253"/>
      <c r="O2932" s="253"/>
      <c r="P2932" s="253"/>
      <c r="Q2932" s="253"/>
      <c r="R2932" s="253"/>
      <c r="S2932" s="253"/>
      <c r="T2932" s="25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5" t="s">
        <v>268</v>
      </c>
      <c r="AU2932" s="255" t="s">
        <v>93</v>
      </c>
      <c r="AV2932" s="14" t="s">
        <v>82</v>
      </c>
      <c r="AW2932" s="14" t="s">
        <v>34</v>
      </c>
      <c r="AX2932" s="14" t="s">
        <v>74</v>
      </c>
      <c r="AY2932" s="255" t="s">
        <v>224</v>
      </c>
    </row>
    <row r="2933" s="13" customFormat="1">
      <c r="A2933" s="13"/>
      <c r="B2933" s="229"/>
      <c r="C2933" s="230"/>
      <c r="D2933" s="231" t="s">
        <v>268</v>
      </c>
      <c r="E2933" s="232" t="s">
        <v>19</v>
      </c>
      <c r="F2933" s="233" t="s">
        <v>2917</v>
      </c>
      <c r="G2933" s="230"/>
      <c r="H2933" s="234">
        <v>7.0730000000000004</v>
      </c>
      <c r="I2933" s="235"/>
      <c r="J2933" s="230"/>
      <c r="K2933" s="230"/>
      <c r="L2933" s="236"/>
      <c r="M2933" s="237"/>
      <c r="N2933" s="238"/>
      <c r="O2933" s="238"/>
      <c r="P2933" s="238"/>
      <c r="Q2933" s="238"/>
      <c r="R2933" s="238"/>
      <c r="S2933" s="238"/>
      <c r="T2933" s="239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0" t="s">
        <v>268</v>
      </c>
      <c r="AU2933" s="240" t="s">
        <v>93</v>
      </c>
      <c r="AV2933" s="13" t="s">
        <v>93</v>
      </c>
      <c r="AW2933" s="13" t="s">
        <v>34</v>
      </c>
      <c r="AX2933" s="13" t="s">
        <v>74</v>
      </c>
      <c r="AY2933" s="240" t="s">
        <v>224</v>
      </c>
    </row>
    <row r="2934" s="13" customFormat="1">
      <c r="A2934" s="13"/>
      <c r="B2934" s="229"/>
      <c r="C2934" s="230"/>
      <c r="D2934" s="231" t="s">
        <v>268</v>
      </c>
      <c r="E2934" s="232" t="s">
        <v>19</v>
      </c>
      <c r="F2934" s="233" t="s">
        <v>2918</v>
      </c>
      <c r="G2934" s="230"/>
      <c r="H2934" s="234">
        <v>5.5499999999999998</v>
      </c>
      <c r="I2934" s="235"/>
      <c r="J2934" s="230"/>
      <c r="K2934" s="230"/>
      <c r="L2934" s="236"/>
      <c r="M2934" s="237"/>
      <c r="N2934" s="238"/>
      <c r="O2934" s="238"/>
      <c r="P2934" s="238"/>
      <c r="Q2934" s="238"/>
      <c r="R2934" s="238"/>
      <c r="S2934" s="238"/>
      <c r="T2934" s="239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40" t="s">
        <v>268</v>
      </c>
      <c r="AU2934" s="240" t="s">
        <v>93</v>
      </c>
      <c r="AV2934" s="13" t="s">
        <v>93</v>
      </c>
      <c r="AW2934" s="13" t="s">
        <v>34</v>
      </c>
      <c r="AX2934" s="13" t="s">
        <v>74</v>
      </c>
      <c r="AY2934" s="240" t="s">
        <v>224</v>
      </c>
    </row>
    <row r="2935" s="15" customFormat="1">
      <c r="A2935" s="15"/>
      <c r="B2935" s="256"/>
      <c r="C2935" s="257"/>
      <c r="D2935" s="231" t="s">
        <v>268</v>
      </c>
      <c r="E2935" s="258" t="s">
        <v>19</v>
      </c>
      <c r="F2935" s="259" t="s">
        <v>300</v>
      </c>
      <c r="G2935" s="257"/>
      <c r="H2935" s="260">
        <v>12.622999999999999</v>
      </c>
      <c r="I2935" s="261"/>
      <c r="J2935" s="257"/>
      <c r="K2935" s="257"/>
      <c r="L2935" s="262"/>
      <c r="M2935" s="263"/>
      <c r="N2935" s="264"/>
      <c r="O2935" s="264"/>
      <c r="P2935" s="264"/>
      <c r="Q2935" s="264"/>
      <c r="R2935" s="264"/>
      <c r="S2935" s="264"/>
      <c r="T2935" s="265"/>
      <c r="U2935" s="15"/>
      <c r="V2935" s="15"/>
      <c r="W2935" s="15"/>
      <c r="X2935" s="15"/>
      <c r="Y2935" s="15"/>
      <c r="Z2935" s="15"/>
      <c r="AA2935" s="15"/>
      <c r="AB2935" s="15"/>
      <c r="AC2935" s="15"/>
      <c r="AD2935" s="15"/>
      <c r="AE2935" s="15"/>
      <c r="AT2935" s="266" t="s">
        <v>268</v>
      </c>
      <c r="AU2935" s="266" t="s">
        <v>93</v>
      </c>
      <c r="AV2935" s="15" t="s">
        <v>108</v>
      </c>
      <c r="AW2935" s="15" t="s">
        <v>34</v>
      </c>
      <c r="AX2935" s="15" t="s">
        <v>74</v>
      </c>
      <c r="AY2935" s="266" t="s">
        <v>224</v>
      </c>
    </row>
    <row r="2936" s="14" customFormat="1">
      <c r="A2936" s="14"/>
      <c r="B2936" s="246"/>
      <c r="C2936" s="247"/>
      <c r="D2936" s="231" t="s">
        <v>268</v>
      </c>
      <c r="E2936" s="248" t="s">
        <v>19</v>
      </c>
      <c r="F2936" s="249" t="s">
        <v>998</v>
      </c>
      <c r="G2936" s="247"/>
      <c r="H2936" s="248" t="s">
        <v>19</v>
      </c>
      <c r="I2936" s="250"/>
      <c r="J2936" s="247"/>
      <c r="K2936" s="247"/>
      <c r="L2936" s="251"/>
      <c r="M2936" s="252"/>
      <c r="N2936" s="253"/>
      <c r="O2936" s="253"/>
      <c r="P2936" s="253"/>
      <c r="Q2936" s="253"/>
      <c r="R2936" s="253"/>
      <c r="S2936" s="253"/>
      <c r="T2936" s="25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5" t="s">
        <v>268</v>
      </c>
      <c r="AU2936" s="255" t="s">
        <v>93</v>
      </c>
      <c r="AV2936" s="14" t="s">
        <v>82</v>
      </c>
      <c r="AW2936" s="14" t="s">
        <v>34</v>
      </c>
      <c r="AX2936" s="14" t="s">
        <v>74</v>
      </c>
      <c r="AY2936" s="255" t="s">
        <v>224</v>
      </c>
    </row>
    <row r="2937" s="13" customFormat="1">
      <c r="A2937" s="13"/>
      <c r="B2937" s="229"/>
      <c r="C2937" s="230"/>
      <c r="D2937" s="231" t="s">
        <v>268</v>
      </c>
      <c r="E2937" s="232" t="s">
        <v>19</v>
      </c>
      <c r="F2937" s="233" t="s">
        <v>2919</v>
      </c>
      <c r="G2937" s="230"/>
      <c r="H2937" s="234">
        <v>0.66800000000000004</v>
      </c>
      <c r="I2937" s="235"/>
      <c r="J2937" s="230"/>
      <c r="K2937" s="230"/>
      <c r="L2937" s="236"/>
      <c r="M2937" s="237"/>
      <c r="N2937" s="238"/>
      <c r="O2937" s="238"/>
      <c r="P2937" s="238"/>
      <c r="Q2937" s="238"/>
      <c r="R2937" s="238"/>
      <c r="S2937" s="238"/>
      <c r="T2937" s="239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40" t="s">
        <v>268</v>
      </c>
      <c r="AU2937" s="240" t="s">
        <v>93</v>
      </c>
      <c r="AV2937" s="13" t="s">
        <v>93</v>
      </c>
      <c r="AW2937" s="13" t="s">
        <v>34</v>
      </c>
      <c r="AX2937" s="13" t="s">
        <v>74</v>
      </c>
      <c r="AY2937" s="240" t="s">
        <v>224</v>
      </c>
    </row>
    <row r="2938" s="15" customFormat="1">
      <c r="A2938" s="15"/>
      <c r="B2938" s="256"/>
      <c r="C2938" s="257"/>
      <c r="D2938" s="231" t="s">
        <v>268</v>
      </c>
      <c r="E2938" s="258" t="s">
        <v>19</v>
      </c>
      <c r="F2938" s="259" t="s">
        <v>300</v>
      </c>
      <c r="G2938" s="257"/>
      <c r="H2938" s="260">
        <v>0.66800000000000004</v>
      </c>
      <c r="I2938" s="261"/>
      <c r="J2938" s="257"/>
      <c r="K2938" s="257"/>
      <c r="L2938" s="262"/>
      <c r="M2938" s="263"/>
      <c r="N2938" s="264"/>
      <c r="O2938" s="264"/>
      <c r="P2938" s="264"/>
      <c r="Q2938" s="264"/>
      <c r="R2938" s="264"/>
      <c r="S2938" s="264"/>
      <c r="T2938" s="265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6" t="s">
        <v>268</v>
      </c>
      <c r="AU2938" s="266" t="s">
        <v>93</v>
      </c>
      <c r="AV2938" s="15" t="s">
        <v>108</v>
      </c>
      <c r="AW2938" s="15" t="s">
        <v>34</v>
      </c>
      <c r="AX2938" s="15" t="s">
        <v>74</v>
      </c>
      <c r="AY2938" s="266" t="s">
        <v>224</v>
      </c>
    </row>
    <row r="2939" s="16" customFormat="1">
      <c r="A2939" s="16"/>
      <c r="B2939" s="272"/>
      <c r="C2939" s="273"/>
      <c r="D2939" s="231" t="s">
        <v>268</v>
      </c>
      <c r="E2939" s="274" t="s">
        <v>19</v>
      </c>
      <c r="F2939" s="275" t="s">
        <v>351</v>
      </c>
      <c r="G2939" s="273"/>
      <c r="H2939" s="276">
        <v>17.388999999999999</v>
      </c>
      <c r="I2939" s="277"/>
      <c r="J2939" s="273"/>
      <c r="K2939" s="273"/>
      <c r="L2939" s="278"/>
      <c r="M2939" s="279"/>
      <c r="N2939" s="280"/>
      <c r="O2939" s="280"/>
      <c r="P2939" s="280"/>
      <c r="Q2939" s="280"/>
      <c r="R2939" s="280"/>
      <c r="S2939" s="280"/>
      <c r="T2939" s="281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T2939" s="282" t="s">
        <v>268</v>
      </c>
      <c r="AU2939" s="282" t="s">
        <v>93</v>
      </c>
      <c r="AV2939" s="16" t="s">
        <v>231</v>
      </c>
      <c r="AW2939" s="16" t="s">
        <v>34</v>
      </c>
      <c r="AX2939" s="16" t="s">
        <v>82</v>
      </c>
      <c r="AY2939" s="282" t="s">
        <v>224</v>
      </c>
    </row>
    <row r="2940" s="2" customFormat="1" ht="16.5" customHeight="1">
      <c r="A2940" s="41"/>
      <c r="B2940" s="42"/>
      <c r="C2940" s="286" t="s">
        <v>2920</v>
      </c>
      <c r="D2940" s="286" t="s">
        <v>572</v>
      </c>
      <c r="E2940" s="287" t="s">
        <v>2921</v>
      </c>
      <c r="F2940" s="288" t="s">
        <v>2922</v>
      </c>
      <c r="G2940" s="289" t="s">
        <v>371</v>
      </c>
      <c r="H2940" s="290">
        <v>28.734000000000002</v>
      </c>
      <c r="I2940" s="291"/>
      <c r="J2940" s="292">
        <f>ROUND(I2940*H2940,2)</f>
        <v>0</v>
      </c>
      <c r="K2940" s="288" t="s">
        <v>312</v>
      </c>
      <c r="L2940" s="293"/>
      <c r="M2940" s="294" t="s">
        <v>19</v>
      </c>
      <c r="N2940" s="295" t="s">
        <v>46</v>
      </c>
      <c r="O2940" s="87"/>
      <c r="P2940" s="225">
        <f>O2940*H2940</f>
        <v>0</v>
      </c>
      <c r="Q2940" s="225">
        <v>1</v>
      </c>
      <c r="R2940" s="225">
        <f>Q2940*H2940</f>
        <v>28.734000000000002</v>
      </c>
      <c r="S2940" s="225">
        <v>0</v>
      </c>
      <c r="T2940" s="226">
        <f>S2940*H2940</f>
        <v>0</v>
      </c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R2940" s="227" t="s">
        <v>643</v>
      </c>
      <c r="AT2940" s="227" t="s">
        <v>572</v>
      </c>
      <c r="AU2940" s="227" t="s">
        <v>93</v>
      </c>
      <c r="AY2940" s="20" t="s">
        <v>224</v>
      </c>
      <c r="BE2940" s="228">
        <f>IF(N2940="základní",J2940,0)</f>
        <v>0</v>
      </c>
      <c r="BF2940" s="228">
        <f>IF(N2940="snížená",J2940,0)</f>
        <v>0</v>
      </c>
      <c r="BG2940" s="228">
        <f>IF(N2940="zákl. přenesená",J2940,0)</f>
        <v>0</v>
      </c>
      <c r="BH2940" s="228">
        <f>IF(N2940="sníž. přenesená",J2940,0)</f>
        <v>0</v>
      </c>
      <c r="BI2940" s="228">
        <f>IF(N2940="nulová",J2940,0)</f>
        <v>0</v>
      </c>
      <c r="BJ2940" s="20" t="s">
        <v>93</v>
      </c>
      <c r="BK2940" s="228">
        <f>ROUND(I2940*H2940,2)</f>
        <v>0</v>
      </c>
      <c r="BL2940" s="20" t="s">
        <v>544</v>
      </c>
      <c r="BM2940" s="227" t="s">
        <v>2923</v>
      </c>
    </row>
    <row r="2941" s="13" customFormat="1">
      <c r="A2941" s="13"/>
      <c r="B2941" s="229"/>
      <c r="C2941" s="230"/>
      <c r="D2941" s="231" t="s">
        <v>268</v>
      </c>
      <c r="E2941" s="232" t="s">
        <v>19</v>
      </c>
      <c r="F2941" s="233" t="s">
        <v>2924</v>
      </c>
      <c r="G2941" s="230"/>
      <c r="H2941" s="234">
        <v>28.734000000000002</v>
      </c>
      <c r="I2941" s="235"/>
      <c r="J2941" s="230"/>
      <c r="K2941" s="230"/>
      <c r="L2941" s="236"/>
      <c r="M2941" s="237"/>
      <c r="N2941" s="238"/>
      <c r="O2941" s="238"/>
      <c r="P2941" s="238"/>
      <c r="Q2941" s="238"/>
      <c r="R2941" s="238"/>
      <c r="S2941" s="238"/>
      <c r="T2941" s="239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40" t="s">
        <v>268</v>
      </c>
      <c r="AU2941" s="240" t="s">
        <v>93</v>
      </c>
      <c r="AV2941" s="13" t="s">
        <v>93</v>
      </c>
      <c r="AW2941" s="13" t="s">
        <v>34</v>
      </c>
      <c r="AX2941" s="13" t="s">
        <v>74</v>
      </c>
      <c r="AY2941" s="240" t="s">
        <v>224</v>
      </c>
    </row>
    <row r="2942" s="16" customFormat="1">
      <c r="A2942" s="16"/>
      <c r="B2942" s="272"/>
      <c r="C2942" s="273"/>
      <c r="D2942" s="231" t="s">
        <v>268</v>
      </c>
      <c r="E2942" s="274" t="s">
        <v>19</v>
      </c>
      <c r="F2942" s="275" t="s">
        <v>351</v>
      </c>
      <c r="G2942" s="273"/>
      <c r="H2942" s="276">
        <v>28.734000000000002</v>
      </c>
      <c r="I2942" s="277"/>
      <c r="J2942" s="273"/>
      <c r="K2942" s="273"/>
      <c r="L2942" s="278"/>
      <c r="M2942" s="279"/>
      <c r="N2942" s="280"/>
      <c r="O2942" s="280"/>
      <c r="P2942" s="280"/>
      <c r="Q2942" s="280"/>
      <c r="R2942" s="280"/>
      <c r="S2942" s="280"/>
      <c r="T2942" s="281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T2942" s="282" t="s">
        <v>268</v>
      </c>
      <c r="AU2942" s="282" t="s">
        <v>93</v>
      </c>
      <c r="AV2942" s="16" t="s">
        <v>231</v>
      </c>
      <c r="AW2942" s="16" t="s">
        <v>34</v>
      </c>
      <c r="AX2942" s="16" t="s">
        <v>82</v>
      </c>
      <c r="AY2942" s="282" t="s">
        <v>224</v>
      </c>
    </row>
    <row r="2943" s="2" customFormat="1" ht="33" customHeight="1">
      <c r="A2943" s="41"/>
      <c r="B2943" s="42"/>
      <c r="C2943" s="216" t="s">
        <v>2925</v>
      </c>
      <c r="D2943" s="216" t="s">
        <v>227</v>
      </c>
      <c r="E2943" s="217" t="s">
        <v>2378</v>
      </c>
      <c r="F2943" s="218" t="s">
        <v>2379</v>
      </c>
      <c r="G2943" s="219" t="s">
        <v>471</v>
      </c>
      <c r="H2943" s="220">
        <v>9.5</v>
      </c>
      <c r="I2943" s="221"/>
      <c r="J2943" s="222">
        <f>ROUND(I2943*H2943,2)</f>
        <v>0</v>
      </c>
      <c r="K2943" s="218" t="s">
        <v>312</v>
      </c>
      <c r="L2943" s="47"/>
      <c r="M2943" s="223" t="s">
        <v>19</v>
      </c>
      <c r="N2943" s="224" t="s">
        <v>46</v>
      </c>
      <c r="O2943" s="87"/>
      <c r="P2943" s="225">
        <f>O2943*H2943</f>
        <v>0</v>
      </c>
      <c r="Q2943" s="225">
        <v>2.0000000000000002E-05</v>
      </c>
      <c r="R2943" s="225">
        <f>Q2943*H2943</f>
        <v>0.00019000000000000001</v>
      </c>
      <c r="S2943" s="225">
        <v>0</v>
      </c>
      <c r="T2943" s="226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27" t="s">
        <v>544</v>
      </c>
      <c r="AT2943" s="227" t="s">
        <v>227</v>
      </c>
      <c r="AU2943" s="227" t="s">
        <v>93</v>
      </c>
      <c r="AY2943" s="20" t="s">
        <v>224</v>
      </c>
      <c r="BE2943" s="228">
        <f>IF(N2943="základní",J2943,0)</f>
        <v>0</v>
      </c>
      <c r="BF2943" s="228">
        <f>IF(N2943="snížená",J2943,0)</f>
        <v>0</v>
      </c>
      <c r="BG2943" s="228">
        <f>IF(N2943="zákl. přenesená",J2943,0)</f>
        <v>0</v>
      </c>
      <c r="BH2943" s="228">
        <f>IF(N2943="sníž. přenesená",J2943,0)</f>
        <v>0</v>
      </c>
      <c r="BI2943" s="228">
        <f>IF(N2943="nulová",J2943,0)</f>
        <v>0</v>
      </c>
      <c r="BJ2943" s="20" t="s">
        <v>93</v>
      </c>
      <c r="BK2943" s="228">
        <f>ROUND(I2943*H2943,2)</f>
        <v>0</v>
      </c>
      <c r="BL2943" s="20" t="s">
        <v>544</v>
      </c>
      <c r="BM2943" s="227" t="s">
        <v>2926</v>
      </c>
    </row>
    <row r="2944" s="2" customFormat="1">
      <c r="A2944" s="41"/>
      <c r="B2944" s="42"/>
      <c r="C2944" s="43"/>
      <c r="D2944" s="267" t="s">
        <v>314</v>
      </c>
      <c r="E2944" s="43"/>
      <c r="F2944" s="268" t="s">
        <v>2381</v>
      </c>
      <c r="G2944" s="43"/>
      <c r="H2944" s="43"/>
      <c r="I2944" s="269"/>
      <c r="J2944" s="43"/>
      <c r="K2944" s="43"/>
      <c r="L2944" s="47"/>
      <c r="M2944" s="270"/>
      <c r="N2944" s="271"/>
      <c r="O2944" s="87"/>
      <c r="P2944" s="87"/>
      <c r="Q2944" s="87"/>
      <c r="R2944" s="87"/>
      <c r="S2944" s="87"/>
      <c r="T2944" s="88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T2944" s="20" t="s">
        <v>314</v>
      </c>
      <c r="AU2944" s="20" t="s">
        <v>93</v>
      </c>
    </row>
    <row r="2945" s="14" customFormat="1">
      <c r="A2945" s="14"/>
      <c r="B2945" s="246"/>
      <c r="C2945" s="247"/>
      <c r="D2945" s="231" t="s">
        <v>268</v>
      </c>
      <c r="E2945" s="248" t="s">
        <v>19</v>
      </c>
      <c r="F2945" s="249" t="s">
        <v>2927</v>
      </c>
      <c r="G2945" s="247"/>
      <c r="H2945" s="248" t="s">
        <v>19</v>
      </c>
      <c r="I2945" s="250"/>
      <c r="J2945" s="247"/>
      <c r="K2945" s="247"/>
      <c r="L2945" s="251"/>
      <c r="M2945" s="252"/>
      <c r="N2945" s="253"/>
      <c r="O2945" s="253"/>
      <c r="P2945" s="253"/>
      <c r="Q2945" s="253"/>
      <c r="R2945" s="253"/>
      <c r="S2945" s="253"/>
      <c r="T2945" s="25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5" t="s">
        <v>268</v>
      </c>
      <c r="AU2945" s="255" t="s">
        <v>93</v>
      </c>
      <c r="AV2945" s="14" t="s">
        <v>82</v>
      </c>
      <c r="AW2945" s="14" t="s">
        <v>34</v>
      </c>
      <c r="AX2945" s="14" t="s">
        <v>74</v>
      </c>
      <c r="AY2945" s="255" t="s">
        <v>224</v>
      </c>
    </row>
    <row r="2946" s="13" customFormat="1">
      <c r="A2946" s="13"/>
      <c r="B2946" s="229"/>
      <c r="C2946" s="230"/>
      <c r="D2946" s="231" t="s">
        <v>268</v>
      </c>
      <c r="E2946" s="232" t="s">
        <v>19</v>
      </c>
      <c r="F2946" s="233" t="s">
        <v>2928</v>
      </c>
      <c r="G2946" s="230"/>
      <c r="H2946" s="234">
        <v>9.5</v>
      </c>
      <c r="I2946" s="235"/>
      <c r="J2946" s="230"/>
      <c r="K2946" s="230"/>
      <c r="L2946" s="236"/>
      <c r="M2946" s="237"/>
      <c r="N2946" s="238"/>
      <c r="O2946" s="238"/>
      <c r="P2946" s="238"/>
      <c r="Q2946" s="238"/>
      <c r="R2946" s="238"/>
      <c r="S2946" s="238"/>
      <c r="T2946" s="239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0" t="s">
        <v>268</v>
      </c>
      <c r="AU2946" s="240" t="s">
        <v>93</v>
      </c>
      <c r="AV2946" s="13" t="s">
        <v>93</v>
      </c>
      <c r="AW2946" s="13" t="s">
        <v>34</v>
      </c>
      <c r="AX2946" s="13" t="s">
        <v>82</v>
      </c>
      <c r="AY2946" s="240" t="s">
        <v>224</v>
      </c>
    </row>
    <row r="2947" s="2" customFormat="1" ht="16.5" customHeight="1">
      <c r="A2947" s="41"/>
      <c r="B2947" s="42"/>
      <c r="C2947" s="286" t="s">
        <v>2929</v>
      </c>
      <c r="D2947" s="286" t="s">
        <v>572</v>
      </c>
      <c r="E2947" s="287" t="s">
        <v>2930</v>
      </c>
      <c r="F2947" s="288" t="s">
        <v>2931</v>
      </c>
      <c r="G2947" s="289" t="s">
        <v>471</v>
      </c>
      <c r="H2947" s="290">
        <v>9.9749999999999996</v>
      </c>
      <c r="I2947" s="291"/>
      <c r="J2947" s="292">
        <f>ROUND(I2947*H2947,2)</f>
        <v>0</v>
      </c>
      <c r="K2947" s="288" t="s">
        <v>312</v>
      </c>
      <c r="L2947" s="293"/>
      <c r="M2947" s="294" t="s">
        <v>19</v>
      </c>
      <c r="N2947" s="295" t="s">
        <v>46</v>
      </c>
      <c r="O2947" s="87"/>
      <c r="P2947" s="225">
        <f>O2947*H2947</f>
        <v>0</v>
      </c>
      <c r="Q2947" s="225">
        <v>0.00050000000000000001</v>
      </c>
      <c r="R2947" s="225">
        <f>Q2947*H2947</f>
        <v>0.0049874999999999997</v>
      </c>
      <c r="S2947" s="225">
        <v>0</v>
      </c>
      <c r="T2947" s="226">
        <f>S2947*H2947</f>
        <v>0</v>
      </c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R2947" s="227" t="s">
        <v>643</v>
      </c>
      <c r="AT2947" s="227" t="s">
        <v>572</v>
      </c>
      <c r="AU2947" s="227" t="s">
        <v>93</v>
      </c>
      <c r="AY2947" s="20" t="s">
        <v>224</v>
      </c>
      <c r="BE2947" s="228">
        <f>IF(N2947="základní",J2947,0)</f>
        <v>0</v>
      </c>
      <c r="BF2947" s="228">
        <f>IF(N2947="snížená",J2947,0)</f>
        <v>0</v>
      </c>
      <c r="BG2947" s="228">
        <f>IF(N2947="zákl. přenesená",J2947,0)</f>
        <v>0</v>
      </c>
      <c r="BH2947" s="228">
        <f>IF(N2947="sníž. přenesená",J2947,0)</f>
        <v>0</v>
      </c>
      <c r="BI2947" s="228">
        <f>IF(N2947="nulová",J2947,0)</f>
        <v>0</v>
      </c>
      <c r="BJ2947" s="20" t="s">
        <v>93</v>
      </c>
      <c r="BK2947" s="228">
        <f>ROUND(I2947*H2947,2)</f>
        <v>0</v>
      </c>
      <c r="BL2947" s="20" t="s">
        <v>544</v>
      </c>
      <c r="BM2947" s="227" t="s">
        <v>2932</v>
      </c>
    </row>
    <row r="2948" s="14" customFormat="1">
      <c r="A2948" s="14"/>
      <c r="B2948" s="246"/>
      <c r="C2948" s="247"/>
      <c r="D2948" s="231" t="s">
        <v>268</v>
      </c>
      <c r="E2948" s="248" t="s">
        <v>19</v>
      </c>
      <c r="F2948" s="249" t="s">
        <v>2927</v>
      </c>
      <c r="G2948" s="247"/>
      <c r="H2948" s="248" t="s">
        <v>19</v>
      </c>
      <c r="I2948" s="250"/>
      <c r="J2948" s="247"/>
      <c r="K2948" s="247"/>
      <c r="L2948" s="251"/>
      <c r="M2948" s="252"/>
      <c r="N2948" s="253"/>
      <c r="O2948" s="253"/>
      <c r="P2948" s="253"/>
      <c r="Q2948" s="253"/>
      <c r="R2948" s="253"/>
      <c r="S2948" s="253"/>
      <c r="T2948" s="25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5" t="s">
        <v>268</v>
      </c>
      <c r="AU2948" s="255" t="s">
        <v>93</v>
      </c>
      <c r="AV2948" s="14" t="s">
        <v>82</v>
      </c>
      <c r="AW2948" s="14" t="s">
        <v>34</v>
      </c>
      <c r="AX2948" s="14" t="s">
        <v>74</v>
      </c>
      <c r="AY2948" s="255" t="s">
        <v>224</v>
      </c>
    </row>
    <row r="2949" s="13" customFormat="1">
      <c r="A2949" s="13"/>
      <c r="B2949" s="229"/>
      <c r="C2949" s="230"/>
      <c r="D2949" s="231" t="s">
        <v>268</v>
      </c>
      <c r="E2949" s="232" t="s">
        <v>19</v>
      </c>
      <c r="F2949" s="233" t="s">
        <v>2933</v>
      </c>
      <c r="G2949" s="230"/>
      <c r="H2949" s="234">
        <v>9.9749999999999996</v>
      </c>
      <c r="I2949" s="235"/>
      <c r="J2949" s="230"/>
      <c r="K2949" s="230"/>
      <c r="L2949" s="236"/>
      <c r="M2949" s="237"/>
      <c r="N2949" s="238"/>
      <c r="O2949" s="238"/>
      <c r="P2949" s="238"/>
      <c r="Q2949" s="238"/>
      <c r="R2949" s="238"/>
      <c r="S2949" s="238"/>
      <c r="T2949" s="239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40" t="s">
        <v>268</v>
      </c>
      <c r="AU2949" s="240" t="s">
        <v>93</v>
      </c>
      <c r="AV2949" s="13" t="s">
        <v>93</v>
      </c>
      <c r="AW2949" s="13" t="s">
        <v>34</v>
      </c>
      <c r="AX2949" s="13" t="s">
        <v>82</v>
      </c>
      <c r="AY2949" s="240" t="s">
        <v>224</v>
      </c>
    </row>
    <row r="2950" s="2" customFormat="1" ht="49.05" customHeight="1">
      <c r="A2950" s="41"/>
      <c r="B2950" s="42"/>
      <c r="C2950" s="216" t="s">
        <v>2934</v>
      </c>
      <c r="D2950" s="216" t="s">
        <v>227</v>
      </c>
      <c r="E2950" s="217" t="s">
        <v>2935</v>
      </c>
      <c r="F2950" s="218" t="s">
        <v>2936</v>
      </c>
      <c r="G2950" s="219" t="s">
        <v>371</v>
      </c>
      <c r="H2950" s="220">
        <v>73.866</v>
      </c>
      <c r="I2950" s="221"/>
      <c r="J2950" s="222">
        <f>ROUND(I2950*H2950,2)</f>
        <v>0</v>
      </c>
      <c r="K2950" s="218" t="s">
        <v>312</v>
      </c>
      <c r="L2950" s="47"/>
      <c r="M2950" s="223" t="s">
        <v>19</v>
      </c>
      <c r="N2950" s="224" t="s">
        <v>46</v>
      </c>
      <c r="O2950" s="87"/>
      <c r="P2950" s="225">
        <f>O2950*H2950</f>
        <v>0</v>
      </c>
      <c r="Q2950" s="225">
        <v>0</v>
      </c>
      <c r="R2950" s="225">
        <f>Q2950*H2950</f>
        <v>0</v>
      </c>
      <c r="S2950" s="225">
        <v>0</v>
      </c>
      <c r="T2950" s="226">
        <f>S2950*H2950</f>
        <v>0</v>
      </c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R2950" s="227" t="s">
        <v>544</v>
      </c>
      <c r="AT2950" s="227" t="s">
        <v>227</v>
      </c>
      <c r="AU2950" s="227" t="s">
        <v>93</v>
      </c>
      <c r="AY2950" s="20" t="s">
        <v>224</v>
      </c>
      <c r="BE2950" s="228">
        <f>IF(N2950="základní",J2950,0)</f>
        <v>0</v>
      </c>
      <c r="BF2950" s="228">
        <f>IF(N2950="snížená",J2950,0)</f>
        <v>0</v>
      </c>
      <c r="BG2950" s="228">
        <f>IF(N2950="zákl. přenesená",J2950,0)</f>
        <v>0</v>
      </c>
      <c r="BH2950" s="228">
        <f>IF(N2950="sníž. přenesená",J2950,0)</f>
        <v>0</v>
      </c>
      <c r="BI2950" s="228">
        <f>IF(N2950="nulová",J2950,0)</f>
        <v>0</v>
      </c>
      <c r="BJ2950" s="20" t="s">
        <v>93</v>
      </c>
      <c r="BK2950" s="228">
        <f>ROUND(I2950*H2950,2)</f>
        <v>0</v>
      </c>
      <c r="BL2950" s="20" t="s">
        <v>544</v>
      </c>
      <c r="BM2950" s="227" t="s">
        <v>2937</v>
      </c>
    </row>
    <row r="2951" s="2" customFormat="1">
      <c r="A2951" s="41"/>
      <c r="B2951" s="42"/>
      <c r="C2951" s="43"/>
      <c r="D2951" s="267" t="s">
        <v>314</v>
      </c>
      <c r="E2951" s="43"/>
      <c r="F2951" s="268" t="s">
        <v>2938</v>
      </c>
      <c r="G2951" s="43"/>
      <c r="H2951" s="43"/>
      <c r="I2951" s="269"/>
      <c r="J2951" s="43"/>
      <c r="K2951" s="43"/>
      <c r="L2951" s="47"/>
      <c r="M2951" s="270"/>
      <c r="N2951" s="271"/>
      <c r="O2951" s="87"/>
      <c r="P2951" s="87"/>
      <c r="Q2951" s="87"/>
      <c r="R2951" s="87"/>
      <c r="S2951" s="87"/>
      <c r="T2951" s="88"/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T2951" s="20" t="s">
        <v>314</v>
      </c>
      <c r="AU2951" s="20" t="s">
        <v>93</v>
      </c>
    </row>
    <row r="2952" s="12" customFormat="1" ht="22.8" customHeight="1">
      <c r="A2952" s="12"/>
      <c r="B2952" s="200"/>
      <c r="C2952" s="201"/>
      <c r="D2952" s="202" t="s">
        <v>73</v>
      </c>
      <c r="E2952" s="214" t="s">
        <v>2939</v>
      </c>
      <c r="F2952" s="214" t="s">
        <v>2940</v>
      </c>
      <c r="G2952" s="201"/>
      <c r="H2952" s="201"/>
      <c r="I2952" s="204"/>
      <c r="J2952" s="215">
        <f>BK2952</f>
        <v>0</v>
      </c>
      <c r="K2952" s="201"/>
      <c r="L2952" s="206"/>
      <c r="M2952" s="207"/>
      <c r="N2952" s="208"/>
      <c r="O2952" s="208"/>
      <c r="P2952" s="209">
        <f>SUM(P2953:P3189)</f>
        <v>0</v>
      </c>
      <c r="Q2952" s="208"/>
      <c r="R2952" s="209">
        <f>SUM(R2953:R3189)</f>
        <v>30.674715110000001</v>
      </c>
      <c r="S2952" s="208"/>
      <c r="T2952" s="210">
        <f>SUM(T2953:T3189)</f>
        <v>0</v>
      </c>
      <c r="U2952" s="12"/>
      <c r="V2952" s="12"/>
      <c r="W2952" s="12"/>
      <c r="X2952" s="12"/>
      <c r="Y2952" s="12"/>
      <c r="Z2952" s="12"/>
      <c r="AA2952" s="12"/>
      <c r="AB2952" s="12"/>
      <c r="AC2952" s="12"/>
      <c r="AD2952" s="12"/>
      <c r="AE2952" s="12"/>
      <c r="AR2952" s="211" t="s">
        <v>93</v>
      </c>
      <c r="AT2952" s="212" t="s">
        <v>73</v>
      </c>
      <c r="AU2952" s="212" t="s">
        <v>82</v>
      </c>
      <c r="AY2952" s="211" t="s">
        <v>224</v>
      </c>
      <c r="BK2952" s="213">
        <f>SUM(BK2953:BK3189)</f>
        <v>0</v>
      </c>
    </row>
    <row r="2953" s="2" customFormat="1" ht="37.8" customHeight="1">
      <c r="A2953" s="41"/>
      <c r="B2953" s="42"/>
      <c r="C2953" s="216" t="s">
        <v>2941</v>
      </c>
      <c r="D2953" s="216" t="s">
        <v>227</v>
      </c>
      <c r="E2953" s="217" t="s">
        <v>2942</v>
      </c>
      <c r="F2953" s="218" t="s">
        <v>2943</v>
      </c>
      <c r="G2953" s="219" t="s">
        <v>266</v>
      </c>
      <c r="H2953" s="220">
        <v>35.844000000000001</v>
      </c>
      <c r="I2953" s="221"/>
      <c r="J2953" s="222">
        <f>ROUND(I2953*H2953,2)</f>
        <v>0</v>
      </c>
      <c r="K2953" s="218" t="s">
        <v>312</v>
      </c>
      <c r="L2953" s="47"/>
      <c r="M2953" s="223" t="s">
        <v>19</v>
      </c>
      <c r="N2953" s="224" t="s">
        <v>46</v>
      </c>
      <c r="O2953" s="87"/>
      <c r="P2953" s="225">
        <f>O2953*H2953</f>
        <v>0</v>
      </c>
      <c r="Q2953" s="225">
        <v>0</v>
      </c>
      <c r="R2953" s="225">
        <f>Q2953*H2953</f>
        <v>0</v>
      </c>
      <c r="S2953" s="225">
        <v>0</v>
      </c>
      <c r="T2953" s="226">
        <f>S2953*H2953</f>
        <v>0</v>
      </c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R2953" s="227" t="s">
        <v>544</v>
      </c>
      <c r="AT2953" s="227" t="s">
        <v>227</v>
      </c>
      <c r="AU2953" s="227" t="s">
        <v>93</v>
      </c>
      <c r="AY2953" s="20" t="s">
        <v>224</v>
      </c>
      <c r="BE2953" s="228">
        <f>IF(N2953="základní",J2953,0)</f>
        <v>0</v>
      </c>
      <c r="BF2953" s="228">
        <f>IF(N2953="snížená",J2953,0)</f>
        <v>0</v>
      </c>
      <c r="BG2953" s="228">
        <f>IF(N2953="zákl. přenesená",J2953,0)</f>
        <v>0</v>
      </c>
      <c r="BH2953" s="228">
        <f>IF(N2953="sníž. přenesená",J2953,0)</f>
        <v>0</v>
      </c>
      <c r="BI2953" s="228">
        <f>IF(N2953="nulová",J2953,0)</f>
        <v>0</v>
      </c>
      <c r="BJ2953" s="20" t="s">
        <v>93</v>
      </c>
      <c r="BK2953" s="228">
        <f>ROUND(I2953*H2953,2)</f>
        <v>0</v>
      </c>
      <c r="BL2953" s="20" t="s">
        <v>544</v>
      </c>
      <c r="BM2953" s="227" t="s">
        <v>2944</v>
      </c>
    </row>
    <row r="2954" s="2" customFormat="1">
      <c r="A2954" s="41"/>
      <c r="B2954" s="42"/>
      <c r="C2954" s="43"/>
      <c r="D2954" s="267" t="s">
        <v>314</v>
      </c>
      <c r="E2954" s="43"/>
      <c r="F2954" s="268" t="s">
        <v>2945</v>
      </c>
      <c r="G2954" s="43"/>
      <c r="H2954" s="43"/>
      <c r="I2954" s="269"/>
      <c r="J2954" s="43"/>
      <c r="K2954" s="43"/>
      <c r="L2954" s="47"/>
      <c r="M2954" s="270"/>
      <c r="N2954" s="271"/>
      <c r="O2954" s="87"/>
      <c r="P2954" s="87"/>
      <c r="Q2954" s="87"/>
      <c r="R2954" s="87"/>
      <c r="S2954" s="87"/>
      <c r="T2954" s="88"/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T2954" s="20" t="s">
        <v>314</v>
      </c>
      <c r="AU2954" s="20" t="s">
        <v>93</v>
      </c>
    </row>
    <row r="2955" s="14" customFormat="1">
      <c r="A2955" s="14"/>
      <c r="B2955" s="246"/>
      <c r="C2955" s="247"/>
      <c r="D2955" s="231" t="s">
        <v>268</v>
      </c>
      <c r="E2955" s="248" t="s">
        <v>19</v>
      </c>
      <c r="F2955" s="249" t="s">
        <v>1387</v>
      </c>
      <c r="G2955" s="247"/>
      <c r="H2955" s="248" t="s">
        <v>19</v>
      </c>
      <c r="I2955" s="250"/>
      <c r="J2955" s="247"/>
      <c r="K2955" s="247"/>
      <c r="L2955" s="251"/>
      <c r="M2955" s="252"/>
      <c r="N2955" s="253"/>
      <c r="O2955" s="253"/>
      <c r="P2955" s="253"/>
      <c r="Q2955" s="253"/>
      <c r="R2955" s="253"/>
      <c r="S2955" s="253"/>
      <c r="T2955" s="25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5" t="s">
        <v>268</v>
      </c>
      <c r="AU2955" s="255" t="s">
        <v>93</v>
      </c>
      <c r="AV2955" s="14" t="s">
        <v>82</v>
      </c>
      <c r="AW2955" s="14" t="s">
        <v>34</v>
      </c>
      <c r="AX2955" s="14" t="s">
        <v>74</v>
      </c>
      <c r="AY2955" s="255" t="s">
        <v>224</v>
      </c>
    </row>
    <row r="2956" s="13" customFormat="1">
      <c r="A2956" s="13"/>
      <c r="B2956" s="229"/>
      <c r="C2956" s="230"/>
      <c r="D2956" s="231" t="s">
        <v>268</v>
      </c>
      <c r="E2956" s="232" t="s">
        <v>19</v>
      </c>
      <c r="F2956" s="233" t="s">
        <v>1388</v>
      </c>
      <c r="G2956" s="230"/>
      <c r="H2956" s="234">
        <v>2.044</v>
      </c>
      <c r="I2956" s="235"/>
      <c r="J2956" s="230"/>
      <c r="K2956" s="230"/>
      <c r="L2956" s="236"/>
      <c r="M2956" s="237"/>
      <c r="N2956" s="238"/>
      <c r="O2956" s="238"/>
      <c r="P2956" s="238"/>
      <c r="Q2956" s="238"/>
      <c r="R2956" s="238"/>
      <c r="S2956" s="238"/>
      <c r="T2956" s="239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0" t="s">
        <v>268</v>
      </c>
      <c r="AU2956" s="240" t="s">
        <v>93</v>
      </c>
      <c r="AV2956" s="13" t="s">
        <v>93</v>
      </c>
      <c r="AW2956" s="13" t="s">
        <v>34</v>
      </c>
      <c r="AX2956" s="13" t="s">
        <v>74</v>
      </c>
      <c r="AY2956" s="240" t="s">
        <v>224</v>
      </c>
    </row>
    <row r="2957" s="14" customFormat="1">
      <c r="A2957" s="14"/>
      <c r="B2957" s="246"/>
      <c r="C2957" s="247"/>
      <c r="D2957" s="231" t="s">
        <v>268</v>
      </c>
      <c r="E2957" s="248" t="s">
        <v>19</v>
      </c>
      <c r="F2957" s="249" t="s">
        <v>1402</v>
      </c>
      <c r="G2957" s="247"/>
      <c r="H2957" s="248" t="s">
        <v>19</v>
      </c>
      <c r="I2957" s="250"/>
      <c r="J2957" s="247"/>
      <c r="K2957" s="247"/>
      <c r="L2957" s="251"/>
      <c r="M2957" s="252"/>
      <c r="N2957" s="253"/>
      <c r="O2957" s="253"/>
      <c r="P2957" s="253"/>
      <c r="Q2957" s="253"/>
      <c r="R2957" s="253"/>
      <c r="S2957" s="253"/>
      <c r="T2957" s="25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5" t="s">
        <v>268</v>
      </c>
      <c r="AU2957" s="255" t="s">
        <v>93</v>
      </c>
      <c r="AV2957" s="14" t="s">
        <v>82</v>
      </c>
      <c r="AW2957" s="14" t="s">
        <v>34</v>
      </c>
      <c r="AX2957" s="14" t="s">
        <v>74</v>
      </c>
      <c r="AY2957" s="255" t="s">
        <v>224</v>
      </c>
    </row>
    <row r="2958" s="13" customFormat="1">
      <c r="A2958" s="13"/>
      <c r="B2958" s="229"/>
      <c r="C2958" s="230"/>
      <c r="D2958" s="231" t="s">
        <v>268</v>
      </c>
      <c r="E2958" s="232" t="s">
        <v>19</v>
      </c>
      <c r="F2958" s="233" t="s">
        <v>284</v>
      </c>
      <c r="G2958" s="230"/>
      <c r="H2958" s="234">
        <v>15</v>
      </c>
      <c r="I2958" s="235"/>
      <c r="J2958" s="230"/>
      <c r="K2958" s="230"/>
      <c r="L2958" s="236"/>
      <c r="M2958" s="237"/>
      <c r="N2958" s="238"/>
      <c r="O2958" s="238"/>
      <c r="P2958" s="238"/>
      <c r="Q2958" s="238"/>
      <c r="R2958" s="238"/>
      <c r="S2958" s="238"/>
      <c r="T2958" s="23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0" t="s">
        <v>268</v>
      </c>
      <c r="AU2958" s="240" t="s">
        <v>93</v>
      </c>
      <c r="AV2958" s="13" t="s">
        <v>93</v>
      </c>
      <c r="AW2958" s="13" t="s">
        <v>34</v>
      </c>
      <c r="AX2958" s="13" t="s">
        <v>74</v>
      </c>
      <c r="AY2958" s="240" t="s">
        <v>224</v>
      </c>
    </row>
    <row r="2959" s="14" customFormat="1">
      <c r="A2959" s="14"/>
      <c r="B2959" s="246"/>
      <c r="C2959" s="247"/>
      <c r="D2959" s="231" t="s">
        <v>268</v>
      </c>
      <c r="E2959" s="248" t="s">
        <v>19</v>
      </c>
      <c r="F2959" s="249" t="s">
        <v>1851</v>
      </c>
      <c r="G2959" s="247"/>
      <c r="H2959" s="248" t="s">
        <v>19</v>
      </c>
      <c r="I2959" s="250"/>
      <c r="J2959" s="247"/>
      <c r="K2959" s="247"/>
      <c r="L2959" s="251"/>
      <c r="M2959" s="252"/>
      <c r="N2959" s="253"/>
      <c r="O2959" s="253"/>
      <c r="P2959" s="253"/>
      <c r="Q2959" s="253"/>
      <c r="R2959" s="253"/>
      <c r="S2959" s="253"/>
      <c r="T2959" s="25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5" t="s">
        <v>268</v>
      </c>
      <c r="AU2959" s="255" t="s">
        <v>93</v>
      </c>
      <c r="AV2959" s="14" t="s">
        <v>82</v>
      </c>
      <c r="AW2959" s="14" t="s">
        <v>34</v>
      </c>
      <c r="AX2959" s="14" t="s">
        <v>74</v>
      </c>
      <c r="AY2959" s="255" t="s">
        <v>224</v>
      </c>
    </row>
    <row r="2960" s="13" customFormat="1">
      <c r="A2960" s="13"/>
      <c r="B2960" s="229"/>
      <c r="C2960" s="230"/>
      <c r="D2960" s="231" t="s">
        <v>268</v>
      </c>
      <c r="E2960" s="232" t="s">
        <v>19</v>
      </c>
      <c r="F2960" s="233" t="s">
        <v>1852</v>
      </c>
      <c r="G2960" s="230"/>
      <c r="H2960" s="234">
        <v>18.800000000000001</v>
      </c>
      <c r="I2960" s="235"/>
      <c r="J2960" s="230"/>
      <c r="K2960" s="230"/>
      <c r="L2960" s="236"/>
      <c r="M2960" s="237"/>
      <c r="N2960" s="238"/>
      <c r="O2960" s="238"/>
      <c r="P2960" s="238"/>
      <c r="Q2960" s="238"/>
      <c r="R2960" s="238"/>
      <c r="S2960" s="238"/>
      <c r="T2960" s="239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0" t="s">
        <v>268</v>
      </c>
      <c r="AU2960" s="240" t="s">
        <v>93</v>
      </c>
      <c r="AV2960" s="13" t="s">
        <v>93</v>
      </c>
      <c r="AW2960" s="13" t="s">
        <v>34</v>
      </c>
      <c r="AX2960" s="13" t="s">
        <v>74</v>
      </c>
      <c r="AY2960" s="240" t="s">
        <v>224</v>
      </c>
    </row>
    <row r="2961" s="16" customFormat="1">
      <c r="A2961" s="16"/>
      <c r="B2961" s="272"/>
      <c r="C2961" s="273"/>
      <c r="D2961" s="231" t="s">
        <v>268</v>
      </c>
      <c r="E2961" s="274" t="s">
        <v>19</v>
      </c>
      <c r="F2961" s="275" t="s">
        <v>351</v>
      </c>
      <c r="G2961" s="273"/>
      <c r="H2961" s="276">
        <v>35.844000000000001</v>
      </c>
      <c r="I2961" s="277"/>
      <c r="J2961" s="273"/>
      <c r="K2961" s="273"/>
      <c r="L2961" s="278"/>
      <c r="M2961" s="279"/>
      <c r="N2961" s="280"/>
      <c r="O2961" s="280"/>
      <c r="P2961" s="280"/>
      <c r="Q2961" s="280"/>
      <c r="R2961" s="280"/>
      <c r="S2961" s="280"/>
      <c r="T2961" s="281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T2961" s="282" t="s">
        <v>268</v>
      </c>
      <c r="AU2961" s="282" t="s">
        <v>93</v>
      </c>
      <c r="AV2961" s="16" t="s">
        <v>231</v>
      </c>
      <c r="AW2961" s="16" t="s">
        <v>34</v>
      </c>
      <c r="AX2961" s="16" t="s">
        <v>82</v>
      </c>
      <c r="AY2961" s="282" t="s">
        <v>224</v>
      </c>
    </row>
    <row r="2962" s="2" customFormat="1" ht="16.5" customHeight="1">
      <c r="A2962" s="41"/>
      <c r="B2962" s="42"/>
      <c r="C2962" s="286" t="s">
        <v>2946</v>
      </c>
      <c r="D2962" s="286" t="s">
        <v>572</v>
      </c>
      <c r="E2962" s="287" t="s">
        <v>2947</v>
      </c>
      <c r="F2962" s="288" t="s">
        <v>2948</v>
      </c>
      <c r="G2962" s="289" t="s">
        <v>324</v>
      </c>
      <c r="H2962" s="290">
        <v>0.107</v>
      </c>
      <c r="I2962" s="291"/>
      <c r="J2962" s="292">
        <f>ROUND(I2962*H2962,2)</f>
        <v>0</v>
      </c>
      <c r="K2962" s="288" t="s">
        <v>312</v>
      </c>
      <c r="L2962" s="293"/>
      <c r="M2962" s="294" t="s">
        <v>19</v>
      </c>
      <c r="N2962" s="295" t="s">
        <v>46</v>
      </c>
      <c r="O2962" s="87"/>
      <c r="P2962" s="225">
        <f>O2962*H2962</f>
        <v>0</v>
      </c>
      <c r="Q2962" s="225">
        <v>0.029999999999999999</v>
      </c>
      <c r="R2962" s="225">
        <f>Q2962*H2962</f>
        <v>0.0032099999999999997</v>
      </c>
      <c r="S2962" s="225">
        <v>0</v>
      </c>
      <c r="T2962" s="226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27" t="s">
        <v>643</v>
      </c>
      <c r="AT2962" s="227" t="s">
        <v>572</v>
      </c>
      <c r="AU2962" s="227" t="s">
        <v>93</v>
      </c>
      <c r="AY2962" s="20" t="s">
        <v>224</v>
      </c>
      <c r="BE2962" s="228">
        <f>IF(N2962="základní",J2962,0)</f>
        <v>0</v>
      </c>
      <c r="BF2962" s="228">
        <f>IF(N2962="snížená",J2962,0)</f>
        <v>0</v>
      </c>
      <c r="BG2962" s="228">
        <f>IF(N2962="zákl. přenesená",J2962,0)</f>
        <v>0</v>
      </c>
      <c r="BH2962" s="228">
        <f>IF(N2962="sníž. přenesená",J2962,0)</f>
        <v>0</v>
      </c>
      <c r="BI2962" s="228">
        <f>IF(N2962="nulová",J2962,0)</f>
        <v>0</v>
      </c>
      <c r="BJ2962" s="20" t="s">
        <v>93</v>
      </c>
      <c r="BK2962" s="228">
        <f>ROUND(I2962*H2962,2)</f>
        <v>0</v>
      </c>
      <c r="BL2962" s="20" t="s">
        <v>544</v>
      </c>
      <c r="BM2962" s="227" t="s">
        <v>2949</v>
      </c>
    </row>
    <row r="2963" s="14" customFormat="1">
      <c r="A2963" s="14"/>
      <c r="B2963" s="246"/>
      <c r="C2963" s="247"/>
      <c r="D2963" s="231" t="s">
        <v>268</v>
      </c>
      <c r="E2963" s="248" t="s">
        <v>19</v>
      </c>
      <c r="F2963" s="249" t="s">
        <v>1387</v>
      </c>
      <c r="G2963" s="247"/>
      <c r="H2963" s="248" t="s">
        <v>19</v>
      </c>
      <c r="I2963" s="250"/>
      <c r="J2963" s="247"/>
      <c r="K2963" s="247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268</v>
      </c>
      <c r="AU2963" s="255" t="s">
        <v>93</v>
      </c>
      <c r="AV2963" s="14" t="s">
        <v>82</v>
      </c>
      <c r="AW2963" s="14" t="s">
        <v>34</v>
      </c>
      <c r="AX2963" s="14" t="s">
        <v>74</v>
      </c>
      <c r="AY2963" s="255" t="s">
        <v>224</v>
      </c>
    </row>
    <row r="2964" s="13" customFormat="1">
      <c r="A2964" s="13"/>
      <c r="B2964" s="229"/>
      <c r="C2964" s="230"/>
      <c r="D2964" s="231" t="s">
        <v>268</v>
      </c>
      <c r="E2964" s="232" t="s">
        <v>19</v>
      </c>
      <c r="F2964" s="233" t="s">
        <v>2950</v>
      </c>
      <c r="G2964" s="230"/>
      <c r="H2964" s="234">
        <v>0.107</v>
      </c>
      <c r="I2964" s="235"/>
      <c r="J2964" s="230"/>
      <c r="K2964" s="230"/>
      <c r="L2964" s="236"/>
      <c r="M2964" s="237"/>
      <c r="N2964" s="238"/>
      <c r="O2964" s="238"/>
      <c r="P2964" s="238"/>
      <c r="Q2964" s="238"/>
      <c r="R2964" s="238"/>
      <c r="S2964" s="238"/>
      <c r="T2964" s="239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0" t="s">
        <v>268</v>
      </c>
      <c r="AU2964" s="240" t="s">
        <v>93</v>
      </c>
      <c r="AV2964" s="13" t="s">
        <v>93</v>
      </c>
      <c r="AW2964" s="13" t="s">
        <v>34</v>
      </c>
      <c r="AX2964" s="13" t="s">
        <v>82</v>
      </c>
      <c r="AY2964" s="240" t="s">
        <v>224</v>
      </c>
    </row>
    <row r="2965" s="2" customFormat="1" ht="24.15" customHeight="1">
      <c r="A2965" s="41"/>
      <c r="B2965" s="42"/>
      <c r="C2965" s="286" t="s">
        <v>2951</v>
      </c>
      <c r="D2965" s="286" t="s">
        <v>572</v>
      </c>
      <c r="E2965" s="287" t="s">
        <v>2952</v>
      </c>
      <c r="F2965" s="288" t="s">
        <v>2953</v>
      </c>
      <c r="G2965" s="289" t="s">
        <v>324</v>
      </c>
      <c r="H2965" s="290">
        <v>3.9380000000000002</v>
      </c>
      <c r="I2965" s="291"/>
      <c r="J2965" s="292">
        <f>ROUND(I2965*H2965,2)</f>
        <v>0</v>
      </c>
      <c r="K2965" s="288" t="s">
        <v>312</v>
      </c>
      <c r="L2965" s="293"/>
      <c r="M2965" s="294" t="s">
        <v>19</v>
      </c>
      <c r="N2965" s="295" t="s">
        <v>46</v>
      </c>
      <c r="O2965" s="87"/>
      <c r="P2965" s="225">
        <f>O2965*H2965</f>
        <v>0</v>
      </c>
      <c r="Q2965" s="225">
        <v>0.035000000000000003</v>
      </c>
      <c r="R2965" s="225">
        <f>Q2965*H2965</f>
        <v>0.13783000000000001</v>
      </c>
      <c r="S2965" s="225">
        <v>0</v>
      </c>
      <c r="T2965" s="226">
        <f>S2965*H2965</f>
        <v>0</v>
      </c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R2965" s="227" t="s">
        <v>643</v>
      </c>
      <c r="AT2965" s="227" t="s">
        <v>572</v>
      </c>
      <c r="AU2965" s="227" t="s">
        <v>93</v>
      </c>
      <c r="AY2965" s="20" t="s">
        <v>224</v>
      </c>
      <c r="BE2965" s="228">
        <f>IF(N2965="základní",J2965,0)</f>
        <v>0</v>
      </c>
      <c r="BF2965" s="228">
        <f>IF(N2965="snížená",J2965,0)</f>
        <v>0</v>
      </c>
      <c r="BG2965" s="228">
        <f>IF(N2965="zákl. přenesená",J2965,0)</f>
        <v>0</v>
      </c>
      <c r="BH2965" s="228">
        <f>IF(N2965="sníž. přenesená",J2965,0)</f>
        <v>0</v>
      </c>
      <c r="BI2965" s="228">
        <f>IF(N2965="nulová",J2965,0)</f>
        <v>0</v>
      </c>
      <c r="BJ2965" s="20" t="s">
        <v>93</v>
      </c>
      <c r="BK2965" s="228">
        <f>ROUND(I2965*H2965,2)</f>
        <v>0</v>
      </c>
      <c r="BL2965" s="20" t="s">
        <v>544</v>
      </c>
      <c r="BM2965" s="227" t="s">
        <v>2954</v>
      </c>
    </row>
    <row r="2966" s="14" customFormat="1">
      <c r="A2966" s="14"/>
      <c r="B2966" s="246"/>
      <c r="C2966" s="247"/>
      <c r="D2966" s="231" t="s">
        <v>268</v>
      </c>
      <c r="E2966" s="248" t="s">
        <v>19</v>
      </c>
      <c r="F2966" s="249" t="s">
        <v>1402</v>
      </c>
      <c r="G2966" s="247"/>
      <c r="H2966" s="248" t="s">
        <v>19</v>
      </c>
      <c r="I2966" s="250"/>
      <c r="J2966" s="247"/>
      <c r="K2966" s="247"/>
      <c r="L2966" s="251"/>
      <c r="M2966" s="252"/>
      <c r="N2966" s="253"/>
      <c r="O2966" s="253"/>
      <c r="P2966" s="253"/>
      <c r="Q2966" s="253"/>
      <c r="R2966" s="253"/>
      <c r="S2966" s="253"/>
      <c r="T2966" s="25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5" t="s">
        <v>268</v>
      </c>
      <c r="AU2966" s="255" t="s">
        <v>93</v>
      </c>
      <c r="AV2966" s="14" t="s">
        <v>82</v>
      </c>
      <c r="AW2966" s="14" t="s">
        <v>34</v>
      </c>
      <c r="AX2966" s="14" t="s">
        <v>74</v>
      </c>
      <c r="AY2966" s="255" t="s">
        <v>224</v>
      </c>
    </row>
    <row r="2967" s="13" customFormat="1">
      <c r="A2967" s="13"/>
      <c r="B2967" s="229"/>
      <c r="C2967" s="230"/>
      <c r="D2967" s="231" t="s">
        <v>268</v>
      </c>
      <c r="E2967" s="232" t="s">
        <v>19</v>
      </c>
      <c r="F2967" s="233" t="s">
        <v>2955</v>
      </c>
      <c r="G2967" s="230"/>
      <c r="H2967" s="234">
        <v>3.9380000000000002</v>
      </c>
      <c r="I2967" s="235"/>
      <c r="J2967" s="230"/>
      <c r="K2967" s="230"/>
      <c r="L2967" s="236"/>
      <c r="M2967" s="237"/>
      <c r="N2967" s="238"/>
      <c r="O2967" s="238"/>
      <c r="P2967" s="238"/>
      <c r="Q2967" s="238"/>
      <c r="R2967" s="238"/>
      <c r="S2967" s="238"/>
      <c r="T2967" s="239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40" t="s">
        <v>268</v>
      </c>
      <c r="AU2967" s="240" t="s">
        <v>93</v>
      </c>
      <c r="AV2967" s="13" t="s">
        <v>93</v>
      </c>
      <c r="AW2967" s="13" t="s">
        <v>34</v>
      </c>
      <c r="AX2967" s="13" t="s">
        <v>82</v>
      </c>
      <c r="AY2967" s="240" t="s">
        <v>224</v>
      </c>
    </row>
    <row r="2968" s="2" customFormat="1" ht="24.15" customHeight="1">
      <c r="A2968" s="41"/>
      <c r="B2968" s="42"/>
      <c r="C2968" s="286" t="s">
        <v>2956</v>
      </c>
      <c r="D2968" s="286" t="s">
        <v>572</v>
      </c>
      <c r="E2968" s="287" t="s">
        <v>2957</v>
      </c>
      <c r="F2968" s="288" t="s">
        <v>2958</v>
      </c>
      <c r="G2968" s="289" t="s">
        <v>324</v>
      </c>
      <c r="H2968" s="290">
        <v>1.579</v>
      </c>
      <c r="I2968" s="291"/>
      <c r="J2968" s="292">
        <f>ROUND(I2968*H2968,2)</f>
        <v>0</v>
      </c>
      <c r="K2968" s="288" t="s">
        <v>312</v>
      </c>
      <c r="L2968" s="293"/>
      <c r="M2968" s="294" t="s">
        <v>19</v>
      </c>
      <c r="N2968" s="295" t="s">
        <v>46</v>
      </c>
      <c r="O2968" s="87"/>
      <c r="P2968" s="225">
        <f>O2968*H2968</f>
        <v>0</v>
      </c>
      <c r="Q2968" s="225">
        <v>0.029999999999999999</v>
      </c>
      <c r="R2968" s="225">
        <f>Q2968*H2968</f>
        <v>0.047369999999999995</v>
      </c>
      <c r="S2968" s="225">
        <v>0</v>
      </c>
      <c r="T2968" s="226">
        <f>S2968*H2968</f>
        <v>0</v>
      </c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R2968" s="227" t="s">
        <v>643</v>
      </c>
      <c r="AT2968" s="227" t="s">
        <v>572</v>
      </c>
      <c r="AU2968" s="227" t="s">
        <v>93</v>
      </c>
      <c r="AY2968" s="20" t="s">
        <v>224</v>
      </c>
      <c r="BE2968" s="228">
        <f>IF(N2968="základní",J2968,0)</f>
        <v>0</v>
      </c>
      <c r="BF2968" s="228">
        <f>IF(N2968="snížená",J2968,0)</f>
        <v>0</v>
      </c>
      <c r="BG2968" s="228">
        <f>IF(N2968="zákl. přenesená",J2968,0)</f>
        <v>0</v>
      </c>
      <c r="BH2968" s="228">
        <f>IF(N2968="sníž. přenesená",J2968,0)</f>
        <v>0</v>
      </c>
      <c r="BI2968" s="228">
        <f>IF(N2968="nulová",J2968,0)</f>
        <v>0</v>
      </c>
      <c r="BJ2968" s="20" t="s">
        <v>93</v>
      </c>
      <c r="BK2968" s="228">
        <f>ROUND(I2968*H2968,2)</f>
        <v>0</v>
      </c>
      <c r="BL2968" s="20" t="s">
        <v>544</v>
      </c>
      <c r="BM2968" s="227" t="s">
        <v>2959</v>
      </c>
    </row>
    <row r="2969" s="14" customFormat="1">
      <c r="A2969" s="14"/>
      <c r="B2969" s="246"/>
      <c r="C2969" s="247"/>
      <c r="D2969" s="231" t="s">
        <v>268</v>
      </c>
      <c r="E2969" s="248" t="s">
        <v>19</v>
      </c>
      <c r="F2969" s="249" t="s">
        <v>1851</v>
      </c>
      <c r="G2969" s="247"/>
      <c r="H2969" s="248" t="s">
        <v>19</v>
      </c>
      <c r="I2969" s="250"/>
      <c r="J2969" s="247"/>
      <c r="K2969" s="247"/>
      <c r="L2969" s="251"/>
      <c r="M2969" s="252"/>
      <c r="N2969" s="253"/>
      <c r="O2969" s="253"/>
      <c r="P2969" s="253"/>
      <c r="Q2969" s="253"/>
      <c r="R2969" s="253"/>
      <c r="S2969" s="253"/>
      <c r="T2969" s="25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5" t="s">
        <v>268</v>
      </c>
      <c r="AU2969" s="255" t="s">
        <v>93</v>
      </c>
      <c r="AV2969" s="14" t="s">
        <v>82</v>
      </c>
      <c r="AW2969" s="14" t="s">
        <v>34</v>
      </c>
      <c r="AX2969" s="14" t="s">
        <v>74</v>
      </c>
      <c r="AY2969" s="255" t="s">
        <v>224</v>
      </c>
    </row>
    <row r="2970" s="13" customFormat="1">
      <c r="A2970" s="13"/>
      <c r="B2970" s="229"/>
      <c r="C2970" s="230"/>
      <c r="D2970" s="231" t="s">
        <v>268</v>
      </c>
      <c r="E2970" s="232" t="s">
        <v>19</v>
      </c>
      <c r="F2970" s="233" t="s">
        <v>2960</v>
      </c>
      <c r="G2970" s="230"/>
      <c r="H2970" s="234">
        <v>1.579</v>
      </c>
      <c r="I2970" s="235"/>
      <c r="J2970" s="230"/>
      <c r="K2970" s="230"/>
      <c r="L2970" s="236"/>
      <c r="M2970" s="237"/>
      <c r="N2970" s="238"/>
      <c r="O2970" s="238"/>
      <c r="P2970" s="238"/>
      <c r="Q2970" s="238"/>
      <c r="R2970" s="238"/>
      <c r="S2970" s="238"/>
      <c r="T2970" s="239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0" t="s">
        <v>268</v>
      </c>
      <c r="AU2970" s="240" t="s">
        <v>93</v>
      </c>
      <c r="AV2970" s="13" t="s">
        <v>93</v>
      </c>
      <c r="AW2970" s="13" t="s">
        <v>34</v>
      </c>
      <c r="AX2970" s="13" t="s">
        <v>82</v>
      </c>
      <c r="AY2970" s="240" t="s">
        <v>224</v>
      </c>
    </row>
    <row r="2971" s="2" customFormat="1" ht="37.8" customHeight="1">
      <c r="A2971" s="41"/>
      <c r="B2971" s="42"/>
      <c r="C2971" s="216" t="s">
        <v>2961</v>
      </c>
      <c r="D2971" s="216" t="s">
        <v>227</v>
      </c>
      <c r="E2971" s="217" t="s">
        <v>2962</v>
      </c>
      <c r="F2971" s="218" t="s">
        <v>2963</v>
      </c>
      <c r="G2971" s="219" t="s">
        <v>266</v>
      </c>
      <c r="H2971" s="220">
        <v>4266.3580000000002</v>
      </c>
      <c r="I2971" s="221"/>
      <c r="J2971" s="222">
        <f>ROUND(I2971*H2971,2)</f>
        <v>0</v>
      </c>
      <c r="K2971" s="218" t="s">
        <v>312</v>
      </c>
      <c r="L2971" s="47"/>
      <c r="M2971" s="223" t="s">
        <v>19</v>
      </c>
      <c r="N2971" s="224" t="s">
        <v>46</v>
      </c>
      <c r="O2971" s="87"/>
      <c r="P2971" s="225">
        <f>O2971*H2971</f>
        <v>0</v>
      </c>
      <c r="Q2971" s="225">
        <v>0</v>
      </c>
      <c r="R2971" s="225">
        <f>Q2971*H2971</f>
        <v>0</v>
      </c>
      <c r="S2971" s="225">
        <v>0</v>
      </c>
      <c r="T2971" s="226">
        <f>S2971*H2971</f>
        <v>0</v>
      </c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R2971" s="227" t="s">
        <v>544</v>
      </c>
      <c r="AT2971" s="227" t="s">
        <v>227</v>
      </c>
      <c r="AU2971" s="227" t="s">
        <v>93</v>
      </c>
      <c r="AY2971" s="20" t="s">
        <v>224</v>
      </c>
      <c r="BE2971" s="228">
        <f>IF(N2971="základní",J2971,0)</f>
        <v>0</v>
      </c>
      <c r="BF2971" s="228">
        <f>IF(N2971="snížená",J2971,0)</f>
        <v>0</v>
      </c>
      <c r="BG2971" s="228">
        <f>IF(N2971="zákl. přenesená",J2971,0)</f>
        <v>0</v>
      </c>
      <c r="BH2971" s="228">
        <f>IF(N2971="sníž. přenesená",J2971,0)</f>
        <v>0</v>
      </c>
      <c r="BI2971" s="228">
        <f>IF(N2971="nulová",J2971,0)</f>
        <v>0</v>
      </c>
      <c r="BJ2971" s="20" t="s">
        <v>93</v>
      </c>
      <c r="BK2971" s="228">
        <f>ROUND(I2971*H2971,2)</f>
        <v>0</v>
      </c>
      <c r="BL2971" s="20" t="s">
        <v>544</v>
      </c>
      <c r="BM2971" s="227" t="s">
        <v>2964</v>
      </c>
    </row>
    <row r="2972" s="2" customFormat="1">
      <c r="A2972" s="41"/>
      <c r="B2972" s="42"/>
      <c r="C2972" s="43"/>
      <c r="D2972" s="267" t="s">
        <v>314</v>
      </c>
      <c r="E2972" s="43"/>
      <c r="F2972" s="268" t="s">
        <v>2965</v>
      </c>
      <c r="G2972" s="43"/>
      <c r="H2972" s="43"/>
      <c r="I2972" s="269"/>
      <c r="J2972" s="43"/>
      <c r="K2972" s="43"/>
      <c r="L2972" s="47"/>
      <c r="M2972" s="270"/>
      <c r="N2972" s="271"/>
      <c r="O2972" s="87"/>
      <c r="P2972" s="87"/>
      <c r="Q2972" s="87"/>
      <c r="R2972" s="87"/>
      <c r="S2972" s="87"/>
      <c r="T2972" s="88"/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T2972" s="20" t="s">
        <v>314</v>
      </c>
      <c r="AU2972" s="20" t="s">
        <v>93</v>
      </c>
    </row>
    <row r="2973" s="14" customFormat="1">
      <c r="A2973" s="14"/>
      <c r="B2973" s="246"/>
      <c r="C2973" s="247"/>
      <c r="D2973" s="231" t="s">
        <v>268</v>
      </c>
      <c r="E2973" s="248" t="s">
        <v>19</v>
      </c>
      <c r="F2973" s="249" t="s">
        <v>1833</v>
      </c>
      <c r="G2973" s="247"/>
      <c r="H2973" s="248" t="s">
        <v>19</v>
      </c>
      <c r="I2973" s="250"/>
      <c r="J2973" s="247"/>
      <c r="K2973" s="247"/>
      <c r="L2973" s="251"/>
      <c r="M2973" s="252"/>
      <c r="N2973" s="253"/>
      <c r="O2973" s="253"/>
      <c r="P2973" s="253"/>
      <c r="Q2973" s="253"/>
      <c r="R2973" s="253"/>
      <c r="S2973" s="253"/>
      <c r="T2973" s="25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5" t="s">
        <v>268</v>
      </c>
      <c r="AU2973" s="255" t="s">
        <v>93</v>
      </c>
      <c r="AV2973" s="14" t="s">
        <v>82</v>
      </c>
      <c r="AW2973" s="14" t="s">
        <v>34</v>
      </c>
      <c r="AX2973" s="14" t="s">
        <v>74</v>
      </c>
      <c r="AY2973" s="255" t="s">
        <v>224</v>
      </c>
    </row>
    <row r="2974" s="13" customFormat="1">
      <c r="A2974" s="13"/>
      <c r="B2974" s="229"/>
      <c r="C2974" s="230"/>
      <c r="D2974" s="231" t="s">
        <v>268</v>
      </c>
      <c r="E2974" s="232" t="s">
        <v>19</v>
      </c>
      <c r="F2974" s="233" t="s">
        <v>1834</v>
      </c>
      <c r="G2974" s="230"/>
      <c r="H2974" s="234">
        <v>357.60000000000002</v>
      </c>
      <c r="I2974" s="235"/>
      <c r="J2974" s="230"/>
      <c r="K2974" s="230"/>
      <c r="L2974" s="236"/>
      <c r="M2974" s="237"/>
      <c r="N2974" s="238"/>
      <c r="O2974" s="238"/>
      <c r="P2974" s="238"/>
      <c r="Q2974" s="238"/>
      <c r="R2974" s="238"/>
      <c r="S2974" s="238"/>
      <c r="T2974" s="239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0" t="s">
        <v>268</v>
      </c>
      <c r="AU2974" s="240" t="s">
        <v>93</v>
      </c>
      <c r="AV2974" s="13" t="s">
        <v>93</v>
      </c>
      <c r="AW2974" s="13" t="s">
        <v>34</v>
      </c>
      <c r="AX2974" s="13" t="s">
        <v>74</v>
      </c>
      <c r="AY2974" s="240" t="s">
        <v>224</v>
      </c>
    </row>
    <row r="2975" s="14" customFormat="1">
      <c r="A2975" s="14"/>
      <c r="B2975" s="246"/>
      <c r="C2975" s="247"/>
      <c r="D2975" s="231" t="s">
        <v>268</v>
      </c>
      <c r="E2975" s="248" t="s">
        <v>19</v>
      </c>
      <c r="F2975" s="249" t="s">
        <v>1835</v>
      </c>
      <c r="G2975" s="247"/>
      <c r="H2975" s="248" t="s">
        <v>19</v>
      </c>
      <c r="I2975" s="250"/>
      <c r="J2975" s="247"/>
      <c r="K2975" s="247"/>
      <c r="L2975" s="251"/>
      <c r="M2975" s="252"/>
      <c r="N2975" s="253"/>
      <c r="O2975" s="253"/>
      <c r="P2975" s="253"/>
      <c r="Q2975" s="253"/>
      <c r="R2975" s="253"/>
      <c r="S2975" s="253"/>
      <c r="T2975" s="25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5" t="s">
        <v>268</v>
      </c>
      <c r="AU2975" s="255" t="s">
        <v>93</v>
      </c>
      <c r="AV2975" s="14" t="s">
        <v>82</v>
      </c>
      <c r="AW2975" s="14" t="s">
        <v>34</v>
      </c>
      <c r="AX2975" s="14" t="s">
        <v>74</v>
      </c>
      <c r="AY2975" s="255" t="s">
        <v>224</v>
      </c>
    </row>
    <row r="2976" s="13" customFormat="1">
      <c r="A2976" s="13"/>
      <c r="B2976" s="229"/>
      <c r="C2976" s="230"/>
      <c r="D2976" s="231" t="s">
        <v>268</v>
      </c>
      <c r="E2976" s="232" t="s">
        <v>19</v>
      </c>
      <c r="F2976" s="233" t="s">
        <v>1836</v>
      </c>
      <c r="G2976" s="230"/>
      <c r="H2976" s="234">
        <v>2310.4000000000001</v>
      </c>
      <c r="I2976" s="235"/>
      <c r="J2976" s="230"/>
      <c r="K2976" s="230"/>
      <c r="L2976" s="236"/>
      <c r="M2976" s="237"/>
      <c r="N2976" s="238"/>
      <c r="O2976" s="238"/>
      <c r="P2976" s="238"/>
      <c r="Q2976" s="238"/>
      <c r="R2976" s="238"/>
      <c r="S2976" s="238"/>
      <c r="T2976" s="239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0" t="s">
        <v>268</v>
      </c>
      <c r="AU2976" s="240" t="s">
        <v>93</v>
      </c>
      <c r="AV2976" s="13" t="s">
        <v>93</v>
      </c>
      <c r="AW2976" s="13" t="s">
        <v>34</v>
      </c>
      <c r="AX2976" s="13" t="s">
        <v>74</v>
      </c>
      <c r="AY2976" s="240" t="s">
        <v>224</v>
      </c>
    </row>
    <row r="2977" s="14" customFormat="1">
      <c r="A2977" s="14"/>
      <c r="B2977" s="246"/>
      <c r="C2977" s="247"/>
      <c r="D2977" s="231" t="s">
        <v>268</v>
      </c>
      <c r="E2977" s="248" t="s">
        <v>19</v>
      </c>
      <c r="F2977" s="249" t="s">
        <v>1837</v>
      </c>
      <c r="G2977" s="247"/>
      <c r="H2977" s="248" t="s">
        <v>19</v>
      </c>
      <c r="I2977" s="250"/>
      <c r="J2977" s="247"/>
      <c r="K2977" s="247"/>
      <c r="L2977" s="251"/>
      <c r="M2977" s="252"/>
      <c r="N2977" s="253"/>
      <c r="O2977" s="253"/>
      <c r="P2977" s="253"/>
      <c r="Q2977" s="253"/>
      <c r="R2977" s="253"/>
      <c r="S2977" s="253"/>
      <c r="T2977" s="25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5" t="s">
        <v>268</v>
      </c>
      <c r="AU2977" s="255" t="s">
        <v>93</v>
      </c>
      <c r="AV2977" s="14" t="s">
        <v>82</v>
      </c>
      <c r="AW2977" s="14" t="s">
        <v>34</v>
      </c>
      <c r="AX2977" s="14" t="s">
        <v>74</v>
      </c>
      <c r="AY2977" s="255" t="s">
        <v>224</v>
      </c>
    </row>
    <row r="2978" s="13" customFormat="1">
      <c r="A2978" s="13"/>
      <c r="B2978" s="229"/>
      <c r="C2978" s="230"/>
      <c r="D2978" s="231" t="s">
        <v>268</v>
      </c>
      <c r="E2978" s="232" t="s">
        <v>19</v>
      </c>
      <c r="F2978" s="233" t="s">
        <v>1838</v>
      </c>
      <c r="G2978" s="230"/>
      <c r="H2978" s="234">
        <v>252.90000000000001</v>
      </c>
      <c r="I2978" s="235"/>
      <c r="J2978" s="230"/>
      <c r="K2978" s="230"/>
      <c r="L2978" s="236"/>
      <c r="M2978" s="237"/>
      <c r="N2978" s="238"/>
      <c r="O2978" s="238"/>
      <c r="P2978" s="238"/>
      <c r="Q2978" s="238"/>
      <c r="R2978" s="238"/>
      <c r="S2978" s="238"/>
      <c r="T2978" s="23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0" t="s">
        <v>268</v>
      </c>
      <c r="AU2978" s="240" t="s">
        <v>93</v>
      </c>
      <c r="AV2978" s="13" t="s">
        <v>93</v>
      </c>
      <c r="AW2978" s="13" t="s">
        <v>34</v>
      </c>
      <c r="AX2978" s="13" t="s">
        <v>74</v>
      </c>
      <c r="AY2978" s="240" t="s">
        <v>224</v>
      </c>
    </row>
    <row r="2979" s="14" customFormat="1">
      <c r="A2979" s="14"/>
      <c r="B2979" s="246"/>
      <c r="C2979" s="247"/>
      <c r="D2979" s="231" t="s">
        <v>268</v>
      </c>
      <c r="E2979" s="248" t="s">
        <v>19</v>
      </c>
      <c r="F2979" s="249" t="s">
        <v>1839</v>
      </c>
      <c r="G2979" s="247"/>
      <c r="H2979" s="248" t="s">
        <v>19</v>
      </c>
      <c r="I2979" s="250"/>
      <c r="J2979" s="247"/>
      <c r="K2979" s="247"/>
      <c r="L2979" s="251"/>
      <c r="M2979" s="252"/>
      <c r="N2979" s="253"/>
      <c r="O2979" s="253"/>
      <c r="P2979" s="253"/>
      <c r="Q2979" s="253"/>
      <c r="R2979" s="253"/>
      <c r="S2979" s="253"/>
      <c r="T2979" s="25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5" t="s">
        <v>268</v>
      </c>
      <c r="AU2979" s="255" t="s">
        <v>93</v>
      </c>
      <c r="AV2979" s="14" t="s">
        <v>82</v>
      </c>
      <c r="AW2979" s="14" t="s">
        <v>34</v>
      </c>
      <c r="AX2979" s="14" t="s">
        <v>74</v>
      </c>
      <c r="AY2979" s="255" t="s">
        <v>224</v>
      </c>
    </row>
    <row r="2980" s="13" customFormat="1">
      <c r="A2980" s="13"/>
      <c r="B2980" s="229"/>
      <c r="C2980" s="230"/>
      <c r="D2980" s="231" t="s">
        <v>268</v>
      </c>
      <c r="E2980" s="232" t="s">
        <v>19</v>
      </c>
      <c r="F2980" s="233" t="s">
        <v>1840</v>
      </c>
      <c r="G2980" s="230"/>
      <c r="H2980" s="234">
        <v>138.69999999999999</v>
      </c>
      <c r="I2980" s="235"/>
      <c r="J2980" s="230"/>
      <c r="K2980" s="230"/>
      <c r="L2980" s="236"/>
      <c r="M2980" s="237"/>
      <c r="N2980" s="238"/>
      <c r="O2980" s="238"/>
      <c r="P2980" s="238"/>
      <c r="Q2980" s="238"/>
      <c r="R2980" s="238"/>
      <c r="S2980" s="238"/>
      <c r="T2980" s="23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0" t="s">
        <v>268</v>
      </c>
      <c r="AU2980" s="240" t="s">
        <v>93</v>
      </c>
      <c r="AV2980" s="13" t="s">
        <v>93</v>
      </c>
      <c r="AW2980" s="13" t="s">
        <v>34</v>
      </c>
      <c r="AX2980" s="13" t="s">
        <v>74</v>
      </c>
      <c r="AY2980" s="240" t="s">
        <v>224</v>
      </c>
    </row>
    <row r="2981" s="14" customFormat="1">
      <c r="A2981" s="14"/>
      <c r="B2981" s="246"/>
      <c r="C2981" s="247"/>
      <c r="D2981" s="231" t="s">
        <v>268</v>
      </c>
      <c r="E2981" s="248" t="s">
        <v>19</v>
      </c>
      <c r="F2981" s="249" t="s">
        <v>1841</v>
      </c>
      <c r="G2981" s="247"/>
      <c r="H2981" s="248" t="s">
        <v>19</v>
      </c>
      <c r="I2981" s="250"/>
      <c r="J2981" s="247"/>
      <c r="K2981" s="247"/>
      <c r="L2981" s="251"/>
      <c r="M2981" s="252"/>
      <c r="N2981" s="253"/>
      <c r="O2981" s="253"/>
      <c r="P2981" s="253"/>
      <c r="Q2981" s="253"/>
      <c r="R2981" s="253"/>
      <c r="S2981" s="253"/>
      <c r="T2981" s="25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5" t="s">
        <v>268</v>
      </c>
      <c r="AU2981" s="255" t="s">
        <v>93</v>
      </c>
      <c r="AV2981" s="14" t="s">
        <v>82</v>
      </c>
      <c r="AW2981" s="14" t="s">
        <v>34</v>
      </c>
      <c r="AX2981" s="14" t="s">
        <v>74</v>
      </c>
      <c r="AY2981" s="255" t="s">
        <v>224</v>
      </c>
    </row>
    <row r="2982" s="13" customFormat="1">
      <c r="A2982" s="13"/>
      <c r="B2982" s="229"/>
      <c r="C2982" s="230"/>
      <c r="D2982" s="231" t="s">
        <v>268</v>
      </c>
      <c r="E2982" s="232" t="s">
        <v>19</v>
      </c>
      <c r="F2982" s="233" t="s">
        <v>1842</v>
      </c>
      <c r="G2982" s="230"/>
      <c r="H2982" s="234">
        <v>534.79999999999995</v>
      </c>
      <c r="I2982" s="235"/>
      <c r="J2982" s="230"/>
      <c r="K2982" s="230"/>
      <c r="L2982" s="236"/>
      <c r="M2982" s="237"/>
      <c r="N2982" s="238"/>
      <c r="O2982" s="238"/>
      <c r="P2982" s="238"/>
      <c r="Q2982" s="238"/>
      <c r="R2982" s="238"/>
      <c r="S2982" s="238"/>
      <c r="T2982" s="239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0" t="s">
        <v>268</v>
      </c>
      <c r="AU2982" s="240" t="s">
        <v>93</v>
      </c>
      <c r="AV2982" s="13" t="s">
        <v>93</v>
      </c>
      <c r="AW2982" s="13" t="s">
        <v>34</v>
      </c>
      <c r="AX2982" s="13" t="s">
        <v>74</v>
      </c>
      <c r="AY2982" s="240" t="s">
        <v>224</v>
      </c>
    </row>
    <row r="2983" s="14" customFormat="1">
      <c r="A2983" s="14"/>
      <c r="B2983" s="246"/>
      <c r="C2983" s="247"/>
      <c r="D2983" s="231" t="s">
        <v>268</v>
      </c>
      <c r="E2983" s="248" t="s">
        <v>19</v>
      </c>
      <c r="F2983" s="249" t="s">
        <v>1843</v>
      </c>
      <c r="G2983" s="247"/>
      <c r="H2983" s="248" t="s">
        <v>19</v>
      </c>
      <c r="I2983" s="250"/>
      <c r="J2983" s="247"/>
      <c r="K2983" s="247"/>
      <c r="L2983" s="251"/>
      <c r="M2983" s="252"/>
      <c r="N2983" s="253"/>
      <c r="O2983" s="253"/>
      <c r="P2983" s="253"/>
      <c r="Q2983" s="253"/>
      <c r="R2983" s="253"/>
      <c r="S2983" s="253"/>
      <c r="T2983" s="25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5" t="s">
        <v>268</v>
      </c>
      <c r="AU2983" s="255" t="s">
        <v>93</v>
      </c>
      <c r="AV2983" s="14" t="s">
        <v>82</v>
      </c>
      <c r="AW2983" s="14" t="s">
        <v>34</v>
      </c>
      <c r="AX2983" s="14" t="s">
        <v>74</v>
      </c>
      <c r="AY2983" s="255" t="s">
        <v>224</v>
      </c>
    </row>
    <row r="2984" s="13" customFormat="1">
      <c r="A2984" s="13"/>
      <c r="B2984" s="229"/>
      <c r="C2984" s="230"/>
      <c r="D2984" s="231" t="s">
        <v>268</v>
      </c>
      <c r="E2984" s="232" t="s">
        <v>19</v>
      </c>
      <c r="F2984" s="233" t="s">
        <v>1844</v>
      </c>
      <c r="G2984" s="230"/>
      <c r="H2984" s="234">
        <v>119.8</v>
      </c>
      <c r="I2984" s="235"/>
      <c r="J2984" s="230"/>
      <c r="K2984" s="230"/>
      <c r="L2984" s="236"/>
      <c r="M2984" s="237"/>
      <c r="N2984" s="238"/>
      <c r="O2984" s="238"/>
      <c r="P2984" s="238"/>
      <c r="Q2984" s="238"/>
      <c r="R2984" s="238"/>
      <c r="S2984" s="238"/>
      <c r="T2984" s="239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0" t="s">
        <v>268</v>
      </c>
      <c r="AU2984" s="240" t="s">
        <v>93</v>
      </c>
      <c r="AV2984" s="13" t="s">
        <v>93</v>
      </c>
      <c r="AW2984" s="13" t="s">
        <v>34</v>
      </c>
      <c r="AX2984" s="13" t="s">
        <v>74</v>
      </c>
      <c r="AY2984" s="240" t="s">
        <v>224</v>
      </c>
    </row>
    <row r="2985" s="14" customFormat="1">
      <c r="A2985" s="14"/>
      <c r="B2985" s="246"/>
      <c r="C2985" s="247"/>
      <c r="D2985" s="231" t="s">
        <v>268</v>
      </c>
      <c r="E2985" s="248" t="s">
        <v>19</v>
      </c>
      <c r="F2985" s="249" t="s">
        <v>1845</v>
      </c>
      <c r="G2985" s="247"/>
      <c r="H2985" s="248" t="s">
        <v>19</v>
      </c>
      <c r="I2985" s="250"/>
      <c r="J2985" s="247"/>
      <c r="K2985" s="247"/>
      <c r="L2985" s="251"/>
      <c r="M2985" s="252"/>
      <c r="N2985" s="253"/>
      <c r="O2985" s="253"/>
      <c r="P2985" s="253"/>
      <c r="Q2985" s="253"/>
      <c r="R2985" s="253"/>
      <c r="S2985" s="253"/>
      <c r="T2985" s="25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5" t="s">
        <v>268</v>
      </c>
      <c r="AU2985" s="255" t="s">
        <v>93</v>
      </c>
      <c r="AV2985" s="14" t="s">
        <v>82</v>
      </c>
      <c r="AW2985" s="14" t="s">
        <v>34</v>
      </c>
      <c r="AX2985" s="14" t="s">
        <v>74</v>
      </c>
      <c r="AY2985" s="255" t="s">
        <v>224</v>
      </c>
    </row>
    <row r="2986" s="13" customFormat="1">
      <c r="A2986" s="13"/>
      <c r="B2986" s="229"/>
      <c r="C2986" s="230"/>
      <c r="D2986" s="231" t="s">
        <v>268</v>
      </c>
      <c r="E2986" s="232" t="s">
        <v>19</v>
      </c>
      <c r="F2986" s="233" t="s">
        <v>1846</v>
      </c>
      <c r="G2986" s="230"/>
      <c r="H2986" s="234">
        <v>133.19999999999999</v>
      </c>
      <c r="I2986" s="235"/>
      <c r="J2986" s="230"/>
      <c r="K2986" s="230"/>
      <c r="L2986" s="236"/>
      <c r="M2986" s="237"/>
      <c r="N2986" s="238"/>
      <c r="O2986" s="238"/>
      <c r="P2986" s="238"/>
      <c r="Q2986" s="238"/>
      <c r="R2986" s="238"/>
      <c r="S2986" s="238"/>
      <c r="T2986" s="23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0" t="s">
        <v>268</v>
      </c>
      <c r="AU2986" s="240" t="s">
        <v>93</v>
      </c>
      <c r="AV2986" s="13" t="s">
        <v>93</v>
      </c>
      <c r="AW2986" s="13" t="s">
        <v>34</v>
      </c>
      <c r="AX2986" s="13" t="s">
        <v>74</v>
      </c>
      <c r="AY2986" s="240" t="s">
        <v>224</v>
      </c>
    </row>
    <row r="2987" s="14" customFormat="1">
      <c r="A2987" s="14"/>
      <c r="B2987" s="246"/>
      <c r="C2987" s="247"/>
      <c r="D2987" s="231" t="s">
        <v>268</v>
      </c>
      <c r="E2987" s="248" t="s">
        <v>19</v>
      </c>
      <c r="F2987" s="249" t="s">
        <v>1847</v>
      </c>
      <c r="G2987" s="247"/>
      <c r="H2987" s="248" t="s">
        <v>19</v>
      </c>
      <c r="I2987" s="250"/>
      <c r="J2987" s="247"/>
      <c r="K2987" s="247"/>
      <c r="L2987" s="251"/>
      <c r="M2987" s="252"/>
      <c r="N2987" s="253"/>
      <c r="O2987" s="253"/>
      <c r="P2987" s="253"/>
      <c r="Q2987" s="253"/>
      <c r="R2987" s="253"/>
      <c r="S2987" s="253"/>
      <c r="T2987" s="25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5" t="s">
        <v>268</v>
      </c>
      <c r="AU2987" s="255" t="s">
        <v>93</v>
      </c>
      <c r="AV2987" s="14" t="s">
        <v>82</v>
      </c>
      <c r="AW2987" s="14" t="s">
        <v>34</v>
      </c>
      <c r="AX2987" s="14" t="s">
        <v>74</v>
      </c>
      <c r="AY2987" s="255" t="s">
        <v>224</v>
      </c>
    </row>
    <row r="2988" s="13" customFormat="1">
      <c r="A2988" s="13"/>
      <c r="B2988" s="229"/>
      <c r="C2988" s="230"/>
      <c r="D2988" s="231" t="s">
        <v>268</v>
      </c>
      <c r="E2988" s="232" t="s">
        <v>19</v>
      </c>
      <c r="F2988" s="233" t="s">
        <v>1848</v>
      </c>
      <c r="G2988" s="230"/>
      <c r="H2988" s="234">
        <v>319</v>
      </c>
      <c r="I2988" s="235"/>
      <c r="J2988" s="230"/>
      <c r="K2988" s="230"/>
      <c r="L2988" s="236"/>
      <c r="M2988" s="237"/>
      <c r="N2988" s="238"/>
      <c r="O2988" s="238"/>
      <c r="P2988" s="238"/>
      <c r="Q2988" s="238"/>
      <c r="R2988" s="238"/>
      <c r="S2988" s="238"/>
      <c r="T2988" s="239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0" t="s">
        <v>268</v>
      </c>
      <c r="AU2988" s="240" t="s">
        <v>93</v>
      </c>
      <c r="AV2988" s="13" t="s">
        <v>93</v>
      </c>
      <c r="AW2988" s="13" t="s">
        <v>34</v>
      </c>
      <c r="AX2988" s="13" t="s">
        <v>74</v>
      </c>
      <c r="AY2988" s="240" t="s">
        <v>224</v>
      </c>
    </row>
    <row r="2989" s="14" customFormat="1">
      <c r="A2989" s="14"/>
      <c r="B2989" s="246"/>
      <c r="C2989" s="247"/>
      <c r="D2989" s="231" t="s">
        <v>268</v>
      </c>
      <c r="E2989" s="248" t="s">
        <v>19</v>
      </c>
      <c r="F2989" s="249" t="s">
        <v>1849</v>
      </c>
      <c r="G2989" s="247"/>
      <c r="H2989" s="248" t="s">
        <v>19</v>
      </c>
      <c r="I2989" s="250"/>
      <c r="J2989" s="247"/>
      <c r="K2989" s="247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268</v>
      </c>
      <c r="AU2989" s="255" t="s">
        <v>93</v>
      </c>
      <c r="AV2989" s="14" t="s">
        <v>82</v>
      </c>
      <c r="AW2989" s="14" t="s">
        <v>34</v>
      </c>
      <c r="AX2989" s="14" t="s">
        <v>74</v>
      </c>
      <c r="AY2989" s="255" t="s">
        <v>224</v>
      </c>
    </row>
    <row r="2990" s="13" customFormat="1">
      <c r="A2990" s="13"/>
      <c r="B2990" s="229"/>
      <c r="C2990" s="230"/>
      <c r="D2990" s="231" t="s">
        <v>268</v>
      </c>
      <c r="E2990" s="232" t="s">
        <v>19</v>
      </c>
      <c r="F2990" s="233" t="s">
        <v>1850</v>
      </c>
      <c r="G2990" s="230"/>
      <c r="H2990" s="234">
        <v>3.7000000000000002</v>
      </c>
      <c r="I2990" s="235"/>
      <c r="J2990" s="230"/>
      <c r="K2990" s="230"/>
      <c r="L2990" s="236"/>
      <c r="M2990" s="237"/>
      <c r="N2990" s="238"/>
      <c r="O2990" s="238"/>
      <c r="P2990" s="238"/>
      <c r="Q2990" s="238"/>
      <c r="R2990" s="238"/>
      <c r="S2990" s="238"/>
      <c r="T2990" s="239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0" t="s">
        <v>268</v>
      </c>
      <c r="AU2990" s="240" t="s">
        <v>93</v>
      </c>
      <c r="AV2990" s="13" t="s">
        <v>93</v>
      </c>
      <c r="AW2990" s="13" t="s">
        <v>34</v>
      </c>
      <c r="AX2990" s="13" t="s">
        <v>74</v>
      </c>
      <c r="AY2990" s="240" t="s">
        <v>224</v>
      </c>
    </row>
    <row r="2991" s="14" customFormat="1">
      <c r="A2991" s="14"/>
      <c r="B2991" s="246"/>
      <c r="C2991" s="247"/>
      <c r="D2991" s="231" t="s">
        <v>268</v>
      </c>
      <c r="E2991" s="248" t="s">
        <v>19</v>
      </c>
      <c r="F2991" s="249" t="s">
        <v>1853</v>
      </c>
      <c r="G2991" s="247"/>
      <c r="H2991" s="248" t="s">
        <v>19</v>
      </c>
      <c r="I2991" s="250"/>
      <c r="J2991" s="247"/>
      <c r="K2991" s="247"/>
      <c r="L2991" s="251"/>
      <c r="M2991" s="252"/>
      <c r="N2991" s="253"/>
      <c r="O2991" s="253"/>
      <c r="P2991" s="253"/>
      <c r="Q2991" s="253"/>
      <c r="R2991" s="253"/>
      <c r="S2991" s="253"/>
      <c r="T2991" s="25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5" t="s">
        <v>268</v>
      </c>
      <c r="AU2991" s="255" t="s">
        <v>93</v>
      </c>
      <c r="AV2991" s="14" t="s">
        <v>82</v>
      </c>
      <c r="AW2991" s="14" t="s">
        <v>34</v>
      </c>
      <c r="AX2991" s="14" t="s">
        <v>74</v>
      </c>
      <c r="AY2991" s="255" t="s">
        <v>224</v>
      </c>
    </row>
    <row r="2992" s="13" customFormat="1">
      <c r="A2992" s="13"/>
      <c r="B2992" s="229"/>
      <c r="C2992" s="230"/>
      <c r="D2992" s="231" t="s">
        <v>268</v>
      </c>
      <c r="E2992" s="232" t="s">
        <v>19</v>
      </c>
      <c r="F2992" s="233" t="s">
        <v>1854</v>
      </c>
      <c r="G2992" s="230"/>
      <c r="H2992" s="234">
        <v>52.558</v>
      </c>
      <c r="I2992" s="235"/>
      <c r="J2992" s="230"/>
      <c r="K2992" s="230"/>
      <c r="L2992" s="236"/>
      <c r="M2992" s="237"/>
      <c r="N2992" s="238"/>
      <c r="O2992" s="238"/>
      <c r="P2992" s="238"/>
      <c r="Q2992" s="238"/>
      <c r="R2992" s="238"/>
      <c r="S2992" s="238"/>
      <c r="T2992" s="239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0" t="s">
        <v>268</v>
      </c>
      <c r="AU2992" s="240" t="s">
        <v>93</v>
      </c>
      <c r="AV2992" s="13" t="s">
        <v>93</v>
      </c>
      <c r="AW2992" s="13" t="s">
        <v>34</v>
      </c>
      <c r="AX2992" s="13" t="s">
        <v>74</v>
      </c>
      <c r="AY2992" s="240" t="s">
        <v>224</v>
      </c>
    </row>
    <row r="2993" s="14" customFormat="1">
      <c r="A2993" s="14"/>
      <c r="B2993" s="246"/>
      <c r="C2993" s="247"/>
      <c r="D2993" s="231" t="s">
        <v>268</v>
      </c>
      <c r="E2993" s="248" t="s">
        <v>19</v>
      </c>
      <c r="F2993" s="249" t="s">
        <v>1855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268</v>
      </c>
      <c r="AU2993" s="255" t="s">
        <v>93</v>
      </c>
      <c r="AV2993" s="14" t="s">
        <v>82</v>
      </c>
      <c r="AW2993" s="14" t="s">
        <v>34</v>
      </c>
      <c r="AX2993" s="14" t="s">
        <v>74</v>
      </c>
      <c r="AY2993" s="255" t="s">
        <v>224</v>
      </c>
    </row>
    <row r="2994" s="13" customFormat="1">
      <c r="A2994" s="13"/>
      <c r="B2994" s="229"/>
      <c r="C2994" s="230"/>
      <c r="D2994" s="231" t="s">
        <v>268</v>
      </c>
      <c r="E2994" s="232" t="s">
        <v>19</v>
      </c>
      <c r="F2994" s="233" t="s">
        <v>1856</v>
      </c>
      <c r="G2994" s="230"/>
      <c r="H2994" s="234">
        <v>43.700000000000003</v>
      </c>
      <c r="I2994" s="235"/>
      <c r="J2994" s="230"/>
      <c r="K2994" s="230"/>
      <c r="L2994" s="236"/>
      <c r="M2994" s="237"/>
      <c r="N2994" s="238"/>
      <c r="O2994" s="238"/>
      <c r="P2994" s="238"/>
      <c r="Q2994" s="238"/>
      <c r="R2994" s="238"/>
      <c r="S2994" s="238"/>
      <c r="T2994" s="239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0" t="s">
        <v>268</v>
      </c>
      <c r="AU2994" s="240" t="s">
        <v>93</v>
      </c>
      <c r="AV2994" s="13" t="s">
        <v>93</v>
      </c>
      <c r="AW2994" s="13" t="s">
        <v>34</v>
      </c>
      <c r="AX2994" s="13" t="s">
        <v>74</v>
      </c>
      <c r="AY2994" s="240" t="s">
        <v>224</v>
      </c>
    </row>
    <row r="2995" s="16" customFormat="1">
      <c r="A2995" s="16"/>
      <c r="B2995" s="272"/>
      <c r="C2995" s="273"/>
      <c r="D2995" s="231" t="s">
        <v>268</v>
      </c>
      <c r="E2995" s="274" t="s">
        <v>19</v>
      </c>
      <c r="F2995" s="275" t="s">
        <v>351</v>
      </c>
      <c r="G2995" s="273"/>
      <c r="H2995" s="276">
        <v>4266.3580000000002</v>
      </c>
      <c r="I2995" s="277"/>
      <c r="J2995" s="273"/>
      <c r="K2995" s="273"/>
      <c r="L2995" s="278"/>
      <c r="M2995" s="279"/>
      <c r="N2995" s="280"/>
      <c r="O2995" s="280"/>
      <c r="P2995" s="280"/>
      <c r="Q2995" s="280"/>
      <c r="R2995" s="280"/>
      <c r="S2995" s="280"/>
      <c r="T2995" s="281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T2995" s="282" t="s">
        <v>268</v>
      </c>
      <c r="AU2995" s="282" t="s">
        <v>93</v>
      </c>
      <c r="AV2995" s="16" t="s">
        <v>231</v>
      </c>
      <c r="AW2995" s="16" t="s">
        <v>34</v>
      </c>
      <c r="AX2995" s="16" t="s">
        <v>82</v>
      </c>
      <c r="AY2995" s="282" t="s">
        <v>224</v>
      </c>
    </row>
    <row r="2996" s="2" customFormat="1" ht="24.15" customHeight="1">
      <c r="A2996" s="41"/>
      <c r="B2996" s="42"/>
      <c r="C2996" s="286" t="s">
        <v>2966</v>
      </c>
      <c r="D2996" s="286" t="s">
        <v>572</v>
      </c>
      <c r="E2996" s="287" t="s">
        <v>2967</v>
      </c>
      <c r="F2996" s="288" t="s">
        <v>2968</v>
      </c>
      <c r="G2996" s="289" t="s">
        <v>266</v>
      </c>
      <c r="H2996" s="290">
        <v>4479.6760000000004</v>
      </c>
      <c r="I2996" s="291"/>
      <c r="J2996" s="292">
        <f>ROUND(I2996*H2996,2)</f>
        <v>0</v>
      </c>
      <c r="K2996" s="288" t="s">
        <v>312</v>
      </c>
      <c r="L2996" s="293"/>
      <c r="M2996" s="294" t="s">
        <v>19</v>
      </c>
      <c r="N2996" s="295" t="s">
        <v>46</v>
      </c>
      <c r="O2996" s="87"/>
      <c r="P2996" s="225">
        <f>O2996*H2996</f>
        <v>0</v>
      </c>
      <c r="Q2996" s="225">
        <v>0.00051999999999999995</v>
      </c>
      <c r="R2996" s="225">
        <f>Q2996*H2996</f>
        <v>2.32943152</v>
      </c>
      <c r="S2996" s="225">
        <v>0</v>
      </c>
      <c r="T2996" s="226">
        <f>S2996*H2996</f>
        <v>0</v>
      </c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R2996" s="227" t="s">
        <v>643</v>
      </c>
      <c r="AT2996" s="227" t="s">
        <v>572</v>
      </c>
      <c r="AU2996" s="227" t="s">
        <v>93</v>
      </c>
      <c r="AY2996" s="20" t="s">
        <v>224</v>
      </c>
      <c r="BE2996" s="228">
        <f>IF(N2996="základní",J2996,0)</f>
        <v>0</v>
      </c>
      <c r="BF2996" s="228">
        <f>IF(N2996="snížená",J2996,0)</f>
        <v>0</v>
      </c>
      <c r="BG2996" s="228">
        <f>IF(N2996="zákl. přenesená",J2996,0)</f>
        <v>0</v>
      </c>
      <c r="BH2996" s="228">
        <f>IF(N2996="sníž. přenesená",J2996,0)</f>
        <v>0</v>
      </c>
      <c r="BI2996" s="228">
        <f>IF(N2996="nulová",J2996,0)</f>
        <v>0</v>
      </c>
      <c r="BJ2996" s="20" t="s">
        <v>93</v>
      </c>
      <c r="BK2996" s="228">
        <f>ROUND(I2996*H2996,2)</f>
        <v>0</v>
      </c>
      <c r="BL2996" s="20" t="s">
        <v>544</v>
      </c>
      <c r="BM2996" s="227" t="s">
        <v>2969</v>
      </c>
    </row>
    <row r="2997" s="14" customFormat="1">
      <c r="A2997" s="14"/>
      <c r="B2997" s="246"/>
      <c r="C2997" s="247"/>
      <c r="D2997" s="231" t="s">
        <v>268</v>
      </c>
      <c r="E2997" s="248" t="s">
        <v>19</v>
      </c>
      <c r="F2997" s="249" t="s">
        <v>1833</v>
      </c>
      <c r="G2997" s="247"/>
      <c r="H2997" s="248" t="s">
        <v>19</v>
      </c>
      <c r="I2997" s="250"/>
      <c r="J2997" s="247"/>
      <c r="K2997" s="247"/>
      <c r="L2997" s="251"/>
      <c r="M2997" s="252"/>
      <c r="N2997" s="253"/>
      <c r="O2997" s="253"/>
      <c r="P2997" s="253"/>
      <c r="Q2997" s="253"/>
      <c r="R2997" s="253"/>
      <c r="S2997" s="253"/>
      <c r="T2997" s="25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5" t="s">
        <v>268</v>
      </c>
      <c r="AU2997" s="255" t="s">
        <v>93</v>
      </c>
      <c r="AV2997" s="14" t="s">
        <v>82</v>
      </c>
      <c r="AW2997" s="14" t="s">
        <v>34</v>
      </c>
      <c r="AX2997" s="14" t="s">
        <v>74</v>
      </c>
      <c r="AY2997" s="255" t="s">
        <v>224</v>
      </c>
    </row>
    <row r="2998" s="13" customFormat="1">
      <c r="A2998" s="13"/>
      <c r="B2998" s="229"/>
      <c r="C2998" s="230"/>
      <c r="D2998" s="231" t="s">
        <v>268</v>
      </c>
      <c r="E2998" s="232" t="s">
        <v>19</v>
      </c>
      <c r="F2998" s="233" t="s">
        <v>2970</v>
      </c>
      <c r="G2998" s="230"/>
      <c r="H2998" s="234">
        <v>375.48000000000002</v>
      </c>
      <c r="I2998" s="235"/>
      <c r="J2998" s="230"/>
      <c r="K2998" s="230"/>
      <c r="L2998" s="236"/>
      <c r="M2998" s="237"/>
      <c r="N2998" s="238"/>
      <c r="O2998" s="238"/>
      <c r="P2998" s="238"/>
      <c r="Q2998" s="238"/>
      <c r="R2998" s="238"/>
      <c r="S2998" s="238"/>
      <c r="T2998" s="239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40" t="s">
        <v>268</v>
      </c>
      <c r="AU2998" s="240" t="s">
        <v>93</v>
      </c>
      <c r="AV2998" s="13" t="s">
        <v>93</v>
      </c>
      <c r="AW2998" s="13" t="s">
        <v>34</v>
      </c>
      <c r="AX2998" s="13" t="s">
        <v>74</v>
      </c>
      <c r="AY2998" s="240" t="s">
        <v>224</v>
      </c>
    </row>
    <row r="2999" s="14" customFormat="1">
      <c r="A2999" s="14"/>
      <c r="B2999" s="246"/>
      <c r="C2999" s="247"/>
      <c r="D2999" s="231" t="s">
        <v>268</v>
      </c>
      <c r="E2999" s="248" t="s">
        <v>19</v>
      </c>
      <c r="F2999" s="249" t="s">
        <v>1835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268</v>
      </c>
      <c r="AU2999" s="255" t="s">
        <v>93</v>
      </c>
      <c r="AV2999" s="14" t="s">
        <v>82</v>
      </c>
      <c r="AW2999" s="14" t="s">
        <v>34</v>
      </c>
      <c r="AX2999" s="14" t="s">
        <v>74</v>
      </c>
      <c r="AY2999" s="255" t="s">
        <v>224</v>
      </c>
    </row>
    <row r="3000" s="13" customFormat="1">
      <c r="A3000" s="13"/>
      <c r="B3000" s="229"/>
      <c r="C3000" s="230"/>
      <c r="D3000" s="231" t="s">
        <v>268</v>
      </c>
      <c r="E3000" s="232" t="s">
        <v>19</v>
      </c>
      <c r="F3000" s="233" t="s">
        <v>2971</v>
      </c>
      <c r="G3000" s="230"/>
      <c r="H3000" s="234">
        <v>2425.9200000000001</v>
      </c>
      <c r="I3000" s="235"/>
      <c r="J3000" s="230"/>
      <c r="K3000" s="230"/>
      <c r="L3000" s="236"/>
      <c r="M3000" s="237"/>
      <c r="N3000" s="238"/>
      <c r="O3000" s="238"/>
      <c r="P3000" s="238"/>
      <c r="Q3000" s="238"/>
      <c r="R3000" s="238"/>
      <c r="S3000" s="238"/>
      <c r="T3000" s="23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0" t="s">
        <v>268</v>
      </c>
      <c r="AU3000" s="240" t="s">
        <v>93</v>
      </c>
      <c r="AV3000" s="13" t="s">
        <v>93</v>
      </c>
      <c r="AW3000" s="13" t="s">
        <v>34</v>
      </c>
      <c r="AX3000" s="13" t="s">
        <v>74</v>
      </c>
      <c r="AY3000" s="240" t="s">
        <v>224</v>
      </c>
    </row>
    <row r="3001" s="14" customFormat="1">
      <c r="A3001" s="14"/>
      <c r="B3001" s="246"/>
      <c r="C3001" s="247"/>
      <c r="D3001" s="231" t="s">
        <v>268</v>
      </c>
      <c r="E3001" s="248" t="s">
        <v>19</v>
      </c>
      <c r="F3001" s="249" t="s">
        <v>1837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268</v>
      </c>
      <c r="AU3001" s="255" t="s">
        <v>93</v>
      </c>
      <c r="AV3001" s="14" t="s">
        <v>82</v>
      </c>
      <c r="AW3001" s="14" t="s">
        <v>34</v>
      </c>
      <c r="AX3001" s="14" t="s">
        <v>74</v>
      </c>
      <c r="AY3001" s="255" t="s">
        <v>224</v>
      </c>
    </row>
    <row r="3002" s="13" customFormat="1">
      <c r="A3002" s="13"/>
      <c r="B3002" s="229"/>
      <c r="C3002" s="230"/>
      <c r="D3002" s="231" t="s">
        <v>268</v>
      </c>
      <c r="E3002" s="232" t="s">
        <v>19</v>
      </c>
      <c r="F3002" s="233" t="s">
        <v>2972</v>
      </c>
      <c r="G3002" s="230"/>
      <c r="H3002" s="234">
        <v>265.54500000000002</v>
      </c>
      <c r="I3002" s="235"/>
      <c r="J3002" s="230"/>
      <c r="K3002" s="230"/>
      <c r="L3002" s="236"/>
      <c r="M3002" s="237"/>
      <c r="N3002" s="238"/>
      <c r="O3002" s="238"/>
      <c r="P3002" s="238"/>
      <c r="Q3002" s="238"/>
      <c r="R3002" s="238"/>
      <c r="S3002" s="238"/>
      <c r="T3002" s="239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0" t="s">
        <v>268</v>
      </c>
      <c r="AU3002" s="240" t="s">
        <v>93</v>
      </c>
      <c r="AV3002" s="13" t="s">
        <v>93</v>
      </c>
      <c r="AW3002" s="13" t="s">
        <v>34</v>
      </c>
      <c r="AX3002" s="13" t="s">
        <v>74</v>
      </c>
      <c r="AY3002" s="240" t="s">
        <v>224</v>
      </c>
    </row>
    <row r="3003" s="14" customFormat="1">
      <c r="A3003" s="14"/>
      <c r="B3003" s="246"/>
      <c r="C3003" s="247"/>
      <c r="D3003" s="231" t="s">
        <v>268</v>
      </c>
      <c r="E3003" s="248" t="s">
        <v>19</v>
      </c>
      <c r="F3003" s="249" t="s">
        <v>1839</v>
      </c>
      <c r="G3003" s="247"/>
      <c r="H3003" s="248" t="s">
        <v>19</v>
      </c>
      <c r="I3003" s="250"/>
      <c r="J3003" s="247"/>
      <c r="K3003" s="247"/>
      <c r="L3003" s="251"/>
      <c r="M3003" s="252"/>
      <c r="N3003" s="253"/>
      <c r="O3003" s="253"/>
      <c r="P3003" s="253"/>
      <c r="Q3003" s="253"/>
      <c r="R3003" s="253"/>
      <c r="S3003" s="253"/>
      <c r="T3003" s="25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T3003" s="255" t="s">
        <v>268</v>
      </c>
      <c r="AU3003" s="255" t="s">
        <v>93</v>
      </c>
      <c r="AV3003" s="14" t="s">
        <v>82</v>
      </c>
      <c r="AW3003" s="14" t="s">
        <v>34</v>
      </c>
      <c r="AX3003" s="14" t="s">
        <v>74</v>
      </c>
      <c r="AY3003" s="255" t="s">
        <v>224</v>
      </c>
    </row>
    <row r="3004" s="13" customFormat="1">
      <c r="A3004" s="13"/>
      <c r="B3004" s="229"/>
      <c r="C3004" s="230"/>
      <c r="D3004" s="231" t="s">
        <v>268</v>
      </c>
      <c r="E3004" s="232" t="s">
        <v>19</v>
      </c>
      <c r="F3004" s="233" t="s">
        <v>2973</v>
      </c>
      <c r="G3004" s="230"/>
      <c r="H3004" s="234">
        <v>145.63499999999999</v>
      </c>
      <c r="I3004" s="235"/>
      <c r="J3004" s="230"/>
      <c r="K3004" s="230"/>
      <c r="L3004" s="236"/>
      <c r="M3004" s="237"/>
      <c r="N3004" s="238"/>
      <c r="O3004" s="238"/>
      <c r="P3004" s="238"/>
      <c r="Q3004" s="238"/>
      <c r="R3004" s="238"/>
      <c r="S3004" s="238"/>
      <c r="T3004" s="239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40" t="s">
        <v>268</v>
      </c>
      <c r="AU3004" s="240" t="s">
        <v>93</v>
      </c>
      <c r="AV3004" s="13" t="s">
        <v>93</v>
      </c>
      <c r="AW3004" s="13" t="s">
        <v>34</v>
      </c>
      <c r="AX3004" s="13" t="s">
        <v>74</v>
      </c>
      <c r="AY3004" s="240" t="s">
        <v>224</v>
      </c>
    </row>
    <row r="3005" s="14" customFormat="1">
      <c r="A3005" s="14"/>
      <c r="B3005" s="246"/>
      <c r="C3005" s="247"/>
      <c r="D3005" s="231" t="s">
        <v>268</v>
      </c>
      <c r="E3005" s="248" t="s">
        <v>19</v>
      </c>
      <c r="F3005" s="249" t="s">
        <v>1841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268</v>
      </c>
      <c r="AU3005" s="255" t="s">
        <v>93</v>
      </c>
      <c r="AV3005" s="14" t="s">
        <v>82</v>
      </c>
      <c r="AW3005" s="14" t="s">
        <v>34</v>
      </c>
      <c r="AX3005" s="14" t="s">
        <v>74</v>
      </c>
      <c r="AY3005" s="255" t="s">
        <v>224</v>
      </c>
    </row>
    <row r="3006" s="13" customFormat="1">
      <c r="A3006" s="13"/>
      <c r="B3006" s="229"/>
      <c r="C3006" s="230"/>
      <c r="D3006" s="231" t="s">
        <v>268</v>
      </c>
      <c r="E3006" s="232" t="s">
        <v>19</v>
      </c>
      <c r="F3006" s="233" t="s">
        <v>2974</v>
      </c>
      <c r="G3006" s="230"/>
      <c r="H3006" s="234">
        <v>561.53999999999996</v>
      </c>
      <c r="I3006" s="235"/>
      <c r="J3006" s="230"/>
      <c r="K3006" s="230"/>
      <c r="L3006" s="236"/>
      <c r="M3006" s="237"/>
      <c r="N3006" s="238"/>
      <c r="O3006" s="238"/>
      <c r="P3006" s="238"/>
      <c r="Q3006" s="238"/>
      <c r="R3006" s="238"/>
      <c r="S3006" s="238"/>
      <c r="T3006" s="23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0" t="s">
        <v>268</v>
      </c>
      <c r="AU3006" s="240" t="s">
        <v>93</v>
      </c>
      <c r="AV3006" s="13" t="s">
        <v>93</v>
      </c>
      <c r="AW3006" s="13" t="s">
        <v>34</v>
      </c>
      <c r="AX3006" s="13" t="s">
        <v>74</v>
      </c>
      <c r="AY3006" s="240" t="s">
        <v>224</v>
      </c>
    </row>
    <row r="3007" s="14" customFormat="1">
      <c r="A3007" s="14"/>
      <c r="B3007" s="246"/>
      <c r="C3007" s="247"/>
      <c r="D3007" s="231" t="s">
        <v>268</v>
      </c>
      <c r="E3007" s="248" t="s">
        <v>19</v>
      </c>
      <c r="F3007" s="249" t="s">
        <v>1843</v>
      </c>
      <c r="G3007" s="247"/>
      <c r="H3007" s="248" t="s">
        <v>19</v>
      </c>
      <c r="I3007" s="250"/>
      <c r="J3007" s="247"/>
      <c r="K3007" s="247"/>
      <c r="L3007" s="251"/>
      <c r="M3007" s="252"/>
      <c r="N3007" s="253"/>
      <c r="O3007" s="253"/>
      <c r="P3007" s="253"/>
      <c r="Q3007" s="253"/>
      <c r="R3007" s="253"/>
      <c r="S3007" s="253"/>
      <c r="T3007" s="25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5" t="s">
        <v>268</v>
      </c>
      <c r="AU3007" s="255" t="s">
        <v>93</v>
      </c>
      <c r="AV3007" s="14" t="s">
        <v>82</v>
      </c>
      <c r="AW3007" s="14" t="s">
        <v>34</v>
      </c>
      <c r="AX3007" s="14" t="s">
        <v>74</v>
      </c>
      <c r="AY3007" s="255" t="s">
        <v>224</v>
      </c>
    </row>
    <row r="3008" s="13" customFormat="1">
      <c r="A3008" s="13"/>
      <c r="B3008" s="229"/>
      <c r="C3008" s="230"/>
      <c r="D3008" s="231" t="s">
        <v>268</v>
      </c>
      <c r="E3008" s="232" t="s">
        <v>19</v>
      </c>
      <c r="F3008" s="233" t="s">
        <v>2975</v>
      </c>
      <c r="G3008" s="230"/>
      <c r="H3008" s="234">
        <v>125.79000000000001</v>
      </c>
      <c r="I3008" s="235"/>
      <c r="J3008" s="230"/>
      <c r="K3008" s="230"/>
      <c r="L3008" s="236"/>
      <c r="M3008" s="237"/>
      <c r="N3008" s="238"/>
      <c r="O3008" s="238"/>
      <c r="P3008" s="238"/>
      <c r="Q3008" s="238"/>
      <c r="R3008" s="238"/>
      <c r="S3008" s="238"/>
      <c r="T3008" s="23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40" t="s">
        <v>268</v>
      </c>
      <c r="AU3008" s="240" t="s">
        <v>93</v>
      </c>
      <c r="AV3008" s="13" t="s">
        <v>93</v>
      </c>
      <c r="AW3008" s="13" t="s">
        <v>34</v>
      </c>
      <c r="AX3008" s="13" t="s">
        <v>74</v>
      </c>
      <c r="AY3008" s="240" t="s">
        <v>224</v>
      </c>
    </row>
    <row r="3009" s="14" customFormat="1">
      <c r="A3009" s="14"/>
      <c r="B3009" s="246"/>
      <c r="C3009" s="247"/>
      <c r="D3009" s="231" t="s">
        <v>268</v>
      </c>
      <c r="E3009" s="248" t="s">
        <v>19</v>
      </c>
      <c r="F3009" s="249" t="s">
        <v>1845</v>
      </c>
      <c r="G3009" s="247"/>
      <c r="H3009" s="248" t="s">
        <v>19</v>
      </c>
      <c r="I3009" s="250"/>
      <c r="J3009" s="247"/>
      <c r="K3009" s="247"/>
      <c r="L3009" s="251"/>
      <c r="M3009" s="252"/>
      <c r="N3009" s="253"/>
      <c r="O3009" s="253"/>
      <c r="P3009" s="253"/>
      <c r="Q3009" s="253"/>
      <c r="R3009" s="253"/>
      <c r="S3009" s="253"/>
      <c r="T3009" s="25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5" t="s">
        <v>268</v>
      </c>
      <c r="AU3009" s="255" t="s">
        <v>93</v>
      </c>
      <c r="AV3009" s="14" t="s">
        <v>82</v>
      </c>
      <c r="AW3009" s="14" t="s">
        <v>34</v>
      </c>
      <c r="AX3009" s="14" t="s">
        <v>74</v>
      </c>
      <c r="AY3009" s="255" t="s">
        <v>224</v>
      </c>
    </row>
    <row r="3010" s="13" customFormat="1">
      <c r="A3010" s="13"/>
      <c r="B3010" s="229"/>
      <c r="C3010" s="230"/>
      <c r="D3010" s="231" t="s">
        <v>268</v>
      </c>
      <c r="E3010" s="232" t="s">
        <v>19</v>
      </c>
      <c r="F3010" s="233" t="s">
        <v>2976</v>
      </c>
      <c r="G3010" s="230"/>
      <c r="H3010" s="234">
        <v>139.86000000000001</v>
      </c>
      <c r="I3010" s="235"/>
      <c r="J3010" s="230"/>
      <c r="K3010" s="230"/>
      <c r="L3010" s="236"/>
      <c r="M3010" s="237"/>
      <c r="N3010" s="238"/>
      <c r="O3010" s="238"/>
      <c r="P3010" s="238"/>
      <c r="Q3010" s="238"/>
      <c r="R3010" s="238"/>
      <c r="S3010" s="238"/>
      <c r="T3010" s="239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40" t="s">
        <v>268</v>
      </c>
      <c r="AU3010" s="240" t="s">
        <v>93</v>
      </c>
      <c r="AV3010" s="13" t="s">
        <v>93</v>
      </c>
      <c r="AW3010" s="13" t="s">
        <v>34</v>
      </c>
      <c r="AX3010" s="13" t="s">
        <v>74</v>
      </c>
      <c r="AY3010" s="240" t="s">
        <v>224</v>
      </c>
    </row>
    <row r="3011" s="14" customFormat="1">
      <c r="A3011" s="14"/>
      <c r="B3011" s="246"/>
      <c r="C3011" s="247"/>
      <c r="D3011" s="231" t="s">
        <v>268</v>
      </c>
      <c r="E3011" s="248" t="s">
        <v>19</v>
      </c>
      <c r="F3011" s="249" t="s">
        <v>1847</v>
      </c>
      <c r="G3011" s="247"/>
      <c r="H3011" s="248" t="s">
        <v>19</v>
      </c>
      <c r="I3011" s="250"/>
      <c r="J3011" s="247"/>
      <c r="K3011" s="247"/>
      <c r="L3011" s="251"/>
      <c r="M3011" s="252"/>
      <c r="N3011" s="253"/>
      <c r="O3011" s="253"/>
      <c r="P3011" s="253"/>
      <c r="Q3011" s="253"/>
      <c r="R3011" s="253"/>
      <c r="S3011" s="253"/>
      <c r="T3011" s="25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T3011" s="255" t="s">
        <v>268</v>
      </c>
      <c r="AU3011" s="255" t="s">
        <v>93</v>
      </c>
      <c r="AV3011" s="14" t="s">
        <v>82</v>
      </c>
      <c r="AW3011" s="14" t="s">
        <v>34</v>
      </c>
      <c r="AX3011" s="14" t="s">
        <v>74</v>
      </c>
      <c r="AY3011" s="255" t="s">
        <v>224</v>
      </c>
    </row>
    <row r="3012" s="13" customFormat="1">
      <c r="A3012" s="13"/>
      <c r="B3012" s="229"/>
      <c r="C3012" s="230"/>
      <c r="D3012" s="231" t="s">
        <v>268</v>
      </c>
      <c r="E3012" s="232" t="s">
        <v>19</v>
      </c>
      <c r="F3012" s="233" t="s">
        <v>2977</v>
      </c>
      <c r="G3012" s="230"/>
      <c r="H3012" s="234">
        <v>334.94999999999999</v>
      </c>
      <c r="I3012" s="235"/>
      <c r="J3012" s="230"/>
      <c r="K3012" s="230"/>
      <c r="L3012" s="236"/>
      <c r="M3012" s="237"/>
      <c r="N3012" s="238"/>
      <c r="O3012" s="238"/>
      <c r="P3012" s="238"/>
      <c r="Q3012" s="238"/>
      <c r="R3012" s="238"/>
      <c r="S3012" s="238"/>
      <c r="T3012" s="23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40" t="s">
        <v>268</v>
      </c>
      <c r="AU3012" s="240" t="s">
        <v>93</v>
      </c>
      <c r="AV3012" s="13" t="s">
        <v>93</v>
      </c>
      <c r="AW3012" s="13" t="s">
        <v>34</v>
      </c>
      <c r="AX3012" s="13" t="s">
        <v>74</v>
      </c>
      <c r="AY3012" s="240" t="s">
        <v>224</v>
      </c>
    </row>
    <row r="3013" s="14" customFormat="1">
      <c r="A3013" s="14"/>
      <c r="B3013" s="246"/>
      <c r="C3013" s="247"/>
      <c r="D3013" s="231" t="s">
        <v>268</v>
      </c>
      <c r="E3013" s="248" t="s">
        <v>19</v>
      </c>
      <c r="F3013" s="249" t="s">
        <v>1849</v>
      </c>
      <c r="G3013" s="247"/>
      <c r="H3013" s="248" t="s">
        <v>19</v>
      </c>
      <c r="I3013" s="250"/>
      <c r="J3013" s="247"/>
      <c r="K3013" s="247"/>
      <c r="L3013" s="251"/>
      <c r="M3013" s="252"/>
      <c r="N3013" s="253"/>
      <c r="O3013" s="253"/>
      <c r="P3013" s="253"/>
      <c r="Q3013" s="253"/>
      <c r="R3013" s="253"/>
      <c r="S3013" s="253"/>
      <c r="T3013" s="25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T3013" s="255" t="s">
        <v>268</v>
      </c>
      <c r="AU3013" s="255" t="s">
        <v>93</v>
      </c>
      <c r="AV3013" s="14" t="s">
        <v>82</v>
      </c>
      <c r="AW3013" s="14" t="s">
        <v>34</v>
      </c>
      <c r="AX3013" s="14" t="s">
        <v>74</v>
      </c>
      <c r="AY3013" s="255" t="s">
        <v>224</v>
      </c>
    </row>
    <row r="3014" s="13" customFormat="1">
      <c r="A3014" s="13"/>
      <c r="B3014" s="229"/>
      <c r="C3014" s="230"/>
      <c r="D3014" s="231" t="s">
        <v>268</v>
      </c>
      <c r="E3014" s="232" t="s">
        <v>19</v>
      </c>
      <c r="F3014" s="233" t="s">
        <v>2978</v>
      </c>
      <c r="G3014" s="230"/>
      <c r="H3014" s="234">
        <v>3.8849999999999998</v>
      </c>
      <c r="I3014" s="235"/>
      <c r="J3014" s="230"/>
      <c r="K3014" s="230"/>
      <c r="L3014" s="236"/>
      <c r="M3014" s="237"/>
      <c r="N3014" s="238"/>
      <c r="O3014" s="238"/>
      <c r="P3014" s="238"/>
      <c r="Q3014" s="238"/>
      <c r="R3014" s="238"/>
      <c r="S3014" s="238"/>
      <c r="T3014" s="239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40" t="s">
        <v>268</v>
      </c>
      <c r="AU3014" s="240" t="s">
        <v>93</v>
      </c>
      <c r="AV3014" s="13" t="s">
        <v>93</v>
      </c>
      <c r="AW3014" s="13" t="s">
        <v>34</v>
      </c>
      <c r="AX3014" s="13" t="s">
        <v>74</v>
      </c>
      <c r="AY3014" s="240" t="s">
        <v>224</v>
      </c>
    </row>
    <row r="3015" s="14" customFormat="1">
      <c r="A3015" s="14"/>
      <c r="B3015" s="246"/>
      <c r="C3015" s="247"/>
      <c r="D3015" s="231" t="s">
        <v>268</v>
      </c>
      <c r="E3015" s="248" t="s">
        <v>19</v>
      </c>
      <c r="F3015" s="249" t="s">
        <v>1853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268</v>
      </c>
      <c r="AU3015" s="255" t="s">
        <v>93</v>
      </c>
      <c r="AV3015" s="14" t="s">
        <v>82</v>
      </c>
      <c r="AW3015" s="14" t="s">
        <v>34</v>
      </c>
      <c r="AX3015" s="14" t="s">
        <v>74</v>
      </c>
      <c r="AY3015" s="255" t="s">
        <v>224</v>
      </c>
    </row>
    <row r="3016" s="13" customFormat="1">
      <c r="A3016" s="13"/>
      <c r="B3016" s="229"/>
      <c r="C3016" s="230"/>
      <c r="D3016" s="231" t="s">
        <v>268</v>
      </c>
      <c r="E3016" s="232" t="s">
        <v>19</v>
      </c>
      <c r="F3016" s="233" t="s">
        <v>2979</v>
      </c>
      <c r="G3016" s="230"/>
      <c r="H3016" s="234">
        <v>55.186</v>
      </c>
      <c r="I3016" s="235"/>
      <c r="J3016" s="230"/>
      <c r="K3016" s="230"/>
      <c r="L3016" s="236"/>
      <c r="M3016" s="237"/>
      <c r="N3016" s="238"/>
      <c r="O3016" s="238"/>
      <c r="P3016" s="238"/>
      <c r="Q3016" s="238"/>
      <c r="R3016" s="238"/>
      <c r="S3016" s="238"/>
      <c r="T3016" s="239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0" t="s">
        <v>268</v>
      </c>
      <c r="AU3016" s="240" t="s">
        <v>93</v>
      </c>
      <c r="AV3016" s="13" t="s">
        <v>93</v>
      </c>
      <c r="AW3016" s="13" t="s">
        <v>34</v>
      </c>
      <c r="AX3016" s="13" t="s">
        <v>74</v>
      </c>
      <c r="AY3016" s="240" t="s">
        <v>224</v>
      </c>
    </row>
    <row r="3017" s="14" customFormat="1">
      <c r="A3017" s="14"/>
      <c r="B3017" s="246"/>
      <c r="C3017" s="247"/>
      <c r="D3017" s="231" t="s">
        <v>268</v>
      </c>
      <c r="E3017" s="248" t="s">
        <v>19</v>
      </c>
      <c r="F3017" s="249" t="s">
        <v>1855</v>
      </c>
      <c r="G3017" s="247"/>
      <c r="H3017" s="248" t="s">
        <v>19</v>
      </c>
      <c r="I3017" s="250"/>
      <c r="J3017" s="247"/>
      <c r="K3017" s="247"/>
      <c r="L3017" s="251"/>
      <c r="M3017" s="252"/>
      <c r="N3017" s="253"/>
      <c r="O3017" s="253"/>
      <c r="P3017" s="253"/>
      <c r="Q3017" s="253"/>
      <c r="R3017" s="253"/>
      <c r="S3017" s="253"/>
      <c r="T3017" s="25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5" t="s">
        <v>268</v>
      </c>
      <c r="AU3017" s="255" t="s">
        <v>93</v>
      </c>
      <c r="AV3017" s="14" t="s">
        <v>82</v>
      </c>
      <c r="AW3017" s="14" t="s">
        <v>34</v>
      </c>
      <c r="AX3017" s="14" t="s">
        <v>74</v>
      </c>
      <c r="AY3017" s="255" t="s">
        <v>224</v>
      </c>
    </row>
    <row r="3018" s="13" customFormat="1">
      <c r="A3018" s="13"/>
      <c r="B3018" s="229"/>
      <c r="C3018" s="230"/>
      <c r="D3018" s="231" t="s">
        <v>268</v>
      </c>
      <c r="E3018" s="232" t="s">
        <v>19</v>
      </c>
      <c r="F3018" s="233" t="s">
        <v>2980</v>
      </c>
      <c r="G3018" s="230"/>
      <c r="H3018" s="234">
        <v>45.884999999999998</v>
      </c>
      <c r="I3018" s="235"/>
      <c r="J3018" s="230"/>
      <c r="K3018" s="230"/>
      <c r="L3018" s="236"/>
      <c r="M3018" s="237"/>
      <c r="N3018" s="238"/>
      <c r="O3018" s="238"/>
      <c r="P3018" s="238"/>
      <c r="Q3018" s="238"/>
      <c r="R3018" s="238"/>
      <c r="S3018" s="238"/>
      <c r="T3018" s="23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40" t="s">
        <v>268</v>
      </c>
      <c r="AU3018" s="240" t="s">
        <v>93</v>
      </c>
      <c r="AV3018" s="13" t="s">
        <v>93</v>
      </c>
      <c r="AW3018" s="13" t="s">
        <v>34</v>
      </c>
      <c r="AX3018" s="13" t="s">
        <v>74</v>
      </c>
      <c r="AY3018" s="240" t="s">
        <v>224</v>
      </c>
    </row>
    <row r="3019" s="16" customFormat="1">
      <c r="A3019" s="16"/>
      <c r="B3019" s="272"/>
      <c r="C3019" s="273"/>
      <c r="D3019" s="231" t="s">
        <v>268</v>
      </c>
      <c r="E3019" s="274" t="s">
        <v>19</v>
      </c>
      <c r="F3019" s="275" t="s">
        <v>351</v>
      </c>
      <c r="G3019" s="273"/>
      <c r="H3019" s="276">
        <v>4479.6760000000004</v>
      </c>
      <c r="I3019" s="277"/>
      <c r="J3019" s="273"/>
      <c r="K3019" s="273"/>
      <c r="L3019" s="278"/>
      <c r="M3019" s="279"/>
      <c r="N3019" s="280"/>
      <c r="O3019" s="280"/>
      <c r="P3019" s="280"/>
      <c r="Q3019" s="280"/>
      <c r="R3019" s="280"/>
      <c r="S3019" s="280"/>
      <c r="T3019" s="281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T3019" s="282" t="s">
        <v>268</v>
      </c>
      <c r="AU3019" s="282" t="s">
        <v>93</v>
      </c>
      <c r="AV3019" s="16" t="s">
        <v>231</v>
      </c>
      <c r="AW3019" s="16" t="s">
        <v>34</v>
      </c>
      <c r="AX3019" s="16" t="s">
        <v>82</v>
      </c>
      <c r="AY3019" s="282" t="s">
        <v>224</v>
      </c>
    </row>
    <row r="3020" s="2" customFormat="1" ht="24.15" customHeight="1">
      <c r="A3020" s="41"/>
      <c r="B3020" s="42"/>
      <c r="C3020" s="286" t="s">
        <v>2981</v>
      </c>
      <c r="D3020" s="286" t="s">
        <v>572</v>
      </c>
      <c r="E3020" s="287" t="s">
        <v>2957</v>
      </c>
      <c r="F3020" s="288" t="s">
        <v>2958</v>
      </c>
      <c r="G3020" s="289" t="s">
        <v>324</v>
      </c>
      <c r="H3020" s="290">
        <v>179.18600000000001</v>
      </c>
      <c r="I3020" s="291"/>
      <c r="J3020" s="292">
        <f>ROUND(I3020*H3020,2)</f>
        <v>0</v>
      </c>
      <c r="K3020" s="288" t="s">
        <v>312</v>
      </c>
      <c r="L3020" s="293"/>
      <c r="M3020" s="294" t="s">
        <v>19</v>
      </c>
      <c r="N3020" s="295" t="s">
        <v>46</v>
      </c>
      <c r="O3020" s="87"/>
      <c r="P3020" s="225">
        <f>O3020*H3020</f>
        <v>0</v>
      </c>
      <c r="Q3020" s="225">
        <v>0.029999999999999999</v>
      </c>
      <c r="R3020" s="225">
        <f>Q3020*H3020</f>
        <v>5.3755800000000002</v>
      </c>
      <c r="S3020" s="225">
        <v>0</v>
      </c>
      <c r="T3020" s="226">
        <f>S3020*H3020</f>
        <v>0</v>
      </c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R3020" s="227" t="s">
        <v>643</v>
      </c>
      <c r="AT3020" s="227" t="s">
        <v>572</v>
      </c>
      <c r="AU3020" s="227" t="s">
        <v>93</v>
      </c>
      <c r="AY3020" s="20" t="s">
        <v>224</v>
      </c>
      <c r="BE3020" s="228">
        <f>IF(N3020="základní",J3020,0)</f>
        <v>0</v>
      </c>
      <c r="BF3020" s="228">
        <f>IF(N3020="snížená",J3020,0)</f>
        <v>0</v>
      </c>
      <c r="BG3020" s="228">
        <f>IF(N3020="zákl. přenesená",J3020,0)</f>
        <v>0</v>
      </c>
      <c r="BH3020" s="228">
        <f>IF(N3020="sníž. přenesená",J3020,0)</f>
        <v>0</v>
      </c>
      <c r="BI3020" s="228">
        <f>IF(N3020="nulová",J3020,0)</f>
        <v>0</v>
      </c>
      <c r="BJ3020" s="20" t="s">
        <v>93</v>
      </c>
      <c r="BK3020" s="228">
        <f>ROUND(I3020*H3020,2)</f>
        <v>0</v>
      </c>
      <c r="BL3020" s="20" t="s">
        <v>544</v>
      </c>
      <c r="BM3020" s="227" t="s">
        <v>2982</v>
      </c>
    </row>
    <row r="3021" s="14" customFormat="1">
      <c r="A3021" s="14"/>
      <c r="B3021" s="246"/>
      <c r="C3021" s="247"/>
      <c r="D3021" s="231" t="s">
        <v>268</v>
      </c>
      <c r="E3021" s="248" t="s">
        <v>19</v>
      </c>
      <c r="F3021" s="249" t="s">
        <v>1833</v>
      </c>
      <c r="G3021" s="247"/>
      <c r="H3021" s="248" t="s">
        <v>19</v>
      </c>
      <c r="I3021" s="250"/>
      <c r="J3021" s="247"/>
      <c r="K3021" s="247"/>
      <c r="L3021" s="251"/>
      <c r="M3021" s="252"/>
      <c r="N3021" s="253"/>
      <c r="O3021" s="253"/>
      <c r="P3021" s="253"/>
      <c r="Q3021" s="253"/>
      <c r="R3021" s="253"/>
      <c r="S3021" s="253"/>
      <c r="T3021" s="25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55" t="s">
        <v>268</v>
      </c>
      <c r="AU3021" s="255" t="s">
        <v>93</v>
      </c>
      <c r="AV3021" s="14" t="s">
        <v>82</v>
      </c>
      <c r="AW3021" s="14" t="s">
        <v>34</v>
      </c>
      <c r="AX3021" s="14" t="s">
        <v>74</v>
      </c>
      <c r="AY3021" s="255" t="s">
        <v>224</v>
      </c>
    </row>
    <row r="3022" s="13" customFormat="1">
      <c r="A3022" s="13"/>
      <c r="B3022" s="229"/>
      <c r="C3022" s="230"/>
      <c r="D3022" s="231" t="s">
        <v>268</v>
      </c>
      <c r="E3022" s="232" t="s">
        <v>19</v>
      </c>
      <c r="F3022" s="233" t="s">
        <v>2983</v>
      </c>
      <c r="G3022" s="230"/>
      <c r="H3022" s="234">
        <v>15.019</v>
      </c>
      <c r="I3022" s="235"/>
      <c r="J3022" s="230"/>
      <c r="K3022" s="230"/>
      <c r="L3022" s="236"/>
      <c r="M3022" s="237"/>
      <c r="N3022" s="238"/>
      <c r="O3022" s="238"/>
      <c r="P3022" s="238"/>
      <c r="Q3022" s="238"/>
      <c r="R3022" s="238"/>
      <c r="S3022" s="238"/>
      <c r="T3022" s="239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40" t="s">
        <v>268</v>
      </c>
      <c r="AU3022" s="240" t="s">
        <v>93</v>
      </c>
      <c r="AV3022" s="13" t="s">
        <v>93</v>
      </c>
      <c r="AW3022" s="13" t="s">
        <v>34</v>
      </c>
      <c r="AX3022" s="13" t="s">
        <v>74</v>
      </c>
      <c r="AY3022" s="240" t="s">
        <v>224</v>
      </c>
    </row>
    <row r="3023" s="14" customFormat="1">
      <c r="A3023" s="14"/>
      <c r="B3023" s="246"/>
      <c r="C3023" s="247"/>
      <c r="D3023" s="231" t="s">
        <v>268</v>
      </c>
      <c r="E3023" s="248" t="s">
        <v>19</v>
      </c>
      <c r="F3023" s="249" t="s">
        <v>1835</v>
      </c>
      <c r="G3023" s="247"/>
      <c r="H3023" s="248" t="s">
        <v>19</v>
      </c>
      <c r="I3023" s="250"/>
      <c r="J3023" s="247"/>
      <c r="K3023" s="247"/>
      <c r="L3023" s="251"/>
      <c r="M3023" s="252"/>
      <c r="N3023" s="253"/>
      <c r="O3023" s="253"/>
      <c r="P3023" s="253"/>
      <c r="Q3023" s="253"/>
      <c r="R3023" s="253"/>
      <c r="S3023" s="253"/>
      <c r="T3023" s="25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T3023" s="255" t="s">
        <v>268</v>
      </c>
      <c r="AU3023" s="255" t="s">
        <v>93</v>
      </c>
      <c r="AV3023" s="14" t="s">
        <v>82</v>
      </c>
      <c r="AW3023" s="14" t="s">
        <v>34</v>
      </c>
      <c r="AX3023" s="14" t="s">
        <v>74</v>
      </c>
      <c r="AY3023" s="255" t="s">
        <v>224</v>
      </c>
    </row>
    <row r="3024" s="13" customFormat="1">
      <c r="A3024" s="13"/>
      <c r="B3024" s="229"/>
      <c r="C3024" s="230"/>
      <c r="D3024" s="231" t="s">
        <v>268</v>
      </c>
      <c r="E3024" s="232" t="s">
        <v>19</v>
      </c>
      <c r="F3024" s="233" t="s">
        <v>2984</v>
      </c>
      <c r="G3024" s="230"/>
      <c r="H3024" s="234">
        <v>97.037000000000006</v>
      </c>
      <c r="I3024" s="235"/>
      <c r="J3024" s="230"/>
      <c r="K3024" s="230"/>
      <c r="L3024" s="236"/>
      <c r="M3024" s="237"/>
      <c r="N3024" s="238"/>
      <c r="O3024" s="238"/>
      <c r="P3024" s="238"/>
      <c r="Q3024" s="238"/>
      <c r="R3024" s="238"/>
      <c r="S3024" s="238"/>
      <c r="T3024" s="239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0" t="s">
        <v>268</v>
      </c>
      <c r="AU3024" s="240" t="s">
        <v>93</v>
      </c>
      <c r="AV3024" s="13" t="s">
        <v>93</v>
      </c>
      <c r="AW3024" s="13" t="s">
        <v>34</v>
      </c>
      <c r="AX3024" s="13" t="s">
        <v>74</v>
      </c>
      <c r="AY3024" s="240" t="s">
        <v>224</v>
      </c>
    </row>
    <row r="3025" s="14" customFormat="1">
      <c r="A3025" s="14"/>
      <c r="B3025" s="246"/>
      <c r="C3025" s="247"/>
      <c r="D3025" s="231" t="s">
        <v>268</v>
      </c>
      <c r="E3025" s="248" t="s">
        <v>19</v>
      </c>
      <c r="F3025" s="249" t="s">
        <v>1837</v>
      </c>
      <c r="G3025" s="247"/>
      <c r="H3025" s="248" t="s">
        <v>19</v>
      </c>
      <c r="I3025" s="250"/>
      <c r="J3025" s="247"/>
      <c r="K3025" s="247"/>
      <c r="L3025" s="251"/>
      <c r="M3025" s="252"/>
      <c r="N3025" s="253"/>
      <c r="O3025" s="253"/>
      <c r="P3025" s="253"/>
      <c r="Q3025" s="253"/>
      <c r="R3025" s="253"/>
      <c r="S3025" s="253"/>
      <c r="T3025" s="25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5" t="s">
        <v>268</v>
      </c>
      <c r="AU3025" s="255" t="s">
        <v>93</v>
      </c>
      <c r="AV3025" s="14" t="s">
        <v>82</v>
      </c>
      <c r="AW3025" s="14" t="s">
        <v>34</v>
      </c>
      <c r="AX3025" s="14" t="s">
        <v>74</v>
      </c>
      <c r="AY3025" s="255" t="s">
        <v>224</v>
      </c>
    </row>
    <row r="3026" s="13" customFormat="1">
      <c r="A3026" s="13"/>
      <c r="B3026" s="229"/>
      <c r="C3026" s="230"/>
      <c r="D3026" s="231" t="s">
        <v>268</v>
      </c>
      <c r="E3026" s="232" t="s">
        <v>19</v>
      </c>
      <c r="F3026" s="233" t="s">
        <v>2985</v>
      </c>
      <c r="G3026" s="230"/>
      <c r="H3026" s="234">
        <v>10.622</v>
      </c>
      <c r="I3026" s="235"/>
      <c r="J3026" s="230"/>
      <c r="K3026" s="230"/>
      <c r="L3026" s="236"/>
      <c r="M3026" s="237"/>
      <c r="N3026" s="238"/>
      <c r="O3026" s="238"/>
      <c r="P3026" s="238"/>
      <c r="Q3026" s="238"/>
      <c r="R3026" s="238"/>
      <c r="S3026" s="238"/>
      <c r="T3026" s="239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40" t="s">
        <v>268</v>
      </c>
      <c r="AU3026" s="240" t="s">
        <v>93</v>
      </c>
      <c r="AV3026" s="13" t="s">
        <v>93</v>
      </c>
      <c r="AW3026" s="13" t="s">
        <v>34</v>
      </c>
      <c r="AX3026" s="13" t="s">
        <v>74</v>
      </c>
      <c r="AY3026" s="240" t="s">
        <v>224</v>
      </c>
    </row>
    <row r="3027" s="14" customFormat="1">
      <c r="A3027" s="14"/>
      <c r="B3027" s="246"/>
      <c r="C3027" s="247"/>
      <c r="D3027" s="231" t="s">
        <v>268</v>
      </c>
      <c r="E3027" s="248" t="s">
        <v>19</v>
      </c>
      <c r="F3027" s="249" t="s">
        <v>1839</v>
      </c>
      <c r="G3027" s="247"/>
      <c r="H3027" s="248" t="s">
        <v>19</v>
      </c>
      <c r="I3027" s="250"/>
      <c r="J3027" s="247"/>
      <c r="K3027" s="247"/>
      <c r="L3027" s="251"/>
      <c r="M3027" s="252"/>
      <c r="N3027" s="253"/>
      <c r="O3027" s="253"/>
      <c r="P3027" s="253"/>
      <c r="Q3027" s="253"/>
      <c r="R3027" s="253"/>
      <c r="S3027" s="253"/>
      <c r="T3027" s="25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5" t="s">
        <v>268</v>
      </c>
      <c r="AU3027" s="255" t="s">
        <v>93</v>
      </c>
      <c r="AV3027" s="14" t="s">
        <v>82</v>
      </c>
      <c r="AW3027" s="14" t="s">
        <v>34</v>
      </c>
      <c r="AX3027" s="14" t="s">
        <v>74</v>
      </c>
      <c r="AY3027" s="255" t="s">
        <v>224</v>
      </c>
    </row>
    <row r="3028" s="13" customFormat="1">
      <c r="A3028" s="13"/>
      <c r="B3028" s="229"/>
      <c r="C3028" s="230"/>
      <c r="D3028" s="231" t="s">
        <v>268</v>
      </c>
      <c r="E3028" s="232" t="s">
        <v>19</v>
      </c>
      <c r="F3028" s="233" t="s">
        <v>2986</v>
      </c>
      <c r="G3028" s="230"/>
      <c r="H3028" s="234">
        <v>5.8250000000000002</v>
      </c>
      <c r="I3028" s="235"/>
      <c r="J3028" s="230"/>
      <c r="K3028" s="230"/>
      <c r="L3028" s="236"/>
      <c r="M3028" s="237"/>
      <c r="N3028" s="238"/>
      <c r="O3028" s="238"/>
      <c r="P3028" s="238"/>
      <c r="Q3028" s="238"/>
      <c r="R3028" s="238"/>
      <c r="S3028" s="238"/>
      <c r="T3028" s="239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40" t="s">
        <v>268</v>
      </c>
      <c r="AU3028" s="240" t="s">
        <v>93</v>
      </c>
      <c r="AV3028" s="13" t="s">
        <v>93</v>
      </c>
      <c r="AW3028" s="13" t="s">
        <v>34</v>
      </c>
      <c r="AX3028" s="13" t="s">
        <v>74</v>
      </c>
      <c r="AY3028" s="240" t="s">
        <v>224</v>
      </c>
    </row>
    <row r="3029" s="14" customFormat="1">
      <c r="A3029" s="14"/>
      <c r="B3029" s="246"/>
      <c r="C3029" s="247"/>
      <c r="D3029" s="231" t="s">
        <v>268</v>
      </c>
      <c r="E3029" s="248" t="s">
        <v>19</v>
      </c>
      <c r="F3029" s="249" t="s">
        <v>1841</v>
      </c>
      <c r="G3029" s="247"/>
      <c r="H3029" s="248" t="s">
        <v>19</v>
      </c>
      <c r="I3029" s="250"/>
      <c r="J3029" s="247"/>
      <c r="K3029" s="247"/>
      <c r="L3029" s="251"/>
      <c r="M3029" s="252"/>
      <c r="N3029" s="253"/>
      <c r="O3029" s="253"/>
      <c r="P3029" s="253"/>
      <c r="Q3029" s="253"/>
      <c r="R3029" s="253"/>
      <c r="S3029" s="253"/>
      <c r="T3029" s="25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5" t="s">
        <v>268</v>
      </c>
      <c r="AU3029" s="255" t="s">
        <v>93</v>
      </c>
      <c r="AV3029" s="14" t="s">
        <v>82</v>
      </c>
      <c r="AW3029" s="14" t="s">
        <v>34</v>
      </c>
      <c r="AX3029" s="14" t="s">
        <v>74</v>
      </c>
      <c r="AY3029" s="255" t="s">
        <v>224</v>
      </c>
    </row>
    <row r="3030" s="13" customFormat="1">
      <c r="A3030" s="13"/>
      <c r="B3030" s="229"/>
      <c r="C3030" s="230"/>
      <c r="D3030" s="231" t="s">
        <v>268</v>
      </c>
      <c r="E3030" s="232" t="s">
        <v>19</v>
      </c>
      <c r="F3030" s="233" t="s">
        <v>2987</v>
      </c>
      <c r="G3030" s="230"/>
      <c r="H3030" s="234">
        <v>22.462</v>
      </c>
      <c r="I3030" s="235"/>
      <c r="J3030" s="230"/>
      <c r="K3030" s="230"/>
      <c r="L3030" s="236"/>
      <c r="M3030" s="237"/>
      <c r="N3030" s="238"/>
      <c r="O3030" s="238"/>
      <c r="P3030" s="238"/>
      <c r="Q3030" s="238"/>
      <c r="R3030" s="238"/>
      <c r="S3030" s="238"/>
      <c r="T3030" s="23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40" t="s">
        <v>268</v>
      </c>
      <c r="AU3030" s="240" t="s">
        <v>93</v>
      </c>
      <c r="AV3030" s="13" t="s">
        <v>93</v>
      </c>
      <c r="AW3030" s="13" t="s">
        <v>34</v>
      </c>
      <c r="AX3030" s="13" t="s">
        <v>74</v>
      </c>
      <c r="AY3030" s="240" t="s">
        <v>224</v>
      </c>
    </row>
    <row r="3031" s="14" customFormat="1">
      <c r="A3031" s="14"/>
      <c r="B3031" s="246"/>
      <c r="C3031" s="247"/>
      <c r="D3031" s="231" t="s">
        <v>268</v>
      </c>
      <c r="E3031" s="248" t="s">
        <v>19</v>
      </c>
      <c r="F3031" s="249" t="s">
        <v>1843</v>
      </c>
      <c r="G3031" s="247"/>
      <c r="H3031" s="248" t="s">
        <v>19</v>
      </c>
      <c r="I3031" s="250"/>
      <c r="J3031" s="247"/>
      <c r="K3031" s="247"/>
      <c r="L3031" s="251"/>
      <c r="M3031" s="252"/>
      <c r="N3031" s="253"/>
      <c r="O3031" s="253"/>
      <c r="P3031" s="253"/>
      <c r="Q3031" s="253"/>
      <c r="R3031" s="253"/>
      <c r="S3031" s="253"/>
      <c r="T3031" s="25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5" t="s">
        <v>268</v>
      </c>
      <c r="AU3031" s="255" t="s">
        <v>93</v>
      </c>
      <c r="AV3031" s="14" t="s">
        <v>82</v>
      </c>
      <c r="AW3031" s="14" t="s">
        <v>34</v>
      </c>
      <c r="AX3031" s="14" t="s">
        <v>74</v>
      </c>
      <c r="AY3031" s="255" t="s">
        <v>224</v>
      </c>
    </row>
    <row r="3032" s="13" customFormat="1">
      <c r="A3032" s="13"/>
      <c r="B3032" s="229"/>
      <c r="C3032" s="230"/>
      <c r="D3032" s="231" t="s">
        <v>268</v>
      </c>
      <c r="E3032" s="232" t="s">
        <v>19</v>
      </c>
      <c r="F3032" s="233" t="s">
        <v>2988</v>
      </c>
      <c r="G3032" s="230"/>
      <c r="H3032" s="234">
        <v>5.032</v>
      </c>
      <c r="I3032" s="235"/>
      <c r="J3032" s="230"/>
      <c r="K3032" s="230"/>
      <c r="L3032" s="236"/>
      <c r="M3032" s="237"/>
      <c r="N3032" s="238"/>
      <c r="O3032" s="238"/>
      <c r="P3032" s="238"/>
      <c r="Q3032" s="238"/>
      <c r="R3032" s="238"/>
      <c r="S3032" s="238"/>
      <c r="T3032" s="239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40" t="s">
        <v>268</v>
      </c>
      <c r="AU3032" s="240" t="s">
        <v>93</v>
      </c>
      <c r="AV3032" s="13" t="s">
        <v>93</v>
      </c>
      <c r="AW3032" s="13" t="s">
        <v>34</v>
      </c>
      <c r="AX3032" s="13" t="s">
        <v>74</v>
      </c>
      <c r="AY3032" s="240" t="s">
        <v>224</v>
      </c>
    </row>
    <row r="3033" s="14" customFormat="1">
      <c r="A3033" s="14"/>
      <c r="B3033" s="246"/>
      <c r="C3033" s="247"/>
      <c r="D3033" s="231" t="s">
        <v>268</v>
      </c>
      <c r="E3033" s="248" t="s">
        <v>19</v>
      </c>
      <c r="F3033" s="249" t="s">
        <v>1845</v>
      </c>
      <c r="G3033" s="247"/>
      <c r="H3033" s="248" t="s">
        <v>19</v>
      </c>
      <c r="I3033" s="250"/>
      <c r="J3033" s="247"/>
      <c r="K3033" s="247"/>
      <c r="L3033" s="251"/>
      <c r="M3033" s="252"/>
      <c r="N3033" s="253"/>
      <c r="O3033" s="253"/>
      <c r="P3033" s="253"/>
      <c r="Q3033" s="253"/>
      <c r="R3033" s="253"/>
      <c r="S3033" s="253"/>
      <c r="T3033" s="25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5" t="s">
        <v>268</v>
      </c>
      <c r="AU3033" s="255" t="s">
        <v>93</v>
      </c>
      <c r="AV3033" s="14" t="s">
        <v>82</v>
      </c>
      <c r="AW3033" s="14" t="s">
        <v>34</v>
      </c>
      <c r="AX3033" s="14" t="s">
        <v>74</v>
      </c>
      <c r="AY3033" s="255" t="s">
        <v>224</v>
      </c>
    </row>
    <row r="3034" s="13" customFormat="1">
      <c r="A3034" s="13"/>
      <c r="B3034" s="229"/>
      <c r="C3034" s="230"/>
      <c r="D3034" s="231" t="s">
        <v>268</v>
      </c>
      <c r="E3034" s="232" t="s">
        <v>19</v>
      </c>
      <c r="F3034" s="233" t="s">
        <v>2989</v>
      </c>
      <c r="G3034" s="230"/>
      <c r="H3034" s="234">
        <v>5.5940000000000003</v>
      </c>
      <c r="I3034" s="235"/>
      <c r="J3034" s="230"/>
      <c r="K3034" s="230"/>
      <c r="L3034" s="236"/>
      <c r="M3034" s="237"/>
      <c r="N3034" s="238"/>
      <c r="O3034" s="238"/>
      <c r="P3034" s="238"/>
      <c r="Q3034" s="238"/>
      <c r="R3034" s="238"/>
      <c r="S3034" s="238"/>
      <c r="T3034" s="239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40" t="s">
        <v>268</v>
      </c>
      <c r="AU3034" s="240" t="s">
        <v>93</v>
      </c>
      <c r="AV3034" s="13" t="s">
        <v>93</v>
      </c>
      <c r="AW3034" s="13" t="s">
        <v>34</v>
      </c>
      <c r="AX3034" s="13" t="s">
        <v>74</v>
      </c>
      <c r="AY3034" s="240" t="s">
        <v>224</v>
      </c>
    </row>
    <row r="3035" s="14" customFormat="1">
      <c r="A3035" s="14"/>
      <c r="B3035" s="246"/>
      <c r="C3035" s="247"/>
      <c r="D3035" s="231" t="s">
        <v>268</v>
      </c>
      <c r="E3035" s="248" t="s">
        <v>19</v>
      </c>
      <c r="F3035" s="249" t="s">
        <v>1847</v>
      </c>
      <c r="G3035" s="247"/>
      <c r="H3035" s="248" t="s">
        <v>19</v>
      </c>
      <c r="I3035" s="250"/>
      <c r="J3035" s="247"/>
      <c r="K3035" s="247"/>
      <c r="L3035" s="251"/>
      <c r="M3035" s="252"/>
      <c r="N3035" s="253"/>
      <c r="O3035" s="253"/>
      <c r="P3035" s="253"/>
      <c r="Q3035" s="253"/>
      <c r="R3035" s="253"/>
      <c r="S3035" s="253"/>
      <c r="T3035" s="25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5" t="s">
        <v>268</v>
      </c>
      <c r="AU3035" s="255" t="s">
        <v>93</v>
      </c>
      <c r="AV3035" s="14" t="s">
        <v>82</v>
      </c>
      <c r="AW3035" s="14" t="s">
        <v>34</v>
      </c>
      <c r="AX3035" s="14" t="s">
        <v>74</v>
      </c>
      <c r="AY3035" s="255" t="s">
        <v>224</v>
      </c>
    </row>
    <row r="3036" s="13" customFormat="1">
      <c r="A3036" s="13"/>
      <c r="B3036" s="229"/>
      <c r="C3036" s="230"/>
      <c r="D3036" s="231" t="s">
        <v>268</v>
      </c>
      <c r="E3036" s="232" t="s">
        <v>19</v>
      </c>
      <c r="F3036" s="233" t="s">
        <v>2990</v>
      </c>
      <c r="G3036" s="230"/>
      <c r="H3036" s="234">
        <v>13.398</v>
      </c>
      <c r="I3036" s="235"/>
      <c r="J3036" s="230"/>
      <c r="K3036" s="230"/>
      <c r="L3036" s="236"/>
      <c r="M3036" s="237"/>
      <c r="N3036" s="238"/>
      <c r="O3036" s="238"/>
      <c r="P3036" s="238"/>
      <c r="Q3036" s="238"/>
      <c r="R3036" s="238"/>
      <c r="S3036" s="238"/>
      <c r="T3036" s="239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40" t="s">
        <v>268</v>
      </c>
      <c r="AU3036" s="240" t="s">
        <v>93</v>
      </c>
      <c r="AV3036" s="13" t="s">
        <v>93</v>
      </c>
      <c r="AW3036" s="13" t="s">
        <v>34</v>
      </c>
      <c r="AX3036" s="13" t="s">
        <v>74</v>
      </c>
      <c r="AY3036" s="240" t="s">
        <v>224</v>
      </c>
    </row>
    <row r="3037" s="14" customFormat="1">
      <c r="A3037" s="14"/>
      <c r="B3037" s="246"/>
      <c r="C3037" s="247"/>
      <c r="D3037" s="231" t="s">
        <v>268</v>
      </c>
      <c r="E3037" s="248" t="s">
        <v>19</v>
      </c>
      <c r="F3037" s="249" t="s">
        <v>1849</v>
      </c>
      <c r="G3037" s="247"/>
      <c r="H3037" s="248" t="s">
        <v>19</v>
      </c>
      <c r="I3037" s="250"/>
      <c r="J3037" s="247"/>
      <c r="K3037" s="247"/>
      <c r="L3037" s="251"/>
      <c r="M3037" s="252"/>
      <c r="N3037" s="253"/>
      <c r="O3037" s="253"/>
      <c r="P3037" s="253"/>
      <c r="Q3037" s="253"/>
      <c r="R3037" s="253"/>
      <c r="S3037" s="253"/>
      <c r="T3037" s="25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5" t="s">
        <v>268</v>
      </c>
      <c r="AU3037" s="255" t="s">
        <v>93</v>
      </c>
      <c r="AV3037" s="14" t="s">
        <v>82</v>
      </c>
      <c r="AW3037" s="14" t="s">
        <v>34</v>
      </c>
      <c r="AX3037" s="14" t="s">
        <v>74</v>
      </c>
      <c r="AY3037" s="255" t="s">
        <v>224</v>
      </c>
    </row>
    <row r="3038" s="13" customFormat="1">
      <c r="A3038" s="13"/>
      <c r="B3038" s="229"/>
      <c r="C3038" s="230"/>
      <c r="D3038" s="231" t="s">
        <v>268</v>
      </c>
      <c r="E3038" s="232" t="s">
        <v>19</v>
      </c>
      <c r="F3038" s="233" t="s">
        <v>2991</v>
      </c>
      <c r="G3038" s="230"/>
      <c r="H3038" s="234">
        <v>0.155</v>
      </c>
      <c r="I3038" s="235"/>
      <c r="J3038" s="230"/>
      <c r="K3038" s="230"/>
      <c r="L3038" s="236"/>
      <c r="M3038" s="237"/>
      <c r="N3038" s="238"/>
      <c r="O3038" s="238"/>
      <c r="P3038" s="238"/>
      <c r="Q3038" s="238"/>
      <c r="R3038" s="238"/>
      <c r="S3038" s="238"/>
      <c r="T3038" s="239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40" t="s">
        <v>268</v>
      </c>
      <c r="AU3038" s="240" t="s">
        <v>93</v>
      </c>
      <c r="AV3038" s="13" t="s">
        <v>93</v>
      </c>
      <c r="AW3038" s="13" t="s">
        <v>34</v>
      </c>
      <c r="AX3038" s="13" t="s">
        <v>74</v>
      </c>
      <c r="AY3038" s="240" t="s">
        <v>224</v>
      </c>
    </row>
    <row r="3039" s="14" customFormat="1">
      <c r="A3039" s="14"/>
      <c r="B3039" s="246"/>
      <c r="C3039" s="247"/>
      <c r="D3039" s="231" t="s">
        <v>268</v>
      </c>
      <c r="E3039" s="248" t="s">
        <v>19</v>
      </c>
      <c r="F3039" s="249" t="s">
        <v>1853</v>
      </c>
      <c r="G3039" s="247"/>
      <c r="H3039" s="248" t="s">
        <v>19</v>
      </c>
      <c r="I3039" s="250"/>
      <c r="J3039" s="247"/>
      <c r="K3039" s="247"/>
      <c r="L3039" s="251"/>
      <c r="M3039" s="252"/>
      <c r="N3039" s="253"/>
      <c r="O3039" s="253"/>
      <c r="P3039" s="253"/>
      <c r="Q3039" s="253"/>
      <c r="R3039" s="253"/>
      <c r="S3039" s="253"/>
      <c r="T3039" s="25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5" t="s">
        <v>268</v>
      </c>
      <c r="AU3039" s="255" t="s">
        <v>93</v>
      </c>
      <c r="AV3039" s="14" t="s">
        <v>82</v>
      </c>
      <c r="AW3039" s="14" t="s">
        <v>34</v>
      </c>
      <c r="AX3039" s="14" t="s">
        <v>74</v>
      </c>
      <c r="AY3039" s="255" t="s">
        <v>224</v>
      </c>
    </row>
    <row r="3040" s="13" customFormat="1">
      <c r="A3040" s="13"/>
      <c r="B3040" s="229"/>
      <c r="C3040" s="230"/>
      <c r="D3040" s="231" t="s">
        <v>268</v>
      </c>
      <c r="E3040" s="232" t="s">
        <v>19</v>
      </c>
      <c r="F3040" s="233" t="s">
        <v>2992</v>
      </c>
      <c r="G3040" s="230"/>
      <c r="H3040" s="234">
        <v>2.2069999999999999</v>
      </c>
      <c r="I3040" s="235"/>
      <c r="J3040" s="230"/>
      <c r="K3040" s="230"/>
      <c r="L3040" s="236"/>
      <c r="M3040" s="237"/>
      <c r="N3040" s="238"/>
      <c r="O3040" s="238"/>
      <c r="P3040" s="238"/>
      <c r="Q3040" s="238"/>
      <c r="R3040" s="238"/>
      <c r="S3040" s="238"/>
      <c r="T3040" s="239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0" t="s">
        <v>268</v>
      </c>
      <c r="AU3040" s="240" t="s">
        <v>93</v>
      </c>
      <c r="AV3040" s="13" t="s">
        <v>93</v>
      </c>
      <c r="AW3040" s="13" t="s">
        <v>34</v>
      </c>
      <c r="AX3040" s="13" t="s">
        <v>74</v>
      </c>
      <c r="AY3040" s="240" t="s">
        <v>224</v>
      </c>
    </row>
    <row r="3041" s="14" customFormat="1">
      <c r="A3041" s="14"/>
      <c r="B3041" s="246"/>
      <c r="C3041" s="247"/>
      <c r="D3041" s="231" t="s">
        <v>268</v>
      </c>
      <c r="E3041" s="248" t="s">
        <v>19</v>
      </c>
      <c r="F3041" s="249" t="s">
        <v>1855</v>
      </c>
      <c r="G3041" s="247"/>
      <c r="H3041" s="248" t="s">
        <v>19</v>
      </c>
      <c r="I3041" s="250"/>
      <c r="J3041" s="247"/>
      <c r="K3041" s="247"/>
      <c r="L3041" s="251"/>
      <c r="M3041" s="252"/>
      <c r="N3041" s="253"/>
      <c r="O3041" s="253"/>
      <c r="P3041" s="253"/>
      <c r="Q3041" s="253"/>
      <c r="R3041" s="253"/>
      <c r="S3041" s="253"/>
      <c r="T3041" s="25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5" t="s">
        <v>268</v>
      </c>
      <c r="AU3041" s="255" t="s">
        <v>93</v>
      </c>
      <c r="AV3041" s="14" t="s">
        <v>82</v>
      </c>
      <c r="AW3041" s="14" t="s">
        <v>34</v>
      </c>
      <c r="AX3041" s="14" t="s">
        <v>74</v>
      </c>
      <c r="AY3041" s="255" t="s">
        <v>224</v>
      </c>
    </row>
    <row r="3042" s="13" customFormat="1">
      <c r="A3042" s="13"/>
      <c r="B3042" s="229"/>
      <c r="C3042" s="230"/>
      <c r="D3042" s="231" t="s">
        <v>268</v>
      </c>
      <c r="E3042" s="232" t="s">
        <v>19</v>
      </c>
      <c r="F3042" s="233" t="s">
        <v>2993</v>
      </c>
      <c r="G3042" s="230"/>
      <c r="H3042" s="234">
        <v>1.835</v>
      </c>
      <c r="I3042" s="235"/>
      <c r="J3042" s="230"/>
      <c r="K3042" s="230"/>
      <c r="L3042" s="236"/>
      <c r="M3042" s="237"/>
      <c r="N3042" s="238"/>
      <c r="O3042" s="238"/>
      <c r="P3042" s="238"/>
      <c r="Q3042" s="238"/>
      <c r="R3042" s="238"/>
      <c r="S3042" s="238"/>
      <c r="T3042" s="23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0" t="s">
        <v>268</v>
      </c>
      <c r="AU3042" s="240" t="s">
        <v>93</v>
      </c>
      <c r="AV3042" s="13" t="s">
        <v>93</v>
      </c>
      <c r="AW3042" s="13" t="s">
        <v>34</v>
      </c>
      <c r="AX3042" s="13" t="s">
        <v>74</v>
      </c>
      <c r="AY3042" s="240" t="s">
        <v>224</v>
      </c>
    </row>
    <row r="3043" s="16" customFormat="1">
      <c r="A3043" s="16"/>
      <c r="B3043" s="272"/>
      <c r="C3043" s="273"/>
      <c r="D3043" s="231" t="s">
        <v>268</v>
      </c>
      <c r="E3043" s="274" t="s">
        <v>19</v>
      </c>
      <c r="F3043" s="275" t="s">
        <v>351</v>
      </c>
      <c r="G3043" s="273"/>
      <c r="H3043" s="276">
        <v>179.18600000000001</v>
      </c>
      <c r="I3043" s="277"/>
      <c r="J3043" s="273"/>
      <c r="K3043" s="273"/>
      <c r="L3043" s="278"/>
      <c r="M3043" s="279"/>
      <c r="N3043" s="280"/>
      <c r="O3043" s="280"/>
      <c r="P3043" s="280"/>
      <c r="Q3043" s="280"/>
      <c r="R3043" s="280"/>
      <c r="S3043" s="280"/>
      <c r="T3043" s="281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T3043" s="282" t="s">
        <v>268</v>
      </c>
      <c r="AU3043" s="282" t="s">
        <v>93</v>
      </c>
      <c r="AV3043" s="16" t="s">
        <v>231</v>
      </c>
      <c r="AW3043" s="16" t="s">
        <v>34</v>
      </c>
      <c r="AX3043" s="16" t="s">
        <v>82</v>
      </c>
      <c r="AY3043" s="282" t="s">
        <v>224</v>
      </c>
    </row>
    <row r="3044" s="2" customFormat="1" ht="44.25" customHeight="1">
      <c r="A3044" s="41"/>
      <c r="B3044" s="42"/>
      <c r="C3044" s="216" t="s">
        <v>2994</v>
      </c>
      <c r="D3044" s="216" t="s">
        <v>227</v>
      </c>
      <c r="E3044" s="217" t="s">
        <v>2995</v>
      </c>
      <c r="F3044" s="218" t="s">
        <v>2996</v>
      </c>
      <c r="G3044" s="219" t="s">
        <v>266</v>
      </c>
      <c r="H3044" s="220">
        <v>129.03999999999999</v>
      </c>
      <c r="I3044" s="221"/>
      <c r="J3044" s="222">
        <f>ROUND(I3044*H3044,2)</f>
        <v>0</v>
      </c>
      <c r="K3044" s="218" t="s">
        <v>312</v>
      </c>
      <c r="L3044" s="47"/>
      <c r="M3044" s="223" t="s">
        <v>19</v>
      </c>
      <c r="N3044" s="224" t="s">
        <v>46</v>
      </c>
      <c r="O3044" s="87"/>
      <c r="P3044" s="225">
        <f>O3044*H3044</f>
        <v>0</v>
      </c>
      <c r="Q3044" s="225">
        <v>3.0000000000000001E-05</v>
      </c>
      <c r="R3044" s="225">
        <f>Q3044*H3044</f>
        <v>0.0038712</v>
      </c>
      <c r="S3044" s="225">
        <v>0</v>
      </c>
      <c r="T3044" s="226">
        <f>S3044*H3044</f>
        <v>0</v>
      </c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R3044" s="227" t="s">
        <v>544</v>
      </c>
      <c r="AT3044" s="227" t="s">
        <v>227</v>
      </c>
      <c r="AU3044" s="227" t="s">
        <v>93</v>
      </c>
      <c r="AY3044" s="20" t="s">
        <v>224</v>
      </c>
      <c r="BE3044" s="228">
        <f>IF(N3044="základní",J3044,0)</f>
        <v>0</v>
      </c>
      <c r="BF3044" s="228">
        <f>IF(N3044="snížená",J3044,0)</f>
        <v>0</v>
      </c>
      <c r="BG3044" s="228">
        <f>IF(N3044="zákl. přenesená",J3044,0)</f>
        <v>0</v>
      </c>
      <c r="BH3044" s="228">
        <f>IF(N3044="sníž. přenesená",J3044,0)</f>
        <v>0</v>
      </c>
      <c r="BI3044" s="228">
        <f>IF(N3044="nulová",J3044,0)</f>
        <v>0</v>
      </c>
      <c r="BJ3044" s="20" t="s">
        <v>93</v>
      </c>
      <c r="BK3044" s="228">
        <f>ROUND(I3044*H3044,2)</f>
        <v>0</v>
      </c>
      <c r="BL3044" s="20" t="s">
        <v>544</v>
      </c>
      <c r="BM3044" s="227" t="s">
        <v>2997</v>
      </c>
    </row>
    <row r="3045" s="2" customFormat="1">
      <c r="A3045" s="41"/>
      <c r="B3045" s="42"/>
      <c r="C3045" s="43"/>
      <c r="D3045" s="267" t="s">
        <v>314</v>
      </c>
      <c r="E3045" s="43"/>
      <c r="F3045" s="268" t="s">
        <v>2998</v>
      </c>
      <c r="G3045" s="43"/>
      <c r="H3045" s="43"/>
      <c r="I3045" s="269"/>
      <c r="J3045" s="43"/>
      <c r="K3045" s="43"/>
      <c r="L3045" s="47"/>
      <c r="M3045" s="270"/>
      <c r="N3045" s="271"/>
      <c r="O3045" s="87"/>
      <c r="P3045" s="87"/>
      <c r="Q3045" s="87"/>
      <c r="R3045" s="87"/>
      <c r="S3045" s="87"/>
      <c r="T3045" s="88"/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T3045" s="20" t="s">
        <v>314</v>
      </c>
      <c r="AU3045" s="20" t="s">
        <v>93</v>
      </c>
    </row>
    <row r="3046" s="13" customFormat="1">
      <c r="A3046" s="13"/>
      <c r="B3046" s="229"/>
      <c r="C3046" s="230"/>
      <c r="D3046" s="231" t="s">
        <v>268</v>
      </c>
      <c r="E3046" s="232" t="s">
        <v>19</v>
      </c>
      <c r="F3046" s="233" t="s">
        <v>2999</v>
      </c>
      <c r="G3046" s="230"/>
      <c r="H3046" s="234">
        <v>129.03999999999999</v>
      </c>
      <c r="I3046" s="235"/>
      <c r="J3046" s="230"/>
      <c r="K3046" s="230"/>
      <c r="L3046" s="236"/>
      <c r="M3046" s="237"/>
      <c r="N3046" s="238"/>
      <c r="O3046" s="238"/>
      <c r="P3046" s="238"/>
      <c r="Q3046" s="238"/>
      <c r="R3046" s="238"/>
      <c r="S3046" s="238"/>
      <c r="T3046" s="239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0" t="s">
        <v>268</v>
      </c>
      <c r="AU3046" s="240" t="s">
        <v>93</v>
      </c>
      <c r="AV3046" s="13" t="s">
        <v>93</v>
      </c>
      <c r="AW3046" s="13" t="s">
        <v>34</v>
      </c>
      <c r="AX3046" s="13" t="s">
        <v>82</v>
      </c>
      <c r="AY3046" s="240" t="s">
        <v>224</v>
      </c>
    </row>
    <row r="3047" s="2" customFormat="1" ht="24.15" customHeight="1">
      <c r="A3047" s="41"/>
      <c r="B3047" s="42"/>
      <c r="C3047" s="286" t="s">
        <v>3000</v>
      </c>
      <c r="D3047" s="286" t="s">
        <v>572</v>
      </c>
      <c r="E3047" s="287" t="s">
        <v>2952</v>
      </c>
      <c r="F3047" s="288" t="s">
        <v>2953</v>
      </c>
      <c r="G3047" s="289" t="s">
        <v>324</v>
      </c>
      <c r="H3047" s="290">
        <v>20.324000000000002</v>
      </c>
      <c r="I3047" s="291"/>
      <c r="J3047" s="292">
        <f>ROUND(I3047*H3047,2)</f>
        <v>0</v>
      </c>
      <c r="K3047" s="288" t="s">
        <v>312</v>
      </c>
      <c r="L3047" s="293"/>
      <c r="M3047" s="294" t="s">
        <v>19</v>
      </c>
      <c r="N3047" s="295" t="s">
        <v>46</v>
      </c>
      <c r="O3047" s="87"/>
      <c r="P3047" s="225">
        <f>O3047*H3047</f>
        <v>0</v>
      </c>
      <c r="Q3047" s="225">
        <v>0.035000000000000003</v>
      </c>
      <c r="R3047" s="225">
        <f>Q3047*H3047</f>
        <v>0.71134000000000008</v>
      </c>
      <c r="S3047" s="225">
        <v>0</v>
      </c>
      <c r="T3047" s="226">
        <f>S3047*H3047</f>
        <v>0</v>
      </c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R3047" s="227" t="s">
        <v>643</v>
      </c>
      <c r="AT3047" s="227" t="s">
        <v>572</v>
      </c>
      <c r="AU3047" s="227" t="s">
        <v>93</v>
      </c>
      <c r="AY3047" s="20" t="s">
        <v>224</v>
      </c>
      <c r="BE3047" s="228">
        <f>IF(N3047="základní",J3047,0)</f>
        <v>0</v>
      </c>
      <c r="BF3047" s="228">
        <f>IF(N3047="snížená",J3047,0)</f>
        <v>0</v>
      </c>
      <c r="BG3047" s="228">
        <f>IF(N3047="zákl. přenesená",J3047,0)</f>
        <v>0</v>
      </c>
      <c r="BH3047" s="228">
        <f>IF(N3047="sníž. přenesená",J3047,0)</f>
        <v>0</v>
      </c>
      <c r="BI3047" s="228">
        <f>IF(N3047="nulová",J3047,0)</f>
        <v>0</v>
      </c>
      <c r="BJ3047" s="20" t="s">
        <v>93</v>
      </c>
      <c r="BK3047" s="228">
        <f>ROUND(I3047*H3047,2)</f>
        <v>0</v>
      </c>
      <c r="BL3047" s="20" t="s">
        <v>544</v>
      </c>
      <c r="BM3047" s="227" t="s">
        <v>3001</v>
      </c>
    </row>
    <row r="3048" s="13" customFormat="1">
      <c r="A3048" s="13"/>
      <c r="B3048" s="229"/>
      <c r="C3048" s="230"/>
      <c r="D3048" s="231" t="s">
        <v>268</v>
      </c>
      <c r="E3048" s="232" t="s">
        <v>19</v>
      </c>
      <c r="F3048" s="233" t="s">
        <v>3002</v>
      </c>
      <c r="G3048" s="230"/>
      <c r="H3048" s="234">
        <v>20.324000000000002</v>
      </c>
      <c r="I3048" s="235"/>
      <c r="J3048" s="230"/>
      <c r="K3048" s="230"/>
      <c r="L3048" s="236"/>
      <c r="M3048" s="237"/>
      <c r="N3048" s="238"/>
      <c r="O3048" s="238"/>
      <c r="P3048" s="238"/>
      <c r="Q3048" s="238"/>
      <c r="R3048" s="238"/>
      <c r="S3048" s="238"/>
      <c r="T3048" s="239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0" t="s">
        <v>268</v>
      </c>
      <c r="AU3048" s="240" t="s">
        <v>93</v>
      </c>
      <c r="AV3048" s="13" t="s">
        <v>93</v>
      </c>
      <c r="AW3048" s="13" t="s">
        <v>34</v>
      </c>
      <c r="AX3048" s="13" t="s">
        <v>82</v>
      </c>
      <c r="AY3048" s="240" t="s">
        <v>224</v>
      </c>
    </row>
    <row r="3049" s="2" customFormat="1" ht="44.25" customHeight="1">
      <c r="A3049" s="41"/>
      <c r="B3049" s="42"/>
      <c r="C3049" s="216" t="s">
        <v>3003</v>
      </c>
      <c r="D3049" s="216" t="s">
        <v>227</v>
      </c>
      <c r="E3049" s="217" t="s">
        <v>3004</v>
      </c>
      <c r="F3049" s="218" t="s">
        <v>3005</v>
      </c>
      <c r="G3049" s="219" t="s">
        <v>266</v>
      </c>
      <c r="H3049" s="220">
        <v>107.89100000000001</v>
      </c>
      <c r="I3049" s="221"/>
      <c r="J3049" s="222">
        <f>ROUND(I3049*H3049,2)</f>
        <v>0</v>
      </c>
      <c r="K3049" s="218" t="s">
        <v>312</v>
      </c>
      <c r="L3049" s="47"/>
      <c r="M3049" s="223" t="s">
        <v>19</v>
      </c>
      <c r="N3049" s="224" t="s">
        <v>46</v>
      </c>
      <c r="O3049" s="87"/>
      <c r="P3049" s="225">
        <f>O3049*H3049</f>
        <v>0</v>
      </c>
      <c r="Q3049" s="225">
        <v>3.0000000000000001E-05</v>
      </c>
      <c r="R3049" s="225">
        <f>Q3049*H3049</f>
        <v>0.0032367300000000002</v>
      </c>
      <c r="S3049" s="225">
        <v>0</v>
      </c>
      <c r="T3049" s="226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7" t="s">
        <v>544</v>
      </c>
      <c r="AT3049" s="227" t="s">
        <v>227</v>
      </c>
      <c r="AU3049" s="227" t="s">
        <v>93</v>
      </c>
      <c r="AY3049" s="20" t="s">
        <v>224</v>
      </c>
      <c r="BE3049" s="228">
        <f>IF(N3049="základní",J3049,0)</f>
        <v>0</v>
      </c>
      <c r="BF3049" s="228">
        <f>IF(N3049="snížená",J3049,0)</f>
        <v>0</v>
      </c>
      <c r="BG3049" s="228">
        <f>IF(N3049="zákl. přenesená",J3049,0)</f>
        <v>0</v>
      </c>
      <c r="BH3049" s="228">
        <f>IF(N3049="sníž. přenesená",J3049,0)</f>
        <v>0</v>
      </c>
      <c r="BI3049" s="228">
        <f>IF(N3049="nulová",J3049,0)</f>
        <v>0</v>
      </c>
      <c r="BJ3049" s="20" t="s">
        <v>93</v>
      </c>
      <c r="BK3049" s="228">
        <f>ROUND(I3049*H3049,2)</f>
        <v>0</v>
      </c>
      <c r="BL3049" s="20" t="s">
        <v>544</v>
      </c>
      <c r="BM3049" s="227" t="s">
        <v>3006</v>
      </c>
    </row>
    <row r="3050" s="2" customFormat="1">
      <c r="A3050" s="41"/>
      <c r="B3050" s="42"/>
      <c r="C3050" s="43"/>
      <c r="D3050" s="267" t="s">
        <v>314</v>
      </c>
      <c r="E3050" s="43"/>
      <c r="F3050" s="268" t="s">
        <v>3007</v>
      </c>
      <c r="G3050" s="43"/>
      <c r="H3050" s="43"/>
      <c r="I3050" s="269"/>
      <c r="J3050" s="43"/>
      <c r="K3050" s="43"/>
      <c r="L3050" s="47"/>
      <c r="M3050" s="270"/>
      <c r="N3050" s="271"/>
      <c r="O3050" s="87"/>
      <c r="P3050" s="87"/>
      <c r="Q3050" s="87"/>
      <c r="R3050" s="87"/>
      <c r="S3050" s="87"/>
      <c r="T3050" s="88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T3050" s="20" t="s">
        <v>314</v>
      </c>
      <c r="AU3050" s="20" t="s">
        <v>93</v>
      </c>
    </row>
    <row r="3051" s="14" customFormat="1">
      <c r="A3051" s="14"/>
      <c r="B3051" s="246"/>
      <c r="C3051" s="247"/>
      <c r="D3051" s="231" t="s">
        <v>268</v>
      </c>
      <c r="E3051" s="248" t="s">
        <v>19</v>
      </c>
      <c r="F3051" s="249" t="s">
        <v>2602</v>
      </c>
      <c r="G3051" s="247"/>
      <c r="H3051" s="248" t="s">
        <v>19</v>
      </c>
      <c r="I3051" s="250"/>
      <c r="J3051" s="247"/>
      <c r="K3051" s="247"/>
      <c r="L3051" s="251"/>
      <c r="M3051" s="252"/>
      <c r="N3051" s="253"/>
      <c r="O3051" s="253"/>
      <c r="P3051" s="253"/>
      <c r="Q3051" s="253"/>
      <c r="R3051" s="253"/>
      <c r="S3051" s="253"/>
      <c r="T3051" s="25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5" t="s">
        <v>268</v>
      </c>
      <c r="AU3051" s="255" t="s">
        <v>93</v>
      </c>
      <c r="AV3051" s="14" t="s">
        <v>82</v>
      </c>
      <c r="AW3051" s="14" t="s">
        <v>34</v>
      </c>
      <c r="AX3051" s="14" t="s">
        <v>74</v>
      </c>
      <c r="AY3051" s="255" t="s">
        <v>224</v>
      </c>
    </row>
    <row r="3052" s="13" customFormat="1">
      <c r="A3052" s="13"/>
      <c r="B3052" s="229"/>
      <c r="C3052" s="230"/>
      <c r="D3052" s="231" t="s">
        <v>268</v>
      </c>
      <c r="E3052" s="232" t="s">
        <v>19</v>
      </c>
      <c r="F3052" s="233" t="s">
        <v>3008</v>
      </c>
      <c r="G3052" s="230"/>
      <c r="H3052" s="234">
        <v>94.165999999999997</v>
      </c>
      <c r="I3052" s="235"/>
      <c r="J3052" s="230"/>
      <c r="K3052" s="230"/>
      <c r="L3052" s="236"/>
      <c r="M3052" s="237"/>
      <c r="N3052" s="238"/>
      <c r="O3052" s="238"/>
      <c r="P3052" s="238"/>
      <c r="Q3052" s="238"/>
      <c r="R3052" s="238"/>
      <c r="S3052" s="238"/>
      <c r="T3052" s="239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0" t="s">
        <v>268</v>
      </c>
      <c r="AU3052" s="240" t="s">
        <v>93</v>
      </c>
      <c r="AV3052" s="13" t="s">
        <v>93</v>
      </c>
      <c r="AW3052" s="13" t="s">
        <v>34</v>
      </c>
      <c r="AX3052" s="13" t="s">
        <v>74</v>
      </c>
      <c r="AY3052" s="240" t="s">
        <v>224</v>
      </c>
    </row>
    <row r="3053" s="14" customFormat="1">
      <c r="A3053" s="14"/>
      <c r="B3053" s="246"/>
      <c r="C3053" s="247"/>
      <c r="D3053" s="231" t="s">
        <v>268</v>
      </c>
      <c r="E3053" s="248" t="s">
        <v>19</v>
      </c>
      <c r="F3053" s="249" t="s">
        <v>3009</v>
      </c>
      <c r="G3053" s="247"/>
      <c r="H3053" s="248" t="s">
        <v>19</v>
      </c>
      <c r="I3053" s="250"/>
      <c r="J3053" s="247"/>
      <c r="K3053" s="247"/>
      <c r="L3053" s="251"/>
      <c r="M3053" s="252"/>
      <c r="N3053" s="253"/>
      <c r="O3053" s="253"/>
      <c r="P3053" s="253"/>
      <c r="Q3053" s="253"/>
      <c r="R3053" s="253"/>
      <c r="S3053" s="253"/>
      <c r="T3053" s="25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5" t="s">
        <v>268</v>
      </c>
      <c r="AU3053" s="255" t="s">
        <v>93</v>
      </c>
      <c r="AV3053" s="14" t="s">
        <v>82</v>
      </c>
      <c r="AW3053" s="14" t="s">
        <v>34</v>
      </c>
      <c r="AX3053" s="14" t="s">
        <v>74</v>
      </c>
      <c r="AY3053" s="255" t="s">
        <v>224</v>
      </c>
    </row>
    <row r="3054" s="13" customFormat="1">
      <c r="A3054" s="13"/>
      <c r="B3054" s="229"/>
      <c r="C3054" s="230"/>
      <c r="D3054" s="231" t="s">
        <v>268</v>
      </c>
      <c r="E3054" s="232" t="s">
        <v>19</v>
      </c>
      <c r="F3054" s="233" t="s">
        <v>3010</v>
      </c>
      <c r="G3054" s="230"/>
      <c r="H3054" s="234">
        <v>5.46</v>
      </c>
      <c r="I3054" s="235"/>
      <c r="J3054" s="230"/>
      <c r="K3054" s="230"/>
      <c r="L3054" s="236"/>
      <c r="M3054" s="237"/>
      <c r="N3054" s="238"/>
      <c r="O3054" s="238"/>
      <c r="P3054" s="238"/>
      <c r="Q3054" s="238"/>
      <c r="R3054" s="238"/>
      <c r="S3054" s="238"/>
      <c r="T3054" s="239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0" t="s">
        <v>268</v>
      </c>
      <c r="AU3054" s="240" t="s">
        <v>93</v>
      </c>
      <c r="AV3054" s="13" t="s">
        <v>93</v>
      </c>
      <c r="AW3054" s="13" t="s">
        <v>34</v>
      </c>
      <c r="AX3054" s="13" t="s">
        <v>74</v>
      </c>
      <c r="AY3054" s="240" t="s">
        <v>224</v>
      </c>
    </row>
    <row r="3055" s="14" customFormat="1">
      <c r="A3055" s="14"/>
      <c r="B3055" s="246"/>
      <c r="C3055" s="247"/>
      <c r="D3055" s="231" t="s">
        <v>268</v>
      </c>
      <c r="E3055" s="248" t="s">
        <v>19</v>
      </c>
      <c r="F3055" s="249" t="s">
        <v>3011</v>
      </c>
      <c r="G3055" s="247"/>
      <c r="H3055" s="248" t="s">
        <v>19</v>
      </c>
      <c r="I3055" s="250"/>
      <c r="J3055" s="247"/>
      <c r="K3055" s="247"/>
      <c r="L3055" s="251"/>
      <c r="M3055" s="252"/>
      <c r="N3055" s="253"/>
      <c r="O3055" s="253"/>
      <c r="P3055" s="253"/>
      <c r="Q3055" s="253"/>
      <c r="R3055" s="253"/>
      <c r="S3055" s="253"/>
      <c r="T3055" s="25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5" t="s">
        <v>268</v>
      </c>
      <c r="AU3055" s="255" t="s">
        <v>93</v>
      </c>
      <c r="AV3055" s="14" t="s">
        <v>82</v>
      </c>
      <c r="AW3055" s="14" t="s">
        <v>34</v>
      </c>
      <c r="AX3055" s="14" t="s">
        <v>74</v>
      </c>
      <c r="AY3055" s="255" t="s">
        <v>224</v>
      </c>
    </row>
    <row r="3056" s="13" customFormat="1">
      <c r="A3056" s="13"/>
      <c r="B3056" s="229"/>
      <c r="C3056" s="230"/>
      <c r="D3056" s="231" t="s">
        <v>268</v>
      </c>
      <c r="E3056" s="232" t="s">
        <v>19</v>
      </c>
      <c r="F3056" s="233" t="s">
        <v>3012</v>
      </c>
      <c r="G3056" s="230"/>
      <c r="H3056" s="234">
        <v>8.2650000000000006</v>
      </c>
      <c r="I3056" s="235"/>
      <c r="J3056" s="230"/>
      <c r="K3056" s="230"/>
      <c r="L3056" s="236"/>
      <c r="M3056" s="237"/>
      <c r="N3056" s="238"/>
      <c r="O3056" s="238"/>
      <c r="P3056" s="238"/>
      <c r="Q3056" s="238"/>
      <c r="R3056" s="238"/>
      <c r="S3056" s="238"/>
      <c r="T3056" s="239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0" t="s">
        <v>268</v>
      </c>
      <c r="AU3056" s="240" t="s">
        <v>93</v>
      </c>
      <c r="AV3056" s="13" t="s">
        <v>93</v>
      </c>
      <c r="AW3056" s="13" t="s">
        <v>34</v>
      </c>
      <c r="AX3056" s="13" t="s">
        <v>74</v>
      </c>
      <c r="AY3056" s="240" t="s">
        <v>224</v>
      </c>
    </row>
    <row r="3057" s="16" customFormat="1">
      <c r="A3057" s="16"/>
      <c r="B3057" s="272"/>
      <c r="C3057" s="273"/>
      <c r="D3057" s="231" t="s">
        <v>268</v>
      </c>
      <c r="E3057" s="274" t="s">
        <v>19</v>
      </c>
      <c r="F3057" s="275" t="s">
        <v>351</v>
      </c>
      <c r="G3057" s="273"/>
      <c r="H3057" s="276">
        <v>107.89100000000001</v>
      </c>
      <c r="I3057" s="277"/>
      <c r="J3057" s="273"/>
      <c r="K3057" s="273"/>
      <c r="L3057" s="278"/>
      <c r="M3057" s="279"/>
      <c r="N3057" s="280"/>
      <c r="O3057" s="280"/>
      <c r="P3057" s="280"/>
      <c r="Q3057" s="280"/>
      <c r="R3057" s="280"/>
      <c r="S3057" s="280"/>
      <c r="T3057" s="281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T3057" s="282" t="s">
        <v>268</v>
      </c>
      <c r="AU3057" s="282" t="s">
        <v>93</v>
      </c>
      <c r="AV3057" s="16" t="s">
        <v>231</v>
      </c>
      <c r="AW3057" s="16" t="s">
        <v>34</v>
      </c>
      <c r="AX3057" s="16" t="s">
        <v>82</v>
      </c>
      <c r="AY3057" s="282" t="s">
        <v>224</v>
      </c>
    </row>
    <row r="3058" s="2" customFormat="1" ht="24.15" customHeight="1">
      <c r="A3058" s="41"/>
      <c r="B3058" s="42"/>
      <c r="C3058" s="286" t="s">
        <v>3013</v>
      </c>
      <c r="D3058" s="286" t="s">
        <v>572</v>
      </c>
      <c r="E3058" s="287" t="s">
        <v>2952</v>
      </c>
      <c r="F3058" s="288" t="s">
        <v>2953</v>
      </c>
      <c r="G3058" s="289" t="s">
        <v>324</v>
      </c>
      <c r="H3058" s="290">
        <v>28.321000000000002</v>
      </c>
      <c r="I3058" s="291"/>
      <c r="J3058" s="292">
        <f>ROUND(I3058*H3058,2)</f>
        <v>0</v>
      </c>
      <c r="K3058" s="288" t="s">
        <v>312</v>
      </c>
      <c r="L3058" s="293"/>
      <c r="M3058" s="294" t="s">
        <v>19</v>
      </c>
      <c r="N3058" s="295" t="s">
        <v>46</v>
      </c>
      <c r="O3058" s="87"/>
      <c r="P3058" s="225">
        <f>O3058*H3058</f>
        <v>0</v>
      </c>
      <c r="Q3058" s="225">
        <v>0.035000000000000003</v>
      </c>
      <c r="R3058" s="225">
        <f>Q3058*H3058</f>
        <v>0.9912350000000002</v>
      </c>
      <c r="S3058" s="225">
        <v>0</v>
      </c>
      <c r="T3058" s="226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7" t="s">
        <v>643</v>
      </c>
      <c r="AT3058" s="227" t="s">
        <v>572</v>
      </c>
      <c r="AU3058" s="227" t="s">
        <v>93</v>
      </c>
      <c r="AY3058" s="20" t="s">
        <v>224</v>
      </c>
      <c r="BE3058" s="228">
        <f>IF(N3058="základní",J3058,0)</f>
        <v>0</v>
      </c>
      <c r="BF3058" s="228">
        <f>IF(N3058="snížená",J3058,0)</f>
        <v>0</v>
      </c>
      <c r="BG3058" s="228">
        <f>IF(N3058="zákl. přenesená",J3058,0)</f>
        <v>0</v>
      </c>
      <c r="BH3058" s="228">
        <f>IF(N3058="sníž. přenesená",J3058,0)</f>
        <v>0</v>
      </c>
      <c r="BI3058" s="228">
        <f>IF(N3058="nulová",J3058,0)</f>
        <v>0</v>
      </c>
      <c r="BJ3058" s="20" t="s">
        <v>93</v>
      </c>
      <c r="BK3058" s="228">
        <f>ROUND(I3058*H3058,2)</f>
        <v>0</v>
      </c>
      <c r="BL3058" s="20" t="s">
        <v>544</v>
      </c>
      <c r="BM3058" s="227" t="s">
        <v>3014</v>
      </c>
    </row>
    <row r="3059" s="13" customFormat="1">
      <c r="A3059" s="13"/>
      <c r="B3059" s="229"/>
      <c r="C3059" s="230"/>
      <c r="D3059" s="231" t="s">
        <v>268</v>
      </c>
      <c r="E3059" s="232" t="s">
        <v>19</v>
      </c>
      <c r="F3059" s="233" t="s">
        <v>3015</v>
      </c>
      <c r="G3059" s="230"/>
      <c r="H3059" s="234">
        <v>28.321000000000002</v>
      </c>
      <c r="I3059" s="235"/>
      <c r="J3059" s="230"/>
      <c r="K3059" s="230"/>
      <c r="L3059" s="236"/>
      <c r="M3059" s="237"/>
      <c r="N3059" s="238"/>
      <c r="O3059" s="238"/>
      <c r="P3059" s="238"/>
      <c r="Q3059" s="238"/>
      <c r="R3059" s="238"/>
      <c r="S3059" s="238"/>
      <c r="T3059" s="239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0" t="s">
        <v>268</v>
      </c>
      <c r="AU3059" s="240" t="s">
        <v>93</v>
      </c>
      <c r="AV3059" s="13" t="s">
        <v>93</v>
      </c>
      <c r="AW3059" s="13" t="s">
        <v>34</v>
      </c>
      <c r="AX3059" s="13" t="s">
        <v>82</v>
      </c>
      <c r="AY3059" s="240" t="s">
        <v>224</v>
      </c>
    </row>
    <row r="3060" s="2" customFormat="1" ht="44.25" customHeight="1">
      <c r="A3060" s="41"/>
      <c r="B3060" s="42"/>
      <c r="C3060" s="216" t="s">
        <v>3016</v>
      </c>
      <c r="D3060" s="216" t="s">
        <v>227</v>
      </c>
      <c r="E3060" s="217" t="s">
        <v>3017</v>
      </c>
      <c r="F3060" s="218" t="s">
        <v>3018</v>
      </c>
      <c r="G3060" s="219" t="s">
        <v>266</v>
      </c>
      <c r="H3060" s="220">
        <v>142.499</v>
      </c>
      <c r="I3060" s="221"/>
      <c r="J3060" s="222">
        <f>ROUND(I3060*H3060,2)</f>
        <v>0</v>
      </c>
      <c r="K3060" s="218" t="s">
        <v>312</v>
      </c>
      <c r="L3060" s="47"/>
      <c r="M3060" s="223" t="s">
        <v>19</v>
      </c>
      <c r="N3060" s="224" t="s">
        <v>46</v>
      </c>
      <c r="O3060" s="87"/>
      <c r="P3060" s="225">
        <f>O3060*H3060</f>
        <v>0</v>
      </c>
      <c r="Q3060" s="225">
        <v>0.0060000000000000001</v>
      </c>
      <c r="R3060" s="225">
        <f>Q3060*H3060</f>
        <v>0.85499400000000003</v>
      </c>
      <c r="S3060" s="225">
        <v>0</v>
      </c>
      <c r="T3060" s="226">
        <f>S3060*H3060</f>
        <v>0</v>
      </c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R3060" s="227" t="s">
        <v>544</v>
      </c>
      <c r="AT3060" s="227" t="s">
        <v>227</v>
      </c>
      <c r="AU3060" s="227" t="s">
        <v>93</v>
      </c>
      <c r="AY3060" s="20" t="s">
        <v>224</v>
      </c>
      <c r="BE3060" s="228">
        <f>IF(N3060="základní",J3060,0)</f>
        <v>0</v>
      </c>
      <c r="BF3060" s="228">
        <f>IF(N3060="snížená",J3060,0)</f>
        <v>0</v>
      </c>
      <c r="BG3060" s="228">
        <f>IF(N3060="zákl. přenesená",J3060,0)</f>
        <v>0</v>
      </c>
      <c r="BH3060" s="228">
        <f>IF(N3060="sníž. přenesená",J3060,0)</f>
        <v>0</v>
      </c>
      <c r="BI3060" s="228">
        <f>IF(N3060="nulová",J3060,0)</f>
        <v>0</v>
      </c>
      <c r="BJ3060" s="20" t="s">
        <v>93</v>
      </c>
      <c r="BK3060" s="228">
        <f>ROUND(I3060*H3060,2)</f>
        <v>0</v>
      </c>
      <c r="BL3060" s="20" t="s">
        <v>544</v>
      </c>
      <c r="BM3060" s="227" t="s">
        <v>3019</v>
      </c>
    </row>
    <row r="3061" s="2" customFormat="1">
      <c r="A3061" s="41"/>
      <c r="B3061" s="42"/>
      <c r="C3061" s="43"/>
      <c r="D3061" s="267" t="s">
        <v>314</v>
      </c>
      <c r="E3061" s="43"/>
      <c r="F3061" s="268" t="s">
        <v>3020</v>
      </c>
      <c r="G3061" s="43"/>
      <c r="H3061" s="43"/>
      <c r="I3061" s="269"/>
      <c r="J3061" s="43"/>
      <c r="K3061" s="43"/>
      <c r="L3061" s="47"/>
      <c r="M3061" s="270"/>
      <c r="N3061" s="271"/>
      <c r="O3061" s="87"/>
      <c r="P3061" s="87"/>
      <c r="Q3061" s="87"/>
      <c r="R3061" s="87"/>
      <c r="S3061" s="87"/>
      <c r="T3061" s="88"/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T3061" s="20" t="s">
        <v>314</v>
      </c>
      <c r="AU3061" s="20" t="s">
        <v>93</v>
      </c>
    </row>
    <row r="3062" s="14" customFormat="1">
      <c r="A3062" s="14"/>
      <c r="B3062" s="246"/>
      <c r="C3062" s="247"/>
      <c r="D3062" s="231" t="s">
        <v>268</v>
      </c>
      <c r="E3062" s="248" t="s">
        <v>19</v>
      </c>
      <c r="F3062" s="249" t="s">
        <v>3021</v>
      </c>
      <c r="G3062" s="247"/>
      <c r="H3062" s="248" t="s">
        <v>19</v>
      </c>
      <c r="I3062" s="250"/>
      <c r="J3062" s="247"/>
      <c r="K3062" s="247"/>
      <c r="L3062" s="251"/>
      <c r="M3062" s="252"/>
      <c r="N3062" s="253"/>
      <c r="O3062" s="253"/>
      <c r="P3062" s="253"/>
      <c r="Q3062" s="253"/>
      <c r="R3062" s="253"/>
      <c r="S3062" s="253"/>
      <c r="T3062" s="25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5" t="s">
        <v>268</v>
      </c>
      <c r="AU3062" s="255" t="s">
        <v>93</v>
      </c>
      <c r="AV3062" s="14" t="s">
        <v>82</v>
      </c>
      <c r="AW3062" s="14" t="s">
        <v>34</v>
      </c>
      <c r="AX3062" s="14" t="s">
        <v>74</v>
      </c>
      <c r="AY3062" s="255" t="s">
        <v>224</v>
      </c>
    </row>
    <row r="3063" s="14" customFormat="1">
      <c r="A3063" s="14"/>
      <c r="B3063" s="246"/>
      <c r="C3063" s="247"/>
      <c r="D3063" s="231" t="s">
        <v>268</v>
      </c>
      <c r="E3063" s="248" t="s">
        <v>19</v>
      </c>
      <c r="F3063" s="249" t="s">
        <v>3022</v>
      </c>
      <c r="G3063" s="247"/>
      <c r="H3063" s="248" t="s">
        <v>19</v>
      </c>
      <c r="I3063" s="250"/>
      <c r="J3063" s="247"/>
      <c r="K3063" s="247"/>
      <c r="L3063" s="251"/>
      <c r="M3063" s="252"/>
      <c r="N3063" s="253"/>
      <c r="O3063" s="253"/>
      <c r="P3063" s="253"/>
      <c r="Q3063" s="253"/>
      <c r="R3063" s="253"/>
      <c r="S3063" s="253"/>
      <c r="T3063" s="25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5" t="s">
        <v>268</v>
      </c>
      <c r="AU3063" s="255" t="s">
        <v>93</v>
      </c>
      <c r="AV3063" s="14" t="s">
        <v>82</v>
      </c>
      <c r="AW3063" s="14" t="s">
        <v>34</v>
      </c>
      <c r="AX3063" s="14" t="s">
        <v>74</v>
      </c>
      <c r="AY3063" s="255" t="s">
        <v>224</v>
      </c>
    </row>
    <row r="3064" s="13" customFormat="1">
      <c r="A3064" s="13"/>
      <c r="B3064" s="229"/>
      <c r="C3064" s="230"/>
      <c r="D3064" s="231" t="s">
        <v>268</v>
      </c>
      <c r="E3064" s="232" t="s">
        <v>19</v>
      </c>
      <c r="F3064" s="233" t="s">
        <v>3023</v>
      </c>
      <c r="G3064" s="230"/>
      <c r="H3064" s="234">
        <v>12.244999999999999</v>
      </c>
      <c r="I3064" s="235"/>
      <c r="J3064" s="230"/>
      <c r="K3064" s="230"/>
      <c r="L3064" s="236"/>
      <c r="M3064" s="237"/>
      <c r="N3064" s="238"/>
      <c r="O3064" s="238"/>
      <c r="P3064" s="238"/>
      <c r="Q3064" s="238"/>
      <c r="R3064" s="238"/>
      <c r="S3064" s="238"/>
      <c r="T3064" s="239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0" t="s">
        <v>268</v>
      </c>
      <c r="AU3064" s="240" t="s">
        <v>93</v>
      </c>
      <c r="AV3064" s="13" t="s">
        <v>93</v>
      </c>
      <c r="AW3064" s="13" t="s">
        <v>34</v>
      </c>
      <c r="AX3064" s="13" t="s">
        <v>74</v>
      </c>
      <c r="AY3064" s="240" t="s">
        <v>224</v>
      </c>
    </row>
    <row r="3065" s="14" customFormat="1">
      <c r="A3065" s="14"/>
      <c r="B3065" s="246"/>
      <c r="C3065" s="247"/>
      <c r="D3065" s="231" t="s">
        <v>268</v>
      </c>
      <c r="E3065" s="248" t="s">
        <v>19</v>
      </c>
      <c r="F3065" s="249" t="s">
        <v>3024</v>
      </c>
      <c r="G3065" s="247"/>
      <c r="H3065" s="248" t="s">
        <v>19</v>
      </c>
      <c r="I3065" s="250"/>
      <c r="J3065" s="247"/>
      <c r="K3065" s="247"/>
      <c r="L3065" s="251"/>
      <c r="M3065" s="252"/>
      <c r="N3065" s="253"/>
      <c r="O3065" s="253"/>
      <c r="P3065" s="253"/>
      <c r="Q3065" s="253"/>
      <c r="R3065" s="253"/>
      <c r="S3065" s="253"/>
      <c r="T3065" s="25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5" t="s">
        <v>268</v>
      </c>
      <c r="AU3065" s="255" t="s">
        <v>93</v>
      </c>
      <c r="AV3065" s="14" t="s">
        <v>82</v>
      </c>
      <c r="AW3065" s="14" t="s">
        <v>34</v>
      </c>
      <c r="AX3065" s="14" t="s">
        <v>74</v>
      </c>
      <c r="AY3065" s="255" t="s">
        <v>224</v>
      </c>
    </row>
    <row r="3066" s="13" customFormat="1">
      <c r="A3066" s="13"/>
      <c r="B3066" s="229"/>
      <c r="C3066" s="230"/>
      <c r="D3066" s="231" t="s">
        <v>268</v>
      </c>
      <c r="E3066" s="232" t="s">
        <v>19</v>
      </c>
      <c r="F3066" s="233" t="s">
        <v>2800</v>
      </c>
      <c r="G3066" s="230"/>
      <c r="H3066" s="234">
        <v>5.4960000000000004</v>
      </c>
      <c r="I3066" s="235"/>
      <c r="J3066" s="230"/>
      <c r="K3066" s="230"/>
      <c r="L3066" s="236"/>
      <c r="M3066" s="237"/>
      <c r="N3066" s="238"/>
      <c r="O3066" s="238"/>
      <c r="P3066" s="238"/>
      <c r="Q3066" s="238"/>
      <c r="R3066" s="238"/>
      <c r="S3066" s="238"/>
      <c r="T3066" s="239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0" t="s">
        <v>268</v>
      </c>
      <c r="AU3066" s="240" t="s">
        <v>93</v>
      </c>
      <c r="AV3066" s="13" t="s">
        <v>93</v>
      </c>
      <c r="AW3066" s="13" t="s">
        <v>34</v>
      </c>
      <c r="AX3066" s="13" t="s">
        <v>74</v>
      </c>
      <c r="AY3066" s="240" t="s">
        <v>224</v>
      </c>
    </row>
    <row r="3067" s="14" customFormat="1">
      <c r="A3067" s="14"/>
      <c r="B3067" s="246"/>
      <c r="C3067" s="247"/>
      <c r="D3067" s="231" t="s">
        <v>268</v>
      </c>
      <c r="E3067" s="248" t="s">
        <v>19</v>
      </c>
      <c r="F3067" s="249" t="s">
        <v>3025</v>
      </c>
      <c r="G3067" s="247"/>
      <c r="H3067" s="248" t="s">
        <v>19</v>
      </c>
      <c r="I3067" s="250"/>
      <c r="J3067" s="247"/>
      <c r="K3067" s="247"/>
      <c r="L3067" s="251"/>
      <c r="M3067" s="252"/>
      <c r="N3067" s="253"/>
      <c r="O3067" s="253"/>
      <c r="P3067" s="253"/>
      <c r="Q3067" s="253"/>
      <c r="R3067" s="253"/>
      <c r="S3067" s="253"/>
      <c r="T3067" s="25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5" t="s">
        <v>268</v>
      </c>
      <c r="AU3067" s="255" t="s">
        <v>93</v>
      </c>
      <c r="AV3067" s="14" t="s">
        <v>82</v>
      </c>
      <c r="AW3067" s="14" t="s">
        <v>34</v>
      </c>
      <c r="AX3067" s="14" t="s">
        <v>74</v>
      </c>
      <c r="AY3067" s="255" t="s">
        <v>224</v>
      </c>
    </row>
    <row r="3068" s="13" customFormat="1">
      <c r="A3068" s="13"/>
      <c r="B3068" s="229"/>
      <c r="C3068" s="230"/>
      <c r="D3068" s="231" t="s">
        <v>268</v>
      </c>
      <c r="E3068" s="232" t="s">
        <v>19</v>
      </c>
      <c r="F3068" s="233" t="s">
        <v>2801</v>
      </c>
      <c r="G3068" s="230"/>
      <c r="H3068" s="234">
        <v>8.9100000000000001</v>
      </c>
      <c r="I3068" s="235"/>
      <c r="J3068" s="230"/>
      <c r="K3068" s="230"/>
      <c r="L3068" s="236"/>
      <c r="M3068" s="237"/>
      <c r="N3068" s="238"/>
      <c r="O3068" s="238"/>
      <c r="P3068" s="238"/>
      <c r="Q3068" s="238"/>
      <c r="R3068" s="238"/>
      <c r="S3068" s="238"/>
      <c r="T3068" s="239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0" t="s">
        <v>268</v>
      </c>
      <c r="AU3068" s="240" t="s">
        <v>93</v>
      </c>
      <c r="AV3068" s="13" t="s">
        <v>93</v>
      </c>
      <c r="AW3068" s="13" t="s">
        <v>34</v>
      </c>
      <c r="AX3068" s="13" t="s">
        <v>74</v>
      </c>
      <c r="AY3068" s="240" t="s">
        <v>224</v>
      </c>
    </row>
    <row r="3069" s="14" customFormat="1">
      <c r="A3069" s="14"/>
      <c r="B3069" s="246"/>
      <c r="C3069" s="247"/>
      <c r="D3069" s="231" t="s">
        <v>268</v>
      </c>
      <c r="E3069" s="248" t="s">
        <v>19</v>
      </c>
      <c r="F3069" s="249" t="s">
        <v>3026</v>
      </c>
      <c r="G3069" s="247"/>
      <c r="H3069" s="248" t="s">
        <v>19</v>
      </c>
      <c r="I3069" s="250"/>
      <c r="J3069" s="247"/>
      <c r="K3069" s="247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268</v>
      </c>
      <c r="AU3069" s="255" t="s">
        <v>93</v>
      </c>
      <c r="AV3069" s="14" t="s">
        <v>82</v>
      </c>
      <c r="AW3069" s="14" t="s">
        <v>34</v>
      </c>
      <c r="AX3069" s="14" t="s">
        <v>74</v>
      </c>
      <c r="AY3069" s="255" t="s">
        <v>224</v>
      </c>
    </row>
    <row r="3070" s="13" customFormat="1">
      <c r="A3070" s="13"/>
      <c r="B3070" s="229"/>
      <c r="C3070" s="230"/>
      <c r="D3070" s="231" t="s">
        <v>268</v>
      </c>
      <c r="E3070" s="232" t="s">
        <v>19</v>
      </c>
      <c r="F3070" s="233" t="s">
        <v>2803</v>
      </c>
      <c r="G3070" s="230"/>
      <c r="H3070" s="234">
        <v>25.847999999999999</v>
      </c>
      <c r="I3070" s="235"/>
      <c r="J3070" s="230"/>
      <c r="K3070" s="230"/>
      <c r="L3070" s="236"/>
      <c r="M3070" s="237"/>
      <c r="N3070" s="238"/>
      <c r="O3070" s="238"/>
      <c r="P3070" s="238"/>
      <c r="Q3070" s="238"/>
      <c r="R3070" s="238"/>
      <c r="S3070" s="238"/>
      <c r="T3070" s="239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0" t="s">
        <v>268</v>
      </c>
      <c r="AU3070" s="240" t="s">
        <v>93</v>
      </c>
      <c r="AV3070" s="13" t="s">
        <v>93</v>
      </c>
      <c r="AW3070" s="13" t="s">
        <v>34</v>
      </c>
      <c r="AX3070" s="13" t="s">
        <v>74</v>
      </c>
      <c r="AY3070" s="240" t="s">
        <v>224</v>
      </c>
    </row>
    <row r="3071" s="15" customFormat="1">
      <c r="A3071" s="15"/>
      <c r="B3071" s="256"/>
      <c r="C3071" s="257"/>
      <c r="D3071" s="231" t="s">
        <v>268</v>
      </c>
      <c r="E3071" s="258" t="s">
        <v>19</v>
      </c>
      <c r="F3071" s="259" t="s">
        <v>300</v>
      </c>
      <c r="G3071" s="257"/>
      <c r="H3071" s="260">
        <v>52.499000000000002</v>
      </c>
      <c r="I3071" s="261"/>
      <c r="J3071" s="257"/>
      <c r="K3071" s="257"/>
      <c r="L3071" s="262"/>
      <c r="M3071" s="263"/>
      <c r="N3071" s="264"/>
      <c r="O3071" s="264"/>
      <c r="P3071" s="264"/>
      <c r="Q3071" s="264"/>
      <c r="R3071" s="264"/>
      <c r="S3071" s="264"/>
      <c r="T3071" s="265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66" t="s">
        <v>268</v>
      </c>
      <c r="AU3071" s="266" t="s">
        <v>93</v>
      </c>
      <c r="AV3071" s="15" t="s">
        <v>108</v>
      </c>
      <c r="AW3071" s="15" t="s">
        <v>34</v>
      </c>
      <c r="AX3071" s="15" t="s">
        <v>74</v>
      </c>
      <c r="AY3071" s="266" t="s">
        <v>224</v>
      </c>
    </row>
    <row r="3072" s="14" customFormat="1">
      <c r="A3072" s="14"/>
      <c r="B3072" s="246"/>
      <c r="C3072" s="247"/>
      <c r="D3072" s="231" t="s">
        <v>268</v>
      </c>
      <c r="E3072" s="248" t="s">
        <v>19</v>
      </c>
      <c r="F3072" s="249" t="s">
        <v>3027</v>
      </c>
      <c r="G3072" s="247"/>
      <c r="H3072" s="248" t="s">
        <v>19</v>
      </c>
      <c r="I3072" s="250"/>
      <c r="J3072" s="247"/>
      <c r="K3072" s="247"/>
      <c r="L3072" s="251"/>
      <c r="M3072" s="252"/>
      <c r="N3072" s="253"/>
      <c r="O3072" s="253"/>
      <c r="P3072" s="253"/>
      <c r="Q3072" s="253"/>
      <c r="R3072" s="253"/>
      <c r="S3072" s="253"/>
      <c r="T3072" s="25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5" t="s">
        <v>268</v>
      </c>
      <c r="AU3072" s="255" t="s">
        <v>93</v>
      </c>
      <c r="AV3072" s="14" t="s">
        <v>82</v>
      </c>
      <c r="AW3072" s="14" t="s">
        <v>34</v>
      </c>
      <c r="AX3072" s="14" t="s">
        <v>74</v>
      </c>
      <c r="AY3072" s="255" t="s">
        <v>224</v>
      </c>
    </row>
    <row r="3073" s="13" customFormat="1">
      <c r="A3073" s="13"/>
      <c r="B3073" s="229"/>
      <c r="C3073" s="230"/>
      <c r="D3073" s="231" t="s">
        <v>268</v>
      </c>
      <c r="E3073" s="232" t="s">
        <v>19</v>
      </c>
      <c r="F3073" s="233" t="s">
        <v>971</v>
      </c>
      <c r="G3073" s="230"/>
      <c r="H3073" s="234">
        <v>60</v>
      </c>
      <c r="I3073" s="235"/>
      <c r="J3073" s="230"/>
      <c r="K3073" s="230"/>
      <c r="L3073" s="236"/>
      <c r="M3073" s="237"/>
      <c r="N3073" s="238"/>
      <c r="O3073" s="238"/>
      <c r="P3073" s="238"/>
      <c r="Q3073" s="238"/>
      <c r="R3073" s="238"/>
      <c r="S3073" s="238"/>
      <c r="T3073" s="239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0" t="s">
        <v>268</v>
      </c>
      <c r="AU3073" s="240" t="s">
        <v>93</v>
      </c>
      <c r="AV3073" s="13" t="s">
        <v>93</v>
      </c>
      <c r="AW3073" s="13" t="s">
        <v>34</v>
      </c>
      <c r="AX3073" s="13" t="s">
        <v>74</v>
      </c>
      <c r="AY3073" s="240" t="s">
        <v>224</v>
      </c>
    </row>
    <row r="3074" s="14" customFormat="1">
      <c r="A3074" s="14"/>
      <c r="B3074" s="246"/>
      <c r="C3074" s="247"/>
      <c r="D3074" s="231" t="s">
        <v>268</v>
      </c>
      <c r="E3074" s="248" t="s">
        <v>19</v>
      </c>
      <c r="F3074" s="249" t="s">
        <v>3028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268</v>
      </c>
      <c r="AU3074" s="255" t="s">
        <v>93</v>
      </c>
      <c r="AV3074" s="14" t="s">
        <v>82</v>
      </c>
      <c r="AW3074" s="14" t="s">
        <v>34</v>
      </c>
      <c r="AX3074" s="14" t="s">
        <v>74</v>
      </c>
      <c r="AY3074" s="255" t="s">
        <v>224</v>
      </c>
    </row>
    <row r="3075" s="13" customFormat="1">
      <c r="A3075" s="13"/>
      <c r="B3075" s="229"/>
      <c r="C3075" s="230"/>
      <c r="D3075" s="231" t="s">
        <v>268</v>
      </c>
      <c r="E3075" s="232" t="s">
        <v>19</v>
      </c>
      <c r="F3075" s="233" t="s">
        <v>559</v>
      </c>
      <c r="G3075" s="230"/>
      <c r="H3075" s="234">
        <v>18</v>
      </c>
      <c r="I3075" s="235"/>
      <c r="J3075" s="230"/>
      <c r="K3075" s="230"/>
      <c r="L3075" s="236"/>
      <c r="M3075" s="237"/>
      <c r="N3075" s="238"/>
      <c r="O3075" s="238"/>
      <c r="P3075" s="238"/>
      <c r="Q3075" s="238"/>
      <c r="R3075" s="238"/>
      <c r="S3075" s="238"/>
      <c r="T3075" s="239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0" t="s">
        <v>268</v>
      </c>
      <c r="AU3075" s="240" t="s">
        <v>93</v>
      </c>
      <c r="AV3075" s="13" t="s">
        <v>93</v>
      </c>
      <c r="AW3075" s="13" t="s">
        <v>34</v>
      </c>
      <c r="AX3075" s="13" t="s">
        <v>74</v>
      </c>
      <c r="AY3075" s="240" t="s">
        <v>224</v>
      </c>
    </row>
    <row r="3076" s="14" customFormat="1">
      <c r="A3076" s="14"/>
      <c r="B3076" s="246"/>
      <c r="C3076" s="247"/>
      <c r="D3076" s="231" t="s">
        <v>268</v>
      </c>
      <c r="E3076" s="248" t="s">
        <v>19</v>
      </c>
      <c r="F3076" s="249" t="s">
        <v>3029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268</v>
      </c>
      <c r="AU3076" s="255" t="s">
        <v>93</v>
      </c>
      <c r="AV3076" s="14" t="s">
        <v>82</v>
      </c>
      <c r="AW3076" s="14" t="s">
        <v>34</v>
      </c>
      <c r="AX3076" s="14" t="s">
        <v>74</v>
      </c>
      <c r="AY3076" s="255" t="s">
        <v>224</v>
      </c>
    </row>
    <row r="3077" s="13" customFormat="1">
      <c r="A3077" s="13"/>
      <c r="B3077" s="229"/>
      <c r="C3077" s="230"/>
      <c r="D3077" s="231" t="s">
        <v>268</v>
      </c>
      <c r="E3077" s="232" t="s">
        <v>19</v>
      </c>
      <c r="F3077" s="233" t="s">
        <v>8</v>
      </c>
      <c r="G3077" s="230"/>
      <c r="H3077" s="234">
        <v>12</v>
      </c>
      <c r="I3077" s="235"/>
      <c r="J3077" s="230"/>
      <c r="K3077" s="230"/>
      <c r="L3077" s="236"/>
      <c r="M3077" s="237"/>
      <c r="N3077" s="238"/>
      <c r="O3077" s="238"/>
      <c r="P3077" s="238"/>
      <c r="Q3077" s="238"/>
      <c r="R3077" s="238"/>
      <c r="S3077" s="238"/>
      <c r="T3077" s="239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0" t="s">
        <v>268</v>
      </c>
      <c r="AU3077" s="240" t="s">
        <v>93</v>
      </c>
      <c r="AV3077" s="13" t="s">
        <v>93</v>
      </c>
      <c r="AW3077" s="13" t="s">
        <v>34</v>
      </c>
      <c r="AX3077" s="13" t="s">
        <v>74</v>
      </c>
      <c r="AY3077" s="240" t="s">
        <v>224</v>
      </c>
    </row>
    <row r="3078" s="15" customFormat="1">
      <c r="A3078" s="15"/>
      <c r="B3078" s="256"/>
      <c r="C3078" s="257"/>
      <c r="D3078" s="231" t="s">
        <v>268</v>
      </c>
      <c r="E3078" s="258" t="s">
        <v>19</v>
      </c>
      <c r="F3078" s="259" t="s">
        <v>300</v>
      </c>
      <c r="G3078" s="257"/>
      <c r="H3078" s="260">
        <v>90</v>
      </c>
      <c r="I3078" s="261"/>
      <c r="J3078" s="257"/>
      <c r="K3078" s="257"/>
      <c r="L3078" s="262"/>
      <c r="M3078" s="263"/>
      <c r="N3078" s="264"/>
      <c r="O3078" s="264"/>
      <c r="P3078" s="264"/>
      <c r="Q3078" s="264"/>
      <c r="R3078" s="264"/>
      <c r="S3078" s="264"/>
      <c r="T3078" s="265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T3078" s="266" t="s">
        <v>268</v>
      </c>
      <c r="AU3078" s="266" t="s">
        <v>93</v>
      </c>
      <c r="AV3078" s="15" t="s">
        <v>108</v>
      </c>
      <c r="AW3078" s="15" t="s">
        <v>34</v>
      </c>
      <c r="AX3078" s="15" t="s">
        <v>74</v>
      </c>
      <c r="AY3078" s="266" t="s">
        <v>224</v>
      </c>
    </row>
    <row r="3079" s="16" customFormat="1">
      <c r="A3079" s="16"/>
      <c r="B3079" s="272"/>
      <c r="C3079" s="273"/>
      <c r="D3079" s="231" t="s">
        <v>268</v>
      </c>
      <c r="E3079" s="274" t="s">
        <v>19</v>
      </c>
      <c r="F3079" s="275" t="s">
        <v>351</v>
      </c>
      <c r="G3079" s="273"/>
      <c r="H3079" s="276">
        <v>142.499</v>
      </c>
      <c r="I3079" s="277"/>
      <c r="J3079" s="273"/>
      <c r="K3079" s="273"/>
      <c r="L3079" s="278"/>
      <c r="M3079" s="279"/>
      <c r="N3079" s="280"/>
      <c r="O3079" s="280"/>
      <c r="P3079" s="280"/>
      <c r="Q3079" s="280"/>
      <c r="R3079" s="280"/>
      <c r="S3079" s="280"/>
      <c r="T3079" s="281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T3079" s="282" t="s">
        <v>268</v>
      </c>
      <c r="AU3079" s="282" t="s">
        <v>93</v>
      </c>
      <c r="AV3079" s="16" t="s">
        <v>231</v>
      </c>
      <c r="AW3079" s="16" t="s">
        <v>34</v>
      </c>
      <c r="AX3079" s="16" t="s">
        <v>82</v>
      </c>
      <c r="AY3079" s="282" t="s">
        <v>224</v>
      </c>
    </row>
    <row r="3080" s="2" customFormat="1" ht="24.15" customHeight="1">
      <c r="A3080" s="41"/>
      <c r="B3080" s="42"/>
      <c r="C3080" s="286" t="s">
        <v>3030</v>
      </c>
      <c r="D3080" s="286" t="s">
        <v>572</v>
      </c>
      <c r="E3080" s="287" t="s">
        <v>3031</v>
      </c>
      <c r="F3080" s="288" t="s">
        <v>3032</v>
      </c>
      <c r="G3080" s="289" t="s">
        <v>324</v>
      </c>
      <c r="H3080" s="290">
        <v>5.5119999999999996</v>
      </c>
      <c r="I3080" s="291"/>
      <c r="J3080" s="292">
        <f>ROUND(I3080*H3080,2)</f>
        <v>0</v>
      </c>
      <c r="K3080" s="288" t="s">
        <v>312</v>
      </c>
      <c r="L3080" s="293"/>
      <c r="M3080" s="294" t="s">
        <v>19</v>
      </c>
      <c r="N3080" s="295" t="s">
        <v>46</v>
      </c>
      <c r="O3080" s="87"/>
      <c r="P3080" s="225">
        <f>O3080*H3080</f>
        <v>0</v>
      </c>
      <c r="Q3080" s="225">
        <v>0.029999999999999999</v>
      </c>
      <c r="R3080" s="225">
        <f>Q3080*H3080</f>
        <v>0.16535999999999998</v>
      </c>
      <c r="S3080" s="225">
        <v>0</v>
      </c>
      <c r="T3080" s="226">
        <f>S3080*H3080</f>
        <v>0</v>
      </c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R3080" s="227" t="s">
        <v>643</v>
      </c>
      <c r="AT3080" s="227" t="s">
        <v>572</v>
      </c>
      <c r="AU3080" s="227" t="s">
        <v>93</v>
      </c>
      <c r="AY3080" s="20" t="s">
        <v>224</v>
      </c>
      <c r="BE3080" s="228">
        <f>IF(N3080="základní",J3080,0)</f>
        <v>0</v>
      </c>
      <c r="BF3080" s="228">
        <f>IF(N3080="snížená",J3080,0)</f>
        <v>0</v>
      </c>
      <c r="BG3080" s="228">
        <f>IF(N3080="zákl. přenesená",J3080,0)</f>
        <v>0</v>
      </c>
      <c r="BH3080" s="228">
        <f>IF(N3080="sníž. přenesená",J3080,0)</f>
        <v>0</v>
      </c>
      <c r="BI3080" s="228">
        <f>IF(N3080="nulová",J3080,0)</f>
        <v>0</v>
      </c>
      <c r="BJ3080" s="20" t="s">
        <v>93</v>
      </c>
      <c r="BK3080" s="228">
        <f>ROUND(I3080*H3080,2)</f>
        <v>0</v>
      </c>
      <c r="BL3080" s="20" t="s">
        <v>544</v>
      </c>
      <c r="BM3080" s="227" t="s">
        <v>3033</v>
      </c>
    </row>
    <row r="3081" s="14" customFormat="1">
      <c r="A3081" s="14"/>
      <c r="B3081" s="246"/>
      <c r="C3081" s="247"/>
      <c r="D3081" s="231" t="s">
        <v>268</v>
      </c>
      <c r="E3081" s="248" t="s">
        <v>19</v>
      </c>
      <c r="F3081" s="249" t="s">
        <v>3034</v>
      </c>
      <c r="G3081" s="247"/>
      <c r="H3081" s="248" t="s">
        <v>19</v>
      </c>
      <c r="I3081" s="250"/>
      <c r="J3081" s="247"/>
      <c r="K3081" s="247"/>
      <c r="L3081" s="251"/>
      <c r="M3081" s="252"/>
      <c r="N3081" s="253"/>
      <c r="O3081" s="253"/>
      <c r="P3081" s="253"/>
      <c r="Q3081" s="253"/>
      <c r="R3081" s="253"/>
      <c r="S3081" s="253"/>
      <c r="T3081" s="25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5" t="s">
        <v>268</v>
      </c>
      <c r="AU3081" s="255" t="s">
        <v>93</v>
      </c>
      <c r="AV3081" s="14" t="s">
        <v>82</v>
      </c>
      <c r="AW3081" s="14" t="s">
        <v>34</v>
      </c>
      <c r="AX3081" s="14" t="s">
        <v>74</v>
      </c>
      <c r="AY3081" s="255" t="s">
        <v>224</v>
      </c>
    </row>
    <row r="3082" s="13" customFormat="1">
      <c r="A3082" s="13"/>
      <c r="B3082" s="229"/>
      <c r="C3082" s="230"/>
      <c r="D3082" s="231" t="s">
        <v>268</v>
      </c>
      <c r="E3082" s="232" t="s">
        <v>19</v>
      </c>
      <c r="F3082" s="233" t="s">
        <v>3035</v>
      </c>
      <c r="G3082" s="230"/>
      <c r="H3082" s="234">
        <v>5.5119999999999996</v>
      </c>
      <c r="I3082" s="235"/>
      <c r="J3082" s="230"/>
      <c r="K3082" s="230"/>
      <c r="L3082" s="236"/>
      <c r="M3082" s="237"/>
      <c r="N3082" s="238"/>
      <c r="O3082" s="238"/>
      <c r="P3082" s="238"/>
      <c r="Q3082" s="238"/>
      <c r="R3082" s="238"/>
      <c r="S3082" s="238"/>
      <c r="T3082" s="239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0" t="s">
        <v>268</v>
      </c>
      <c r="AU3082" s="240" t="s">
        <v>93</v>
      </c>
      <c r="AV3082" s="13" t="s">
        <v>93</v>
      </c>
      <c r="AW3082" s="13" t="s">
        <v>34</v>
      </c>
      <c r="AX3082" s="13" t="s">
        <v>82</v>
      </c>
      <c r="AY3082" s="240" t="s">
        <v>224</v>
      </c>
    </row>
    <row r="3083" s="2" customFormat="1" ht="16.5" customHeight="1">
      <c r="A3083" s="41"/>
      <c r="B3083" s="42"/>
      <c r="C3083" s="286" t="s">
        <v>3036</v>
      </c>
      <c r="D3083" s="286" t="s">
        <v>572</v>
      </c>
      <c r="E3083" s="287" t="s">
        <v>3037</v>
      </c>
      <c r="F3083" s="288" t="s">
        <v>3038</v>
      </c>
      <c r="G3083" s="289" t="s">
        <v>266</v>
      </c>
      <c r="H3083" s="290">
        <v>94.5</v>
      </c>
      <c r="I3083" s="291"/>
      <c r="J3083" s="292">
        <f>ROUND(I3083*H3083,2)</f>
        <v>0</v>
      </c>
      <c r="K3083" s="288" t="s">
        <v>312</v>
      </c>
      <c r="L3083" s="293"/>
      <c r="M3083" s="294" t="s">
        <v>19</v>
      </c>
      <c r="N3083" s="295" t="s">
        <v>46</v>
      </c>
      <c r="O3083" s="87"/>
      <c r="P3083" s="225">
        <f>O3083*H3083</f>
        <v>0</v>
      </c>
      <c r="Q3083" s="225">
        <v>0.0030000000000000001</v>
      </c>
      <c r="R3083" s="225">
        <f>Q3083*H3083</f>
        <v>0.28350000000000003</v>
      </c>
      <c r="S3083" s="225">
        <v>0</v>
      </c>
      <c r="T3083" s="226">
        <f>S3083*H3083</f>
        <v>0</v>
      </c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R3083" s="227" t="s">
        <v>643</v>
      </c>
      <c r="AT3083" s="227" t="s">
        <v>572</v>
      </c>
      <c r="AU3083" s="227" t="s">
        <v>93</v>
      </c>
      <c r="AY3083" s="20" t="s">
        <v>224</v>
      </c>
      <c r="BE3083" s="228">
        <f>IF(N3083="základní",J3083,0)</f>
        <v>0</v>
      </c>
      <c r="BF3083" s="228">
        <f>IF(N3083="snížená",J3083,0)</f>
        <v>0</v>
      </c>
      <c r="BG3083" s="228">
        <f>IF(N3083="zákl. přenesená",J3083,0)</f>
        <v>0</v>
      </c>
      <c r="BH3083" s="228">
        <f>IF(N3083="sníž. přenesená",J3083,0)</f>
        <v>0</v>
      </c>
      <c r="BI3083" s="228">
        <f>IF(N3083="nulová",J3083,0)</f>
        <v>0</v>
      </c>
      <c r="BJ3083" s="20" t="s">
        <v>93</v>
      </c>
      <c r="BK3083" s="228">
        <f>ROUND(I3083*H3083,2)</f>
        <v>0</v>
      </c>
      <c r="BL3083" s="20" t="s">
        <v>544</v>
      </c>
      <c r="BM3083" s="227" t="s">
        <v>3039</v>
      </c>
    </row>
    <row r="3084" s="14" customFormat="1">
      <c r="A3084" s="14"/>
      <c r="B3084" s="246"/>
      <c r="C3084" s="247"/>
      <c r="D3084" s="231" t="s">
        <v>268</v>
      </c>
      <c r="E3084" s="248" t="s">
        <v>19</v>
      </c>
      <c r="F3084" s="249" t="s">
        <v>3027</v>
      </c>
      <c r="G3084" s="247"/>
      <c r="H3084" s="248" t="s">
        <v>19</v>
      </c>
      <c r="I3084" s="250"/>
      <c r="J3084" s="247"/>
      <c r="K3084" s="247"/>
      <c r="L3084" s="251"/>
      <c r="M3084" s="252"/>
      <c r="N3084" s="253"/>
      <c r="O3084" s="253"/>
      <c r="P3084" s="253"/>
      <c r="Q3084" s="253"/>
      <c r="R3084" s="253"/>
      <c r="S3084" s="253"/>
      <c r="T3084" s="25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5" t="s">
        <v>268</v>
      </c>
      <c r="AU3084" s="255" t="s">
        <v>93</v>
      </c>
      <c r="AV3084" s="14" t="s">
        <v>82</v>
      </c>
      <c r="AW3084" s="14" t="s">
        <v>34</v>
      </c>
      <c r="AX3084" s="14" t="s">
        <v>74</v>
      </c>
      <c r="AY3084" s="255" t="s">
        <v>224</v>
      </c>
    </row>
    <row r="3085" s="13" customFormat="1">
      <c r="A3085" s="13"/>
      <c r="B3085" s="229"/>
      <c r="C3085" s="230"/>
      <c r="D3085" s="231" t="s">
        <v>268</v>
      </c>
      <c r="E3085" s="232" t="s">
        <v>19</v>
      </c>
      <c r="F3085" s="233" t="s">
        <v>3040</v>
      </c>
      <c r="G3085" s="230"/>
      <c r="H3085" s="234">
        <v>63</v>
      </c>
      <c r="I3085" s="235"/>
      <c r="J3085" s="230"/>
      <c r="K3085" s="230"/>
      <c r="L3085" s="236"/>
      <c r="M3085" s="237"/>
      <c r="N3085" s="238"/>
      <c r="O3085" s="238"/>
      <c r="P3085" s="238"/>
      <c r="Q3085" s="238"/>
      <c r="R3085" s="238"/>
      <c r="S3085" s="238"/>
      <c r="T3085" s="239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40" t="s">
        <v>268</v>
      </c>
      <c r="AU3085" s="240" t="s">
        <v>93</v>
      </c>
      <c r="AV3085" s="13" t="s">
        <v>93</v>
      </c>
      <c r="AW3085" s="13" t="s">
        <v>34</v>
      </c>
      <c r="AX3085" s="13" t="s">
        <v>74</v>
      </c>
      <c r="AY3085" s="240" t="s">
        <v>224</v>
      </c>
    </row>
    <row r="3086" s="14" customFormat="1">
      <c r="A3086" s="14"/>
      <c r="B3086" s="246"/>
      <c r="C3086" s="247"/>
      <c r="D3086" s="231" t="s">
        <v>268</v>
      </c>
      <c r="E3086" s="248" t="s">
        <v>19</v>
      </c>
      <c r="F3086" s="249" t="s">
        <v>3028</v>
      </c>
      <c r="G3086" s="247"/>
      <c r="H3086" s="248" t="s">
        <v>19</v>
      </c>
      <c r="I3086" s="250"/>
      <c r="J3086" s="247"/>
      <c r="K3086" s="247"/>
      <c r="L3086" s="251"/>
      <c r="M3086" s="252"/>
      <c r="N3086" s="253"/>
      <c r="O3086" s="253"/>
      <c r="P3086" s="253"/>
      <c r="Q3086" s="253"/>
      <c r="R3086" s="253"/>
      <c r="S3086" s="253"/>
      <c r="T3086" s="25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5" t="s">
        <v>268</v>
      </c>
      <c r="AU3086" s="255" t="s">
        <v>93</v>
      </c>
      <c r="AV3086" s="14" t="s">
        <v>82</v>
      </c>
      <c r="AW3086" s="14" t="s">
        <v>34</v>
      </c>
      <c r="AX3086" s="14" t="s">
        <v>74</v>
      </c>
      <c r="AY3086" s="255" t="s">
        <v>224</v>
      </c>
    </row>
    <row r="3087" s="13" customFormat="1">
      <c r="A3087" s="13"/>
      <c r="B3087" s="229"/>
      <c r="C3087" s="230"/>
      <c r="D3087" s="231" t="s">
        <v>268</v>
      </c>
      <c r="E3087" s="232" t="s">
        <v>19</v>
      </c>
      <c r="F3087" s="233" t="s">
        <v>3041</v>
      </c>
      <c r="G3087" s="230"/>
      <c r="H3087" s="234">
        <v>18.899999999999999</v>
      </c>
      <c r="I3087" s="235"/>
      <c r="J3087" s="230"/>
      <c r="K3087" s="230"/>
      <c r="L3087" s="236"/>
      <c r="M3087" s="237"/>
      <c r="N3087" s="238"/>
      <c r="O3087" s="238"/>
      <c r="P3087" s="238"/>
      <c r="Q3087" s="238"/>
      <c r="R3087" s="238"/>
      <c r="S3087" s="238"/>
      <c r="T3087" s="239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40" t="s">
        <v>268</v>
      </c>
      <c r="AU3087" s="240" t="s">
        <v>93</v>
      </c>
      <c r="AV3087" s="13" t="s">
        <v>93</v>
      </c>
      <c r="AW3087" s="13" t="s">
        <v>34</v>
      </c>
      <c r="AX3087" s="13" t="s">
        <v>74</v>
      </c>
      <c r="AY3087" s="240" t="s">
        <v>224</v>
      </c>
    </row>
    <row r="3088" s="14" customFormat="1">
      <c r="A3088" s="14"/>
      <c r="B3088" s="246"/>
      <c r="C3088" s="247"/>
      <c r="D3088" s="231" t="s">
        <v>268</v>
      </c>
      <c r="E3088" s="248" t="s">
        <v>19</v>
      </c>
      <c r="F3088" s="249" t="s">
        <v>3029</v>
      </c>
      <c r="G3088" s="247"/>
      <c r="H3088" s="248" t="s">
        <v>19</v>
      </c>
      <c r="I3088" s="250"/>
      <c r="J3088" s="247"/>
      <c r="K3088" s="247"/>
      <c r="L3088" s="251"/>
      <c r="M3088" s="252"/>
      <c r="N3088" s="253"/>
      <c r="O3088" s="253"/>
      <c r="P3088" s="253"/>
      <c r="Q3088" s="253"/>
      <c r="R3088" s="253"/>
      <c r="S3088" s="253"/>
      <c r="T3088" s="25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5" t="s">
        <v>268</v>
      </c>
      <c r="AU3088" s="255" t="s">
        <v>93</v>
      </c>
      <c r="AV3088" s="14" t="s">
        <v>82</v>
      </c>
      <c r="AW3088" s="14" t="s">
        <v>34</v>
      </c>
      <c r="AX3088" s="14" t="s">
        <v>74</v>
      </c>
      <c r="AY3088" s="255" t="s">
        <v>224</v>
      </c>
    </row>
    <row r="3089" s="13" customFormat="1">
      <c r="A3089" s="13"/>
      <c r="B3089" s="229"/>
      <c r="C3089" s="230"/>
      <c r="D3089" s="231" t="s">
        <v>268</v>
      </c>
      <c r="E3089" s="232" t="s">
        <v>19</v>
      </c>
      <c r="F3089" s="233" t="s">
        <v>3042</v>
      </c>
      <c r="G3089" s="230"/>
      <c r="H3089" s="234">
        <v>12.6</v>
      </c>
      <c r="I3089" s="235"/>
      <c r="J3089" s="230"/>
      <c r="K3089" s="230"/>
      <c r="L3089" s="236"/>
      <c r="M3089" s="237"/>
      <c r="N3089" s="238"/>
      <c r="O3089" s="238"/>
      <c r="P3089" s="238"/>
      <c r="Q3089" s="238"/>
      <c r="R3089" s="238"/>
      <c r="S3089" s="238"/>
      <c r="T3089" s="239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0" t="s">
        <v>268</v>
      </c>
      <c r="AU3089" s="240" t="s">
        <v>93</v>
      </c>
      <c r="AV3089" s="13" t="s">
        <v>93</v>
      </c>
      <c r="AW3089" s="13" t="s">
        <v>34</v>
      </c>
      <c r="AX3089" s="13" t="s">
        <v>74</v>
      </c>
      <c r="AY3089" s="240" t="s">
        <v>224</v>
      </c>
    </row>
    <row r="3090" s="16" customFormat="1">
      <c r="A3090" s="16"/>
      <c r="B3090" s="272"/>
      <c r="C3090" s="273"/>
      <c r="D3090" s="231" t="s">
        <v>268</v>
      </c>
      <c r="E3090" s="274" t="s">
        <v>19</v>
      </c>
      <c r="F3090" s="275" t="s">
        <v>351</v>
      </c>
      <c r="G3090" s="273"/>
      <c r="H3090" s="276">
        <v>94.5</v>
      </c>
      <c r="I3090" s="277"/>
      <c r="J3090" s="273"/>
      <c r="K3090" s="273"/>
      <c r="L3090" s="278"/>
      <c r="M3090" s="279"/>
      <c r="N3090" s="280"/>
      <c r="O3090" s="280"/>
      <c r="P3090" s="280"/>
      <c r="Q3090" s="280"/>
      <c r="R3090" s="280"/>
      <c r="S3090" s="280"/>
      <c r="T3090" s="281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T3090" s="282" t="s">
        <v>268</v>
      </c>
      <c r="AU3090" s="282" t="s">
        <v>93</v>
      </c>
      <c r="AV3090" s="16" t="s">
        <v>231</v>
      </c>
      <c r="AW3090" s="16" t="s">
        <v>34</v>
      </c>
      <c r="AX3090" s="16" t="s">
        <v>82</v>
      </c>
      <c r="AY3090" s="282" t="s">
        <v>224</v>
      </c>
    </row>
    <row r="3091" s="2" customFormat="1" ht="37.8" customHeight="1">
      <c r="A3091" s="41"/>
      <c r="B3091" s="42"/>
      <c r="C3091" s="216" t="s">
        <v>3043</v>
      </c>
      <c r="D3091" s="216" t="s">
        <v>227</v>
      </c>
      <c r="E3091" s="217" t="s">
        <v>3044</v>
      </c>
      <c r="F3091" s="218" t="s">
        <v>3045</v>
      </c>
      <c r="G3091" s="219" t="s">
        <v>266</v>
      </c>
      <c r="H3091" s="220">
        <v>388.858</v>
      </c>
      <c r="I3091" s="221"/>
      <c r="J3091" s="222">
        <f>ROUND(I3091*H3091,2)</f>
        <v>0</v>
      </c>
      <c r="K3091" s="218" t="s">
        <v>312</v>
      </c>
      <c r="L3091" s="47"/>
      <c r="M3091" s="223" t="s">
        <v>19</v>
      </c>
      <c r="N3091" s="224" t="s">
        <v>46</v>
      </c>
      <c r="O3091" s="87"/>
      <c r="P3091" s="225">
        <f>O3091*H3091</f>
        <v>0</v>
      </c>
      <c r="Q3091" s="225">
        <v>0</v>
      </c>
      <c r="R3091" s="225">
        <f>Q3091*H3091</f>
        <v>0</v>
      </c>
      <c r="S3091" s="225">
        <v>0</v>
      </c>
      <c r="T3091" s="226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7" t="s">
        <v>544</v>
      </c>
      <c r="AT3091" s="227" t="s">
        <v>227</v>
      </c>
      <c r="AU3091" s="227" t="s">
        <v>93</v>
      </c>
      <c r="AY3091" s="20" t="s">
        <v>224</v>
      </c>
      <c r="BE3091" s="228">
        <f>IF(N3091="základní",J3091,0)</f>
        <v>0</v>
      </c>
      <c r="BF3091" s="228">
        <f>IF(N3091="snížená",J3091,0)</f>
        <v>0</v>
      </c>
      <c r="BG3091" s="228">
        <f>IF(N3091="zákl. přenesená",J3091,0)</f>
        <v>0</v>
      </c>
      <c r="BH3091" s="228">
        <f>IF(N3091="sníž. přenesená",J3091,0)</f>
        <v>0</v>
      </c>
      <c r="BI3091" s="228">
        <f>IF(N3091="nulová",J3091,0)</f>
        <v>0</v>
      </c>
      <c r="BJ3091" s="20" t="s">
        <v>93</v>
      </c>
      <c r="BK3091" s="228">
        <f>ROUND(I3091*H3091,2)</f>
        <v>0</v>
      </c>
      <c r="BL3091" s="20" t="s">
        <v>544</v>
      </c>
      <c r="BM3091" s="227" t="s">
        <v>3046</v>
      </c>
    </row>
    <row r="3092" s="2" customFormat="1">
      <c r="A3092" s="41"/>
      <c r="B3092" s="42"/>
      <c r="C3092" s="43"/>
      <c r="D3092" s="267" t="s">
        <v>314</v>
      </c>
      <c r="E3092" s="43"/>
      <c r="F3092" s="268" t="s">
        <v>3047</v>
      </c>
      <c r="G3092" s="43"/>
      <c r="H3092" s="43"/>
      <c r="I3092" s="269"/>
      <c r="J3092" s="43"/>
      <c r="K3092" s="43"/>
      <c r="L3092" s="47"/>
      <c r="M3092" s="270"/>
      <c r="N3092" s="271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314</v>
      </c>
      <c r="AU3092" s="20" t="s">
        <v>93</v>
      </c>
    </row>
    <row r="3093" s="14" customFormat="1">
      <c r="A3093" s="14"/>
      <c r="B3093" s="246"/>
      <c r="C3093" s="247"/>
      <c r="D3093" s="231" t="s">
        <v>268</v>
      </c>
      <c r="E3093" s="248" t="s">
        <v>19</v>
      </c>
      <c r="F3093" s="249" t="s">
        <v>3048</v>
      </c>
      <c r="G3093" s="247"/>
      <c r="H3093" s="248" t="s">
        <v>19</v>
      </c>
      <c r="I3093" s="250"/>
      <c r="J3093" s="247"/>
      <c r="K3093" s="247"/>
      <c r="L3093" s="251"/>
      <c r="M3093" s="252"/>
      <c r="N3093" s="253"/>
      <c r="O3093" s="253"/>
      <c r="P3093" s="253"/>
      <c r="Q3093" s="253"/>
      <c r="R3093" s="253"/>
      <c r="S3093" s="253"/>
      <c r="T3093" s="25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5" t="s">
        <v>268</v>
      </c>
      <c r="AU3093" s="255" t="s">
        <v>93</v>
      </c>
      <c r="AV3093" s="14" t="s">
        <v>82</v>
      </c>
      <c r="AW3093" s="14" t="s">
        <v>34</v>
      </c>
      <c r="AX3093" s="14" t="s">
        <v>74</v>
      </c>
      <c r="AY3093" s="255" t="s">
        <v>224</v>
      </c>
    </row>
    <row r="3094" s="14" customFormat="1">
      <c r="A3094" s="14"/>
      <c r="B3094" s="246"/>
      <c r="C3094" s="247"/>
      <c r="D3094" s="231" t="s">
        <v>268</v>
      </c>
      <c r="E3094" s="248" t="s">
        <v>19</v>
      </c>
      <c r="F3094" s="249" t="s">
        <v>634</v>
      </c>
      <c r="G3094" s="247"/>
      <c r="H3094" s="248" t="s">
        <v>19</v>
      </c>
      <c r="I3094" s="250"/>
      <c r="J3094" s="247"/>
      <c r="K3094" s="247"/>
      <c r="L3094" s="251"/>
      <c r="M3094" s="252"/>
      <c r="N3094" s="253"/>
      <c r="O3094" s="253"/>
      <c r="P3094" s="253"/>
      <c r="Q3094" s="253"/>
      <c r="R3094" s="253"/>
      <c r="S3094" s="253"/>
      <c r="T3094" s="25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5" t="s">
        <v>268</v>
      </c>
      <c r="AU3094" s="255" t="s">
        <v>93</v>
      </c>
      <c r="AV3094" s="14" t="s">
        <v>82</v>
      </c>
      <c r="AW3094" s="14" t="s">
        <v>34</v>
      </c>
      <c r="AX3094" s="14" t="s">
        <v>74</v>
      </c>
      <c r="AY3094" s="255" t="s">
        <v>224</v>
      </c>
    </row>
    <row r="3095" s="13" customFormat="1">
      <c r="A3095" s="13"/>
      <c r="B3095" s="229"/>
      <c r="C3095" s="230"/>
      <c r="D3095" s="231" t="s">
        <v>268</v>
      </c>
      <c r="E3095" s="232" t="s">
        <v>19</v>
      </c>
      <c r="F3095" s="233" t="s">
        <v>3049</v>
      </c>
      <c r="G3095" s="230"/>
      <c r="H3095" s="234">
        <v>264.55799999999999</v>
      </c>
      <c r="I3095" s="235"/>
      <c r="J3095" s="230"/>
      <c r="K3095" s="230"/>
      <c r="L3095" s="236"/>
      <c r="M3095" s="237"/>
      <c r="N3095" s="238"/>
      <c r="O3095" s="238"/>
      <c r="P3095" s="238"/>
      <c r="Q3095" s="238"/>
      <c r="R3095" s="238"/>
      <c r="S3095" s="238"/>
      <c r="T3095" s="239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0" t="s">
        <v>268</v>
      </c>
      <c r="AU3095" s="240" t="s">
        <v>93</v>
      </c>
      <c r="AV3095" s="13" t="s">
        <v>93</v>
      </c>
      <c r="AW3095" s="13" t="s">
        <v>34</v>
      </c>
      <c r="AX3095" s="13" t="s">
        <v>74</v>
      </c>
      <c r="AY3095" s="240" t="s">
        <v>224</v>
      </c>
    </row>
    <row r="3096" s="14" customFormat="1">
      <c r="A3096" s="14"/>
      <c r="B3096" s="246"/>
      <c r="C3096" s="247"/>
      <c r="D3096" s="231" t="s">
        <v>268</v>
      </c>
      <c r="E3096" s="248" t="s">
        <v>19</v>
      </c>
      <c r="F3096" s="249" t="s">
        <v>641</v>
      </c>
      <c r="G3096" s="247"/>
      <c r="H3096" s="248" t="s">
        <v>19</v>
      </c>
      <c r="I3096" s="250"/>
      <c r="J3096" s="247"/>
      <c r="K3096" s="247"/>
      <c r="L3096" s="251"/>
      <c r="M3096" s="252"/>
      <c r="N3096" s="253"/>
      <c r="O3096" s="253"/>
      <c r="P3096" s="253"/>
      <c r="Q3096" s="253"/>
      <c r="R3096" s="253"/>
      <c r="S3096" s="253"/>
      <c r="T3096" s="25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5" t="s">
        <v>268</v>
      </c>
      <c r="AU3096" s="255" t="s">
        <v>93</v>
      </c>
      <c r="AV3096" s="14" t="s">
        <v>82</v>
      </c>
      <c r="AW3096" s="14" t="s">
        <v>34</v>
      </c>
      <c r="AX3096" s="14" t="s">
        <v>74</v>
      </c>
      <c r="AY3096" s="255" t="s">
        <v>224</v>
      </c>
    </row>
    <row r="3097" s="13" customFormat="1">
      <c r="A3097" s="13"/>
      <c r="B3097" s="229"/>
      <c r="C3097" s="230"/>
      <c r="D3097" s="231" t="s">
        <v>268</v>
      </c>
      <c r="E3097" s="232" t="s">
        <v>19</v>
      </c>
      <c r="F3097" s="233" t="s">
        <v>3050</v>
      </c>
      <c r="G3097" s="230"/>
      <c r="H3097" s="234">
        <v>124.3</v>
      </c>
      <c r="I3097" s="235"/>
      <c r="J3097" s="230"/>
      <c r="K3097" s="230"/>
      <c r="L3097" s="236"/>
      <c r="M3097" s="237"/>
      <c r="N3097" s="238"/>
      <c r="O3097" s="238"/>
      <c r="P3097" s="238"/>
      <c r="Q3097" s="238"/>
      <c r="R3097" s="238"/>
      <c r="S3097" s="238"/>
      <c r="T3097" s="239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40" t="s">
        <v>268</v>
      </c>
      <c r="AU3097" s="240" t="s">
        <v>93</v>
      </c>
      <c r="AV3097" s="13" t="s">
        <v>93</v>
      </c>
      <c r="AW3097" s="13" t="s">
        <v>34</v>
      </c>
      <c r="AX3097" s="13" t="s">
        <v>74</v>
      </c>
      <c r="AY3097" s="240" t="s">
        <v>224</v>
      </c>
    </row>
    <row r="3098" s="16" customFormat="1">
      <c r="A3098" s="16"/>
      <c r="B3098" s="272"/>
      <c r="C3098" s="273"/>
      <c r="D3098" s="231" t="s">
        <v>268</v>
      </c>
      <c r="E3098" s="274" t="s">
        <v>19</v>
      </c>
      <c r="F3098" s="275" t="s">
        <v>351</v>
      </c>
      <c r="G3098" s="273"/>
      <c r="H3098" s="276">
        <v>388.858</v>
      </c>
      <c r="I3098" s="277"/>
      <c r="J3098" s="273"/>
      <c r="K3098" s="273"/>
      <c r="L3098" s="278"/>
      <c r="M3098" s="279"/>
      <c r="N3098" s="280"/>
      <c r="O3098" s="280"/>
      <c r="P3098" s="280"/>
      <c r="Q3098" s="280"/>
      <c r="R3098" s="280"/>
      <c r="S3098" s="280"/>
      <c r="T3098" s="281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T3098" s="282" t="s">
        <v>268</v>
      </c>
      <c r="AU3098" s="282" t="s">
        <v>93</v>
      </c>
      <c r="AV3098" s="16" t="s">
        <v>231</v>
      </c>
      <c r="AW3098" s="16" t="s">
        <v>34</v>
      </c>
      <c r="AX3098" s="16" t="s">
        <v>82</v>
      </c>
      <c r="AY3098" s="282" t="s">
        <v>224</v>
      </c>
    </row>
    <row r="3099" s="2" customFormat="1" ht="24.15" customHeight="1">
      <c r="A3099" s="41"/>
      <c r="B3099" s="42"/>
      <c r="C3099" s="286" t="s">
        <v>3051</v>
      </c>
      <c r="D3099" s="286" t="s">
        <v>572</v>
      </c>
      <c r="E3099" s="287" t="s">
        <v>3052</v>
      </c>
      <c r="F3099" s="288" t="s">
        <v>3053</v>
      </c>
      <c r="G3099" s="289" t="s">
        <v>266</v>
      </c>
      <c r="H3099" s="290">
        <v>408.30099999999999</v>
      </c>
      <c r="I3099" s="291"/>
      <c r="J3099" s="292">
        <f>ROUND(I3099*H3099,2)</f>
        <v>0</v>
      </c>
      <c r="K3099" s="288" t="s">
        <v>312</v>
      </c>
      <c r="L3099" s="293"/>
      <c r="M3099" s="294" t="s">
        <v>19</v>
      </c>
      <c r="N3099" s="295" t="s">
        <v>46</v>
      </c>
      <c r="O3099" s="87"/>
      <c r="P3099" s="225">
        <f>O3099*H3099</f>
        <v>0</v>
      </c>
      <c r="Q3099" s="225">
        <v>0.01575</v>
      </c>
      <c r="R3099" s="225">
        <f>Q3099*H3099</f>
        <v>6.43074075</v>
      </c>
      <c r="S3099" s="225">
        <v>0</v>
      </c>
      <c r="T3099" s="226">
        <f>S3099*H3099</f>
        <v>0</v>
      </c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R3099" s="227" t="s">
        <v>254</v>
      </c>
      <c r="AT3099" s="227" t="s">
        <v>572</v>
      </c>
      <c r="AU3099" s="227" t="s">
        <v>93</v>
      </c>
      <c r="AY3099" s="20" t="s">
        <v>224</v>
      </c>
      <c r="BE3099" s="228">
        <f>IF(N3099="základní",J3099,0)</f>
        <v>0</v>
      </c>
      <c r="BF3099" s="228">
        <f>IF(N3099="snížená",J3099,0)</f>
        <v>0</v>
      </c>
      <c r="BG3099" s="228">
        <f>IF(N3099="zákl. přenesená",J3099,0)</f>
        <v>0</v>
      </c>
      <c r="BH3099" s="228">
        <f>IF(N3099="sníž. přenesená",J3099,0)</f>
        <v>0</v>
      </c>
      <c r="BI3099" s="228">
        <f>IF(N3099="nulová",J3099,0)</f>
        <v>0</v>
      </c>
      <c r="BJ3099" s="20" t="s">
        <v>93</v>
      </c>
      <c r="BK3099" s="228">
        <f>ROUND(I3099*H3099,2)</f>
        <v>0</v>
      </c>
      <c r="BL3099" s="20" t="s">
        <v>231</v>
      </c>
      <c r="BM3099" s="227" t="s">
        <v>3054</v>
      </c>
    </row>
    <row r="3100" s="13" customFormat="1">
      <c r="A3100" s="13"/>
      <c r="B3100" s="229"/>
      <c r="C3100" s="230"/>
      <c r="D3100" s="231" t="s">
        <v>268</v>
      </c>
      <c r="E3100" s="232" t="s">
        <v>19</v>
      </c>
      <c r="F3100" s="233" t="s">
        <v>3055</v>
      </c>
      <c r="G3100" s="230"/>
      <c r="H3100" s="234">
        <v>408.30099999999999</v>
      </c>
      <c r="I3100" s="235"/>
      <c r="J3100" s="230"/>
      <c r="K3100" s="230"/>
      <c r="L3100" s="236"/>
      <c r="M3100" s="237"/>
      <c r="N3100" s="238"/>
      <c r="O3100" s="238"/>
      <c r="P3100" s="238"/>
      <c r="Q3100" s="238"/>
      <c r="R3100" s="238"/>
      <c r="S3100" s="238"/>
      <c r="T3100" s="239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0" t="s">
        <v>268</v>
      </c>
      <c r="AU3100" s="240" t="s">
        <v>93</v>
      </c>
      <c r="AV3100" s="13" t="s">
        <v>93</v>
      </c>
      <c r="AW3100" s="13" t="s">
        <v>34</v>
      </c>
      <c r="AX3100" s="13" t="s">
        <v>82</v>
      </c>
      <c r="AY3100" s="240" t="s">
        <v>224</v>
      </c>
    </row>
    <row r="3101" s="2" customFormat="1" ht="49.05" customHeight="1">
      <c r="A3101" s="41"/>
      <c r="B3101" s="42"/>
      <c r="C3101" s="216" t="s">
        <v>3056</v>
      </c>
      <c r="D3101" s="216" t="s">
        <v>227</v>
      </c>
      <c r="E3101" s="217" t="s">
        <v>3057</v>
      </c>
      <c r="F3101" s="218" t="s">
        <v>3058</v>
      </c>
      <c r="G3101" s="219" t="s">
        <v>266</v>
      </c>
      <c r="H3101" s="220">
        <v>62.020000000000003</v>
      </c>
      <c r="I3101" s="221"/>
      <c r="J3101" s="222">
        <f>ROUND(I3101*H3101,2)</f>
        <v>0</v>
      </c>
      <c r="K3101" s="218" t="s">
        <v>312</v>
      </c>
      <c r="L3101" s="47"/>
      <c r="M3101" s="223" t="s">
        <v>19</v>
      </c>
      <c r="N3101" s="224" t="s">
        <v>46</v>
      </c>
      <c r="O3101" s="87"/>
      <c r="P3101" s="225">
        <f>O3101*H3101</f>
        <v>0</v>
      </c>
      <c r="Q3101" s="225">
        <v>0.00012</v>
      </c>
      <c r="R3101" s="225">
        <f>Q3101*H3101</f>
        <v>0.0074424000000000009</v>
      </c>
      <c r="S3101" s="225">
        <v>0</v>
      </c>
      <c r="T3101" s="226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27" t="s">
        <v>544</v>
      </c>
      <c r="AT3101" s="227" t="s">
        <v>227</v>
      </c>
      <c r="AU3101" s="227" t="s">
        <v>93</v>
      </c>
      <c r="AY3101" s="20" t="s">
        <v>224</v>
      </c>
      <c r="BE3101" s="228">
        <f>IF(N3101="základní",J3101,0)</f>
        <v>0</v>
      </c>
      <c r="BF3101" s="228">
        <f>IF(N3101="snížená",J3101,0)</f>
        <v>0</v>
      </c>
      <c r="BG3101" s="228">
        <f>IF(N3101="zákl. přenesená",J3101,0)</f>
        <v>0</v>
      </c>
      <c r="BH3101" s="228">
        <f>IF(N3101="sníž. přenesená",J3101,0)</f>
        <v>0</v>
      </c>
      <c r="BI3101" s="228">
        <f>IF(N3101="nulová",J3101,0)</f>
        <v>0</v>
      </c>
      <c r="BJ3101" s="20" t="s">
        <v>93</v>
      </c>
      <c r="BK3101" s="228">
        <f>ROUND(I3101*H3101,2)</f>
        <v>0</v>
      </c>
      <c r="BL3101" s="20" t="s">
        <v>544</v>
      </c>
      <c r="BM3101" s="227" t="s">
        <v>3059</v>
      </c>
    </row>
    <row r="3102" s="2" customFormat="1">
      <c r="A3102" s="41"/>
      <c r="B3102" s="42"/>
      <c r="C3102" s="43"/>
      <c r="D3102" s="267" t="s">
        <v>314</v>
      </c>
      <c r="E3102" s="43"/>
      <c r="F3102" s="268" t="s">
        <v>3060</v>
      </c>
      <c r="G3102" s="43"/>
      <c r="H3102" s="43"/>
      <c r="I3102" s="269"/>
      <c r="J3102" s="43"/>
      <c r="K3102" s="43"/>
      <c r="L3102" s="47"/>
      <c r="M3102" s="270"/>
      <c r="N3102" s="271"/>
      <c r="O3102" s="87"/>
      <c r="P3102" s="87"/>
      <c r="Q3102" s="87"/>
      <c r="R3102" s="87"/>
      <c r="S3102" s="87"/>
      <c r="T3102" s="88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T3102" s="20" t="s">
        <v>314</v>
      </c>
      <c r="AU3102" s="20" t="s">
        <v>93</v>
      </c>
    </row>
    <row r="3103" s="14" customFormat="1">
      <c r="A3103" s="14"/>
      <c r="B3103" s="246"/>
      <c r="C3103" s="247"/>
      <c r="D3103" s="231" t="s">
        <v>268</v>
      </c>
      <c r="E3103" s="248" t="s">
        <v>19</v>
      </c>
      <c r="F3103" s="249" t="s">
        <v>2773</v>
      </c>
      <c r="G3103" s="247"/>
      <c r="H3103" s="248" t="s">
        <v>19</v>
      </c>
      <c r="I3103" s="250"/>
      <c r="J3103" s="247"/>
      <c r="K3103" s="247"/>
      <c r="L3103" s="251"/>
      <c r="M3103" s="252"/>
      <c r="N3103" s="253"/>
      <c r="O3103" s="253"/>
      <c r="P3103" s="253"/>
      <c r="Q3103" s="253"/>
      <c r="R3103" s="253"/>
      <c r="S3103" s="253"/>
      <c r="T3103" s="25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5" t="s">
        <v>268</v>
      </c>
      <c r="AU3103" s="255" t="s">
        <v>93</v>
      </c>
      <c r="AV3103" s="14" t="s">
        <v>82</v>
      </c>
      <c r="AW3103" s="14" t="s">
        <v>34</v>
      </c>
      <c r="AX3103" s="14" t="s">
        <v>74</v>
      </c>
      <c r="AY3103" s="255" t="s">
        <v>224</v>
      </c>
    </row>
    <row r="3104" s="13" customFormat="1">
      <c r="A3104" s="13"/>
      <c r="B3104" s="229"/>
      <c r="C3104" s="230"/>
      <c r="D3104" s="231" t="s">
        <v>268</v>
      </c>
      <c r="E3104" s="232" t="s">
        <v>19</v>
      </c>
      <c r="F3104" s="233" t="s">
        <v>2774</v>
      </c>
      <c r="G3104" s="230"/>
      <c r="H3104" s="234">
        <v>20.800000000000001</v>
      </c>
      <c r="I3104" s="235"/>
      <c r="J3104" s="230"/>
      <c r="K3104" s="230"/>
      <c r="L3104" s="236"/>
      <c r="M3104" s="237"/>
      <c r="N3104" s="238"/>
      <c r="O3104" s="238"/>
      <c r="P3104" s="238"/>
      <c r="Q3104" s="238"/>
      <c r="R3104" s="238"/>
      <c r="S3104" s="238"/>
      <c r="T3104" s="239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0" t="s">
        <v>268</v>
      </c>
      <c r="AU3104" s="240" t="s">
        <v>93</v>
      </c>
      <c r="AV3104" s="13" t="s">
        <v>93</v>
      </c>
      <c r="AW3104" s="13" t="s">
        <v>34</v>
      </c>
      <c r="AX3104" s="13" t="s">
        <v>74</v>
      </c>
      <c r="AY3104" s="240" t="s">
        <v>224</v>
      </c>
    </row>
    <row r="3105" s="15" customFormat="1">
      <c r="A3105" s="15"/>
      <c r="B3105" s="256"/>
      <c r="C3105" s="257"/>
      <c r="D3105" s="231" t="s">
        <v>268</v>
      </c>
      <c r="E3105" s="258" t="s">
        <v>19</v>
      </c>
      <c r="F3105" s="259" t="s">
        <v>300</v>
      </c>
      <c r="G3105" s="257"/>
      <c r="H3105" s="260">
        <v>20.800000000000001</v>
      </c>
      <c r="I3105" s="261"/>
      <c r="J3105" s="257"/>
      <c r="K3105" s="257"/>
      <c r="L3105" s="262"/>
      <c r="M3105" s="263"/>
      <c r="N3105" s="264"/>
      <c r="O3105" s="264"/>
      <c r="P3105" s="264"/>
      <c r="Q3105" s="264"/>
      <c r="R3105" s="264"/>
      <c r="S3105" s="264"/>
      <c r="T3105" s="265"/>
      <c r="U3105" s="15"/>
      <c r="V3105" s="15"/>
      <c r="W3105" s="15"/>
      <c r="X3105" s="15"/>
      <c r="Y3105" s="15"/>
      <c r="Z3105" s="15"/>
      <c r="AA3105" s="15"/>
      <c r="AB3105" s="15"/>
      <c r="AC3105" s="15"/>
      <c r="AD3105" s="15"/>
      <c r="AE3105" s="15"/>
      <c r="AT3105" s="266" t="s">
        <v>268</v>
      </c>
      <c r="AU3105" s="266" t="s">
        <v>93</v>
      </c>
      <c r="AV3105" s="15" t="s">
        <v>108</v>
      </c>
      <c r="AW3105" s="15" t="s">
        <v>34</v>
      </c>
      <c r="AX3105" s="15" t="s">
        <v>74</v>
      </c>
      <c r="AY3105" s="266" t="s">
        <v>224</v>
      </c>
    </row>
    <row r="3106" s="14" customFormat="1">
      <c r="A3106" s="14"/>
      <c r="B3106" s="246"/>
      <c r="C3106" s="247"/>
      <c r="D3106" s="231" t="s">
        <v>268</v>
      </c>
      <c r="E3106" s="248" t="s">
        <v>19</v>
      </c>
      <c r="F3106" s="249" t="s">
        <v>1000</v>
      </c>
      <c r="G3106" s="247"/>
      <c r="H3106" s="248" t="s">
        <v>19</v>
      </c>
      <c r="I3106" s="250"/>
      <c r="J3106" s="247"/>
      <c r="K3106" s="247"/>
      <c r="L3106" s="251"/>
      <c r="M3106" s="252"/>
      <c r="N3106" s="253"/>
      <c r="O3106" s="253"/>
      <c r="P3106" s="253"/>
      <c r="Q3106" s="253"/>
      <c r="R3106" s="253"/>
      <c r="S3106" s="253"/>
      <c r="T3106" s="25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5" t="s">
        <v>268</v>
      </c>
      <c r="AU3106" s="255" t="s">
        <v>93</v>
      </c>
      <c r="AV3106" s="14" t="s">
        <v>82</v>
      </c>
      <c r="AW3106" s="14" t="s">
        <v>34</v>
      </c>
      <c r="AX3106" s="14" t="s">
        <v>74</v>
      </c>
      <c r="AY3106" s="255" t="s">
        <v>224</v>
      </c>
    </row>
    <row r="3107" s="14" customFormat="1">
      <c r="A3107" s="14"/>
      <c r="B3107" s="246"/>
      <c r="C3107" s="247"/>
      <c r="D3107" s="231" t="s">
        <v>268</v>
      </c>
      <c r="E3107" s="248" t="s">
        <v>19</v>
      </c>
      <c r="F3107" s="249" t="s">
        <v>665</v>
      </c>
      <c r="G3107" s="247"/>
      <c r="H3107" s="248" t="s">
        <v>19</v>
      </c>
      <c r="I3107" s="250"/>
      <c r="J3107" s="247"/>
      <c r="K3107" s="247"/>
      <c r="L3107" s="251"/>
      <c r="M3107" s="252"/>
      <c r="N3107" s="253"/>
      <c r="O3107" s="253"/>
      <c r="P3107" s="253"/>
      <c r="Q3107" s="253"/>
      <c r="R3107" s="253"/>
      <c r="S3107" s="253"/>
      <c r="T3107" s="25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5" t="s">
        <v>268</v>
      </c>
      <c r="AU3107" s="255" t="s">
        <v>93</v>
      </c>
      <c r="AV3107" s="14" t="s">
        <v>82</v>
      </c>
      <c r="AW3107" s="14" t="s">
        <v>34</v>
      </c>
      <c r="AX3107" s="14" t="s">
        <v>74</v>
      </c>
      <c r="AY3107" s="255" t="s">
        <v>224</v>
      </c>
    </row>
    <row r="3108" s="13" customFormat="1">
      <c r="A3108" s="13"/>
      <c r="B3108" s="229"/>
      <c r="C3108" s="230"/>
      <c r="D3108" s="231" t="s">
        <v>268</v>
      </c>
      <c r="E3108" s="232" t="s">
        <v>19</v>
      </c>
      <c r="F3108" s="233" t="s">
        <v>2776</v>
      </c>
      <c r="G3108" s="230"/>
      <c r="H3108" s="234">
        <v>7.8399999999999999</v>
      </c>
      <c r="I3108" s="235"/>
      <c r="J3108" s="230"/>
      <c r="K3108" s="230"/>
      <c r="L3108" s="236"/>
      <c r="M3108" s="237"/>
      <c r="N3108" s="238"/>
      <c r="O3108" s="238"/>
      <c r="P3108" s="238"/>
      <c r="Q3108" s="238"/>
      <c r="R3108" s="238"/>
      <c r="S3108" s="238"/>
      <c r="T3108" s="239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0" t="s">
        <v>268</v>
      </c>
      <c r="AU3108" s="240" t="s">
        <v>93</v>
      </c>
      <c r="AV3108" s="13" t="s">
        <v>93</v>
      </c>
      <c r="AW3108" s="13" t="s">
        <v>34</v>
      </c>
      <c r="AX3108" s="13" t="s">
        <v>74</v>
      </c>
      <c r="AY3108" s="240" t="s">
        <v>224</v>
      </c>
    </row>
    <row r="3109" s="14" customFormat="1">
      <c r="A3109" s="14"/>
      <c r="B3109" s="246"/>
      <c r="C3109" s="247"/>
      <c r="D3109" s="231" t="s">
        <v>268</v>
      </c>
      <c r="E3109" s="248" t="s">
        <v>19</v>
      </c>
      <c r="F3109" s="249" t="s">
        <v>667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268</v>
      </c>
      <c r="AU3109" s="255" t="s">
        <v>93</v>
      </c>
      <c r="AV3109" s="14" t="s">
        <v>82</v>
      </c>
      <c r="AW3109" s="14" t="s">
        <v>34</v>
      </c>
      <c r="AX3109" s="14" t="s">
        <v>74</v>
      </c>
      <c r="AY3109" s="255" t="s">
        <v>224</v>
      </c>
    </row>
    <row r="3110" s="13" customFormat="1">
      <c r="A3110" s="13"/>
      <c r="B3110" s="229"/>
      <c r="C3110" s="230"/>
      <c r="D3110" s="231" t="s">
        <v>268</v>
      </c>
      <c r="E3110" s="232" t="s">
        <v>19</v>
      </c>
      <c r="F3110" s="233" t="s">
        <v>2777</v>
      </c>
      <c r="G3110" s="230"/>
      <c r="H3110" s="234">
        <v>15.795</v>
      </c>
      <c r="I3110" s="235"/>
      <c r="J3110" s="230"/>
      <c r="K3110" s="230"/>
      <c r="L3110" s="236"/>
      <c r="M3110" s="237"/>
      <c r="N3110" s="238"/>
      <c r="O3110" s="238"/>
      <c r="P3110" s="238"/>
      <c r="Q3110" s="238"/>
      <c r="R3110" s="238"/>
      <c r="S3110" s="238"/>
      <c r="T3110" s="239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0" t="s">
        <v>268</v>
      </c>
      <c r="AU3110" s="240" t="s">
        <v>93</v>
      </c>
      <c r="AV3110" s="13" t="s">
        <v>93</v>
      </c>
      <c r="AW3110" s="13" t="s">
        <v>34</v>
      </c>
      <c r="AX3110" s="13" t="s">
        <v>74</v>
      </c>
      <c r="AY3110" s="240" t="s">
        <v>224</v>
      </c>
    </row>
    <row r="3111" s="14" customFormat="1">
      <c r="A3111" s="14"/>
      <c r="B3111" s="246"/>
      <c r="C3111" s="247"/>
      <c r="D3111" s="231" t="s">
        <v>268</v>
      </c>
      <c r="E3111" s="248" t="s">
        <v>19</v>
      </c>
      <c r="F3111" s="249" t="s">
        <v>1003</v>
      </c>
      <c r="G3111" s="247"/>
      <c r="H3111" s="248" t="s">
        <v>19</v>
      </c>
      <c r="I3111" s="250"/>
      <c r="J3111" s="247"/>
      <c r="K3111" s="247"/>
      <c r="L3111" s="251"/>
      <c r="M3111" s="252"/>
      <c r="N3111" s="253"/>
      <c r="O3111" s="253"/>
      <c r="P3111" s="253"/>
      <c r="Q3111" s="253"/>
      <c r="R3111" s="253"/>
      <c r="S3111" s="253"/>
      <c r="T3111" s="25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5" t="s">
        <v>268</v>
      </c>
      <c r="AU3111" s="255" t="s">
        <v>93</v>
      </c>
      <c r="AV3111" s="14" t="s">
        <v>82</v>
      </c>
      <c r="AW3111" s="14" t="s">
        <v>34</v>
      </c>
      <c r="AX3111" s="14" t="s">
        <v>74</v>
      </c>
      <c r="AY3111" s="255" t="s">
        <v>224</v>
      </c>
    </row>
    <row r="3112" s="13" customFormat="1">
      <c r="A3112" s="13"/>
      <c r="B3112" s="229"/>
      <c r="C3112" s="230"/>
      <c r="D3112" s="231" t="s">
        <v>268</v>
      </c>
      <c r="E3112" s="232" t="s">
        <v>19</v>
      </c>
      <c r="F3112" s="233" t="s">
        <v>2778</v>
      </c>
      <c r="G3112" s="230"/>
      <c r="H3112" s="234">
        <v>17.585000000000001</v>
      </c>
      <c r="I3112" s="235"/>
      <c r="J3112" s="230"/>
      <c r="K3112" s="230"/>
      <c r="L3112" s="236"/>
      <c r="M3112" s="237"/>
      <c r="N3112" s="238"/>
      <c r="O3112" s="238"/>
      <c r="P3112" s="238"/>
      <c r="Q3112" s="238"/>
      <c r="R3112" s="238"/>
      <c r="S3112" s="238"/>
      <c r="T3112" s="239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0" t="s">
        <v>268</v>
      </c>
      <c r="AU3112" s="240" t="s">
        <v>93</v>
      </c>
      <c r="AV3112" s="13" t="s">
        <v>93</v>
      </c>
      <c r="AW3112" s="13" t="s">
        <v>34</v>
      </c>
      <c r="AX3112" s="13" t="s">
        <v>74</v>
      </c>
      <c r="AY3112" s="240" t="s">
        <v>224</v>
      </c>
    </row>
    <row r="3113" s="15" customFormat="1">
      <c r="A3113" s="15"/>
      <c r="B3113" s="256"/>
      <c r="C3113" s="257"/>
      <c r="D3113" s="231" t="s">
        <v>268</v>
      </c>
      <c r="E3113" s="258" t="s">
        <v>19</v>
      </c>
      <c r="F3113" s="259" t="s">
        <v>300</v>
      </c>
      <c r="G3113" s="257"/>
      <c r="H3113" s="260">
        <v>41.219999999999999</v>
      </c>
      <c r="I3113" s="261"/>
      <c r="J3113" s="257"/>
      <c r="K3113" s="257"/>
      <c r="L3113" s="262"/>
      <c r="M3113" s="263"/>
      <c r="N3113" s="264"/>
      <c r="O3113" s="264"/>
      <c r="P3113" s="264"/>
      <c r="Q3113" s="264"/>
      <c r="R3113" s="264"/>
      <c r="S3113" s="264"/>
      <c r="T3113" s="265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T3113" s="266" t="s">
        <v>268</v>
      </c>
      <c r="AU3113" s="266" t="s">
        <v>93</v>
      </c>
      <c r="AV3113" s="15" t="s">
        <v>108</v>
      </c>
      <c r="AW3113" s="15" t="s">
        <v>34</v>
      </c>
      <c r="AX3113" s="15" t="s">
        <v>74</v>
      </c>
      <c r="AY3113" s="266" t="s">
        <v>224</v>
      </c>
    </row>
    <row r="3114" s="16" customFormat="1">
      <c r="A3114" s="16"/>
      <c r="B3114" s="272"/>
      <c r="C3114" s="273"/>
      <c r="D3114" s="231" t="s">
        <v>268</v>
      </c>
      <c r="E3114" s="274" t="s">
        <v>19</v>
      </c>
      <c r="F3114" s="275" t="s">
        <v>351</v>
      </c>
      <c r="G3114" s="273"/>
      <c r="H3114" s="276">
        <v>62.020000000000003</v>
      </c>
      <c r="I3114" s="277"/>
      <c r="J3114" s="273"/>
      <c r="K3114" s="273"/>
      <c r="L3114" s="278"/>
      <c r="M3114" s="279"/>
      <c r="N3114" s="280"/>
      <c r="O3114" s="280"/>
      <c r="P3114" s="280"/>
      <c r="Q3114" s="280"/>
      <c r="R3114" s="280"/>
      <c r="S3114" s="280"/>
      <c r="T3114" s="281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T3114" s="282" t="s">
        <v>268</v>
      </c>
      <c r="AU3114" s="282" t="s">
        <v>93</v>
      </c>
      <c r="AV3114" s="16" t="s">
        <v>231</v>
      </c>
      <c r="AW3114" s="16" t="s">
        <v>34</v>
      </c>
      <c r="AX3114" s="16" t="s">
        <v>82</v>
      </c>
      <c r="AY3114" s="282" t="s">
        <v>224</v>
      </c>
    </row>
    <row r="3115" s="2" customFormat="1" ht="49.05" customHeight="1">
      <c r="A3115" s="41"/>
      <c r="B3115" s="42"/>
      <c r="C3115" s="216" t="s">
        <v>3061</v>
      </c>
      <c r="D3115" s="216" t="s">
        <v>227</v>
      </c>
      <c r="E3115" s="217" t="s">
        <v>3062</v>
      </c>
      <c r="F3115" s="218" t="s">
        <v>3063</v>
      </c>
      <c r="G3115" s="219" t="s">
        <v>266</v>
      </c>
      <c r="H3115" s="220">
        <v>1099.7090000000001</v>
      </c>
      <c r="I3115" s="221"/>
      <c r="J3115" s="222">
        <f>ROUND(I3115*H3115,2)</f>
        <v>0</v>
      </c>
      <c r="K3115" s="218" t="s">
        <v>312</v>
      </c>
      <c r="L3115" s="47"/>
      <c r="M3115" s="223" t="s">
        <v>19</v>
      </c>
      <c r="N3115" s="224" t="s">
        <v>46</v>
      </c>
      <c r="O3115" s="87"/>
      <c r="P3115" s="225">
        <f>O3115*H3115</f>
        <v>0</v>
      </c>
      <c r="Q3115" s="225">
        <v>0.00024000000000000001</v>
      </c>
      <c r="R3115" s="225">
        <f>Q3115*H3115</f>
        <v>0.26393016000000002</v>
      </c>
      <c r="S3115" s="225">
        <v>0</v>
      </c>
      <c r="T3115" s="226">
        <f>S3115*H3115</f>
        <v>0</v>
      </c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R3115" s="227" t="s">
        <v>544</v>
      </c>
      <c r="AT3115" s="227" t="s">
        <v>227</v>
      </c>
      <c r="AU3115" s="227" t="s">
        <v>93</v>
      </c>
      <c r="AY3115" s="20" t="s">
        <v>224</v>
      </c>
      <c r="BE3115" s="228">
        <f>IF(N3115="základní",J3115,0)</f>
        <v>0</v>
      </c>
      <c r="BF3115" s="228">
        <f>IF(N3115="snížená",J3115,0)</f>
        <v>0</v>
      </c>
      <c r="BG3115" s="228">
        <f>IF(N3115="zákl. přenesená",J3115,0)</f>
        <v>0</v>
      </c>
      <c r="BH3115" s="228">
        <f>IF(N3115="sníž. přenesená",J3115,0)</f>
        <v>0</v>
      </c>
      <c r="BI3115" s="228">
        <f>IF(N3115="nulová",J3115,0)</f>
        <v>0</v>
      </c>
      <c r="BJ3115" s="20" t="s">
        <v>93</v>
      </c>
      <c r="BK3115" s="228">
        <f>ROUND(I3115*H3115,2)</f>
        <v>0</v>
      </c>
      <c r="BL3115" s="20" t="s">
        <v>544</v>
      </c>
      <c r="BM3115" s="227" t="s">
        <v>3064</v>
      </c>
    </row>
    <row r="3116" s="2" customFormat="1">
      <c r="A3116" s="41"/>
      <c r="B3116" s="42"/>
      <c r="C3116" s="43"/>
      <c r="D3116" s="267" t="s">
        <v>314</v>
      </c>
      <c r="E3116" s="43"/>
      <c r="F3116" s="268" t="s">
        <v>3065</v>
      </c>
      <c r="G3116" s="43"/>
      <c r="H3116" s="43"/>
      <c r="I3116" s="269"/>
      <c r="J3116" s="43"/>
      <c r="K3116" s="43"/>
      <c r="L3116" s="47"/>
      <c r="M3116" s="270"/>
      <c r="N3116" s="271"/>
      <c r="O3116" s="87"/>
      <c r="P3116" s="87"/>
      <c r="Q3116" s="87"/>
      <c r="R3116" s="87"/>
      <c r="S3116" s="87"/>
      <c r="T3116" s="88"/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T3116" s="20" t="s">
        <v>314</v>
      </c>
      <c r="AU3116" s="20" t="s">
        <v>93</v>
      </c>
    </row>
    <row r="3117" s="14" customFormat="1">
      <c r="A3117" s="14"/>
      <c r="B3117" s="246"/>
      <c r="C3117" s="247"/>
      <c r="D3117" s="231" t="s">
        <v>268</v>
      </c>
      <c r="E3117" s="248" t="s">
        <v>19</v>
      </c>
      <c r="F3117" s="249" t="s">
        <v>1921</v>
      </c>
      <c r="G3117" s="247"/>
      <c r="H3117" s="248" t="s">
        <v>19</v>
      </c>
      <c r="I3117" s="250"/>
      <c r="J3117" s="247"/>
      <c r="K3117" s="247"/>
      <c r="L3117" s="251"/>
      <c r="M3117" s="252"/>
      <c r="N3117" s="253"/>
      <c r="O3117" s="253"/>
      <c r="P3117" s="253"/>
      <c r="Q3117" s="253"/>
      <c r="R3117" s="253"/>
      <c r="S3117" s="253"/>
      <c r="T3117" s="25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5" t="s">
        <v>268</v>
      </c>
      <c r="AU3117" s="255" t="s">
        <v>93</v>
      </c>
      <c r="AV3117" s="14" t="s">
        <v>82</v>
      </c>
      <c r="AW3117" s="14" t="s">
        <v>34</v>
      </c>
      <c r="AX3117" s="14" t="s">
        <v>74</v>
      </c>
      <c r="AY3117" s="255" t="s">
        <v>224</v>
      </c>
    </row>
    <row r="3118" s="13" customFormat="1">
      <c r="A3118" s="13"/>
      <c r="B3118" s="229"/>
      <c r="C3118" s="230"/>
      <c r="D3118" s="231" t="s">
        <v>268</v>
      </c>
      <c r="E3118" s="232" t="s">
        <v>19</v>
      </c>
      <c r="F3118" s="233" t="s">
        <v>2756</v>
      </c>
      <c r="G3118" s="230"/>
      <c r="H3118" s="234">
        <v>566.56899999999996</v>
      </c>
      <c r="I3118" s="235"/>
      <c r="J3118" s="230"/>
      <c r="K3118" s="230"/>
      <c r="L3118" s="236"/>
      <c r="M3118" s="237"/>
      <c r="N3118" s="238"/>
      <c r="O3118" s="238"/>
      <c r="P3118" s="238"/>
      <c r="Q3118" s="238"/>
      <c r="R3118" s="238"/>
      <c r="S3118" s="238"/>
      <c r="T3118" s="239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0" t="s">
        <v>268</v>
      </c>
      <c r="AU3118" s="240" t="s">
        <v>93</v>
      </c>
      <c r="AV3118" s="13" t="s">
        <v>93</v>
      </c>
      <c r="AW3118" s="13" t="s">
        <v>34</v>
      </c>
      <c r="AX3118" s="13" t="s">
        <v>74</v>
      </c>
      <c r="AY3118" s="240" t="s">
        <v>224</v>
      </c>
    </row>
    <row r="3119" s="13" customFormat="1">
      <c r="A3119" s="13"/>
      <c r="B3119" s="229"/>
      <c r="C3119" s="230"/>
      <c r="D3119" s="231" t="s">
        <v>268</v>
      </c>
      <c r="E3119" s="232" t="s">
        <v>19</v>
      </c>
      <c r="F3119" s="233" t="s">
        <v>2757</v>
      </c>
      <c r="G3119" s="230"/>
      <c r="H3119" s="234">
        <v>-27.359000000000002</v>
      </c>
      <c r="I3119" s="235"/>
      <c r="J3119" s="230"/>
      <c r="K3119" s="230"/>
      <c r="L3119" s="236"/>
      <c r="M3119" s="237"/>
      <c r="N3119" s="238"/>
      <c r="O3119" s="238"/>
      <c r="P3119" s="238"/>
      <c r="Q3119" s="238"/>
      <c r="R3119" s="238"/>
      <c r="S3119" s="238"/>
      <c r="T3119" s="239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0" t="s">
        <v>268</v>
      </c>
      <c r="AU3119" s="240" t="s">
        <v>93</v>
      </c>
      <c r="AV3119" s="13" t="s">
        <v>93</v>
      </c>
      <c r="AW3119" s="13" t="s">
        <v>34</v>
      </c>
      <c r="AX3119" s="13" t="s">
        <v>74</v>
      </c>
      <c r="AY3119" s="240" t="s">
        <v>224</v>
      </c>
    </row>
    <row r="3120" s="15" customFormat="1">
      <c r="A3120" s="15"/>
      <c r="B3120" s="256"/>
      <c r="C3120" s="257"/>
      <c r="D3120" s="231" t="s">
        <v>268</v>
      </c>
      <c r="E3120" s="258" t="s">
        <v>19</v>
      </c>
      <c r="F3120" s="259" t="s">
        <v>300</v>
      </c>
      <c r="G3120" s="257"/>
      <c r="H3120" s="260">
        <v>539.21000000000004</v>
      </c>
      <c r="I3120" s="261"/>
      <c r="J3120" s="257"/>
      <c r="K3120" s="257"/>
      <c r="L3120" s="262"/>
      <c r="M3120" s="263"/>
      <c r="N3120" s="264"/>
      <c r="O3120" s="264"/>
      <c r="P3120" s="264"/>
      <c r="Q3120" s="264"/>
      <c r="R3120" s="264"/>
      <c r="S3120" s="264"/>
      <c r="T3120" s="265"/>
      <c r="U3120" s="15"/>
      <c r="V3120" s="15"/>
      <c r="W3120" s="15"/>
      <c r="X3120" s="15"/>
      <c r="Y3120" s="15"/>
      <c r="Z3120" s="15"/>
      <c r="AA3120" s="15"/>
      <c r="AB3120" s="15"/>
      <c r="AC3120" s="15"/>
      <c r="AD3120" s="15"/>
      <c r="AE3120" s="15"/>
      <c r="AT3120" s="266" t="s">
        <v>268</v>
      </c>
      <c r="AU3120" s="266" t="s">
        <v>93</v>
      </c>
      <c r="AV3120" s="15" t="s">
        <v>108</v>
      </c>
      <c r="AW3120" s="15" t="s">
        <v>34</v>
      </c>
      <c r="AX3120" s="15" t="s">
        <v>74</v>
      </c>
      <c r="AY3120" s="266" t="s">
        <v>224</v>
      </c>
    </row>
    <row r="3121" s="14" customFormat="1">
      <c r="A3121" s="14"/>
      <c r="B3121" s="246"/>
      <c r="C3121" s="247"/>
      <c r="D3121" s="231" t="s">
        <v>268</v>
      </c>
      <c r="E3121" s="248" t="s">
        <v>19</v>
      </c>
      <c r="F3121" s="249" t="s">
        <v>1906</v>
      </c>
      <c r="G3121" s="247"/>
      <c r="H3121" s="248" t="s">
        <v>19</v>
      </c>
      <c r="I3121" s="250"/>
      <c r="J3121" s="247"/>
      <c r="K3121" s="247"/>
      <c r="L3121" s="251"/>
      <c r="M3121" s="252"/>
      <c r="N3121" s="253"/>
      <c r="O3121" s="253"/>
      <c r="P3121" s="253"/>
      <c r="Q3121" s="253"/>
      <c r="R3121" s="253"/>
      <c r="S3121" s="253"/>
      <c r="T3121" s="25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5" t="s">
        <v>268</v>
      </c>
      <c r="AU3121" s="255" t="s">
        <v>93</v>
      </c>
      <c r="AV3121" s="14" t="s">
        <v>82</v>
      </c>
      <c r="AW3121" s="14" t="s">
        <v>34</v>
      </c>
      <c r="AX3121" s="14" t="s">
        <v>74</v>
      </c>
      <c r="AY3121" s="255" t="s">
        <v>224</v>
      </c>
    </row>
    <row r="3122" s="13" customFormat="1">
      <c r="A3122" s="13"/>
      <c r="B3122" s="229"/>
      <c r="C3122" s="230"/>
      <c r="D3122" s="231" t="s">
        <v>268</v>
      </c>
      <c r="E3122" s="232" t="s">
        <v>19</v>
      </c>
      <c r="F3122" s="233" t="s">
        <v>1907</v>
      </c>
      <c r="G3122" s="230"/>
      <c r="H3122" s="234">
        <v>40.887</v>
      </c>
      <c r="I3122" s="235"/>
      <c r="J3122" s="230"/>
      <c r="K3122" s="230"/>
      <c r="L3122" s="236"/>
      <c r="M3122" s="237"/>
      <c r="N3122" s="238"/>
      <c r="O3122" s="238"/>
      <c r="P3122" s="238"/>
      <c r="Q3122" s="238"/>
      <c r="R3122" s="238"/>
      <c r="S3122" s="238"/>
      <c r="T3122" s="239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0" t="s">
        <v>268</v>
      </c>
      <c r="AU3122" s="240" t="s">
        <v>93</v>
      </c>
      <c r="AV3122" s="13" t="s">
        <v>93</v>
      </c>
      <c r="AW3122" s="13" t="s">
        <v>34</v>
      </c>
      <c r="AX3122" s="13" t="s">
        <v>74</v>
      </c>
      <c r="AY3122" s="240" t="s">
        <v>224</v>
      </c>
    </row>
    <row r="3123" s="15" customFormat="1">
      <c r="A3123" s="15"/>
      <c r="B3123" s="256"/>
      <c r="C3123" s="257"/>
      <c r="D3123" s="231" t="s">
        <v>268</v>
      </c>
      <c r="E3123" s="258" t="s">
        <v>19</v>
      </c>
      <c r="F3123" s="259" t="s">
        <v>300</v>
      </c>
      <c r="G3123" s="257"/>
      <c r="H3123" s="260">
        <v>40.887</v>
      </c>
      <c r="I3123" s="261"/>
      <c r="J3123" s="257"/>
      <c r="K3123" s="257"/>
      <c r="L3123" s="262"/>
      <c r="M3123" s="263"/>
      <c r="N3123" s="264"/>
      <c r="O3123" s="264"/>
      <c r="P3123" s="264"/>
      <c r="Q3123" s="264"/>
      <c r="R3123" s="264"/>
      <c r="S3123" s="264"/>
      <c r="T3123" s="265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66" t="s">
        <v>268</v>
      </c>
      <c r="AU3123" s="266" t="s">
        <v>93</v>
      </c>
      <c r="AV3123" s="15" t="s">
        <v>108</v>
      </c>
      <c r="AW3123" s="15" t="s">
        <v>34</v>
      </c>
      <c r="AX3123" s="15" t="s">
        <v>74</v>
      </c>
      <c r="AY3123" s="266" t="s">
        <v>224</v>
      </c>
    </row>
    <row r="3124" s="14" customFormat="1">
      <c r="A3124" s="14"/>
      <c r="B3124" s="246"/>
      <c r="C3124" s="247"/>
      <c r="D3124" s="231" t="s">
        <v>268</v>
      </c>
      <c r="E3124" s="248" t="s">
        <v>19</v>
      </c>
      <c r="F3124" s="249" t="s">
        <v>1927</v>
      </c>
      <c r="G3124" s="247"/>
      <c r="H3124" s="248" t="s">
        <v>19</v>
      </c>
      <c r="I3124" s="250"/>
      <c r="J3124" s="247"/>
      <c r="K3124" s="247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268</v>
      </c>
      <c r="AU3124" s="255" t="s">
        <v>93</v>
      </c>
      <c r="AV3124" s="14" t="s">
        <v>82</v>
      </c>
      <c r="AW3124" s="14" t="s">
        <v>34</v>
      </c>
      <c r="AX3124" s="14" t="s">
        <v>74</v>
      </c>
      <c r="AY3124" s="255" t="s">
        <v>224</v>
      </c>
    </row>
    <row r="3125" s="13" customFormat="1">
      <c r="A3125" s="13"/>
      <c r="B3125" s="229"/>
      <c r="C3125" s="230"/>
      <c r="D3125" s="231" t="s">
        <v>268</v>
      </c>
      <c r="E3125" s="232" t="s">
        <v>19</v>
      </c>
      <c r="F3125" s="233" t="s">
        <v>2768</v>
      </c>
      <c r="G3125" s="230"/>
      <c r="H3125" s="234">
        <v>117.05500000000001</v>
      </c>
      <c r="I3125" s="235"/>
      <c r="J3125" s="230"/>
      <c r="K3125" s="230"/>
      <c r="L3125" s="236"/>
      <c r="M3125" s="237"/>
      <c r="N3125" s="238"/>
      <c r="O3125" s="238"/>
      <c r="P3125" s="238"/>
      <c r="Q3125" s="238"/>
      <c r="R3125" s="238"/>
      <c r="S3125" s="238"/>
      <c r="T3125" s="23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0" t="s">
        <v>268</v>
      </c>
      <c r="AU3125" s="240" t="s">
        <v>93</v>
      </c>
      <c r="AV3125" s="13" t="s">
        <v>93</v>
      </c>
      <c r="AW3125" s="13" t="s">
        <v>34</v>
      </c>
      <c r="AX3125" s="13" t="s">
        <v>74</v>
      </c>
      <c r="AY3125" s="240" t="s">
        <v>224</v>
      </c>
    </row>
    <row r="3126" s="13" customFormat="1">
      <c r="A3126" s="13"/>
      <c r="B3126" s="229"/>
      <c r="C3126" s="230"/>
      <c r="D3126" s="231" t="s">
        <v>268</v>
      </c>
      <c r="E3126" s="232" t="s">
        <v>19</v>
      </c>
      <c r="F3126" s="233" t="s">
        <v>2769</v>
      </c>
      <c r="G3126" s="230"/>
      <c r="H3126" s="234">
        <v>402.55700000000002</v>
      </c>
      <c r="I3126" s="235"/>
      <c r="J3126" s="230"/>
      <c r="K3126" s="230"/>
      <c r="L3126" s="236"/>
      <c r="M3126" s="237"/>
      <c r="N3126" s="238"/>
      <c r="O3126" s="238"/>
      <c r="P3126" s="238"/>
      <c r="Q3126" s="238"/>
      <c r="R3126" s="238"/>
      <c r="S3126" s="238"/>
      <c r="T3126" s="239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40" t="s">
        <v>268</v>
      </c>
      <c r="AU3126" s="240" t="s">
        <v>93</v>
      </c>
      <c r="AV3126" s="13" t="s">
        <v>93</v>
      </c>
      <c r="AW3126" s="13" t="s">
        <v>34</v>
      </c>
      <c r="AX3126" s="13" t="s">
        <v>74</v>
      </c>
      <c r="AY3126" s="240" t="s">
        <v>224</v>
      </c>
    </row>
    <row r="3127" s="15" customFormat="1">
      <c r="A3127" s="15"/>
      <c r="B3127" s="256"/>
      <c r="C3127" s="257"/>
      <c r="D3127" s="231" t="s">
        <v>268</v>
      </c>
      <c r="E3127" s="258" t="s">
        <v>19</v>
      </c>
      <c r="F3127" s="259" t="s">
        <v>300</v>
      </c>
      <c r="G3127" s="257"/>
      <c r="H3127" s="260">
        <v>519.61199999999997</v>
      </c>
      <c r="I3127" s="261"/>
      <c r="J3127" s="257"/>
      <c r="K3127" s="257"/>
      <c r="L3127" s="262"/>
      <c r="M3127" s="263"/>
      <c r="N3127" s="264"/>
      <c r="O3127" s="264"/>
      <c r="P3127" s="264"/>
      <c r="Q3127" s="264"/>
      <c r="R3127" s="264"/>
      <c r="S3127" s="264"/>
      <c r="T3127" s="265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6" t="s">
        <v>268</v>
      </c>
      <c r="AU3127" s="266" t="s">
        <v>93</v>
      </c>
      <c r="AV3127" s="15" t="s">
        <v>108</v>
      </c>
      <c r="AW3127" s="15" t="s">
        <v>34</v>
      </c>
      <c r="AX3127" s="15" t="s">
        <v>74</v>
      </c>
      <c r="AY3127" s="266" t="s">
        <v>224</v>
      </c>
    </row>
    <row r="3128" s="16" customFormat="1">
      <c r="A3128" s="16"/>
      <c r="B3128" s="272"/>
      <c r="C3128" s="273"/>
      <c r="D3128" s="231" t="s">
        <v>268</v>
      </c>
      <c r="E3128" s="274" t="s">
        <v>19</v>
      </c>
      <c r="F3128" s="275" t="s">
        <v>351</v>
      </c>
      <c r="G3128" s="273"/>
      <c r="H3128" s="276">
        <v>1099.7090000000001</v>
      </c>
      <c r="I3128" s="277"/>
      <c r="J3128" s="273"/>
      <c r="K3128" s="273"/>
      <c r="L3128" s="278"/>
      <c r="M3128" s="279"/>
      <c r="N3128" s="280"/>
      <c r="O3128" s="280"/>
      <c r="P3128" s="280"/>
      <c r="Q3128" s="280"/>
      <c r="R3128" s="280"/>
      <c r="S3128" s="280"/>
      <c r="T3128" s="281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T3128" s="282" t="s">
        <v>268</v>
      </c>
      <c r="AU3128" s="282" t="s">
        <v>93</v>
      </c>
      <c r="AV3128" s="16" t="s">
        <v>231</v>
      </c>
      <c r="AW3128" s="16" t="s">
        <v>34</v>
      </c>
      <c r="AX3128" s="16" t="s">
        <v>82</v>
      </c>
      <c r="AY3128" s="282" t="s">
        <v>224</v>
      </c>
    </row>
    <row r="3129" s="2" customFormat="1" ht="49.05" customHeight="1">
      <c r="A3129" s="41"/>
      <c r="B3129" s="42"/>
      <c r="C3129" s="216" t="s">
        <v>3066</v>
      </c>
      <c r="D3129" s="216" t="s">
        <v>227</v>
      </c>
      <c r="E3129" s="217" t="s">
        <v>3067</v>
      </c>
      <c r="F3129" s="218" t="s">
        <v>3068</v>
      </c>
      <c r="G3129" s="219" t="s">
        <v>266</v>
      </c>
      <c r="H3129" s="220">
        <v>87.844999999999999</v>
      </c>
      <c r="I3129" s="221"/>
      <c r="J3129" s="222">
        <f>ROUND(I3129*H3129,2)</f>
        <v>0</v>
      </c>
      <c r="K3129" s="218" t="s">
        <v>312</v>
      </c>
      <c r="L3129" s="47"/>
      <c r="M3129" s="223" t="s">
        <v>19</v>
      </c>
      <c r="N3129" s="224" t="s">
        <v>46</v>
      </c>
      <c r="O3129" s="87"/>
      <c r="P3129" s="225">
        <f>O3129*H3129</f>
        <v>0</v>
      </c>
      <c r="Q3129" s="225">
        <v>0.00036000000000000002</v>
      </c>
      <c r="R3129" s="225">
        <f>Q3129*H3129</f>
        <v>0.031624199999999998</v>
      </c>
      <c r="S3129" s="225">
        <v>0</v>
      </c>
      <c r="T3129" s="226">
        <f>S3129*H3129</f>
        <v>0</v>
      </c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R3129" s="227" t="s">
        <v>544</v>
      </c>
      <c r="AT3129" s="227" t="s">
        <v>227</v>
      </c>
      <c r="AU3129" s="227" t="s">
        <v>93</v>
      </c>
      <c r="AY3129" s="20" t="s">
        <v>224</v>
      </c>
      <c r="BE3129" s="228">
        <f>IF(N3129="základní",J3129,0)</f>
        <v>0</v>
      </c>
      <c r="BF3129" s="228">
        <f>IF(N3129="snížená",J3129,0)</f>
        <v>0</v>
      </c>
      <c r="BG3129" s="228">
        <f>IF(N3129="zákl. přenesená",J3129,0)</f>
        <v>0</v>
      </c>
      <c r="BH3129" s="228">
        <f>IF(N3129="sníž. přenesená",J3129,0)</f>
        <v>0</v>
      </c>
      <c r="BI3129" s="228">
        <f>IF(N3129="nulová",J3129,0)</f>
        <v>0</v>
      </c>
      <c r="BJ3129" s="20" t="s">
        <v>93</v>
      </c>
      <c r="BK3129" s="228">
        <f>ROUND(I3129*H3129,2)</f>
        <v>0</v>
      </c>
      <c r="BL3129" s="20" t="s">
        <v>544</v>
      </c>
      <c r="BM3129" s="227" t="s">
        <v>3069</v>
      </c>
    </row>
    <row r="3130" s="2" customFormat="1">
      <c r="A3130" s="41"/>
      <c r="B3130" s="42"/>
      <c r="C3130" s="43"/>
      <c r="D3130" s="267" t="s">
        <v>314</v>
      </c>
      <c r="E3130" s="43"/>
      <c r="F3130" s="268" t="s">
        <v>3070</v>
      </c>
      <c r="G3130" s="43"/>
      <c r="H3130" s="43"/>
      <c r="I3130" s="269"/>
      <c r="J3130" s="43"/>
      <c r="K3130" s="43"/>
      <c r="L3130" s="47"/>
      <c r="M3130" s="270"/>
      <c r="N3130" s="271"/>
      <c r="O3130" s="87"/>
      <c r="P3130" s="87"/>
      <c r="Q3130" s="87"/>
      <c r="R3130" s="87"/>
      <c r="S3130" s="87"/>
      <c r="T3130" s="88"/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T3130" s="20" t="s">
        <v>314</v>
      </c>
      <c r="AU3130" s="20" t="s">
        <v>93</v>
      </c>
    </row>
    <row r="3131" s="14" customFormat="1">
      <c r="A3131" s="14"/>
      <c r="B3131" s="246"/>
      <c r="C3131" s="247"/>
      <c r="D3131" s="231" t="s">
        <v>268</v>
      </c>
      <c r="E3131" s="248" t="s">
        <v>19</v>
      </c>
      <c r="F3131" s="249" t="s">
        <v>1925</v>
      </c>
      <c r="G3131" s="247"/>
      <c r="H3131" s="248" t="s">
        <v>19</v>
      </c>
      <c r="I3131" s="250"/>
      <c r="J3131" s="247"/>
      <c r="K3131" s="247"/>
      <c r="L3131" s="251"/>
      <c r="M3131" s="252"/>
      <c r="N3131" s="253"/>
      <c r="O3131" s="253"/>
      <c r="P3131" s="253"/>
      <c r="Q3131" s="253"/>
      <c r="R3131" s="253"/>
      <c r="S3131" s="253"/>
      <c r="T3131" s="25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5" t="s">
        <v>268</v>
      </c>
      <c r="AU3131" s="255" t="s">
        <v>93</v>
      </c>
      <c r="AV3131" s="14" t="s">
        <v>82</v>
      </c>
      <c r="AW3131" s="14" t="s">
        <v>34</v>
      </c>
      <c r="AX3131" s="14" t="s">
        <v>74</v>
      </c>
      <c r="AY3131" s="255" t="s">
        <v>224</v>
      </c>
    </row>
    <row r="3132" s="13" customFormat="1">
      <c r="A3132" s="13"/>
      <c r="B3132" s="229"/>
      <c r="C3132" s="230"/>
      <c r="D3132" s="231" t="s">
        <v>268</v>
      </c>
      <c r="E3132" s="232" t="s">
        <v>19</v>
      </c>
      <c r="F3132" s="233" t="s">
        <v>2765</v>
      </c>
      <c r="G3132" s="230"/>
      <c r="H3132" s="234">
        <v>87.844999999999999</v>
      </c>
      <c r="I3132" s="235"/>
      <c r="J3132" s="230"/>
      <c r="K3132" s="230"/>
      <c r="L3132" s="236"/>
      <c r="M3132" s="237"/>
      <c r="N3132" s="238"/>
      <c r="O3132" s="238"/>
      <c r="P3132" s="238"/>
      <c r="Q3132" s="238"/>
      <c r="R3132" s="238"/>
      <c r="S3132" s="238"/>
      <c r="T3132" s="239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0" t="s">
        <v>268</v>
      </c>
      <c r="AU3132" s="240" t="s">
        <v>93</v>
      </c>
      <c r="AV3132" s="13" t="s">
        <v>93</v>
      </c>
      <c r="AW3132" s="13" t="s">
        <v>34</v>
      </c>
      <c r="AX3132" s="13" t="s">
        <v>82</v>
      </c>
      <c r="AY3132" s="240" t="s">
        <v>224</v>
      </c>
    </row>
    <row r="3133" s="2" customFormat="1" ht="24.15" customHeight="1">
      <c r="A3133" s="41"/>
      <c r="B3133" s="42"/>
      <c r="C3133" s="286" t="s">
        <v>3071</v>
      </c>
      <c r="D3133" s="286" t="s">
        <v>572</v>
      </c>
      <c r="E3133" s="287" t="s">
        <v>3072</v>
      </c>
      <c r="F3133" s="288" t="s">
        <v>3073</v>
      </c>
      <c r="G3133" s="289" t="s">
        <v>324</v>
      </c>
      <c r="H3133" s="290">
        <v>235.827</v>
      </c>
      <c r="I3133" s="291"/>
      <c r="J3133" s="292">
        <f>ROUND(I3133*H3133,2)</f>
        <v>0</v>
      </c>
      <c r="K3133" s="288" t="s">
        <v>312</v>
      </c>
      <c r="L3133" s="293"/>
      <c r="M3133" s="294" t="s">
        <v>19</v>
      </c>
      <c r="N3133" s="295" t="s">
        <v>46</v>
      </c>
      <c r="O3133" s="87"/>
      <c r="P3133" s="225">
        <f>O3133*H3133</f>
        <v>0</v>
      </c>
      <c r="Q3133" s="225">
        <v>0.035000000000000003</v>
      </c>
      <c r="R3133" s="225">
        <f>Q3133*H3133</f>
        <v>8.2539449999999999</v>
      </c>
      <c r="S3133" s="225">
        <v>0</v>
      </c>
      <c r="T3133" s="226">
        <f>S3133*H3133</f>
        <v>0</v>
      </c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R3133" s="227" t="s">
        <v>643</v>
      </c>
      <c r="AT3133" s="227" t="s">
        <v>572</v>
      </c>
      <c r="AU3133" s="227" t="s">
        <v>93</v>
      </c>
      <c r="AY3133" s="20" t="s">
        <v>224</v>
      </c>
      <c r="BE3133" s="228">
        <f>IF(N3133="základní",J3133,0)</f>
        <v>0</v>
      </c>
      <c r="BF3133" s="228">
        <f>IF(N3133="snížená",J3133,0)</f>
        <v>0</v>
      </c>
      <c r="BG3133" s="228">
        <f>IF(N3133="zákl. přenesená",J3133,0)</f>
        <v>0</v>
      </c>
      <c r="BH3133" s="228">
        <f>IF(N3133="sníž. přenesená",J3133,0)</f>
        <v>0</v>
      </c>
      <c r="BI3133" s="228">
        <f>IF(N3133="nulová",J3133,0)</f>
        <v>0</v>
      </c>
      <c r="BJ3133" s="20" t="s">
        <v>93</v>
      </c>
      <c r="BK3133" s="228">
        <f>ROUND(I3133*H3133,2)</f>
        <v>0</v>
      </c>
      <c r="BL3133" s="20" t="s">
        <v>544</v>
      </c>
      <c r="BM3133" s="227" t="s">
        <v>3074</v>
      </c>
    </row>
    <row r="3134" s="14" customFormat="1">
      <c r="A3134" s="14"/>
      <c r="B3134" s="246"/>
      <c r="C3134" s="247"/>
      <c r="D3134" s="231" t="s">
        <v>268</v>
      </c>
      <c r="E3134" s="248" t="s">
        <v>19</v>
      </c>
      <c r="F3134" s="249" t="s">
        <v>1921</v>
      </c>
      <c r="G3134" s="247"/>
      <c r="H3134" s="248" t="s">
        <v>19</v>
      </c>
      <c r="I3134" s="250"/>
      <c r="J3134" s="247"/>
      <c r="K3134" s="247"/>
      <c r="L3134" s="251"/>
      <c r="M3134" s="252"/>
      <c r="N3134" s="253"/>
      <c r="O3134" s="253"/>
      <c r="P3134" s="253"/>
      <c r="Q3134" s="253"/>
      <c r="R3134" s="253"/>
      <c r="S3134" s="253"/>
      <c r="T3134" s="25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5" t="s">
        <v>268</v>
      </c>
      <c r="AU3134" s="255" t="s">
        <v>93</v>
      </c>
      <c r="AV3134" s="14" t="s">
        <v>82</v>
      </c>
      <c r="AW3134" s="14" t="s">
        <v>34</v>
      </c>
      <c r="AX3134" s="14" t="s">
        <v>74</v>
      </c>
      <c r="AY3134" s="255" t="s">
        <v>224</v>
      </c>
    </row>
    <row r="3135" s="13" customFormat="1">
      <c r="A3135" s="13"/>
      <c r="B3135" s="229"/>
      <c r="C3135" s="230"/>
      <c r="D3135" s="231" t="s">
        <v>268</v>
      </c>
      <c r="E3135" s="232" t="s">
        <v>19</v>
      </c>
      <c r="F3135" s="233" t="s">
        <v>3075</v>
      </c>
      <c r="G3135" s="230"/>
      <c r="H3135" s="234">
        <v>158.52799999999999</v>
      </c>
      <c r="I3135" s="235"/>
      <c r="J3135" s="230"/>
      <c r="K3135" s="230"/>
      <c r="L3135" s="236"/>
      <c r="M3135" s="237"/>
      <c r="N3135" s="238"/>
      <c r="O3135" s="238"/>
      <c r="P3135" s="238"/>
      <c r="Q3135" s="238"/>
      <c r="R3135" s="238"/>
      <c r="S3135" s="238"/>
      <c r="T3135" s="239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0" t="s">
        <v>268</v>
      </c>
      <c r="AU3135" s="240" t="s">
        <v>93</v>
      </c>
      <c r="AV3135" s="13" t="s">
        <v>93</v>
      </c>
      <c r="AW3135" s="13" t="s">
        <v>34</v>
      </c>
      <c r="AX3135" s="13" t="s">
        <v>74</v>
      </c>
      <c r="AY3135" s="240" t="s">
        <v>224</v>
      </c>
    </row>
    <row r="3136" s="14" customFormat="1">
      <c r="A3136" s="14"/>
      <c r="B3136" s="246"/>
      <c r="C3136" s="247"/>
      <c r="D3136" s="231" t="s">
        <v>268</v>
      </c>
      <c r="E3136" s="248" t="s">
        <v>19</v>
      </c>
      <c r="F3136" s="249" t="s">
        <v>1906</v>
      </c>
      <c r="G3136" s="247"/>
      <c r="H3136" s="248" t="s">
        <v>19</v>
      </c>
      <c r="I3136" s="250"/>
      <c r="J3136" s="247"/>
      <c r="K3136" s="247"/>
      <c r="L3136" s="251"/>
      <c r="M3136" s="252"/>
      <c r="N3136" s="253"/>
      <c r="O3136" s="253"/>
      <c r="P3136" s="253"/>
      <c r="Q3136" s="253"/>
      <c r="R3136" s="253"/>
      <c r="S3136" s="253"/>
      <c r="T3136" s="25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5" t="s">
        <v>268</v>
      </c>
      <c r="AU3136" s="255" t="s">
        <v>93</v>
      </c>
      <c r="AV3136" s="14" t="s">
        <v>82</v>
      </c>
      <c r="AW3136" s="14" t="s">
        <v>34</v>
      </c>
      <c r="AX3136" s="14" t="s">
        <v>74</v>
      </c>
      <c r="AY3136" s="255" t="s">
        <v>224</v>
      </c>
    </row>
    <row r="3137" s="13" customFormat="1">
      <c r="A3137" s="13"/>
      <c r="B3137" s="229"/>
      <c r="C3137" s="230"/>
      <c r="D3137" s="231" t="s">
        <v>268</v>
      </c>
      <c r="E3137" s="232" t="s">
        <v>19</v>
      </c>
      <c r="F3137" s="233" t="s">
        <v>3076</v>
      </c>
      <c r="G3137" s="230"/>
      <c r="H3137" s="234">
        <v>4.2930000000000001</v>
      </c>
      <c r="I3137" s="235"/>
      <c r="J3137" s="230"/>
      <c r="K3137" s="230"/>
      <c r="L3137" s="236"/>
      <c r="M3137" s="237"/>
      <c r="N3137" s="238"/>
      <c r="O3137" s="238"/>
      <c r="P3137" s="238"/>
      <c r="Q3137" s="238"/>
      <c r="R3137" s="238"/>
      <c r="S3137" s="238"/>
      <c r="T3137" s="239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40" t="s">
        <v>268</v>
      </c>
      <c r="AU3137" s="240" t="s">
        <v>93</v>
      </c>
      <c r="AV3137" s="13" t="s">
        <v>93</v>
      </c>
      <c r="AW3137" s="13" t="s">
        <v>34</v>
      </c>
      <c r="AX3137" s="13" t="s">
        <v>74</v>
      </c>
      <c r="AY3137" s="240" t="s">
        <v>224</v>
      </c>
    </row>
    <row r="3138" s="14" customFormat="1">
      <c r="A3138" s="14"/>
      <c r="B3138" s="246"/>
      <c r="C3138" s="247"/>
      <c r="D3138" s="231" t="s">
        <v>268</v>
      </c>
      <c r="E3138" s="248" t="s">
        <v>19</v>
      </c>
      <c r="F3138" s="249" t="s">
        <v>1925</v>
      </c>
      <c r="G3138" s="247"/>
      <c r="H3138" s="248" t="s">
        <v>19</v>
      </c>
      <c r="I3138" s="250"/>
      <c r="J3138" s="247"/>
      <c r="K3138" s="247"/>
      <c r="L3138" s="251"/>
      <c r="M3138" s="252"/>
      <c r="N3138" s="253"/>
      <c r="O3138" s="253"/>
      <c r="P3138" s="253"/>
      <c r="Q3138" s="253"/>
      <c r="R3138" s="253"/>
      <c r="S3138" s="253"/>
      <c r="T3138" s="25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5" t="s">
        <v>268</v>
      </c>
      <c r="AU3138" s="255" t="s">
        <v>93</v>
      </c>
      <c r="AV3138" s="14" t="s">
        <v>82</v>
      </c>
      <c r="AW3138" s="14" t="s">
        <v>34</v>
      </c>
      <c r="AX3138" s="14" t="s">
        <v>74</v>
      </c>
      <c r="AY3138" s="255" t="s">
        <v>224</v>
      </c>
    </row>
    <row r="3139" s="13" customFormat="1">
      <c r="A3139" s="13"/>
      <c r="B3139" s="229"/>
      <c r="C3139" s="230"/>
      <c r="D3139" s="231" t="s">
        <v>268</v>
      </c>
      <c r="E3139" s="232" t="s">
        <v>19</v>
      </c>
      <c r="F3139" s="233" t="s">
        <v>3077</v>
      </c>
      <c r="G3139" s="230"/>
      <c r="H3139" s="234">
        <v>18.446999999999999</v>
      </c>
      <c r="I3139" s="235"/>
      <c r="J3139" s="230"/>
      <c r="K3139" s="230"/>
      <c r="L3139" s="236"/>
      <c r="M3139" s="237"/>
      <c r="N3139" s="238"/>
      <c r="O3139" s="238"/>
      <c r="P3139" s="238"/>
      <c r="Q3139" s="238"/>
      <c r="R3139" s="238"/>
      <c r="S3139" s="238"/>
      <c r="T3139" s="239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40" t="s">
        <v>268</v>
      </c>
      <c r="AU3139" s="240" t="s">
        <v>93</v>
      </c>
      <c r="AV3139" s="13" t="s">
        <v>93</v>
      </c>
      <c r="AW3139" s="13" t="s">
        <v>34</v>
      </c>
      <c r="AX3139" s="13" t="s">
        <v>74</v>
      </c>
      <c r="AY3139" s="240" t="s">
        <v>224</v>
      </c>
    </row>
    <row r="3140" s="14" customFormat="1">
      <c r="A3140" s="14"/>
      <c r="B3140" s="246"/>
      <c r="C3140" s="247"/>
      <c r="D3140" s="231" t="s">
        <v>268</v>
      </c>
      <c r="E3140" s="248" t="s">
        <v>19</v>
      </c>
      <c r="F3140" s="249" t="s">
        <v>1927</v>
      </c>
      <c r="G3140" s="247"/>
      <c r="H3140" s="248" t="s">
        <v>19</v>
      </c>
      <c r="I3140" s="250"/>
      <c r="J3140" s="247"/>
      <c r="K3140" s="247"/>
      <c r="L3140" s="251"/>
      <c r="M3140" s="252"/>
      <c r="N3140" s="253"/>
      <c r="O3140" s="253"/>
      <c r="P3140" s="253"/>
      <c r="Q3140" s="253"/>
      <c r="R3140" s="253"/>
      <c r="S3140" s="253"/>
      <c r="T3140" s="25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5" t="s">
        <v>268</v>
      </c>
      <c r="AU3140" s="255" t="s">
        <v>93</v>
      </c>
      <c r="AV3140" s="14" t="s">
        <v>82</v>
      </c>
      <c r="AW3140" s="14" t="s">
        <v>34</v>
      </c>
      <c r="AX3140" s="14" t="s">
        <v>74</v>
      </c>
      <c r="AY3140" s="255" t="s">
        <v>224</v>
      </c>
    </row>
    <row r="3141" s="13" customFormat="1">
      <c r="A3141" s="13"/>
      <c r="B3141" s="229"/>
      <c r="C3141" s="230"/>
      <c r="D3141" s="231" t="s">
        <v>268</v>
      </c>
      <c r="E3141" s="232" t="s">
        <v>19</v>
      </c>
      <c r="F3141" s="233" t="s">
        <v>3078</v>
      </c>
      <c r="G3141" s="230"/>
      <c r="H3141" s="234">
        <v>54.558999999999998</v>
      </c>
      <c r="I3141" s="235"/>
      <c r="J3141" s="230"/>
      <c r="K3141" s="230"/>
      <c r="L3141" s="236"/>
      <c r="M3141" s="237"/>
      <c r="N3141" s="238"/>
      <c r="O3141" s="238"/>
      <c r="P3141" s="238"/>
      <c r="Q3141" s="238"/>
      <c r="R3141" s="238"/>
      <c r="S3141" s="238"/>
      <c r="T3141" s="23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40" t="s">
        <v>268</v>
      </c>
      <c r="AU3141" s="240" t="s">
        <v>93</v>
      </c>
      <c r="AV3141" s="13" t="s">
        <v>93</v>
      </c>
      <c r="AW3141" s="13" t="s">
        <v>34</v>
      </c>
      <c r="AX3141" s="13" t="s">
        <v>74</v>
      </c>
      <c r="AY3141" s="240" t="s">
        <v>224</v>
      </c>
    </row>
    <row r="3142" s="16" customFormat="1">
      <c r="A3142" s="16"/>
      <c r="B3142" s="272"/>
      <c r="C3142" s="273"/>
      <c r="D3142" s="231" t="s">
        <v>268</v>
      </c>
      <c r="E3142" s="274" t="s">
        <v>19</v>
      </c>
      <c r="F3142" s="275" t="s">
        <v>351</v>
      </c>
      <c r="G3142" s="273"/>
      <c r="H3142" s="276">
        <v>235.827</v>
      </c>
      <c r="I3142" s="277"/>
      <c r="J3142" s="273"/>
      <c r="K3142" s="273"/>
      <c r="L3142" s="278"/>
      <c r="M3142" s="279"/>
      <c r="N3142" s="280"/>
      <c r="O3142" s="280"/>
      <c r="P3142" s="280"/>
      <c r="Q3142" s="280"/>
      <c r="R3142" s="280"/>
      <c r="S3142" s="280"/>
      <c r="T3142" s="281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T3142" s="282" t="s">
        <v>268</v>
      </c>
      <c r="AU3142" s="282" t="s">
        <v>93</v>
      </c>
      <c r="AV3142" s="16" t="s">
        <v>231</v>
      </c>
      <c r="AW3142" s="16" t="s">
        <v>34</v>
      </c>
      <c r="AX3142" s="16" t="s">
        <v>82</v>
      </c>
      <c r="AY3142" s="282" t="s">
        <v>224</v>
      </c>
    </row>
    <row r="3143" s="2" customFormat="1" ht="16.5" customHeight="1">
      <c r="A3143" s="41"/>
      <c r="B3143" s="42"/>
      <c r="C3143" s="286" t="s">
        <v>3079</v>
      </c>
      <c r="D3143" s="286" t="s">
        <v>572</v>
      </c>
      <c r="E3143" s="287" t="s">
        <v>3080</v>
      </c>
      <c r="F3143" s="288" t="s">
        <v>3081</v>
      </c>
      <c r="G3143" s="289" t="s">
        <v>324</v>
      </c>
      <c r="H3143" s="290">
        <v>10.244999999999999</v>
      </c>
      <c r="I3143" s="291"/>
      <c r="J3143" s="292">
        <f>ROUND(I3143*H3143,2)</f>
        <v>0</v>
      </c>
      <c r="K3143" s="288" t="s">
        <v>312</v>
      </c>
      <c r="L3143" s="293"/>
      <c r="M3143" s="294" t="s">
        <v>19</v>
      </c>
      <c r="N3143" s="295" t="s">
        <v>46</v>
      </c>
      <c r="O3143" s="87"/>
      <c r="P3143" s="225">
        <f>O3143*H3143</f>
        <v>0</v>
      </c>
      <c r="Q3143" s="225">
        <v>0.029999999999999999</v>
      </c>
      <c r="R3143" s="225">
        <f>Q3143*H3143</f>
        <v>0.30734999999999996</v>
      </c>
      <c r="S3143" s="225">
        <v>0</v>
      </c>
      <c r="T3143" s="226">
        <f>S3143*H3143</f>
        <v>0</v>
      </c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R3143" s="227" t="s">
        <v>643</v>
      </c>
      <c r="AT3143" s="227" t="s">
        <v>572</v>
      </c>
      <c r="AU3143" s="227" t="s">
        <v>93</v>
      </c>
      <c r="AY3143" s="20" t="s">
        <v>224</v>
      </c>
      <c r="BE3143" s="228">
        <f>IF(N3143="základní",J3143,0)</f>
        <v>0</v>
      </c>
      <c r="BF3143" s="228">
        <f>IF(N3143="snížená",J3143,0)</f>
        <v>0</v>
      </c>
      <c r="BG3143" s="228">
        <f>IF(N3143="zákl. přenesená",J3143,0)</f>
        <v>0</v>
      </c>
      <c r="BH3143" s="228">
        <f>IF(N3143="sníž. přenesená",J3143,0)</f>
        <v>0</v>
      </c>
      <c r="BI3143" s="228">
        <f>IF(N3143="nulová",J3143,0)</f>
        <v>0</v>
      </c>
      <c r="BJ3143" s="20" t="s">
        <v>93</v>
      </c>
      <c r="BK3143" s="228">
        <f>ROUND(I3143*H3143,2)</f>
        <v>0</v>
      </c>
      <c r="BL3143" s="20" t="s">
        <v>544</v>
      </c>
      <c r="BM3143" s="227" t="s">
        <v>3082</v>
      </c>
    </row>
    <row r="3144" s="14" customFormat="1">
      <c r="A3144" s="14"/>
      <c r="B3144" s="246"/>
      <c r="C3144" s="247"/>
      <c r="D3144" s="231" t="s">
        <v>268</v>
      </c>
      <c r="E3144" s="248" t="s">
        <v>19</v>
      </c>
      <c r="F3144" s="249" t="s">
        <v>2773</v>
      </c>
      <c r="G3144" s="247"/>
      <c r="H3144" s="248" t="s">
        <v>19</v>
      </c>
      <c r="I3144" s="250"/>
      <c r="J3144" s="247"/>
      <c r="K3144" s="247"/>
      <c r="L3144" s="251"/>
      <c r="M3144" s="252"/>
      <c r="N3144" s="253"/>
      <c r="O3144" s="253"/>
      <c r="P3144" s="253"/>
      <c r="Q3144" s="253"/>
      <c r="R3144" s="253"/>
      <c r="S3144" s="253"/>
      <c r="T3144" s="25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5" t="s">
        <v>268</v>
      </c>
      <c r="AU3144" s="255" t="s">
        <v>93</v>
      </c>
      <c r="AV3144" s="14" t="s">
        <v>82</v>
      </c>
      <c r="AW3144" s="14" t="s">
        <v>34</v>
      </c>
      <c r="AX3144" s="14" t="s">
        <v>74</v>
      </c>
      <c r="AY3144" s="255" t="s">
        <v>224</v>
      </c>
    </row>
    <row r="3145" s="13" customFormat="1">
      <c r="A3145" s="13"/>
      <c r="B3145" s="229"/>
      <c r="C3145" s="230"/>
      <c r="D3145" s="231" t="s">
        <v>268</v>
      </c>
      <c r="E3145" s="232" t="s">
        <v>19</v>
      </c>
      <c r="F3145" s="233" t="s">
        <v>3083</v>
      </c>
      <c r="G3145" s="230"/>
      <c r="H3145" s="234">
        <v>3.3199999999999998</v>
      </c>
      <c r="I3145" s="235"/>
      <c r="J3145" s="230"/>
      <c r="K3145" s="230"/>
      <c r="L3145" s="236"/>
      <c r="M3145" s="237"/>
      <c r="N3145" s="238"/>
      <c r="O3145" s="238"/>
      <c r="P3145" s="238"/>
      <c r="Q3145" s="238"/>
      <c r="R3145" s="238"/>
      <c r="S3145" s="238"/>
      <c r="T3145" s="239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0" t="s">
        <v>268</v>
      </c>
      <c r="AU3145" s="240" t="s">
        <v>93</v>
      </c>
      <c r="AV3145" s="13" t="s">
        <v>93</v>
      </c>
      <c r="AW3145" s="13" t="s">
        <v>34</v>
      </c>
      <c r="AX3145" s="13" t="s">
        <v>74</v>
      </c>
      <c r="AY3145" s="240" t="s">
        <v>224</v>
      </c>
    </row>
    <row r="3146" s="14" customFormat="1">
      <c r="A3146" s="14"/>
      <c r="B3146" s="246"/>
      <c r="C3146" s="247"/>
      <c r="D3146" s="231" t="s">
        <v>268</v>
      </c>
      <c r="E3146" s="248" t="s">
        <v>19</v>
      </c>
      <c r="F3146" s="249" t="s">
        <v>3084</v>
      </c>
      <c r="G3146" s="247"/>
      <c r="H3146" s="248" t="s">
        <v>19</v>
      </c>
      <c r="I3146" s="250"/>
      <c r="J3146" s="247"/>
      <c r="K3146" s="247"/>
      <c r="L3146" s="251"/>
      <c r="M3146" s="252"/>
      <c r="N3146" s="253"/>
      <c r="O3146" s="253"/>
      <c r="P3146" s="253"/>
      <c r="Q3146" s="253"/>
      <c r="R3146" s="253"/>
      <c r="S3146" s="253"/>
      <c r="T3146" s="25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5" t="s">
        <v>268</v>
      </c>
      <c r="AU3146" s="255" t="s">
        <v>93</v>
      </c>
      <c r="AV3146" s="14" t="s">
        <v>82</v>
      </c>
      <c r="AW3146" s="14" t="s">
        <v>34</v>
      </c>
      <c r="AX3146" s="14" t="s">
        <v>74</v>
      </c>
      <c r="AY3146" s="255" t="s">
        <v>224</v>
      </c>
    </row>
    <row r="3147" s="13" customFormat="1">
      <c r="A3147" s="13"/>
      <c r="B3147" s="229"/>
      <c r="C3147" s="230"/>
      <c r="D3147" s="231" t="s">
        <v>268</v>
      </c>
      <c r="E3147" s="232" t="s">
        <v>19</v>
      </c>
      <c r="F3147" s="233" t="s">
        <v>3085</v>
      </c>
      <c r="G3147" s="230"/>
      <c r="H3147" s="234">
        <v>6.9249999999999998</v>
      </c>
      <c r="I3147" s="235"/>
      <c r="J3147" s="230"/>
      <c r="K3147" s="230"/>
      <c r="L3147" s="236"/>
      <c r="M3147" s="237"/>
      <c r="N3147" s="238"/>
      <c r="O3147" s="238"/>
      <c r="P3147" s="238"/>
      <c r="Q3147" s="238"/>
      <c r="R3147" s="238"/>
      <c r="S3147" s="238"/>
      <c r="T3147" s="239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40" t="s">
        <v>268</v>
      </c>
      <c r="AU3147" s="240" t="s">
        <v>93</v>
      </c>
      <c r="AV3147" s="13" t="s">
        <v>93</v>
      </c>
      <c r="AW3147" s="13" t="s">
        <v>34</v>
      </c>
      <c r="AX3147" s="13" t="s">
        <v>74</v>
      </c>
      <c r="AY3147" s="240" t="s">
        <v>224</v>
      </c>
    </row>
    <row r="3148" s="16" customFormat="1">
      <c r="A3148" s="16"/>
      <c r="B3148" s="272"/>
      <c r="C3148" s="273"/>
      <c r="D3148" s="231" t="s">
        <v>268</v>
      </c>
      <c r="E3148" s="274" t="s">
        <v>19</v>
      </c>
      <c r="F3148" s="275" t="s">
        <v>351</v>
      </c>
      <c r="G3148" s="273"/>
      <c r="H3148" s="276">
        <v>10.244999999999999</v>
      </c>
      <c r="I3148" s="277"/>
      <c r="J3148" s="273"/>
      <c r="K3148" s="273"/>
      <c r="L3148" s="278"/>
      <c r="M3148" s="279"/>
      <c r="N3148" s="280"/>
      <c r="O3148" s="280"/>
      <c r="P3148" s="280"/>
      <c r="Q3148" s="280"/>
      <c r="R3148" s="280"/>
      <c r="S3148" s="280"/>
      <c r="T3148" s="281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T3148" s="282" t="s">
        <v>268</v>
      </c>
      <c r="AU3148" s="282" t="s">
        <v>93</v>
      </c>
      <c r="AV3148" s="16" t="s">
        <v>231</v>
      </c>
      <c r="AW3148" s="16" t="s">
        <v>34</v>
      </c>
      <c r="AX3148" s="16" t="s">
        <v>82</v>
      </c>
      <c r="AY3148" s="282" t="s">
        <v>224</v>
      </c>
    </row>
    <row r="3149" s="2" customFormat="1" ht="37.8" customHeight="1">
      <c r="A3149" s="41"/>
      <c r="B3149" s="42"/>
      <c r="C3149" s="286" t="s">
        <v>3086</v>
      </c>
      <c r="D3149" s="286" t="s">
        <v>572</v>
      </c>
      <c r="E3149" s="287" t="s">
        <v>3087</v>
      </c>
      <c r="F3149" s="288" t="s">
        <v>3088</v>
      </c>
      <c r="G3149" s="289" t="s">
        <v>266</v>
      </c>
      <c r="H3149" s="290">
        <v>680.76099999999997</v>
      </c>
      <c r="I3149" s="291"/>
      <c r="J3149" s="292">
        <f>ROUND(I3149*H3149,2)</f>
        <v>0</v>
      </c>
      <c r="K3149" s="288" t="s">
        <v>312</v>
      </c>
      <c r="L3149" s="293"/>
      <c r="M3149" s="294" t="s">
        <v>19</v>
      </c>
      <c r="N3149" s="295" t="s">
        <v>46</v>
      </c>
      <c r="O3149" s="87"/>
      <c r="P3149" s="225">
        <f>O3149*H3149</f>
        <v>0</v>
      </c>
      <c r="Q3149" s="225">
        <v>0.0035999999999999999</v>
      </c>
      <c r="R3149" s="225">
        <f>Q3149*H3149</f>
        <v>2.4507395999999999</v>
      </c>
      <c r="S3149" s="225">
        <v>0</v>
      </c>
      <c r="T3149" s="226">
        <f>S3149*H3149</f>
        <v>0</v>
      </c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R3149" s="227" t="s">
        <v>643</v>
      </c>
      <c r="AT3149" s="227" t="s">
        <v>572</v>
      </c>
      <c r="AU3149" s="227" t="s">
        <v>93</v>
      </c>
      <c r="AY3149" s="20" t="s">
        <v>224</v>
      </c>
      <c r="BE3149" s="228">
        <f>IF(N3149="základní",J3149,0)</f>
        <v>0</v>
      </c>
      <c r="BF3149" s="228">
        <f>IF(N3149="snížená",J3149,0)</f>
        <v>0</v>
      </c>
      <c r="BG3149" s="228">
        <f>IF(N3149="zákl. přenesená",J3149,0)</f>
        <v>0</v>
      </c>
      <c r="BH3149" s="228">
        <f>IF(N3149="sníž. přenesená",J3149,0)</f>
        <v>0</v>
      </c>
      <c r="BI3149" s="228">
        <f>IF(N3149="nulová",J3149,0)</f>
        <v>0</v>
      </c>
      <c r="BJ3149" s="20" t="s">
        <v>93</v>
      </c>
      <c r="BK3149" s="228">
        <f>ROUND(I3149*H3149,2)</f>
        <v>0</v>
      </c>
      <c r="BL3149" s="20" t="s">
        <v>544</v>
      </c>
      <c r="BM3149" s="227" t="s">
        <v>3089</v>
      </c>
    </row>
    <row r="3150" s="14" customFormat="1">
      <c r="A3150" s="14"/>
      <c r="B3150" s="246"/>
      <c r="C3150" s="247"/>
      <c r="D3150" s="231" t="s">
        <v>268</v>
      </c>
      <c r="E3150" s="248" t="s">
        <v>19</v>
      </c>
      <c r="F3150" s="249" t="s">
        <v>1906</v>
      </c>
      <c r="G3150" s="247"/>
      <c r="H3150" s="248" t="s">
        <v>19</v>
      </c>
      <c r="I3150" s="250"/>
      <c r="J3150" s="247"/>
      <c r="K3150" s="247"/>
      <c r="L3150" s="251"/>
      <c r="M3150" s="252"/>
      <c r="N3150" s="253"/>
      <c r="O3150" s="253"/>
      <c r="P3150" s="253"/>
      <c r="Q3150" s="253"/>
      <c r="R3150" s="253"/>
      <c r="S3150" s="253"/>
      <c r="T3150" s="25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5" t="s">
        <v>268</v>
      </c>
      <c r="AU3150" s="255" t="s">
        <v>93</v>
      </c>
      <c r="AV3150" s="14" t="s">
        <v>82</v>
      </c>
      <c r="AW3150" s="14" t="s">
        <v>34</v>
      </c>
      <c r="AX3150" s="14" t="s">
        <v>74</v>
      </c>
      <c r="AY3150" s="255" t="s">
        <v>224</v>
      </c>
    </row>
    <row r="3151" s="13" customFormat="1">
      <c r="A3151" s="13"/>
      <c r="B3151" s="229"/>
      <c r="C3151" s="230"/>
      <c r="D3151" s="231" t="s">
        <v>268</v>
      </c>
      <c r="E3151" s="232" t="s">
        <v>19</v>
      </c>
      <c r="F3151" s="233" t="s">
        <v>3090</v>
      </c>
      <c r="G3151" s="230"/>
      <c r="H3151" s="234">
        <v>42.930999999999997</v>
      </c>
      <c r="I3151" s="235"/>
      <c r="J3151" s="230"/>
      <c r="K3151" s="230"/>
      <c r="L3151" s="236"/>
      <c r="M3151" s="237"/>
      <c r="N3151" s="238"/>
      <c r="O3151" s="238"/>
      <c r="P3151" s="238"/>
      <c r="Q3151" s="238"/>
      <c r="R3151" s="238"/>
      <c r="S3151" s="238"/>
      <c r="T3151" s="239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40" t="s">
        <v>268</v>
      </c>
      <c r="AU3151" s="240" t="s">
        <v>93</v>
      </c>
      <c r="AV3151" s="13" t="s">
        <v>93</v>
      </c>
      <c r="AW3151" s="13" t="s">
        <v>34</v>
      </c>
      <c r="AX3151" s="13" t="s">
        <v>74</v>
      </c>
      <c r="AY3151" s="240" t="s">
        <v>224</v>
      </c>
    </row>
    <row r="3152" s="14" customFormat="1">
      <c r="A3152" s="14"/>
      <c r="B3152" s="246"/>
      <c r="C3152" s="247"/>
      <c r="D3152" s="231" t="s">
        <v>268</v>
      </c>
      <c r="E3152" s="248" t="s">
        <v>19</v>
      </c>
      <c r="F3152" s="249" t="s">
        <v>1925</v>
      </c>
      <c r="G3152" s="247"/>
      <c r="H3152" s="248" t="s">
        <v>19</v>
      </c>
      <c r="I3152" s="250"/>
      <c r="J3152" s="247"/>
      <c r="K3152" s="247"/>
      <c r="L3152" s="251"/>
      <c r="M3152" s="252"/>
      <c r="N3152" s="253"/>
      <c r="O3152" s="253"/>
      <c r="P3152" s="253"/>
      <c r="Q3152" s="253"/>
      <c r="R3152" s="253"/>
      <c r="S3152" s="253"/>
      <c r="T3152" s="25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5" t="s">
        <v>268</v>
      </c>
      <c r="AU3152" s="255" t="s">
        <v>93</v>
      </c>
      <c r="AV3152" s="14" t="s">
        <v>82</v>
      </c>
      <c r="AW3152" s="14" t="s">
        <v>34</v>
      </c>
      <c r="AX3152" s="14" t="s">
        <v>74</v>
      </c>
      <c r="AY3152" s="255" t="s">
        <v>224</v>
      </c>
    </row>
    <row r="3153" s="13" customFormat="1">
      <c r="A3153" s="13"/>
      <c r="B3153" s="229"/>
      <c r="C3153" s="230"/>
      <c r="D3153" s="231" t="s">
        <v>268</v>
      </c>
      <c r="E3153" s="232" t="s">
        <v>19</v>
      </c>
      <c r="F3153" s="233" t="s">
        <v>3091</v>
      </c>
      <c r="G3153" s="230"/>
      <c r="H3153" s="234">
        <v>92.236999999999995</v>
      </c>
      <c r="I3153" s="235"/>
      <c r="J3153" s="230"/>
      <c r="K3153" s="230"/>
      <c r="L3153" s="236"/>
      <c r="M3153" s="237"/>
      <c r="N3153" s="238"/>
      <c r="O3153" s="238"/>
      <c r="P3153" s="238"/>
      <c r="Q3153" s="238"/>
      <c r="R3153" s="238"/>
      <c r="S3153" s="238"/>
      <c r="T3153" s="23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0" t="s">
        <v>268</v>
      </c>
      <c r="AU3153" s="240" t="s">
        <v>93</v>
      </c>
      <c r="AV3153" s="13" t="s">
        <v>93</v>
      </c>
      <c r="AW3153" s="13" t="s">
        <v>34</v>
      </c>
      <c r="AX3153" s="13" t="s">
        <v>74</v>
      </c>
      <c r="AY3153" s="240" t="s">
        <v>224</v>
      </c>
    </row>
    <row r="3154" s="14" customFormat="1">
      <c r="A3154" s="14"/>
      <c r="B3154" s="246"/>
      <c r="C3154" s="247"/>
      <c r="D3154" s="231" t="s">
        <v>268</v>
      </c>
      <c r="E3154" s="248" t="s">
        <v>19</v>
      </c>
      <c r="F3154" s="249" t="s">
        <v>1927</v>
      </c>
      <c r="G3154" s="247"/>
      <c r="H3154" s="248" t="s">
        <v>19</v>
      </c>
      <c r="I3154" s="250"/>
      <c r="J3154" s="247"/>
      <c r="K3154" s="247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268</v>
      </c>
      <c r="AU3154" s="255" t="s">
        <v>93</v>
      </c>
      <c r="AV3154" s="14" t="s">
        <v>82</v>
      </c>
      <c r="AW3154" s="14" t="s">
        <v>34</v>
      </c>
      <c r="AX3154" s="14" t="s">
        <v>74</v>
      </c>
      <c r="AY3154" s="255" t="s">
        <v>224</v>
      </c>
    </row>
    <row r="3155" s="13" customFormat="1">
      <c r="A3155" s="13"/>
      <c r="B3155" s="229"/>
      <c r="C3155" s="230"/>
      <c r="D3155" s="231" t="s">
        <v>268</v>
      </c>
      <c r="E3155" s="232" t="s">
        <v>19</v>
      </c>
      <c r="F3155" s="233" t="s">
        <v>3092</v>
      </c>
      <c r="G3155" s="230"/>
      <c r="H3155" s="234">
        <v>545.59299999999996</v>
      </c>
      <c r="I3155" s="235"/>
      <c r="J3155" s="230"/>
      <c r="K3155" s="230"/>
      <c r="L3155" s="236"/>
      <c r="M3155" s="237"/>
      <c r="N3155" s="238"/>
      <c r="O3155" s="238"/>
      <c r="P3155" s="238"/>
      <c r="Q3155" s="238"/>
      <c r="R3155" s="238"/>
      <c r="S3155" s="238"/>
      <c r="T3155" s="239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0" t="s">
        <v>268</v>
      </c>
      <c r="AU3155" s="240" t="s">
        <v>93</v>
      </c>
      <c r="AV3155" s="13" t="s">
        <v>93</v>
      </c>
      <c r="AW3155" s="13" t="s">
        <v>34</v>
      </c>
      <c r="AX3155" s="13" t="s">
        <v>74</v>
      </c>
      <c r="AY3155" s="240" t="s">
        <v>224</v>
      </c>
    </row>
    <row r="3156" s="16" customFormat="1">
      <c r="A3156" s="16"/>
      <c r="B3156" s="272"/>
      <c r="C3156" s="273"/>
      <c r="D3156" s="231" t="s">
        <v>268</v>
      </c>
      <c r="E3156" s="274" t="s">
        <v>19</v>
      </c>
      <c r="F3156" s="275" t="s">
        <v>351</v>
      </c>
      <c r="G3156" s="273"/>
      <c r="H3156" s="276">
        <v>680.76099999999997</v>
      </c>
      <c r="I3156" s="277"/>
      <c r="J3156" s="273"/>
      <c r="K3156" s="273"/>
      <c r="L3156" s="278"/>
      <c r="M3156" s="279"/>
      <c r="N3156" s="280"/>
      <c r="O3156" s="280"/>
      <c r="P3156" s="280"/>
      <c r="Q3156" s="280"/>
      <c r="R3156" s="280"/>
      <c r="S3156" s="280"/>
      <c r="T3156" s="281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T3156" s="282" t="s">
        <v>268</v>
      </c>
      <c r="AU3156" s="282" t="s">
        <v>93</v>
      </c>
      <c r="AV3156" s="16" t="s">
        <v>231</v>
      </c>
      <c r="AW3156" s="16" t="s">
        <v>34</v>
      </c>
      <c r="AX3156" s="16" t="s">
        <v>82</v>
      </c>
      <c r="AY3156" s="282" t="s">
        <v>224</v>
      </c>
    </row>
    <row r="3157" s="2" customFormat="1" ht="44.25" customHeight="1">
      <c r="A3157" s="41"/>
      <c r="B3157" s="42"/>
      <c r="C3157" s="216" t="s">
        <v>3093</v>
      </c>
      <c r="D3157" s="216" t="s">
        <v>227</v>
      </c>
      <c r="E3157" s="217" t="s">
        <v>3094</v>
      </c>
      <c r="F3157" s="218" t="s">
        <v>3095</v>
      </c>
      <c r="G3157" s="219" t="s">
        <v>266</v>
      </c>
      <c r="H3157" s="220">
        <v>4302.0950000000003</v>
      </c>
      <c r="I3157" s="221"/>
      <c r="J3157" s="222">
        <f>ROUND(I3157*H3157,2)</f>
        <v>0</v>
      </c>
      <c r="K3157" s="218" t="s">
        <v>312</v>
      </c>
      <c r="L3157" s="47"/>
      <c r="M3157" s="223" t="s">
        <v>19</v>
      </c>
      <c r="N3157" s="224" t="s">
        <v>46</v>
      </c>
      <c r="O3157" s="87"/>
      <c r="P3157" s="225">
        <f>O3157*H3157</f>
        <v>0</v>
      </c>
      <c r="Q3157" s="225">
        <v>1.0000000000000001E-05</v>
      </c>
      <c r="R3157" s="225">
        <f>Q3157*H3157</f>
        <v>0.043020950000000009</v>
      </c>
      <c r="S3157" s="225">
        <v>0</v>
      </c>
      <c r="T3157" s="226">
        <f>S3157*H3157</f>
        <v>0</v>
      </c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R3157" s="227" t="s">
        <v>544</v>
      </c>
      <c r="AT3157" s="227" t="s">
        <v>227</v>
      </c>
      <c r="AU3157" s="227" t="s">
        <v>93</v>
      </c>
      <c r="AY3157" s="20" t="s">
        <v>224</v>
      </c>
      <c r="BE3157" s="228">
        <f>IF(N3157="základní",J3157,0)</f>
        <v>0</v>
      </c>
      <c r="BF3157" s="228">
        <f>IF(N3157="snížená",J3157,0)</f>
        <v>0</v>
      </c>
      <c r="BG3157" s="228">
        <f>IF(N3157="zákl. přenesená",J3157,0)</f>
        <v>0</v>
      </c>
      <c r="BH3157" s="228">
        <f>IF(N3157="sníž. přenesená",J3157,0)</f>
        <v>0</v>
      </c>
      <c r="BI3157" s="228">
        <f>IF(N3157="nulová",J3157,0)</f>
        <v>0</v>
      </c>
      <c r="BJ3157" s="20" t="s">
        <v>93</v>
      </c>
      <c r="BK3157" s="228">
        <f>ROUND(I3157*H3157,2)</f>
        <v>0</v>
      </c>
      <c r="BL3157" s="20" t="s">
        <v>544</v>
      </c>
      <c r="BM3157" s="227" t="s">
        <v>3096</v>
      </c>
    </row>
    <row r="3158" s="2" customFormat="1">
      <c r="A3158" s="41"/>
      <c r="B3158" s="42"/>
      <c r="C3158" s="43"/>
      <c r="D3158" s="267" t="s">
        <v>314</v>
      </c>
      <c r="E3158" s="43"/>
      <c r="F3158" s="268" t="s">
        <v>3097</v>
      </c>
      <c r="G3158" s="43"/>
      <c r="H3158" s="43"/>
      <c r="I3158" s="269"/>
      <c r="J3158" s="43"/>
      <c r="K3158" s="43"/>
      <c r="L3158" s="47"/>
      <c r="M3158" s="270"/>
      <c r="N3158" s="271"/>
      <c r="O3158" s="87"/>
      <c r="P3158" s="87"/>
      <c r="Q3158" s="87"/>
      <c r="R3158" s="87"/>
      <c r="S3158" s="87"/>
      <c r="T3158" s="88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T3158" s="20" t="s">
        <v>314</v>
      </c>
      <c r="AU3158" s="20" t="s">
        <v>93</v>
      </c>
    </row>
    <row r="3159" s="14" customFormat="1">
      <c r="A3159" s="14"/>
      <c r="B3159" s="246"/>
      <c r="C3159" s="247"/>
      <c r="D3159" s="231" t="s">
        <v>268</v>
      </c>
      <c r="E3159" s="248" t="s">
        <v>19</v>
      </c>
      <c r="F3159" s="249" t="s">
        <v>3098</v>
      </c>
      <c r="G3159" s="247"/>
      <c r="H3159" s="248" t="s">
        <v>19</v>
      </c>
      <c r="I3159" s="250"/>
      <c r="J3159" s="247"/>
      <c r="K3159" s="247"/>
      <c r="L3159" s="251"/>
      <c r="M3159" s="252"/>
      <c r="N3159" s="253"/>
      <c r="O3159" s="253"/>
      <c r="P3159" s="253"/>
      <c r="Q3159" s="253"/>
      <c r="R3159" s="253"/>
      <c r="S3159" s="253"/>
      <c r="T3159" s="25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5" t="s">
        <v>268</v>
      </c>
      <c r="AU3159" s="255" t="s">
        <v>93</v>
      </c>
      <c r="AV3159" s="14" t="s">
        <v>82</v>
      </c>
      <c r="AW3159" s="14" t="s">
        <v>34</v>
      </c>
      <c r="AX3159" s="14" t="s">
        <v>74</v>
      </c>
      <c r="AY3159" s="255" t="s">
        <v>224</v>
      </c>
    </row>
    <row r="3160" s="13" customFormat="1">
      <c r="A3160" s="13"/>
      <c r="B3160" s="229"/>
      <c r="C3160" s="230"/>
      <c r="D3160" s="231" t="s">
        <v>268</v>
      </c>
      <c r="E3160" s="232" t="s">
        <v>19</v>
      </c>
      <c r="F3160" s="233" t="s">
        <v>3099</v>
      </c>
      <c r="G3160" s="230"/>
      <c r="H3160" s="234">
        <v>16.937000000000001</v>
      </c>
      <c r="I3160" s="235"/>
      <c r="J3160" s="230"/>
      <c r="K3160" s="230"/>
      <c r="L3160" s="236"/>
      <c r="M3160" s="237"/>
      <c r="N3160" s="238"/>
      <c r="O3160" s="238"/>
      <c r="P3160" s="238"/>
      <c r="Q3160" s="238"/>
      <c r="R3160" s="238"/>
      <c r="S3160" s="238"/>
      <c r="T3160" s="239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0" t="s">
        <v>268</v>
      </c>
      <c r="AU3160" s="240" t="s">
        <v>93</v>
      </c>
      <c r="AV3160" s="13" t="s">
        <v>93</v>
      </c>
      <c r="AW3160" s="13" t="s">
        <v>34</v>
      </c>
      <c r="AX3160" s="13" t="s">
        <v>74</v>
      </c>
      <c r="AY3160" s="240" t="s">
        <v>224</v>
      </c>
    </row>
    <row r="3161" s="14" customFormat="1">
      <c r="A3161" s="14"/>
      <c r="B3161" s="246"/>
      <c r="C3161" s="247"/>
      <c r="D3161" s="231" t="s">
        <v>268</v>
      </c>
      <c r="E3161" s="248" t="s">
        <v>19</v>
      </c>
      <c r="F3161" s="249" t="s">
        <v>1833</v>
      </c>
      <c r="G3161" s="247"/>
      <c r="H3161" s="248" t="s">
        <v>19</v>
      </c>
      <c r="I3161" s="250"/>
      <c r="J3161" s="247"/>
      <c r="K3161" s="247"/>
      <c r="L3161" s="251"/>
      <c r="M3161" s="252"/>
      <c r="N3161" s="253"/>
      <c r="O3161" s="253"/>
      <c r="P3161" s="253"/>
      <c r="Q3161" s="253"/>
      <c r="R3161" s="253"/>
      <c r="S3161" s="253"/>
      <c r="T3161" s="25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5" t="s">
        <v>268</v>
      </c>
      <c r="AU3161" s="255" t="s">
        <v>93</v>
      </c>
      <c r="AV3161" s="14" t="s">
        <v>82</v>
      </c>
      <c r="AW3161" s="14" t="s">
        <v>34</v>
      </c>
      <c r="AX3161" s="14" t="s">
        <v>74</v>
      </c>
      <c r="AY3161" s="255" t="s">
        <v>224</v>
      </c>
    </row>
    <row r="3162" s="13" customFormat="1">
      <c r="A3162" s="13"/>
      <c r="B3162" s="229"/>
      <c r="C3162" s="230"/>
      <c r="D3162" s="231" t="s">
        <v>268</v>
      </c>
      <c r="E3162" s="232" t="s">
        <v>19</v>
      </c>
      <c r="F3162" s="233" t="s">
        <v>1834</v>
      </c>
      <c r="G3162" s="230"/>
      <c r="H3162" s="234">
        <v>357.60000000000002</v>
      </c>
      <c r="I3162" s="235"/>
      <c r="J3162" s="230"/>
      <c r="K3162" s="230"/>
      <c r="L3162" s="236"/>
      <c r="M3162" s="237"/>
      <c r="N3162" s="238"/>
      <c r="O3162" s="238"/>
      <c r="P3162" s="238"/>
      <c r="Q3162" s="238"/>
      <c r="R3162" s="238"/>
      <c r="S3162" s="238"/>
      <c r="T3162" s="239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0" t="s">
        <v>268</v>
      </c>
      <c r="AU3162" s="240" t="s">
        <v>93</v>
      </c>
      <c r="AV3162" s="13" t="s">
        <v>93</v>
      </c>
      <c r="AW3162" s="13" t="s">
        <v>34</v>
      </c>
      <c r="AX3162" s="13" t="s">
        <v>74</v>
      </c>
      <c r="AY3162" s="240" t="s">
        <v>224</v>
      </c>
    </row>
    <row r="3163" s="14" customFormat="1">
      <c r="A3163" s="14"/>
      <c r="B3163" s="246"/>
      <c r="C3163" s="247"/>
      <c r="D3163" s="231" t="s">
        <v>268</v>
      </c>
      <c r="E3163" s="248" t="s">
        <v>19</v>
      </c>
      <c r="F3163" s="249" t="s">
        <v>1835</v>
      </c>
      <c r="G3163" s="247"/>
      <c r="H3163" s="248" t="s">
        <v>19</v>
      </c>
      <c r="I3163" s="250"/>
      <c r="J3163" s="247"/>
      <c r="K3163" s="247"/>
      <c r="L3163" s="251"/>
      <c r="M3163" s="252"/>
      <c r="N3163" s="253"/>
      <c r="O3163" s="253"/>
      <c r="P3163" s="253"/>
      <c r="Q3163" s="253"/>
      <c r="R3163" s="253"/>
      <c r="S3163" s="253"/>
      <c r="T3163" s="25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5" t="s">
        <v>268</v>
      </c>
      <c r="AU3163" s="255" t="s">
        <v>93</v>
      </c>
      <c r="AV3163" s="14" t="s">
        <v>82</v>
      </c>
      <c r="AW3163" s="14" t="s">
        <v>34</v>
      </c>
      <c r="AX3163" s="14" t="s">
        <v>74</v>
      </c>
      <c r="AY3163" s="255" t="s">
        <v>224</v>
      </c>
    </row>
    <row r="3164" s="13" customFormat="1">
      <c r="A3164" s="13"/>
      <c r="B3164" s="229"/>
      <c r="C3164" s="230"/>
      <c r="D3164" s="231" t="s">
        <v>268</v>
      </c>
      <c r="E3164" s="232" t="s">
        <v>19</v>
      </c>
      <c r="F3164" s="233" t="s">
        <v>1836</v>
      </c>
      <c r="G3164" s="230"/>
      <c r="H3164" s="234">
        <v>2310.4000000000001</v>
      </c>
      <c r="I3164" s="235"/>
      <c r="J3164" s="230"/>
      <c r="K3164" s="230"/>
      <c r="L3164" s="236"/>
      <c r="M3164" s="237"/>
      <c r="N3164" s="238"/>
      <c r="O3164" s="238"/>
      <c r="P3164" s="238"/>
      <c r="Q3164" s="238"/>
      <c r="R3164" s="238"/>
      <c r="S3164" s="238"/>
      <c r="T3164" s="239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0" t="s">
        <v>268</v>
      </c>
      <c r="AU3164" s="240" t="s">
        <v>93</v>
      </c>
      <c r="AV3164" s="13" t="s">
        <v>93</v>
      </c>
      <c r="AW3164" s="13" t="s">
        <v>34</v>
      </c>
      <c r="AX3164" s="13" t="s">
        <v>74</v>
      </c>
      <c r="AY3164" s="240" t="s">
        <v>224</v>
      </c>
    </row>
    <row r="3165" s="14" customFormat="1">
      <c r="A3165" s="14"/>
      <c r="B3165" s="246"/>
      <c r="C3165" s="247"/>
      <c r="D3165" s="231" t="s">
        <v>268</v>
      </c>
      <c r="E3165" s="248" t="s">
        <v>19</v>
      </c>
      <c r="F3165" s="249" t="s">
        <v>1837</v>
      </c>
      <c r="G3165" s="247"/>
      <c r="H3165" s="248" t="s">
        <v>19</v>
      </c>
      <c r="I3165" s="250"/>
      <c r="J3165" s="247"/>
      <c r="K3165" s="247"/>
      <c r="L3165" s="251"/>
      <c r="M3165" s="252"/>
      <c r="N3165" s="253"/>
      <c r="O3165" s="253"/>
      <c r="P3165" s="253"/>
      <c r="Q3165" s="253"/>
      <c r="R3165" s="253"/>
      <c r="S3165" s="253"/>
      <c r="T3165" s="25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5" t="s">
        <v>268</v>
      </c>
      <c r="AU3165" s="255" t="s">
        <v>93</v>
      </c>
      <c r="AV3165" s="14" t="s">
        <v>82</v>
      </c>
      <c r="AW3165" s="14" t="s">
        <v>34</v>
      </c>
      <c r="AX3165" s="14" t="s">
        <v>74</v>
      </c>
      <c r="AY3165" s="255" t="s">
        <v>224</v>
      </c>
    </row>
    <row r="3166" s="13" customFormat="1">
      <c r="A3166" s="13"/>
      <c r="B3166" s="229"/>
      <c r="C3166" s="230"/>
      <c r="D3166" s="231" t="s">
        <v>268</v>
      </c>
      <c r="E3166" s="232" t="s">
        <v>19</v>
      </c>
      <c r="F3166" s="233" t="s">
        <v>1838</v>
      </c>
      <c r="G3166" s="230"/>
      <c r="H3166" s="234">
        <v>252.90000000000001</v>
      </c>
      <c r="I3166" s="235"/>
      <c r="J3166" s="230"/>
      <c r="K3166" s="230"/>
      <c r="L3166" s="236"/>
      <c r="M3166" s="237"/>
      <c r="N3166" s="238"/>
      <c r="O3166" s="238"/>
      <c r="P3166" s="238"/>
      <c r="Q3166" s="238"/>
      <c r="R3166" s="238"/>
      <c r="S3166" s="238"/>
      <c r="T3166" s="239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0" t="s">
        <v>268</v>
      </c>
      <c r="AU3166" s="240" t="s">
        <v>93</v>
      </c>
      <c r="AV3166" s="13" t="s">
        <v>93</v>
      </c>
      <c r="AW3166" s="13" t="s">
        <v>34</v>
      </c>
      <c r="AX3166" s="13" t="s">
        <v>74</v>
      </c>
      <c r="AY3166" s="240" t="s">
        <v>224</v>
      </c>
    </row>
    <row r="3167" s="14" customFormat="1">
      <c r="A3167" s="14"/>
      <c r="B3167" s="246"/>
      <c r="C3167" s="247"/>
      <c r="D3167" s="231" t="s">
        <v>268</v>
      </c>
      <c r="E3167" s="248" t="s">
        <v>19</v>
      </c>
      <c r="F3167" s="249" t="s">
        <v>1839</v>
      </c>
      <c r="G3167" s="247"/>
      <c r="H3167" s="248" t="s">
        <v>19</v>
      </c>
      <c r="I3167" s="250"/>
      <c r="J3167" s="247"/>
      <c r="K3167" s="247"/>
      <c r="L3167" s="251"/>
      <c r="M3167" s="252"/>
      <c r="N3167" s="253"/>
      <c r="O3167" s="253"/>
      <c r="P3167" s="253"/>
      <c r="Q3167" s="253"/>
      <c r="R3167" s="253"/>
      <c r="S3167" s="253"/>
      <c r="T3167" s="25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5" t="s">
        <v>268</v>
      </c>
      <c r="AU3167" s="255" t="s">
        <v>93</v>
      </c>
      <c r="AV3167" s="14" t="s">
        <v>82</v>
      </c>
      <c r="AW3167" s="14" t="s">
        <v>34</v>
      </c>
      <c r="AX3167" s="14" t="s">
        <v>74</v>
      </c>
      <c r="AY3167" s="255" t="s">
        <v>224</v>
      </c>
    </row>
    <row r="3168" s="13" customFormat="1">
      <c r="A3168" s="13"/>
      <c r="B3168" s="229"/>
      <c r="C3168" s="230"/>
      <c r="D3168" s="231" t="s">
        <v>268</v>
      </c>
      <c r="E3168" s="232" t="s">
        <v>19</v>
      </c>
      <c r="F3168" s="233" t="s">
        <v>1840</v>
      </c>
      <c r="G3168" s="230"/>
      <c r="H3168" s="234">
        <v>138.69999999999999</v>
      </c>
      <c r="I3168" s="235"/>
      <c r="J3168" s="230"/>
      <c r="K3168" s="230"/>
      <c r="L3168" s="236"/>
      <c r="M3168" s="237"/>
      <c r="N3168" s="238"/>
      <c r="O3168" s="238"/>
      <c r="P3168" s="238"/>
      <c r="Q3168" s="238"/>
      <c r="R3168" s="238"/>
      <c r="S3168" s="238"/>
      <c r="T3168" s="239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0" t="s">
        <v>268</v>
      </c>
      <c r="AU3168" s="240" t="s">
        <v>93</v>
      </c>
      <c r="AV3168" s="13" t="s">
        <v>93</v>
      </c>
      <c r="AW3168" s="13" t="s">
        <v>34</v>
      </c>
      <c r="AX3168" s="13" t="s">
        <v>74</v>
      </c>
      <c r="AY3168" s="240" t="s">
        <v>224</v>
      </c>
    </row>
    <row r="3169" s="14" customFormat="1">
      <c r="A3169" s="14"/>
      <c r="B3169" s="246"/>
      <c r="C3169" s="247"/>
      <c r="D3169" s="231" t="s">
        <v>268</v>
      </c>
      <c r="E3169" s="248" t="s">
        <v>19</v>
      </c>
      <c r="F3169" s="249" t="s">
        <v>1841</v>
      </c>
      <c r="G3169" s="247"/>
      <c r="H3169" s="248" t="s">
        <v>19</v>
      </c>
      <c r="I3169" s="250"/>
      <c r="J3169" s="247"/>
      <c r="K3169" s="247"/>
      <c r="L3169" s="251"/>
      <c r="M3169" s="252"/>
      <c r="N3169" s="253"/>
      <c r="O3169" s="253"/>
      <c r="P3169" s="253"/>
      <c r="Q3169" s="253"/>
      <c r="R3169" s="253"/>
      <c r="S3169" s="253"/>
      <c r="T3169" s="25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5" t="s">
        <v>268</v>
      </c>
      <c r="AU3169" s="255" t="s">
        <v>93</v>
      </c>
      <c r="AV3169" s="14" t="s">
        <v>82</v>
      </c>
      <c r="AW3169" s="14" t="s">
        <v>34</v>
      </c>
      <c r="AX3169" s="14" t="s">
        <v>74</v>
      </c>
      <c r="AY3169" s="255" t="s">
        <v>224</v>
      </c>
    </row>
    <row r="3170" s="13" customFormat="1">
      <c r="A3170" s="13"/>
      <c r="B3170" s="229"/>
      <c r="C3170" s="230"/>
      <c r="D3170" s="231" t="s">
        <v>268</v>
      </c>
      <c r="E3170" s="232" t="s">
        <v>19</v>
      </c>
      <c r="F3170" s="233" t="s">
        <v>1842</v>
      </c>
      <c r="G3170" s="230"/>
      <c r="H3170" s="234">
        <v>534.79999999999995</v>
      </c>
      <c r="I3170" s="235"/>
      <c r="J3170" s="230"/>
      <c r="K3170" s="230"/>
      <c r="L3170" s="236"/>
      <c r="M3170" s="237"/>
      <c r="N3170" s="238"/>
      <c r="O3170" s="238"/>
      <c r="P3170" s="238"/>
      <c r="Q3170" s="238"/>
      <c r="R3170" s="238"/>
      <c r="S3170" s="238"/>
      <c r="T3170" s="239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0" t="s">
        <v>268</v>
      </c>
      <c r="AU3170" s="240" t="s">
        <v>93</v>
      </c>
      <c r="AV3170" s="13" t="s">
        <v>93</v>
      </c>
      <c r="AW3170" s="13" t="s">
        <v>34</v>
      </c>
      <c r="AX3170" s="13" t="s">
        <v>74</v>
      </c>
      <c r="AY3170" s="240" t="s">
        <v>224</v>
      </c>
    </row>
    <row r="3171" s="14" customFormat="1">
      <c r="A3171" s="14"/>
      <c r="B3171" s="246"/>
      <c r="C3171" s="247"/>
      <c r="D3171" s="231" t="s">
        <v>268</v>
      </c>
      <c r="E3171" s="248" t="s">
        <v>19</v>
      </c>
      <c r="F3171" s="249" t="s">
        <v>1843</v>
      </c>
      <c r="G3171" s="247"/>
      <c r="H3171" s="248" t="s">
        <v>19</v>
      </c>
      <c r="I3171" s="250"/>
      <c r="J3171" s="247"/>
      <c r="K3171" s="247"/>
      <c r="L3171" s="251"/>
      <c r="M3171" s="252"/>
      <c r="N3171" s="253"/>
      <c r="O3171" s="253"/>
      <c r="P3171" s="253"/>
      <c r="Q3171" s="253"/>
      <c r="R3171" s="253"/>
      <c r="S3171" s="253"/>
      <c r="T3171" s="25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5" t="s">
        <v>268</v>
      </c>
      <c r="AU3171" s="255" t="s">
        <v>93</v>
      </c>
      <c r="AV3171" s="14" t="s">
        <v>82</v>
      </c>
      <c r="AW3171" s="14" t="s">
        <v>34</v>
      </c>
      <c r="AX3171" s="14" t="s">
        <v>74</v>
      </c>
      <c r="AY3171" s="255" t="s">
        <v>224</v>
      </c>
    </row>
    <row r="3172" s="13" customFormat="1">
      <c r="A3172" s="13"/>
      <c r="B3172" s="229"/>
      <c r="C3172" s="230"/>
      <c r="D3172" s="231" t="s">
        <v>268</v>
      </c>
      <c r="E3172" s="232" t="s">
        <v>19</v>
      </c>
      <c r="F3172" s="233" t="s">
        <v>1844</v>
      </c>
      <c r="G3172" s="230"/>
      <c r="H3172" s="234">
        <v>119.8</v>
      </c>
      <c r="I3172" s="235"/>
      <c r="J3172" s="230"/>
      <c r="K3172" s="230"/>
      <c r="L3172" s="236"/>
      <c r="M3172" s="237"/>
      <c r="N3172" s="238"/>
      <c r="O3172" s="238"/>
      <c r="P3172" s="238"/>
      <c r="Q3172" s="238"/>
      <c r="R3172" s="238"/>
      <c r="S3172" s="238"/>
      <c r="T3172" s="239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40" t="s">
        <v>268</v>
      </c>
      <c r="AU3172" s="240" t="s">
        <v>93</v>
      </c>
      <c r="AV3172" s="13" t="s">
        <v>93</v>
      </c>
      <c r="AW3172" s="13" t="s">
        <v>34</v>
      </c>
      <c r="AX3172" s="13" t="s">
        <v>74</v>
      </c>
      <c r="AY3172" s="240" t="s">
        <v>224</v>
      </c>
    </row>
    <row r="3173" s="14" customFormat="1">
      <c r="A3173" s="14"/>
      <c r="B3173" s="246"/>
      <c r="C3173" s="247"/>
      <c r="D3173" s="231" t="s">
        <v>268</v>
      </c>
      <c r="E3173" s="248" t="s">
        <v>19</v>
      </c>
      <c r="F3173" s="249" t="s">
        <v>1845</v>
      </c>
      <c r="G3173" s="247"/>
      <c r="H3173" s="248" t="s">
        <v>19</v>
      </c>
      <c r="I3173" s="250"/>
      <c r="J3173" s="247"/>
      <c r="K3173" s="247"/>
      <c r="L3173" s="251"/>
      <c r="M3173" s="252"/>
      <c r="N3173" s="253"/>
      <c r="O3173" s="253"/>
      <c r="P3173" s="253"/>
      <c r="Q3173" s="253"/>
      <c r="R3173" s="253"/>
      <c r="S3173" s="253"/>
      <c r="T3173" s="25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5" t="s">
        <v>268</v>
      </c>
      <c r="AU3173" s="255" t="s">
        <v>93</v>
      </c>
      <c r="AV3173" s="14" t="s">
        <v>82</v>
      </c>
      <c r="AW3173" s="14" t="s">
        <v>34</v>
      </c>
      <c r="AX3173" s="14" t="s">
        <v>74</v>
      </c>
      <c r="AY3173" s="255" t="s">
        <v>224</v>
      </c>
    </row>
    <row r="3174" s="13" customFormat="1">
      <c r="A3174" s="13"/>
      <c r="B3174" s="229"/>
      <c r="C3174" s="230"/>
      <c r="D3174" s="231" t="s">
        <v>268</v>
      </c>
      <c r="E3174" s="232" t="s">
        <v>19</v>
      </c>
      <c r="F3174" s="233" t="s">
        <v>1846</v>
      </c>
      <c r="G3174" s="230"/>
      <c r="H3174" s="234">
        <v>133.19999999999999</v>
      </c>
      <c r="I3174" s="235"/>
      <c r="J3174" s="230"/>
      <c r="K3174" s="230"/>
      <c r="L3174" s="236"/>
      <c r="M3174" s="237"/>
      <c r="N3174" s="238"/>
      <c r="O3174" s="238"/>
      <c r="P3174" s="238"/>
      <c r="Q3174" s="238"/>
      <c r="R3174" s="238"/>
      <c r="S3174" s="238"/>
      <c r="T3174" s="239"/>
      <c r="U3174" s="13"/>
      <c r="V3174" s="13"/>
      <c r="W3174" s="13"/>
      <c r="X3174" s="13"/>
      <c r="Y3174" s="13"/>
      <c r="Z3174" s="13"/>
      <c r="AA3174" s="13"/>
      <c r="AB3174" s="13"/>
      <c r="AC3174" s="13"/>
      <c r="AD3174" s="13"/>
      <c r="AE3174" s="13"/>
      <c r="AT3174" s="240" t="s">
        <v>268</v>
      </c>
      <c r="AU3174" s="240" t="s">
        <v>93</v>
      </c>
      <c r="AV3174" s="13" t="s">
        <v>93</v>
      </c>
      <c r="AW3174" s="13" t="s">
        <v>34</v>
      </c>
      <c r="AX3174" s="13" t="s">
        <v>74</v>
      </c>
      <c r="AY3174" s="240" t="s">
        <v>224</v>
      </c>
    </row>
    <row r="3175" s="14" customFormat="1">
      <c r="A3175" s="14"/>
      <c r="B3175" s="246"/>
      <c r="C3175" s="247"/>
      <c r="D3175" s="231" t="s">
        <v>268</v>
      </c>
      <c r="E3175" s="248" t="s">
        <v>19</v>
      </c>
      <c r="F3175" s="249" t="s">
        <v>1847</v>
      </c>
      <c r="G3175" s="247"/>
      <c r="H3175" s="248" t="s">
        <v>19</v>
      </c>
      <c r="I3175" s="250"/>
      <c r="J3175" s="247"/>
      <c r="K3175" s="247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268</v>
      </c>
      <c r="AU3175" s="255" t="s">
        <v>93</v>
      </c>
      <c r="AV3175" s="14" t="s">
        <v>82</v>
      </c>
      <c r="AW3175" s="14" t="s">
        <v>34</v>
      </c>
      <c r="AX3175" s="14" t="s">
        <v>74</v>
      </c>
      <c r="AY3175" s="255" t="s">
        <v>224</v>
      </c>
    </row>
    <row r="3176" s="13" customFormat="1">
      <c r="A3176" s="13"/>
      <c r="B3176" s="229"/>
      <c r="C3176" s="230"/>
      <c r="D3176" s="231" t="s">
        <v>268</v>
      </c>
      <c r="E3176" s="232" t="s">
        <v>19</v>
      </c>
      <c r="F3176" s="233" t="s">
        <v>1848</v>
      </c>
      <c r="G3176" s="230"/>
      <c r="H3176" s="234">
        <v>319</v>
      </c>
      <c r="I3176" s="235"/>
      <c r="J3176" s="230"/>
      <c r="K3176" s="230"/>
      <c r="L3176" s="236"/>
      <c r="M3176" s="237"/>
      <c r="N3176" s="238"/>
      <c r="O3176" s="238"/>
      <c r="P3176" s="238"/>
      <c r="Q3176" s="238"/>
      <c r="R3176" s="238"/>
      <c r="S3176" s="238"/>
      <c r="T3176" s="239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0" t="s">
        <v>268</v>
      </c>
      <c r="AU3176" s="240" t="s">
        <v>93</v>
      </c>
      <c r="AV3176" s="13" t="s">
        <v>93</v>
      </c>
      <c r="AW3176" s="13" t="s">
        <v>34</v>
      </c>
      <c r="AX3176" s="13" t="s">
        <v>74</v>
      </c>
      <c r="AY3176" s="240" t="s">
        <v>224</v>
      </c>
    </row>
    <row r="3177" s="14" customFormat="1">
      <c r="A3177" s="14"/>
      <c r="B3177" s="246"/>
      <c r="C3177" s="247"/>
      <c r="D3177" s="231" t="s">
        <v>268</v>
      </c>
      <c r="E3177" s="248" t="s">
        <v>19</v>
      </c>
      <c r="F3177" s="249" t="s">
        <v>1849</v>
      </c>
      <c r="G3177" s="247"/>
      <c r="H3177" s="248" t="s">
        <v>19</v>
      </c>
      <c r="I3177" s="250"/>
      <c r="J3177" s="247"/>
      <c r="K3177" s="247"/>
      <c r="L3177" s="251"/>
      <c r="M3177" s="252"/>
      <c r="N3177" s="253"/>
      <c r="O3177" s="253"/>
      <c r="P3177" s="253"/>
      <c r="Q3177" s="253"/>
      <c r="R3177" s="253"/>
      <c r="S3177" s="253"/>
      <c r="T3177" s="25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5" t="s">
        <v>268</v>
      </c>
      <c r="AU3177" s="255" t="s">
        <v>93</v>
      </c>
      <c r="AV3177" s="14" t="s">
        <v>82</v>
      </c>
      <c r="AW3177" s="14" t="s">
        <v>34</v>
      </c>
      <c r="AX3177" s="14" t="s">
        <v>74</v>
      </c>
      <c r="AY3177" s="255" t="s">
        <v>224</v>
      </c>
    </row>
    <row r="3178" s="13" customFormat="1">
      <c r="A3178" s="13"/>
      <c r="B3178" s="229"/>
      <c r="C3178" s="230"/>
      <c r="D3178" s="231" t="s">
        <v>268</v>
      </c>
      <c r="E3178" s="232" t="s">
        <v>19</v>
      </c>
      <c r="F3178" s="233" t="s">
        <v>1850</v>
      </c>
      <c r="G3178" s="230"/>
      <c r="H3178" s="234">
        <v>3.7000000000000002</v>
      </c>
      <c r="I3178" s="235"/>
      <c r="J3178" s="230"/>
      <c r="K3178" s="230"/>
      <c r="L3178" s="236"/>
      <c r="M3178" s="237"/>
      <c r="N3178" s="238"/>
      <c r="O3178" s="238"/>
      <c r="P3178" s="238"/>
      <c r="Q3178" s="238"/>
      <c r="R3178" s="238"/>
      <c r="S3178" s="238"/>
      <c r="T3178" s="239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0" t="s">
        <v>268</v>
      </c>
      <c r="AU3178" s="240" t="s">
        <v>93</v>
      </c>
      <c r="AV3178" s="13" t="s">
        <v>93</v>
      </c>
      <c r="AW3178" s="13" t="s">
        <v>34</v>
      </c>
      <c r="AX3178" s="13" t="s">
        <v>74</v>
      </c>
      <c r="AY3178" s="240" t="s">
        <v>224</v>
      </c>
    </row>
    <row r="3179" s="14" customFormat="1">
      <c r="A3179" s="14"/>
      <c r="B3179" s="246"/>
      <c r="C3179" s="247"/>
      <c r="D3179" s="231" t="s">
        <v>268</v>
      </c>
      <c r="E3179" s="248" t="s">
        <v>19</v>
      </c>
      <c r="F3179" s="249" t="s">
        <v>1851</v>
      </c>
      <c r="G3179" s="247"/>
      <c r="H3179" s="248" t="s">
        <v>19</v>
      </c>
      <c r="I3179" s="250"/>
      <c r="J3179" s="247"/>
      <c r="K3179" s="247"/>
      <c r="L3179" s="251"/>
      <c r="M3179" s="252"/>
      <c r="N3179" s="253"/>
      <c r="O3179" s="253"/>
      <c r="P3179" s="253"/>
      <c r="Q3179" s="253"/>
      <c r="R3179" s="253"/>
      <c r="S3179" s="253"/>
      <c r="T3179" s="25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5" t="s">
        <v>268</v>
      </c>
      <c r="AU3179" s="255" t="s">
        <v>93</v>
      </c>
      <c r="AV3179" s="14" t="s">
        <v>82</v>
      </c>
      <c r="AW3179" s="14" t="s">
        <v>34</v>
      </c>
      <c r="AX3179" s="14" t="s">
        <v>74</v>
      </c>
      <c r="AY3179" s="255" t="s">
        <v>224</v>
      </c>
    </row>
    <row r="3180" s="13" customFormat="1">
      <c r="A3180" s="13"/>
      <c r="B3180" s="229"/>
      <c r="C3180" s="230"/>
      <c r="D3180" s="231" t="s">
        <v>268</v>
      </c>
      <c r="E3180" s="232" t="s">
        <v>19</v>
      </c>
      <c r="F3180" s="233" t="s">
        <v>1852</v>
      </c>
      <c r="G3180" s="230"/>
      <c r="H3180" s="234">
        <v>18.800000000000001</v>
      </c>
      <c r="I3180" s="235"/>
      <c r="J3180" s="230"/>
      <c r="K3180" s="230"/>
      <c r="L3180" s="236"/>
      <c r="M3180" s="237"/>
      <c r="N3180" s="238"/>
      <c r="O3180" s="238"/>
      <c r="P3180" s="238"/>
      <c r="Q3180" s="238"/>
      <c r="R3180" s="238"/>
      <c r="S3180" s="238"/>
      <c r="T3180" s="239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0" t="s">
        <v>268</v>
      </c>
      <c r="AU3180" s="240" t="s">
        <v>93</v>
      </c>
      <c r="AV3180" s="13" t="s">
        <v>93</v>
      </c>
      <c r="AW3180" s="13" t="s">
        <v>34</v>
      </c>
      <c r="AX3180" s="13" t="s">
        <v>74</v>
      </c>
      <c r="AY3180" s="240" t="s">
        <v>224</v>
      </c>
    </row>
    <row r="3181" s="14" customFormat="1">
      <c r="A3181" s="14"/>
      <c r="B3181" s="246"/>
      <c r="C3181" s="247"/>
      <c r="D3181" s="231" t="s">
        <v>268</v>
      </c>
      <c r="E3181" s="248" t="s">
        <v>19</v>
      </c>
      <c r="F3181" s="249" t="s">
        <v>1853</v>
      </c>
      <c r="G3181" s="247"/>
      <c r="H3181" s="248" t="s">
        <v>19</v>
      </c>
      <c r="I3181" s="250"/>
      <c r="J3181" s="247"/>
      <c r="K3181" s="247"/>
      <c r="L3181" s="251"/>
      <c r="M3181" s="252"/>
      <c r="N3181" s="253"/>
      <c r="O3181" s="253"/>
      <c r="P3181" s="253"/>
      <c r="Q3181" s="253"/>
      <c r="R3181" s="253"/>
      <c r="S3181" s="253"/>
      <c r="T3181" s="25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5" t="s">
        <v>268</v>
      </c>
      <c r="AU3181" s="255" t="s">
        <v>93</v>
      </c>
      <c r="AV3181" s="14" t="s">
        <v>82</v>
      </c>
      <c r="AW3181" s="14" t="s">
        <v>34</v>
      </c>
      <c r="AX3181" s="14" t="s">
        <v>74</v>
      </c>
      <c r="AY3181" s="255" t="s">
        <v>224</v>
      </c>
    </row>
    <row r="3182" s="13" customFormat="1">
      <c r="A3182" s="13"/>
      <c r="B3182" s="229"/>
      <c r="C3182" s="230"/>
      <c r="D3182" s="231" t="s">
        <v>268</v>
      </c>
      <c r="E3182" s="232" t="s">
        <v>19</v>
      </c>
      <c r="F3182" s="233" t="s">
        <v>1854</v>
      </c>
      <c r="G3182" s="230"/>
      <c r="H3182" s="234">
        <v>52.558</v>
      </c>
      <c r="I3182" s="235"/>
      <c r="J3182" s="230"/>
      <c r="K3182" s="230"/>
      <c r="L3182" s="236"/>
      <c r="M3182" s="237"/>
      <c r="N3182" s="238"/>
      <c r="O3182" s="238"/>
      <c r="P3182" s="238"/>
      <c r="Q3182" s="238"/>
      <c r="R3182" s="238"/>
      <c r="S3182" s="238"/>
      <c r="T3182" s="239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0" t="s">
        <v>268</v>
      </c>
      <c r="AU3182" s="240" t="s">
        <v>93</v>
      </c>
      <c r="AV3182" s="13" t="s">
        <v>93</v>
      </c>
      <c r="AW3182" s="13" t="s">
        <v>34</v>
      </c>
      <c r="AX3182" s="13" t="s">
        <v>74</v>
      </c>
      <c r="AY3182" s="240" t="s">
        <v>224</v>
      </c>
    </row>
    <row r="3183" s="14" customFormat="1">
      <c r="A3183" s="14"/>
      <c r="B3183" s="246"/>
      <c r="C3183" s="247"/>
      <c r="D3183" s="231" t="s">
        <v>268</v>
      </c>
      <c r="E3183" s="248" t="s">
        <v>19</v>
      </c>
      <c r="F3183" s="249" t="s">
        <v>1855</v>
      </c>
      <c r="G3183" s="247"/>
      <c r="H3183" s="248" t="s">
        <v>19</v>
      </c>
      <c r="I3183" s="250"/>
      <c r="J3183" s="247"/>
      <c r="K3183" s="247"/>
      <c r="L3183" s="251"/>
      <c r="M3183" s="252"/>
      <c r="N3183" s="253"/>
      <c r="O3183" s="253"/>
      <c r="P3183" s="253"/>
      <c r="Q3183" s="253"/>
      <c r="R3183" s="253"/>
      <c r="S3183" s="253"/>
      <c r="T3183" s="25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5" t="s">
        <v>268</v>
      </c>
      <c r="AU3183" s="255" t="s">
        <v>93</v>
      </c>
      <c r="AV3183" s="14" t="s">
        <v>82</v>
      </c>
      <c r="AW3183" s="14" t="s">
        <v>34</v>
      </c>
      <c r="AX3183" s="14" t="s">
        <v>74</v>
      </c>
      <c r="AY3183" s="255" t="s">
        <v>224</v>
      </c>
    </row>
    <row r="3184" s="13" customFormat="1">
      <c r="A3184" s="13"/>
      <c r="B3184" s="229"/>
      <c r="C3184" s="230"/>
      <c r="D3184" s="231" t="s">
        <v>268</v>
      </c>
      <c r="E3184" s="232" t="s">
        <v>19</v>
      </c>
      <c r="F3184" s="233" t="s">
        <v>1856</v>
      </c>
      <c r="G3184" s="230"/>
      <c r="H3184" s="234">
        <v>43.700000000000003</v>
      </c>
      <c r="I3184" s="235"/>
      <c r="J3184" s="230"/>
      <c r="K3184" s="230"/>
      <c r="L3184" s="236"/>
      <c r="M3184" s="237"/>
      <c r="N3184" s="238"/>
      <c r="O3184" s="238"/>
      <c r="P3184" s="238"/>
      <c r="Q3184" s="238"/>
      <c r="R3184" s="238"/>
      <c r="S3184" s="238"/>
      <c r="T3184" s="239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0" t="s">
        <v>268</v>
      </c>
      <c r="AU3184" s="240" t="s">
        <v>93</v>
      </c>
      <c r="AV3184" s="13" t="s">
        <v>93</v>
      </c>
      <c r="AW3184" s="13" t="s">
        <v>34</v>
      </c>
      <c r="AX3184" s="13" t="s">
        <v>74</v>
      </c>
      <c r="AY3184" s="240" t="s">
        <v>224</v>
      </c>
    </row>
    <row r="3185" s="16" customFormat="1">
      <c r="A3185" s="16"/>
      <c r="B3185" s="272"/>
      <c r="C3185" s="273"/>
      <c r="D3185" s="231" t="s">
        <v>268</v>
      </c>
      <c r="E3185" s="274" t="s">
        <v>19</v>
      </c>
      <c r="F3185" s="275" t="s">
        <v>351</v>
      </c>
      <c r="G3185" s="273"/>
      <c r="H3185" s="276">
        <v>4302.0950000000003</v>
      </c>
      <c r="I3185" s="277"/>
      <c r="J3185" s="273"/>
      <c r="K3185" s="273"/>
      <c r="L3185" s="278"/>
      <c r="M3185" s="279"/>
      <c r="N3185" s="280"/>
      <c r="O3185" s="280"/>
      <c r="P3185" s="280"/>
      <c r="Q3185" s="280"/>
      <c r="R3185" s="280"/>
      <c r="S3185" s="280"/>
      <c r="T3185" s="281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T3185" s="282" t="s">
        <v>268</v>
      </c>
      <c r="AU3185" s="282" t="s">
        <v>93</v>
      </c>
      <c r="AV3185" s="16" t="s">
        <v>231</v>
      </c>
      <c r="AW3185" s="16" t="s">
        <v>34</v>
      </c>
      <c r="AX3185" s="16" t="s">
        <v>82</v>
      </c>
      <c r="AY3185" s="282" t="s">
        <v>224</v>
      </c>
    </row>
    <row r="3186" s="2" customFormat="1" ht="16.5" customHeight="1">
      <c r="A3186" s="41"/>
      <c r="B3186" s="42"/>
      <c r="C3186" s="286" t="s">
        <v>3100</v>
      </c>
      <c r="D3186" s="286" t="s">
        <v>572</v>
      </c>
      <c r="E3186" s="287" t="s">
        <v>3101</v>
      </c>
      <c r="F3186" s="288" t="s">
        <v>3102</v>
      </c>
      <c r="G3186" s="289" t="s">
        <v>266</v>
      </c>
      <c r="H3186" s="290">
        <v>4947.4089999999997</v>
      </c>
      <c r="I3186" s="291"/>
      <c r="J3186" s="292">
        <f>ROUND(I3186*H3186,2)</f>
        <v>0</v>
      </c>
      <c r="K3186" s="288" t="s">
        <v>312</v>
      </c>
      <c r="L3186" s="293"/>
      <c r="M3186" s="294" t="s">
        <v>19</v>
      </c>
      <c r="N3186" s="295" t="s">
        <v>46</v>
      </c>
      <c r="O3186" s="87"/>
      <c r="P3186" s="225">
        <f>O3186*H3186</f>
        <v>0</v>
      </c>
      <c r="Q3186" s="225">
        <v>0.00040000000000000002</v>
      </c>
      <c r="R3186" s="225">
        <f>Q3186*H3186</f>
        <v>1.9789635999999999</v>
      </c>
      <c r="S3186" s="225">
        <v>0</v>
      </c>
      <c r="T3186" s="226">
        <f>S3186*H3186</f>
        <v>0</v>
      </c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R3186" s="227" t="s">
        <v>643</v>
      </c>
      <c r="AT3186" s="227" t="s">
        <v>572</v>
      </c>
      <c r="AU3186" s="227" t="s">
        <v>93</v>
      </c>
      <c r="AY3186" s="20" t="s">
        <v>224</v>
      </c>
      <c r="BE3186" s="228">
        <f>IF(N3186="základní",J3186,0)</f>
        <v>0</v>
      </c>
      <c r="BF3186" s="228">
        <f>IF(N3186="snížená",J3186,0)</f>
        <v>0</v>
      </c>
      <c r="BG3186" s="228">
        <f>IF(N3186="zákl. přenesená",J3186,0)</f>
        <v>0</v>
      </c>
      <c r="BH3186" s="228">
        <f>IF(N3186="sníž. přenesená",J3186,0)</f>
        <v>0</v>
      </c>
      <c r="BI3186" s="228">
        <f>IF(N3186="nulová",J3186,0)</f>
        <v>0</v>
      </c>
      <c r="BJ3186" s="20" t="s">
        <v>93</v>
      </c>
      <c r="BK3186" s="228">
        <f>ROUND(I3186*H3186,2)</f>
        <v>0</v>
      </c>
      <c r="BL3186" s="20" t="s">
        <v>544</v>
      </c>
      <c r="BM3186" s="227" t="s">
        <v>3103</v>
      </c>
    </row>
    <row r="3187" s="13" customFormat="1">
      <c r="A3187" s="13"/>
      <c r="B3187" s="229"/>
      <c r="C3187" s="230"/>
      <c r="D3187" s="231" t="s">
        <v>268</v>
      </c>
      <c r="E3187" s="232" t="s">
        <v>19</v>
      </c>
      <c r="F3187" s="233" t="s">
        <v>3104</v>
      </c>
      <c r="G3187" s="230"/>
      <c r="H3187" s="234">
        <v>4947.4089999999997</v>
      </c>
      <c r="I3187" s="235"/>
      <c r="J3187" s="230"/>
      <c r="K3187" s="230"/>
      <c r="L3187" s="236"/>
      <c r="M3187" s="237"/>
      <c r="N3187" s="238"/>
      <c r="O3187" s="238"/>
      <c r="P3187" s="238"/>
      <c r="Q3187" s="238"/>
      <c r="R3187" s="238"/>
      <c r="S3187" s="238"/>
      <c r="T3187" s="23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0" t="s">
        <v>268</v>
      </c>
      <c r="AU3187" s="240" t="s">
        <v>93</v>
      </c>
      <c r="AV3187" s="13" t="s">
        <v>93</v>
      </c>
      <c r="AW3187" s="13" t="s">
        <v>34</v>
      </c>
      <c r="AX3187" s="13" t="s">
        <v>82</v>
      </c>
      <c r="AY3187" s="240" t="s">
        <v>224</v>
      </c>
    </row>
    <row r="3188" s="2" customFormat="1" ht="55.5" customHeight="1">
      <c r="A3188" s="41"/>
      <c r="B3188" s="42"/>
      <c r="C3188" s="216" t="s">
        <v>3105</v>
      </c>
      <c r="D3188" s="216" t="s">
        <v>227</v>
      </c>
      <c r="E3188" s="217" t="s">
        <v>3106</v>
      </c>
      <c r="F3188" s="218" t="s">
        <v>3107</v>
      </c>
      <c r="G3188" s="219" t="s">
        <v>371</v>
      </c>
      <c r="H3188" s="220">
        <v>24.244</v>
      </c>
      <c r="I3188" s="221"/>
      <c r="J3188" s="222">
        <f>ROUND(I3188*H3188,2)</f>
        <v>0</v>
      </c>
      <c r="K3188" s="218" t="s">
        <v>312</v>
      </c>
      <c r="L3188" s="47"/>
      <c r="M3188" s="223" t="s">
        <v>19</v>
      </c>
      <c r="N3188" s="224" t="s">
        <v>46</v>
      </c>
      <c r="O3188" s="87"/>
      <c r="P3188" s="225">
        <f>O3188*H3188</f>
        <v>0</v>
      </c>
      <c r="Q3188" s="225">
        <v>0</v>
      </c>
      <c r="R3188" s="225">
        <f>Q3188*H3188</f>
        <v>0</v>
      </c>
      <c r="S3188" s="225">
        <v>0</v>
      </c>
      <c r="T3188" s="226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7" t="s">
        <v>544</v>
      </c>
      <c r="AT3188" s="227" t="s">
        <v>227</v>
      </c>
      <c r="AU3188" s="227" t="s">
        <v>93</v>
      </c>
      <c r="AY3188" s="20" t="s">
        <v>224</v>
      </c>
      <c r="BE3188" s="228">
        <f>IF(N3188="základní",J3188,0)</f>
        <v>0</v>
      </c>
      <c r="BF3188" s="228">
        <f>IF(N3188="snížená",J3188,0)</f>
        <v>0</v>
      </c>
      <c r="BG3188" s="228">
        <f>IF(N3188="zákl. přenesená",J3188,0)</f>
        <v>0</v>
      </c>
      <c r="BH3188" s="228">
        <f>IF(N3188="sníž. přenesená",J3188,0)</f>
        <v>0</v>
      </c>
      <c r="BI3188" s="228">
        <f>IF(N3188="nulová",J3188,0)</f>
        <v>0</v>
      </c>
      <c r="BJ3188" s="20" t="s">
        <v>93</v>
      </c>
      <c r="BK3188" s="228">
        <f>ROUND(I3188*H3188,2)</f>
        <v>0</v>
      </c>
      <c r="BL3188" s="20" t="s">
        <v>544</v>
      </c>
      <c r="BM3188" s="227" t="s">
        <v>3108</v>
      </c>
    </row>
    <row r="3189" s="2" customFormat="1">
      <c r="A3189" s="41"/>
      <c r="B3189" s="42"/>
      <c r="C3189" s="43"/>
      <c r="D3189" s="267" t="s">
        <v>314</v>
      </c>
      <c r="E3189" s="43"/>
      <c r="F3189" s="268" t="s">
        <v>3109</v>
      </c>
      <c r="G3189" s="43"/>
      <c r="H3189" s="43"/>
      <c r="I3189" s="269"/>
      <c r="J3189" s="43"/>
      <c r="K3189" s="43"/>
      <c r="L3189" s="47"/>
      <c r="M3189" s="270"/>
      <c r="N3189" s="271"/>
      <c r="O3189" s="87"/>
      <c r="P3189" s="87"/>
      <c r="Q3189" s="87"/>
      <c r="R3189" s="87"/>
      <c r="S3189" s="87"/>
      <c r="T3189" s="88"/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T3189" s="20" t="s">
        <v>314</v>
      </c>
      <c r="AU3189" s="20" t="s">
        <v>93</v>
      </c>
    </row>
    <row r="3190" s="12" customFormat="1" ht="22.8" customHeight="1">
      <c r="A3190" s="12"/>
      <c r="B3190" s="200"/>
      <c r="C3190" s="201"/>
      <c r="D3190" s="202" t="s">
        <v>73</v>
      </c>
      <c r="E3190" s="214" t="s">
        <v>3110</v>
      </c>
      <c r="F3190" s="214" t="s">
        <v>3111</v>
      </c>
      <c r="G3190" s="201"/>
      <c r="H3190" s="201"/>
      <c r="I3190" s="204"/>
      <c r="J3190" s="215">
        <f>BK3190</f>
        <v>0</v>
      </c>
      <c r="K3190" s="201"/>
      <c r="L3190" s="206"/>
      <c r="M3190" s="207"/>
      <c r="N3190" s="208"/>
      <c r="O3190" s="208"/>
      <c r="P3190" s="209">
        <f>SUM(P3191:P3198)</f>
        <v>0</v>
      </c>
      <c r="Q3190" s="208"/>
      <c r="R3190" s="209">
        <f>SUM(R3191:R3198)</f>
        <v>0.97525499999999987</v>
      </c>
      <c r="S3190" s="208"/>
      <c r="T3190" s="210">
        <f>SUM(T3191:T3198)</f>
        <v>0</v>
      </c>
      <c r="U3190" s="12"/>
      <c r="V3190" s="12"/>
      <c r="W3190" s="12"/>
      <c r="X3190" s="12"/>
      <c r="Y3190" s="12"/>
      <c r="Z3190" s="12"/>
      <c r="AA3190" s="12"/>
      <c r="AB3190" s="12"/>
      <c r="AC3190" s="12"/>
      <c r="AD3190" s="12"/>
      <c r="AE3190" s="12"/>
      <c r="AR3190" s="211" t="s">
        <v>93</v>
      </c>
      <c r="AT3190" s="212" t="s">
        <v>73</v>
      </c>
      <c r="AU3190" s="212" t="s">
        <v>82</v>
      </c>
      <c r="AY3190" s="211" t="s">
        <v>224</v>
      </c>
      <c r="BK3190" s="213">
        <f>SUM(BK3191:BK3198)</f>
        <v>0</v>
      </c>
    </row>
    <row r="3191" s="2" customFormat="1" ht="24.15" customHeight="1">
      <c r="A3191" s="41"/>
      <c r="B3191" s="42"/>
      <c r="C3191" s="216" t="s">
        <v>3112</v>
      </c>
      <c r="D3191" s="216" t="s">
        <v>227</v>
      </c>
      <c r="E3191" s="217" t="s">
        <v>3113</v>
      </c>
      <c r="F3191" s="218" t="s">
        <v>3114</v>
      </c>
      <c r="G3191" s="219" t="s">
        <v>266</v>
      </c>
      <c r="H3191" s="220">
        <v>23.699999999999999</v>
      </c>
      <c r="I3191" s="221"/>
      <c r="J3191" s="222">
        <f>ROUND(I3191*H3191,2)</f>
        <v>0</v>
      </c>
      <c r="K3191" s="218" t="s">
        <v>312</v>
      </c>
      <c r="L3191" s="47"/>
      <c r="M3191" s="223" t="s">
        <v>19</v>
      </c>
      <c r="N3191" s="224" t="s">
        <v>46</v>
      </c>
      <c r="O3191" s="87"/>
      <c r="P3191" s="225">
        <f>O3191*H3191</f>
        <v>0</v>
      </c>
      <c r="Q3191" s="225">
        <v>0.00155</v>
      </c>
      <c r="R3191" s="225">
        <f>Q3191*H3191</f>
        <v>0.036734999999999997</v>
      </c>
      <c r="S3191" s="225">
        <v>0</v>
      </c>
      <c r="T3191" s="226">
        <f>S3191*H3191</f>
        <v>0</v>
      </c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R3191" s="227" t="s">
        <v>544</v>
      </c>
      <c r="AT3191" s="227" t="s">
        <v>227</v>
      </c>
      <c r="AU3191" s="227" t="s">
        <v>93</v>
      </c>
      <c r="AY3191" s="20" t="s">
        <v>224</v>
      </c>
      <c r="BE3191" s="228">
        <f>IF(N3191="základní",J3191,0)</f>
        <v>0</v>
      </c>
      <c r="BF3191" s="228">
        <f>IF(N3191="snížená",J3191,0)</f>
        <v>0</v>
      </c>
      <c r="BG3191" s="228">
        <f>IF(N3191="zákl. přenesená",J3191,0)</f>
        <v>0</v>
      </c>
      <c r="BH3191" s="228">
        <f>IF(N3191="sníž. přenesená",J3191,0)</f>
        <v>0</v>
      </c>
      <c r="BI3191" s="228">
        <f>IF(N3191="nulová",J3191,0)</f>
        <v>0</v>
      </c>
      <c r="BJ3191" s="20" t="s">
        <v>93</v>
      </c>
      <c r="BK3191" s="228">
        <f>ROUND(I3191*H3191,2)</f>
        <v>0</v>
      </c>
      <c r="BL3191" s="20" t="s">
        <v>544</v>
      </c>
      <c r="BM3191" s="227" t="s">
        <v>3115</v>
      </c>
    </row>
    <row r="3192" s="2" customFormat="1">
      <c r="A3192" s="41"/>
      <c r="B3192" s="42"/>
      <c r="C3192" s="43"/>
      <c r="D3192" s="267" t="s">
        <v>314</v>
      </c>
      <c r="E3192" s="43"/>
      <c r="F3192" s="268" t="s">
        <v>3116</v>
      </c>
      <c r="G3192" s="43"/>
      <c r="H3192" s="43"/>
      <c r="I3192" s="269"/>
      <c r="J3192" s="43"/>
      <c r="K3192" s="43"/>
      <c r="L3192" s="47"/>
      <c r="M3192" s="270"/>
      <c r="N3192" s="271"/>
      <c r="O3192" s="87"/>
      <c r="P3192" s="87"/>
      <c r="Q3192" s="87"/>
      <c r="R3192" s="87"/>
      <c r="S3192" s="87"/>
      <c r="T3192" s="88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T3192" s="20" t="s">
        <v>314</v>
      </c>
      <c r="AU3192" s="20" t="s">
        <v>93</v>
      </c>
    </row>
    <row r="3193" s="14" customFormat="1">
      <c r="A3193" s="14"/>
      <c r="B3193" s="246"/>
      <c r="C3193" s="247"/>
      <c r="D3193" s="231" t="s">
        <v>268</v>
      </c>
      <c r="E3193" s="248" t="s">
        <v>19</v>
      </c>
      <c r="F3193" s="249" t="s">
        <v>3117</v>
      </c>
      <c r="G3193" s="247"/>
      <c r="H3193" s="248" t="s">
        <v>19</v>
      </c>
      <c r="I3193" s="250"/>
      <c r="J3193" s="247"/>
      <c r="K3193" s="247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268</v>
      </c>
      <c r="AU3193" s="255" t="s">
        <v>93</v>
      </c>
      <c r="AV3193" s="14" t="s">
        <v>82</v>
      </c>
      <c r="AW3193" s="14" t="s">
        <v>34</v>
      </c>
      <c r="AX3193" s="14" t="s">
        <v>74</v>
      </c>
      <c r="AY3193" s="255" t="s">
        <v>224</v>
      </c>
    </row>
    <row r="3194" s="13" customFormat="1">
      <c r="A3194" s="13"/>
      <c r="B3194" s="229"/>
      <c r="C3194" s="230"/>
      <c r="D3194" s="231" t="s">
        <v>268</v>
      </c>
      <c r="E3194" s="232" t="s">
        <v>19</v>
      </c>
      <c r="F3194" s="233" t="s">
        <v>3118</v>
      </c>
      <c r="G3194" s="230"/>
      <c r="H3194" s="234">
        <v>23.699999999999999</v>
      </c>
      <c r="I3194" s="235"/>
      <c r="J3194" s="230"/>
      <c r="K3194" s="230"/>
      <c r="L3194" s="236"/>
      <c r="M3194" s="237"/>
      <c r="N3194" s="238"/>
      <c r="O3194" s="238"/>
      <c r="P3194" s="238"/>
      <c r="Q3194" s="238"/>
      <c r="R3194" s="238"/>
      <c r="S3194" s="238"/>
      <c r="T3194" s="239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0" t="s">
        <v>268</v>
      </c>
      <c r="AU3194" s="240" t="s">
        <v>93</v>
      </c>
      <c r="AV3194" s="13" t="s">
        <v>93</v>
      </c>
      <c r="AW3194" s="13" t="s">
        <v>34</v>
      </c>
      <c r="AX3194" s="13" t="s">
        <v>82</v>
      </c>
      <c r="AY3194" s="240" t="s">
        <v>224</v>
      </c>
    </row>
    <row r="3195" s="2" customFormat="1" ht="16.5" customHeight="1">
      <c r="A3195" s="41"/>
      <c r="B3195" s="42"/>
      <c r="C3195" s="286" t="s">
        <v>3119</v>
      </c>
      <c r="D3195" s="286" t="s">
        <v>572</v>
      </c>
      <c r="E3195" s="287" t="s">
        <v>3120</v>
      </c>
      <c r="F3195" s="288" t="s">
        <v>3121</v>
      </c>
      <c r="G3195" s="289" t="s">
        <v>266</v>
      </c>
      <c r="H3195" s="290">
        <v>26.07</v>
      </c>
      <c r="I3195" s="291"/>
      <c r="J3195" s="292">
        <f>ROUND(I3195*H3195,2)</f>
        <v>0</v>
      </c>
      <c r="K3195" s="288" t="s">
        <v>19</v>
      </c>
      <c r="L3195" s="293"/>
      <c r="M3195" s="294" t="s">
        <v>19</v>
      </c>
      <c r="N3195" s="295" t="s">
        <v>46</v>
      </c>
      <c r="O3195" s="87"/>
      <c r="P3195" s="225">
        <f>O3195*H3195</f>
        <v>0</v>
      </c>
      <c r="Q3195" s="225">
        <v>0.035999999999999997</v>
      </c>
      <c r="R3195" s="225">
        <f>Q3195*H3195</f>
        <v>0.93851999999999991</v>
      </c>
      <c r="S3195" s="225">
        <v>0</v>
      </c>
      <c r="T3195" s="226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27" t="s">
        <v>643</v>
      </c>
      <c r="AT3195" s="227" t="s">
        <v>572</v>
      </c>
      <c r="AU3195" s="227" t="s">
        <v>93</v>
      </c>
      <c r="AY3195" s="20" t="s">
        <v>224</v>
      </c>
      <c r="BE3195" s="228">
        <f>IF(N3195="základní",J3195,0)</f>
        <v>0</v>
      </c>
      <c r="BF3195" s="228">
        <f>IF(N3195="snížená",J3195,0)</f>
        <v>0</v>
      </c>
      <c r="BG3195" s="228">
        <f>IF(N3195="zákl. přenesená",J3195,0)</f>
        <v>0</v>
      </c>
      <c r="BH3195" s="228">
        <f>IF(N3195="sníž. přenesená",J3195,0)</f>
        <v>0</v>
      </c>
      <c r="BI3195" s="228">
        <f>IF(N3195="nulová",J3195,0)</f>
        <v>0</v>
      </c>
      <c r="BJ3195" s="20" t="s">
        <v>93</v>
      </c>
      <c r="BK3195" s="228">
        <f>ROUND(I3195*H3195,2)</f>
        <v>0</v>
      </c>
      <c r="BL3195" s="20" t="s">
        <v>544</v>
      </c>
      <c r="BM3195" s="227" t="s">
        <v>3122</v>
      </c>
    </row>
    <row r="3196" s="13" customFormat="1">
      <c r="A3196" s="13"/>
      <c r="B3196" s="229"/>
      <c r="C3196" s="230"/>
      <c r="D3196" s="231" t="s">
        <v>268</v>
      </c>
      <c r="E3196" s="232" t="s">
        <v>19</v>
      </c>
      <c r="F3196" s="233" t="s">
        <v>3123</v>
      </c>
      <c r="G3196" s="230"/>
      <c r="H3196" s="234">
        <v>26.07</v>
      </c>
      <c r="I3196" s="235"/>
      <c r="J3196" s="230"/>
      <c r="K3196" s="230"/>
      <c r="L3196" s="236"/>
      <c r="M3196" s="237"/>
      <c r="N3196" s="238"/>
      <c r="O3196" s="238"/>
      <c r="P3196" s="238"/>
      <c r="Q3196" s="238"/>
      <c r="R3196" s="238"/>
      <c r="S3196" s="238"/>
      <c r="T3196" s="239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0" t="s">
        <v>268</v>
      </c>
      <c r="AU3196" s="240" t="s">
        <v>93</v>
      </c>
      <c r="AV3196" s="13" t="s">
        <v>93</v>
      </c>
      <c r="AW3196" s="13" t="s">
        <v>34</v>
      </c>
      <c r="AX3196" s="13" t="s">
        <v>82</v>
      </c>
      <c r="AY3196" s="240" t="s">
        <v>224</v>
      </c>
    </row>
    <row r="3197" s="2" customFormat="1" ht="49.05" customHeight="1">
      <c r="A3197" s="41"/>
      <c r="B3197" s="42"/>
      <c r="C3197" s="216" t="s">
        <v>3124</v>
      </c>
      <c r="D3197" s="216" t="s">
        <v>227</v>
      </c>
      <c r="E3197" s="217" t="s">
        <v>3125</v>
      </c>
      <c r="F3197" s="218" t="s">
        <v>3126</v>
      </c>
      <c r="G3197" s="219" t="s">
        <v>371</v>
      </c>
      <c r="H3197" s="220">
        <v>0.97499999999999998</v>
      </c>
      <c r="I3197" s="221"/>
      <c r="J3197" s="222">
        <f>ROUND(I3197*H3197,2)</f>
        <v>0</v>
      </c>
      <c r="K3197" s="218" t="s">
        <v>312</v>
      </c>
      <c r="L3197" s="47"/>
      <c r="M3197" s="223" t="s">
        <v>19</v>
      </c>
      <c r="N3197" s="224" t="s">
        <v>46</v>
      </c>
      <c r="O3197" s="87"/>
      <c r="P3197" s="225">
        <f>O3197*H3197</f>
        <v>0</v>
      </c>
      <c r="Q3197" s="225">
        <v>0</v>
      </c>
      <c r="R3197" s="225">
        <f>Q3197*H3197</f>
        <v>0</v>
      </c>
      <c r="S3197" s="225">
        <v>0</v>
      </c>
      <c r="T3197" s="226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27" t="s">
        <v>544</v>
      </c>
      <c r="AT3197" s="227" t="s">
        <v>227</v>
      </c>
      <c r="AU3197" s="227" t="s">
        <v>93</v>
      </c>
      <c r="AY3197" s="20" t="s">
        <v>224</v>
      </c>
      <c r="BE3197" s="228">
        <f>IF(N3197="základní",J3197,0)</f>
        <v>0</v>
      </c>
      <c r="BF3197" s="228">
        <f>IF(N3197="snížená",J3197,0)</f>
        <v>0</v>
      </c>
      <c r="BG3197" s="228">
        <f>IF(N3197="zákl. přenesená",J3197,0)</f>
        <v>0</v>
      </c>
      <c r="BH3197" s="228">
        <f>IF(N3197="sníž. přenesená",J3197,0)</f>
        <v>0</v>
      </c>
      <c r="BI3197" s="228">
        <f>IF(N3197="nulová",J3197,0)</f>
        <v>0</v>
      </c>
      <c r="BJ3197" s="20" t="s">
        <v>93</v>
      </c>
      <c r="BK3197" s="228">
        <f>ROUND(I3197*H3197,2)</f>
        <v>0</v>
      </c>
      <c r="BL3197" s="20" t="s">
        <v>544</v>
      </c>
      <c r="BM3197" s="227" t="s">
        <v>3127</v>
      </c>
    </row>
    <row r="3198" s="2" customFormat="1">
      <c r="A3198" s="41"/>
      <c r="B3198" s="42"/>
      <c r="C3198" s="43"/>
      <c r="D3198" s="267" t="s">
        <v>314</v>
      </c>
      <c r="E3198" s="43"/>
      <c r="F3198" s="268" t="s">
        <v>3128</v>
      </c>
      <c r="G3198" s="43"/>
      <c r="H3198" s="43"/>
      <c r="I3198" s="269"/>
      <c r="J3198" s="43"/>
      <c r="K3198" s="43"/>
      <c r="L3198" s="47"/>
      <c r="M3198" s="270"/>
      <c r="N3198" s="271"/>
      <c r="O3198" s="87"/>
      <c r="P3198" s="87"/>
      <c r="Q3198" s="87"/>
      <c r="R3198" s="87"/>
      <c r="S3198" s="87"/>
      <c r="T3198" s="88"/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T3198" s="20" t="s">
        <v>314</v>
      </c>
      <c r="AU3198" s="20" t="s">
        <v>93</v>
      </c>
    </row>
    <row r="3199" s="12" customFormat="1" ht="22.8" customHeight="1">
      <c r="A3199" s="12"/>
      <c r="B3199" s="200"/>
      <c r="C3199" s="201"/>
      <c r="D3199" s="202" t="s">
        <v>73</v>
      </c>
      <c r="E3199" s="214" t="s">
        <v>3129</v>
      </c>
      <c r="F3199" s="214" t="s">
        <v>3130</v>
      </c>
      <c r="G3199" s="201"/>
      <c r="H3199" s="201"/>
      <c r="I3199" s="204"/>
      <c r="J3199" s="215">
        <f>BK3199</f>
        <v>0</v>
      </c>
      <c r="K3199" s="201"/>
      <c r="L3199" s="206"/>
      <c r="M3199" s="207"/>
      <c r="N3199" s="208"/>
      <c r="O3199" s="208"/>
      <c r="P3199" s="209">
        <f>SUM(P3200:P3229)</f>
        <v>0</v>
      </c>
      <c r="Q3199" s="208"/>
      <c r="R3199" s="209">
        <f>SUM(R3200:R3229)</f>
        <v>6.00535423</v>
      </c>
      <c r="S3199" s="208"/>
      <c r="T3199" s="210">
        <f>SUM(T3200:T3229)</f>
        <v>0</v>
      </c>
      <c r="U3199" s="12"/>
      <c r="V3199" s="12"/>
      <c r="W3199" s="12"/>
      <c r="X3199" s="12"/>
      <c r="Y3199" s="12"/>
      <c r="Z3199" s="12"/>
      <c r="AA3199" s="12"/>
      <c r="AB3199" s="12"/>
      <c r="AC3199" s="12"/>
      <c r="AD3199" s="12"/>
      <c r="AE3199" s="12"/>
      <c r="AR3199" s="211" t="s">
        <v>93</v>
      </c>
      <c r="AT3199" s="212" t="s">
        <v>73</v>
      </c>
      <c r="AU3199" s="212" t="s">
        <v>82</v>
      </c>
      <c r="AY3199" s="211" t="s">
        <v>224</v>
      </c>
      <c r="BK3199" s="213">
        <f>SUM(BK3200:BK3229)</f>
        <v>0</v>
      </c>
    </row>
    <row r="3200" s="2" customFormat="1" ht="37.8" customHeight="1">
      <c r="A3200" s="41"/>
      <c r="B3200" s="42"/>
      <c r="C3200" s="216" t="s">
        <v>3131</v>
      </c>
      <c r="D3200" s="216" t="s">
        <v>227</v>
      </c>
      <c r="E3200" s="217" t="s">
        <v>3132</v>
      </c>
      <c r="F3200" s="218" t="s">
        <v>3133</v>
      </c>
      <c r="G3200" s="219" t="s">
        <v>266</v>
      </c>
      <c r="H3200" s="220">
        <v>177.85300000000001</v>
      </c>
      <c r="I3200" s="221"/>
      <c r="J3200" s="222">
        <f>ROUND(I3200*H3200,2)</f>
        <v>0</v>
      </c>
      <c r="K3200" s="218" t="s">
        <v>312</v>
      </c>
      <c r="L3200" s="47"/>
      <c r="M3200" s="223" t="s">
        <v>19</v>
      </c>
      <c r="N3200" s="224" t="s">
        <v>46</v>
      </c>
      <c r="O3200" s="87"/>
      <c r="P3200" s="225">
        <f>O3200*H3200</f>
        <v>0</v>
      </c>
      <c r="Q3200" s="225">
        <v>0</v>
      </c>
      <c r="R3200" s="225">
        <f>Q3200*H3200</f>
        <v>0</v>
      </c>
      <c r="S3200" s="225">
        <v>0</v>
      </c>
      <c r="T3200" s="226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27" t="s">
        <v>544</v>
      </c>
      <c r="AT3200" s="227" t="s">
        <v>227</v>
      </c>
      <c r="AU3200" s="227" t="s">
        <v>93</v>
      </c>
      <c r="AY3200" s="20" t="s">
        <v>224</v>
      </c>
      <c r="BE3200" s="228">
        <f>IF(N3200="základní",J3200,0)</f>
        <v>0</v>
      </c>
      <c r="BF3200" s="228">
        <f>IF(N3200="snížená",J3200,0)</f>
        <v>0</v>
      </c>
      <c r="BG3200" s="228">
        <f>IF(N3200="zákl. přenesená",J3200,0)</f>
        <v>0</v>
      </c>
      <c r="BH3200" s="228">
        <f>IF(N3200="sníž. přenesená",J3200,0)</f>
        <v>0</v>
      </c>
      <c r="BI3200" s="228">
        <f>IF(N3200="nulová",J3200,0)</f>
        <v>0</v>
      </c>
      <c r="BJ3200" s="20" t="s">
        <v>93</v>
      </c>
      <c r="BK3200" s="228">
        <f>ROUND(I3200*H3200,2)</f>
        <v>0</v>
      </c>
      <c r="BL3200" s="20" t="s">
        <v>544</v>
      </c>
      <c r="BM3200" s="227" t="s">
        <v>3134</v>
      </c>
    </row>
    <row r="3201" s="2" customFormat="1">
      <c r="A3201" s="41"/>
      <c r="B3201" s="42"/>
      <c r="C3201" s="43"/>
      <c r="D3201" s="267" t="s">
        <v>314</v>
      </c>
      <c r="E3201" s="43"/>
      <c r="F3201" s="268" t="s">
        <v>3135</v>
      </c>
      <c r="G3201" s="43"/>
      <c r="H3201" s="43"/>
      <c r="I3201" s="269"/>
      <c r="J3201" s="43"/>
      <c r="K3201" s="43"/>
      <c r="L3201" s="47"/>
      <c r="M3201" s="270"/>
      <c r="N3201" s="271"/>
      <c r="O3201" s="87"/>
      <c r="P3201" s="87"/>
      <c r="Q3201" s="87"/>
      <c r="R3201" s="87"/>
      <c r="S3201" s="87"/>
      <c r="T3201" s="88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T3201" s="20" t="s">
        <v>314</v>
      </c>
      <c r="AU3201" s="20" t="s">
        <v>93</v>
      </c>
    </row>
    <row r="3202" s="14" customFormat="1">
      <c r="A3202" s="14"/>
      <c r="B3202" s="246"/>
      <c r="C3202" s="247"/>
      <c r="D3202" s="231" t="s">
        <v>268</v>
      </c>
      <c r="E3202" s="248" t="s">
        <v>19</v>
      </c>
      <c r="F3202" s="249" t="s">
        <v>2804</v>
      </c>
      <c r="G3202" s="247"/>
      <c r="H3202" s="248" t="s">
        <v>19</v>
      </c>
      <c r="I3202" s="250"/>
      <c r="J3202" s="247"/>
      <c r="K3202" s="247"/>
      <c r="L3202" s="251"/>
      <c r="M3202" s="252"/>
      <c r="N3202" s="253"/>
      <c r="O3202" s="253"/>
      <c r="P3202" s="253"/>
      <c r="Q3202" s="253"/>
      <c r="R3202" s="253"/>
      <c r="S3202" s="253"/>
      <c r="T3202" s="25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5" t="s">
        <v>268</v>
      </c>
      <c r="AU3202" s="255" t="s">
        <v>93</v>
      </c>
      <c r="AV3202" s="14" t="s">
        <v>82</v>
      </c>
      <c r="AW3202" s="14" t="s">
        <v>34</v>
      </c>
      <c r="AX3202" s="14" t="s">
        <v>74</v>
      </c>
      <c r="AY3202" s="255" t="s">
        <v>224</v>
      </c>
    </row>
    <row r="3203" s="13" customFormat="1">
      <c r="A3203" s="13"/>
      <c r="B3203" s="229"/>
      <c r="C3203" s="230"/>
      <c r="D3203" s="231" t="s">
        <v>268</v>
      </c>
      <c r="E3203" s="232" t="s">
        <v>19</v>
      </c>
      <c r="F3203" s="233" t="s">
        <v>3136</v>
      </c>
      <c r="G3203" s="230"/>
      <c r="H3203" s="234">
        <v>177.85300000000001</v>
      </c>
      <c r="I3203" s="235"/>
      <c r="J3203" s="230"/>
      <c r="K3203" s="230"/>
      <c r="L3203" s="236"/>
      <c r="M3203" s="237"/>
      <c r="N3203" s="238"/>
      <c r="O3203" s="238"/>
      <c r="P3203" s="238"/>
      <c r="Q3203" s="238"/>
      <c r="R3203" s="238"/>
      <c r="S3203" s="238"/>
      <c r="T3203" s="239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0" t="s">
        <v>268</v>
      </c>
      <c r="AU3203" s="240" t="s">
        <v>93</v>
      </c>
      <c r="AV3203" s="13" t="s">
        <v>93</v>
      </c>
      <c r="AW3203" s="13" t="s">
        <v>34</v>
      </c>
      <c r="AX3203" s="13" t="s">
        <v>82</v>
      </c>
      <c r="AY3203" s="240" t="s">
        <v>224</v>
      </c>
    </row>
    <row r="3204" s="2" customFormat="1" ht="16.5" customHeight="1">
      <c r="A3204" s="41"/>
      <c r="B3204" s="42"/>
      <c r="C3204" s="286" t="s">
        <v>3137</v>
      </c>
      <c r="D3204" s="286" t="s">
        <v>572</v>
      </c>
      <c r="E3204" s="287" t="s">
        <v>3138</v>
      </c>
      <c r="F3204" s="288" t="s">
        <v>3139</v>
      </c>
      <c r="G3204" s="289" t="s">
        <v>266</v>
      </c>
      <c r="H3204" s="290">
        <v>195.63800000000001</v>
      </c>
      <c r="I3204" s="291"/>
      <c r="J3204" s="292">
        <f>ROUND(I3204*H3204,2)</f>
        <v>0</v>
      </c>
      <c r="K3204" s="288" t="s">
        <v>312</v>
      </c>
      <c r="L3204" s="293"/>
      <c r="M3204" s="294" t="s">
        <v>19</v>
      </c>
      <c r="N3204" s="295" t="s">
        <v>46</v>
      </c>
      <c r="O3204" s="87"/>
      <c r="P3204" s="225">
        <f>O3204*H3204</f>
        <v>0</v>
      </c>
      <c r="Q3204" s="225">
        <v>0.012</v>
      </c>
      <c r="R3204" s="225">
        <f>Q3204*H3204</f>
        <v>2.3476560000000002</v>
      </c>
      <c r="S3204" s="225">
        <v>0</v>
      </c>
      <c r="T3204" s="226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7" t="s">
        <v>643</v>
      </c>
      <c r="AT3204" s="227" t="s">
        <v>572</v>
      </c>
      <c r="AU3204" s="227" t="s">
        <v>93</v>
      </c>
      <c r="AY3204" s="20" t="s">
        <v>224</v>
      </c>
      <c r="BE3204" s="228">
        <f>IF(N3204="základní",J3204,0)</f>
        <v>0</v>
      </c>
      <c r="BF3204" s="228">
        <f>IF(N3204="snížená",J3204,0)</f>
        <v>0</v>
      </c>
      <c r="BG3204" s="228">
        <f>IF(N3204="zákl. přenesená",J3204,0)</f>
        <v>0</v>
      </c>
      <c r="BH3204" s="228">
        <f>IF(N3204="sníž. přenesená",J3204,0)</f>
        <v>0</v>
      </c>
      <c r="BI3204" s="228">
        <f>IF(N3204="nulová",J3204,0)</f>
        <v>0</v>
      </c>
      <c r="BJ3204" s="20" t="s">
        <v>93</v>
      </c>
      <c r="BK3204" s="228">
        <f>ROUND(I3204*H3204,2)</f>
        <v>0</v>
      </c>
      <c r="BL3204" s="20" t="s">
        <v>544</v>
      </c>
      <c r="BM3204" s="227" t="s">
        <v>3140</v>
      </c>
    </row>
    <row r="3205" s="13" customFormat="1">
      <c r="A3205" s="13"/>
      <c r="B3205" s="229"/>
      <c r="C3205" s="230"/>
      <c r="D3205" s="231" t="s">
        <v>268</v>
      </c>
      <c r="E3205" s="232" t="s">
        <v>19</v>
      </c>
      <c r="F3205" s="233" t="s">
        <v>3141</v>
      </c>
      <c r="G3205" s="230"/>
      <c r="H3205" s="234">
        <v>195.63800000000001</v>
      </c>
      <c r="I3205" s="235"/>
      <c r="J3205" s="230"/>
      <c r="K3205" s="230"/>
      <c r="L3205" s="236"/>
      <c r="M3205" s="237"/>
      <c r="N3205" s="238"/>
      <c r="O3205" s="238"/>
      <c r="P3205" s="238"/>
      <c r="Q3205" s="238"/>
      <c r="R3205" s="238"/>
      <c r="S3205" s="238"/>
      <c r="T3205" s="239"/>
      <c r="U3205" s="13"/>
      <c r="V3205" s="13"/>
      <c r="W3205" s="13"/>
      <c r="X3205" s="13"/>
      <c r="Y3205" s="13"/>
      <c r="Z3205" s="13"/>
      <c r="AA3205" s="13"/>
      <c r="AB3205" s="13"/>
      <c r="AC3205" s="13"/>
      <c r="AD3205" s="13"/>
      <c r="AE3205" s="13"/>
      <c r="AT3205" s="240" t="s">
        <v>268</v>
      </c>
      <c r="AU3205" s="240" t="s">
        <v>93</v>
      </c>
      <c r="AV3205" s="13" t="s">
        <v>93</v>
      </c>
      <c r="AW3205" s="13" t="s">
        <v>34</v>
      </c>
      <c r="AX3205" s="13" t="s">
        <v>82</v>
      </c>
      <c r="AY3205" s="240" t="s">
        <v>224</v>
      </c>
    </row>
    <row r="3206" s="2" customFormat="1" ht="37.8" customHeight="1">
      <c r="A3206" s="41"/>
      <c r="B3206" s="42"/>
      <c r="C3206" s="216" t="s">
        <v>3142</v>
      </c>
      <c r="D3206" s="216" t="s">
        <v>227</v>
      </c>
      <c r="E3206" s="217" t="s">
        <v>3143</v>
      </c>
      <c r="F3206" s="218" t="s">
        <v>3144</v>
      </c>
      <c r="G3206" s="219" t="s">
        <v>266</v>
      </c>
      <c r="H3206" s="220">
        <v>27.25</v>
      </c>
      <c r="I3206" s="221"/>
      <c r="J3206" s="222">
        <f>ROUND(I3206*H3206,2)</f>
        <v>0</v>
      </c>
      <c r="K3206" s="218" t="s">
        <v>312</v>
      </c>
      <c r="L3206" s="47"/>
      <c r="M3206" s="223" t="s">
        <v>19</v>
      </c>
      <c r="N3206" s="224" t="s">
        <v>46</v>
      </c>
      <c r="O3206" s="87"/>
      <c r="P3206" s="225">
        <f>O3206*H3206</f>
        <v>0</v>
      </c>
      <c r="Q3206" s="225">
        <v>0</v>
      </c>
      <c r="R3206" s="225">
        <f>Q3206*H3206</f>
        <v>0</v>
      </c>
      <c r="S3206" s="225">
        <v>0</v>
      </c>
      <c r="T3206" s="226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7" t="s">
        <v>544</v>
      </c>
      <c r="AT3206" s="227" t="s">
        <v>227</v>
      </c>
      <c r="AU3206" s="227" t="s">
        <v>93</v>
      </c>
      <c r="AY3206" s="20" t="s">
        <v>224</v>
      </c>
      <c r="BE3206" s="228">
        <f>IF(N3206="základní",J3206,0)</f>
        <v>0</v>
      </c>
      <c r="BF3206" s="228">
        <f>IF(N3206="snížená",J3206,0)</f>
        <v>0</v>
      </c>
      <c r="BG3206" s="228">
        <f>IF(N3206="zákl. přenesená",J3206,0)</f>
        <v>0</v>
      </c>
      <c r="BH3206" s="228">
        <f>IF(N3206="sníž. přenesená",J3206,0)</f>
        <v>0</v>
      </c>
      <c r="BI3206" s="228">
        <f>IF(N3206="nulová",J3206,0)</f>
        <v>0</v>
      </c>
      <c r="BJ3206" s="20" t="s">
        <v>93</v>
      </c>
      <c r="BK3206" s="228">
        <f>ROUND(I3206*H3206,2)</f>
        <v>0</v>
      </c>
      <c r="BL3206" s="20" t="s">
        <v>544</v>
      </c>
      <c r="BM3206" s="227" t="s">
        <v>3145</v>
      </c>
    </row>
    <row r="3207" s="2" customFormat="1">
      <c r="A3207" s="41"/>
      <c r="B3207" s="42"/>
      <c r="C3207" s="43"/>
      <c r="D3207" s="267" t="s">
        <v>314</v>
      </c>
      <c r="E3207" s="43"/>
      <c r="F3207" s="268" t="s">
        <v>3146</v>
      </c>
      <c r="G3207" s="43"/>
      <c r="H3207" s="43"/>
      <c r="I3207" s="269"/>
      <c r="J3207" s="43"/>
      <c r="K3207" s="43"/>
      <c r="L3207" s="47"/>
      <c r="M3207" s="270"/>
      <c r="N3207" s="271"/>
      <c r="O3207" s="87"/>
      <c r="P3207" s="87"/>
      <c r="Q3207" s="87"/>
      <c r="R3207" s="87"/>
      <c r="S3207" s="87"/>
      <c r="T3207" s="88"/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T3207" s="20" t="s">
        <v>314</v>
      </c>
      <c r="AU3207" s="20" t="s">
        <v>93</v>
      </c>
    </row>
    <row r="3208" s="14" customFormat="1">
      <c r="A3208" s="14"/>
      <c r="B3208" s="246"/>
      <c r="C3208" s="247"/>
      <c r="D3208" s="231" t="s">
        <v>268</v>
      </c>
      <c r="E3208" s="248" t="s">
        <v>19</v>
      </c>
      <c r="F3208" s="249" t="s">
        <v>3147</v>
      </c>
      <c r="G3208" s="247"/>
      <c r="H3208" s="248" t="s">
        <v>19</v>
      </c>
      <c r="I3208" s="250"/>
      <c r="J3208" s="247"/>
      <c r="K3208" s="247"/>
      <c r="L3208" s="251"/>
      <c r="M3208" s="252"/>
      <c r="N3208" s="253"/>
      <c r="O3208" s="253"/>
      <c r="P3208" s="253"/>
      <c r="Q3208" s="253"/>
      <c r="R3208" s="253"/>
      <c r="S3208" s="253"/>
      <c r="T3208" s="25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5" t="s">
        <v>268</v>
      </c>
      <c r="AU3208" s="255" t="s">
        <v>93</v>
      </c>
      <c r="AV3208" s="14" t="s">
        <v>82</v>
      </c>
      <c r="AW3208" s="14" t="s">
        <v>34</v>
      </c>
      <c r="AX3208" s="14" t="s">
        <v>74</v>
      </c>
      <c r="AY3208" s="255" t="s">
        <v>224</v>
      </c>
    </row>
    <row r="3209" s="13" customFormat="1">
      <c r="A3209" s="13"/>
      <c r="B3209" s="229"/>
      <c r="C3209" s="230"/>
      <c r="D3209" s="231" t="s">
        <v>268</v>
      </c>
      <c r="E3209" s="232" t="s">
        <v>19</v>
      </c>
      <c r="F3209" s="233" t="s">
        <v>1571</v>
      </c>
      <c r="G3209" s="230"/>
      <c r="H3209" s="234">
        <v>27.25</v>
      </c>
      <c r="I3209" s="235"/>
      <c r="J3209" s="230"/>
      <c r="K3209" s="230"/>
      <c r="L3209" s="236"/>
      <c r="M3209" s="237"/>
      <c r="N3209" s="238"/>
      <c r="O3209" s="238"/>
      <c r="P3209" s="238"/>
      <c r="Q3209" s="238"/>
      <c r="R3209" s="238"/>
      <c r="S3209" s="238"/>
      <c r="T3209" s="239"/>
      <c r="U3209" s="13"/>
      <c r="V3209" s="13"/>
      <c r="W3209" s="13"/>
      <c r="X3209" s="13"/>
      <c r="Y3209" s="13"/>
      <c r="Z3209" s="13"/>
      <c r="AA3209" s="13"/>
      <c r="AB3209" s="13"/>
      <c r="AC3209" s="13"/>
      <c r="AD3209" s="13"/>
      <c r="AE3209" s="13"/>
      <c r="AT3209" s="240" t="s">
        <v>268</v>
      </c>
      <c r="AU3209" s="240" t="s">
        <v>93</v>
      </c>
      <c r="AV3209" s="13" t="s">
        <v>93</v>
      </c>
      <c r="AW3209" s="13" t="s">
        <v>34</v>
      </c>
      <c r="AX3209" s="13" t="s">
        <v>74</v>
      </c>
      <c r="AY3209" s="240" t="s">
        <v>224</v>
      </c>
    </row>
    <row r="3210" s="16" customFormat="1">
      <c r="A3210" s="16"/>
      <c r="B3210" s="272"/>
      <c r="C3210" s="273"/>
      <c r="D3210" s="231" t="s">
        <v>268</v>
      </c>
      <c r="E3210" s="274" t="s">
        <v>19</v>
      </c>
      <c r="F3210" s="275" t="s">
        <v>351</v>
      </c>
      <c r="G3210" s="273"/>
      <c r="H3210" s="276">
        <v>27.25</v>
      </c>
      <c r="I3210" s="277"/>
      <c r="J3210" s="273"/>
      <c r="K3210" s="273"/>
      <c r="L3210" s="278"/>
      <c r="M3210" s="279"/>
      <c r="N3210" s="280"/>
      <c r="O3210" s="280"/>
      <c r="P3210" s="280"/>
      <c r="Q3210" s="280"/>
      <c r="R3210" s="280"/>
      <c r="S3210" s="280"/>
      <c r="T3210" s="281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T3210" s="282" t="s">
        <v>268</v>
      </c>
      <c r="AU3210" s="282" t="s">
        <v>93</v>
      </c>
      <c r="AV3210" s="16" t="s">
        <v>231</v>
      </c>
      <c r="AW3210" s="16" t="s">
        <v>34</v>
      </c>
      <c r="AX3210" s="16" t="s">
        <v>82</v>
      </c>
      <c r="AY3210" s="282" t="s">
        <v>224</v>
      </c>
    </row>
    <row r="3211" s="2" customFormat="1" ht="21.75" customHeight="1">
      <c r="A3211" s="41"/>
      <c r="B3211" s="42"/>
      <c r="C3211" s="286" t="s">
        <v>3148</v>
      </c>
      <c r="D3211" s="286" t="s">
        <v>572</v>
      </c>
      <c r="E3211" s="287" t="s">
        <v>3149</v>
      </c>
      <c r="F3211" s="288" t="s">
        <v>3150</v>
      </c>
      <c r="G3211" s="289" t="s">
        <v>266</v>
      </c>
      <c r="H3211" s="290">
        <v>29.975000000000001</v>
      </c>
      <c r="I3211" s="291"/>
      <c r="J3211" s="292">
        <f>ROUND(I3211*H3211,2)</f>
        <v>0</v>
      </c>
      <c r="K3211" s="288" t="s">
        <v>312</v>
      </c>
      <c r="L3211" s="293"/>
      <c r="M3211" s="294" t="s">
        <v>19</v>
      </c>
      <c r="N3211" s="295" t="s">
        <v>46</v>
      </c>
      <c r="O3211" s="87"/>
      <c r="P3211" s="225">
        <f>O3211*H3211</f>
        <v>0</v>
      </c>
      <c r="Q3211" s="225">
        <v>0.034099999999999998</v>
      </c>
      <c r="R3211" s="225">
        <f>Q3211*H3211</f>
        <v>1.0221475</v>
      </c>
      <c r="S3211" s="225">
        <v>0</v>
      </c>
      <c r="T3211" s="226">
        <f>S3211*H3211</f>
        <v>0</v>
      </c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R3211" s="227" t="s">
        <v>643</v>
      </c>
      <c r="AT3211" s="227" t="s">
        <v>572</v>
      </c>
      <c r="AU3211" s="227" t="s">
        <v>93</v>
      </c>
      <c r="AY3211" s="20" t="s">
        <v>224</v>
      </c>
      <c r="BE3211" s="228">
        <f>IF(N3211="základní",J3211,0)</f>
        <v>0</v>
      </c>
      <c r="BF3211" s="228">
        <f>IF(N3211="snížená",J3211,0)</f>
        <v>0</v>
      </c>
      <c r="BG3211" s="228">
        <f>IF(N3211="zákl. přenesená",J3211,0)</f>
        <v>0</v>
      </c>
      <c r="BH3211" s="228">
        <f>IF(N3211="sníž. přenesená",J3211,0)</f>
        <v>0</v>
      </c>
      <c r="BI3211" s="228">
        <f>IF(N3211="nulová",J3211,0)</f>
        <v>0</v>
      </c>
      <c r="BJ3211" s="20" t="s">
        <v>93</v>
      </c>
      <c r="BK3211" s="228">
        <f>ROUND(I3211*H3211,2)</f>
        <v>0</v>
      </c>
      <c r="BL3211" s="20" t="s">
        <v>544</v>
      </c>
      <c r="BM3211" s="227" t="s">
        <v>3151</v>
      </c>
    </row>
    <row r="3212" s="13" customFormat="1">
      <c r="A3212" s="13"/>
      <c r="B3212" s="229"/>
      <c r="C3212" s="230"/>
      <c r="D3212" s="231" t="s">
        <v>268</v>
      </c>
      <c r="E3212" s="232" t="s">
        <v>19</v>
      </c>
      <c r="F3212" s="233" t="s">
        <v>3152</v>
      </c>
      <c r="G3212" s="230"/>
      <c r="H3212" s="234">
        <v>29.975000000000001</v>
      </c>
      <c r="I3212" s="235"/>
      <c r="J3212" s="230"/>
      <c r="K3212" s="230"/>
      <c r="L3212" s="236"/>
      <c r="M3212" s="237"/>
      <c r="N3212" s="238"/>
      <c r="O3212" s="238"/>
      <c r="P3212" s="238"/>
      <c r="Q3212" s="238"/>
      <c r="R3212" s="238"/>
      <c r="S3212" s="238"/>
      <c r="T3212" s="239"/>
      <c r="U3212" s="13"/>
      <c r="V3212" s="13"/>
      <c r="W3212" s="13"/>
      <c r="X3212" s="13"/>
      <c r="Y3212" s="13"/>
      <c r="Z3212" s="13"/>
      <c r="AA3212" s="13"/>
      <c r="AB3212" s="13"/>
      <c r="AC3212" s="13"/>
      <c r="AD3212" s="13"/>
      <c r="AE3212" s="13"/>
      <c r="AT3212" s="240" t="s">
        <v>268</v>
      </c>
      <c r="AU3212" s="240" t="s">
        <v>93</v>
      </c>
      <c r="AV3212" s="13" t="s">
        <v>93</v>
      </c>
      <c r="AW3212" s="13" t="s">
        <v>34</v>
      </c>
      <c r="AX3212" s="13" t="s">
        <v>82</v>
      </c>
      <c r="AY3212" s="240" t="s">
        <v>224</v>
      </c>
    </row>
    <row r="3213" s="2" customFormat="1" ht="49.05" customHeight="1">
      <c r="A3213" s="41"/>
      <c r="B3213" s="42"/>
      <c r="C3213" s="216" t="s">
        <v>3153</v>
      </c>
      <c r="D3213" s="216" t="s">
        <v>227</v>
      </c>
      <c r="E3213" s="217" t="s">
        <v>3154</v>
      </c>
      <c r="F3213" s="218" t="s">
        <v>3155</v>
      </c>
      <c r="G3213" s="219" t="s">
        <v>266</v>
      </c>
      <c r="H3213" s="220">
        <v>159.387</v>
      </c>
      <c r="I3213" s="221"/>
      <c r="J3213" s="222">
        <f>ROUND(I3213*H3213,2)</f>
        <v>0</v>
      </c>
      <c r="K3213" s="218" t="s">
        <v>312</v>
      </c>
      <c r="L3213" s="47"/>
      <c r="M3213" s="223" t="s">
        <v>19</v>
      </c>
      <c r="N3213" s="224" t="s">
        <v>46</v>
      </c>
      <c r="O3213" s="87"/>
      <c r="P3213" s="225">
        <f>O3213*H3213</f>
        <v>0</v>
      </c>
      <c r="Q3213" s="225">
        <v>0.015789999999999998</v>
      </c>
      <c r="R3213" s="225">
        <f>Q3213*H3213</f>
        <v>2.5167207299999999</v>
      </c>
      <c r="S3213" s="225">
        <v>0</v>
      </c>
      <c r="T3213" s="226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27" t="s">
        <v>544</v>
      </c>
      <c r="AT3213" s="227" t="s">
        <v>227</v>
      </c>
      <c r="AU3213" s="227" t="s">
        <v>93</v>
      </c>
      <c r="AY3213" s="20" t="s">
        <v>224</v>
      </c>
      <c r="BE3213" s="228">
        <f>IF(N3213="základní",J3213,0)</f>
        <v>0</v>
      </c>
      <c r="BF3213" s="228">
        <f>IF(N3213="snížená",J3213,0)</f>
        <v>0</v>
      </c>
      <c r="BG3213" s="228">
        <f>IF(N3213="zákl. přenesená",J3213,0)</f>
        <v>0</v>
      </c>
      <c r="BH3213" s="228">
        <f>IF(N3213="sníž. přenesená",J3213,0)</f>
        <v>0</v>
      </c>
      <c r="BI3213" s="228">
        <f>IF(N3213="nulová",J3213,0)</f>
        <v>0</v>
      </c>
      <c r="BJ3213" s="20" t="s">
        <v>93</v>
      </c>
      <c r="BK3213" s="228">
        <f>ROUND(I3213*H3213,2)</f>
        <v>0</v>
      </c>
      <c r="BL3213" s="20" t="s">
        <v>544</v>
      </c>
      <c r="BM3213" s="227" t="s">
        <v>3156</v>
      </c>
    </row>
    <row r="3214" s="2" customFormat="1">
      <c r="A3214" s="41"/>
      <c r="B3214" s="42"/>
      <c r="C3214" s="43"/>
      <c r="D3214" s="267" t="s">
        <v>314</v>
      </c>
      <c r="E3214" s="43"/>
      <c r="F3214" s="268" t="s">
        <v>3157</v>
      </c>
      <c r="G3214" s="43"/>
      <c r="H3214" s="43"/>
      <c r="I3214" s="269"/>
      <c r="J3214" s="43"/>
      <c r="K3214" s="43"/>
      <c r="L3214" s="47"/>
      <c r="M3214" s="270"/>
      <c r="N3214" s="271"/>
      <c r="O3214" s="87"/>
      <c r="P3214" s="87"/>
      <c r="Q3214" s="87"/>
      <c r="R3214" s="87"/>
      <c r="S3214" s="87"/>
      <c r="T3214" s="88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T3214" s="20" t="s">
        <v>314</v>
      </c>
      <c r="AU3214" s="20" t="s">
        <v>93</v>
      </c>
    </row>
    <row r="3215" s="14" customFormat="1">
      <c r="A3215" s="14"/>
      <c r="B3215" s="246"/>
      <c r="C3215" s="247"/>
      <c r="D3215" s="231" t="s">
        <v>268</v>
      </c>
      <c r="E3215" s="248" t="s">
        <v>19</v>
      </c>
      <c r="F3215" s="249" t="s">
        <v>3158</v>
      </c>
      <c r="G3215" s="247"/>
      <c r="H3215" s="248" t="s">
        <v>19</v>
      </c>
      <c r="I3215" s="250"/>
      <c r="J3215" s="247"/>
      <c r="K3215" s="247"/>
      <c r="L3215" s="251"/>
      <c r="M3215" s="252"/>
      <c r="N3215" s="253"/>
      <c r="O3215" s="253"/>
      <c r="P3215" s="253"/>
      <c r="Q3215" s="253"/>
      <c r="R3215" s="253"/>
      <c r="S3215" s="253"/>
      <c r="T3215" s="25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5" t="s">
        <v>268</v>
      </c>
      <c r="AU3215" s="255" t="s">
        <v>93</v>
      </c>
      <c r="AV3215" s="14" t="s">
        <v>82</v>
      </c>
      <c r="AW3215" s="14" t="s">
        <v>34</v>
      </c>
      <c r="AX3215" s="14" t="s">
        <v>74</v>
      </c>
      <c r="AY3215" s="255" t="s">
        <v>224</v>
      </c>
    </row>
    <row r="3216" s="14" customFormat="1">
      <c r="A3216" s="14"/>
      <c r="B3216" s="246"/>
      <c r="C3216" s="247"/>
      <c r="D3216" s="231" t="s">
        <v>268</v>
      </c>
      <c r="E3216" s="248" t="s">
        <v>19</v>
      </c>
      <c r="F3216" s="249" t="s">
        <v>1921</v>
      </c>
      <c r="G3216" s="247"/>
      <c r="H3216" s="248" t="s">
        <v>19</v>
      </c>
      <c r="I3216" s="250"/>
      <c r="J3216" s="247"/>
      <c r="K3216" s="247"/>
      <c r="L3216" s="251"/>
      <c r="M3216" s="252"/>
      <c r="N3216" s="253"/>
      <c r="O3216" s="253"/>
      <c r="P3216" s="253"/>
      <c r="Q3216" s="253"/>
      <c r="R3216" s="253"/>
      <c r="S3216" s="253"/>
      <c r="T3216" s="25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5" t="s">
        <v>268</v>
      </c>
      <c r="AU3216" s="255" t="s">
        <v>93</v>
      </c>
      <c r="AV3216" s="14" t="s">
        <v>82</v>
      </c>
      <c r="AW3216" s="14" t="s">
        <v>34</v>
      </c>
      <c r="AX3216" s="14" t="s">
        <v>74</v>
      </c>
      <c r="AY3216" s="255" t="s">
        <v>224</v>
      </c>
    </row>
    <row r="3217" s="13" customFormat="1">
      <c r="A3217" s="13"/>
      <c r="B3217" s="229"/>
      <c r="C3217" s="230"/>
      <c r="D3217" s="231" t="s">
        <v>268</v>
      </c>
      <c r="E3217" s="232" t="s">
        <v>19</v>
      </c>
      <c r="F3217" s="233" t="s">
        <v>3159</v>
      </c>
      <c r="G3217" s="230"/>
      <c r="H3217" s="234">
        <v>79.751000000000005</v>
      </c>
      <c r="I3217" s="235"/>
      <c r="J3217" s="230"/>
      <c r="K3217" s="230"/>
      <c r="L3217" s="236"/>
      <c r="M3217" s="237"/>
      <c r="N3217" s="238"/>
      <c r="O3217" s="238"/>
      <c r="P3217" s="238"/>
      <c r="Q3217" s="238"/>
      <c r="R3217" s="238"/>
      <c r="S3217" s="238"/>
      <c r="T3217" s="239"/>
      <c r="U3217" s="13"/>
      <c r="V3217" s="13"/>
      <c r="W3217" s="13"/>
      <c r="X3217" s="13"/>
      <c r="Y3217" s="13"/>
      <c r="Z3217" s="13"/>
      <c r="AA3217" s="13"/>
      <c r="AB3217" s="13"/>
      <c r="AC3217" s="13"/>
      <c r="AD3217" s="13"/>
      <c r="AE3217" s="13"/>
      <c r="AT3217" s="240" t="s">
        <v>268</v>
      </c>
      <c r="AU3217" s="240" t="s">
        <v>93</v>
      </c>
      <c r="AV3217" s="13" t="s">
        <v>93</v>
      </c>
      <c r="AW3217" s="13" t="s">
        <v>34</v>
      </c>
      <c r="AX3217" s="13" t="s">
        <v>74</v>
      </c>
      <c r="AY3217" s="240" t="s">
        <v>224</v>
      </c>
    </row>
    <row r="3218" s="14" customFormat="1">
      <c r="A3218" s="14"/>
      <c r="B3218" s="246"/>
      <c r="C3218" s="247"/>
      <c r="D3218" s="231" t="s">
        <v>268</v>
      </c>
      <c r="E3218" s="248" t="s">
        <v>19</v>
      </c>
      <c r="F3218" s="249" t="s">
        <v>1906</v>
      </c>
      <c r="G3218" s="247"/>
      <c r="H3218" s="248" t="s">
        <v>19</v>
      </c>
      <c r="I3218" s="250"/>
      <c r="J3218" s="247"/>
      <c r="K3218" s="247"/>
      <c r="L3218" s="251"/>
      <c r="M3218" s="252"/>
      <c r="N3218" s="253"/>
      <c r="O3218" s="253"/>
      <c r="P3218" s="253"/>
      <c r="Q3218" s="253"/>
      <c r="R3218" s="253"/>
      <c r="S3218" s="253"/>
      <c r="T3218" s="25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T3218" s="255" t="s">
        <v>268</v>
      </c>
      <c r="AU3218" s="255" t="s">
        <v>93</v>
      </c>
      <c r="AV3218" s="14" t="s">
        <v>82</v>
      </c>
      <c r="AW3218" s="14" t="s">
        <v>34</v>
      </c>
      <c r="AX3218" s="14" t="s">
        <v>74</v>
      </c>
      <c r="AY3218" s="255" t="s">
        <v>224</v>
      </c>
    </row>
    <row r="3219" s="13" customFormat="1">
      <c r="A3219" s="13"/>
      <c r="B3219" s="229"/>
      <c r="C3219" s="230"/>
      <c r="D3219" s="231" t="s">
        <v>268</v>
      </c>
      <c r="E3219" s="232" t="s">
        <v>19</v>
      </c>
      <c r="F3219" s="233" t="s">
        <v>3160</v>
      </c>
      <c r="G3219" s="230"/>
      <c r="H3219" s="234">
        <v>4.6970000000000001</v>
      </c>
      <c r="I3219" s="235"/>
      <c r="J3219" s="230"/>
      <c r="K3219" s="230"/>
      <c r="L3219" s="236"/>
      <c r="M3219" s="237"/>
      <c r="N3219" s="238"/>
      <c r="O3219" s="238"/>
      <c r="P3219" s="238"/>
      <c r="Q3219" s="238"/>
      <c r="R3219" s="238"/>
      <c r="S3219" s="238"/>
      <c r="T3219" s="239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40" t="s">
        <v>268</v>
      </c>
      <c r="AU3219" s="240" t="s">
        <v>93</v>
      </c>
      <c r="AV3219" s="13" t="s">
        <v>93</v>
      </c>
      <c r="AW3219" s="13" t="s">
        <v>34</v>
      </c>
      <c r="AX3219" s="13" t="s">
        <v>74</v>
      </c>
      <c r="AY3219" s="240" t="s">
        <v>224</v>
      </c>
    </row>
    <row r="3220" s="14" customFormat="1">
      <c r="A3220" s="14"/>
      <c r="B3220" s="246"/>
      <c r="C3220" s="247"/>
      <c r="D3220" s="231" t="s">
        <v>268</v>
      </c>
      <c r="E3220" s="248" t="s">
        <v>19</v>
      </c>
      <c r="F3220" s="249" t="s">
        <v>3161</v>
      </c>
      <c r="G3220" s="247"/>
      <c r="H3220" s="248" t="s">
        <v>19</v>
      </c>
      <c r="I3220" s="250"/>
      <c r="J3220" s="247"/>
      <c r="K3220" s="247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268</v>
      </c>
      <c r="AU3220" s="255" t="s">
        <v>93</v>
      </c>
      <c r="AV3220" s="14" t="s">
        <v>82</v>
      </c>
      <c r="AW3220" s="14" t="s">
        <v>34</v>
      </c>
      <c r="AX3220" s="14" t="s">
        <v>74</v>
      </c>
      <c r="AY3220" s="255" t="s">
        <v>224</v>
      </c>
    </row>
    <row r="3221" s="13" customFormat="1">
      <c r="A3221" s="13"/>
      <c r="B3221" s="229"/>
      <c r="C3221" s="230"/>
      <c r="D3221" s="231" t="s">
        <v>268</v>
      </c>
      <c r="E3221" s="232" t="s">
        <v>19</v>
      </c>
      <c r="F3221" s="233" t="s">
        <v>3162</v>
      </c>
      <c r="G3221" s="230"/>
      <c r="H3221" s="234">
        <v>7.351</v>
      </c>
      <c r="I3221" s="235"/>
      <c r="J3221" s="230"/>
      <c r="K3221" s="230"/>
      <c r="L3221" s="236"/>
      <c r="M3221" s="237"/>
      <c r="N3221" s="238"/>
      <c r="O3221" s="238"/>
      <c r="P3221" s="238"/>
      <c r="Q3221" s="238"/>
      <c r="R3221" s="238"/>
      <c r="S3221" s="238"/>
      <c r="T3221" s="239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0" t="s">
        <v>268</v>
      </c>
      <c r="AU3221" s="240" t="s">
        <v>93</v>
      </c>
      <c r="AV3221" s="13" t="s">
        <v>93</v>
      </c>
      <c r="AW3221" s="13" t="s">
        <v>34</v>
      </c>
      <c r="AX3221" s="13" t="s">
        <v>74</v>
      </c>
      <c r="AY3221" s="240" t="s">
        <v>224</v>
      </c>
    </row>
    <row r="3222" s="14" customFormat="1">
      <c r="A3222" s="14"/>
      <c r="B3222" s="246"/>
      <c r="C3222" s="247"/>
      <c r="D3222" s="231" t="s">
        <v>268</v>
      </c>
      <c r="E3222" s="248" t="s">
        <v>19</v>
      </c>
      <c r="F3222" s="249" t="s">
        <v>3163</v>
      </c>
      <c r="G3222" s="247"/>
      <c r="H3222" s="248" t="s">
        <v>19</v>
      </c>
      <c r="I3222" s="250"/>
      <c r="J3222" s="247"/>
      <c r="K3222" s="247"/>
      <c r="L3222" s="251"/>
      <c r="M3222" s="252"/>
      <c r="N3222" s="253"/>
      <c r="O3222" s="253"/>
      <c r="P3222" s="253"/>
      <c r="Q3222" s="253"/>
      <c r="R3222" s="253"/>
      <c r="S3222" s="253"/>
      <c r="T3222" s="25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5" t="s">
        <v>268</v>
      </c>
      <c r="AU3222" s="255" t="s">
        <v>93</v>
      </c>
      <c r="AV3222" s="14" t="s">
        <v>82</v>
      </c>
      <c r="AW3222" s="14" t="s">
        <v>34</v>
      </c>
      <c r="AX3222" s="14" t="s">
        <v>74</v>
      </c>
      <c r="AY3222" s="255" t="s">
        <v>224</v>
      </c>
    </row>
    <row r="3223" s="13" customFormat="1">
      <c r="A3223" s="13"/>
      <c r="B3223" s="229"/>
      <c r="C3223" s="230"/>
      <c r="D3223" s="231" t="s">
        <v>268</v>
      </c>
      <c r="E3223" s="232" t="s">
        <v>19</v>
      </c>
      <c r="F3223" s="233" t="s">
        <v>3164</v>
      </c>
      <c r="G3223" s="230"/>
      <c r="H3223" s="234">
        <v>67.587999999999994</v>
      </c>
      <c r="I3223" s="235"/>
      <c r="J3223" s="230"/>
      <c r="K3223" s="230"/>
      <c r="L3223" s="236"/>
      <c r="M3223" s="237"/>
      <c r="N3223" s="238"/>
      <c r="O3223" s="238"/>
      <c r="P3223" s="238"/>
      <c r="Q3223" s="238"/>
      <c r="R3223" s="238"/>
      <c r="S3223" s="238"/>
      <c r="T3223" s="23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0" t="s">
        <v>268</v>
      </c>
      <c r="AU3223" s="240" t="s">
        <v>93</v>
      </c>
      <c r="AV3223" s="13" t="s">
        <v>93</v>
      </c>
      <c r="AW3223" s="13" t="s">
        <v>34</v>
      </c>
      <c r="AX3223" s="13" t="s">
        <v>74</v>
      </c>
      <c r="AY3223" s="240" t="s">
        <v>224</v>
      </c>
    </row>
    <row r="3224" s="16" customFormat="1">
      <c r="A3224" s="16"/>
      <c r="B3224" s="272"/>
      <c r="C3224" s="273"/>
      <c r="D3224" s="231" t="s">
        <v>268</v>
      </c>
      <c r="E3224" s="274" t="s">
        <v>19</v>
      </c>
      <c r="F3224" s="275" t="s">
        <v>351</v>
      </c>
      <c r="G3224" s="273"/>
      <c r="H3224" s="276">
        <v>159.387</v>
      </c>
      <c r="I3224" s="277"/>
      <c r="J3224" s="273"/>
      <c r="K3224" s="273"/>
      <c r="L3224" s="278"/>
      <c r="M3224" s="279"/>
      <c r="N3224" s="280"/>
      <c r="O3224" s="280"/>
      <c r="P3224" s="280"/>
      <c r="Q3224" s="280"/>
      <c r="R3224" s="280"/>
      <c r="S3224" s="280"/>
      <c r="T3224" s="281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T3224" s="282" t="s">
        <v>268</v>
      </c>
      <c r="AU3224" s="282" t="s">
        <v>93</v>
      </c>
      <c r="AV3224" s="16" t="s">
        <v>231</v>
      </c>
      <c r="AW3224" s="16" t="s">
        <v>34</v>
      </c>
      <c r="AX3224" s="16" t="s">
        <v>82</v>
      </c>
      <c r="AY3224" s="282" t="s">
        <v>224</v>
      </c>
    </row>
    <row r="3225" s="2" customFormat="1" ht="37.8" customHeight="1">
      <c r="A3225" s="41"/>
      <c r="B3225" s="42"/>
      <c r="C3225" s="216" t="s">
        <v>3165</v>
      </c>
      <c r="D3225" s="216" t="s">
        <v>227</v>
      </c>
      <c r="E3225" s="217" t="s">
        <v>3166</v>
      </c>
      <c r="F3225" s="218" t="s">
        <v>3167</v>
      </c>
      <c r="G3225" s="219" t="s">
        <v>324</v>
      </c>
      <c r="H3225" s="220">
        <v>5.0999999999999996</v>
      </c>
      <c r="I3225" s="221"/>
      <c r="J3225" s="222">
        <f>ROUND(I3225*H3225,2)</f>
        <v>0</v>
      </c>
      <c r="K3225" s="218" t="s">
        <v>312</v>
      </c>
      <c r="L3225" s="47"/>
      <c r="M3225" s="223" t="s">
        <v>19</v>
      </c>
      <c r="N3225" s="224" t="s">
        <v>46</v>
      </c>
      <c r="O3225" s="87"/>
      <c r="P3225" s="225">
        <f>O3225*H3225</f>
        <v>0</v>
      </c>
      <c r="Q3225" s="225">
        <v>0.023300000000000001</v>
      </c>
      <c r="R3225" s="225">
        <f>Q3225*H3225</f>
        <v>0.11883000000000001</v>
      </c>
      <c r="S3225" s="225">
        <v>0</v>
      </c>
      <c r="T3225" s="226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7" t="s">
        <v>544</v>
      </c>
      <c r="AT3225" s="227" t="s">
        <v>227</v>
      </c>
      <c r="AU3225" s="227" t="s">
        <v>93</v>
      </c>
      <c r="AY3225" s="20" t="s">
        <v>224</v>
      </c>
      <c r="BE3225" s="228">
        <f>IF(N3225="základní",J3225,0)</f>
        <v>0</v>
      </c>
      <c r="BF3225" s="228">
        <f>IF(N3225="snížená",J3225,0)</f>
        <v>0</v>
      </c>
      <c r="BG3225" s="228">
        <f>IF(N3225="zákl. přenesená",J3225,0)</f>
        <v>0</v>
      </c>
      <c r="BH3225" s="228">
        <f>IF(N3225="sníž. přenesená",J3225,0)</f>
        <v>0</v>
      </c>
      <c r="BI3225" s="228">
        <f>IF(N3225="nulová",J3225,0)</f>
        <v>0</v>
      </c>
      <c r="BJ3225" s="20" t="s">
        <v>93</v>
      </c>
      <c r="BK3225" s="228">
        <f>ROUND(I3225*H3225,2)</f>
        <v>0</v>
      </c>
      <c r="BL3225" s="20" t="s">
        <v>544</v>
      </c>
      <c r="BM3225" s="227" t="s">
        <v>3168</v>
      </c>
    </row>
    <row r="3226" s="2" customFormat="1">
      <c r="A3226" s="41"/>
      <c r="B3226" s="42"/>
      <c r="C3226" s="43"/>
      <c r="D3226" s="267" t="s">
        <v>314</v>
      </c>
      <c r="E3226" s="43"/>
      <c r="F3226" s="268" t="s">
        <v>3169</v>
      </c>
      <c r="G3226" s="43"/>
      <c r="H3226" s="43"/>
      <c r="I3226" s="269"/>
      <c r="J3226" s="43"/>
      <c r="K3226" s="43"/>
      <c r="L3226" s="47"/>
      <c r="M3226" s="270"/>
      <c r="N3226" s="271"/>
      <c r="O3226" s="87"/>
      <c r="P3226" s="87"/>
      <c r="Q3226" s="87"/>
      <c r="R3226" s="87"/>
      <c r="S3226" s="87"/>
      <c r="T3226" s="88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T3226" s="20" t="s">
        <v>314</v>
      </c>
      <c r="AU3226" s="20" t="s">
        <v>93</v>
      </c>
    </row>
    <row r="3227" s="13" customFormat="1">
      <c r="A3227" s="13"/>
      <c r="B3227" s="229"/>
      <c r="C3227" s="230"/>
      <c r="D3227" s="231" t="s">
        <v>268</v>
      </c>
      <c r="E3227" s="232" t="s">
        <v>19</v>
      </c>
      <c r="F3227" s="233" t="s">
        <v>3170</v>
      </c>
      <c r="G3227" s="230"/>
      <c r="H3227" s="234">
        <v>5.0999999999999996</v>
      </c>
      <c r="I3227" s="235"/>
      <c r="J3227" s="230"/>
      <c r="K3227" s="230"/>
      <c r="L3227" s="236"/>
      <c r="M3227" s="237"/>
      <c r="N3227" s="238"/>
      <c r="O3227" s="238"/>
      <c r="P3227" s="238"/>
      <c r="Q3227" s="238"/>
      <c r="R3227" s="238"/>
      <c r="S3227" s="238"/>
      <c r="T3227" s="239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0" t="s">
        <v>268</v>
      </c>
      <c r="AU3227" s="240" t="s">
        <v>93</v>
      </c>
      <c r="AV3227" s="13" t="s">
        <v>93</v>
      </c>
      <c r="AW3227" s="13" t="s">
        <v>34</v>
      </c>
      <c r="AX3227" s="13" t="s">
        <v>82</v>
      </c>
      <c r="AY3227" s="240" t="s">
        <v>224</v>
      </c>
    </row>
    <row r="3228" s="2" customFormat="1" ht="49.05" customHeight="1">
      <c r="A3228" s="41"/>
      <c r="B3228" s="42"/>
      <c r="C3228" s="216" t="s">
        <v>3171</v>
      </c>
      <c r="D3228" s="216" t="s">
        <v>227</v>
      </c>
      <c r="E3228" s="217" t="s">
        <v>3172</v>
      </c>
      <c r="F3228" s="218" t="s">
        <v>3173</v>
      </c>
      <c r="G3228" s="219" t="s">
        <v>371</v>
      </c>
      <c r="H3228" s="220">
        <v>6.0049999999999999</v>
      </c>
      <c r="I3228" s="221"/>
      <c r="J3228" s="222">
        <f>ROUND(I3228*H3228,2)</f>
        <v>0</v>
      </c>
      <c r="K3228" s="218" t="s">
        <v>312</v>
      </c>
      <c r="L3228" s="47"/>
      <c r="M3228" s="223" t="s">
        <v>19</v>
      </c>
      <c r="N3228" s="224" t="s">
        <v>46</v>
      </c>
      <c r="O3228" s="87"/>
      <c r="P3228" s="225">
        <f>O3228*H3228</f>
        <v>0</v>
      </c>
      <c r="Q3228" s="225">
        <v>0</v>
      </c>
      <c r="R3228" s="225">
        <f>Q3228*H3228</f>
        <v>0</v>
      </c>
      <c r="S3228" s="225">
        <v>0</v>
      </c>
      <c r="T3228" s="226">
        <f>S3228*H3228</f>
        <v>0</v>
      </c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R3228" s="227" t="s">
        <v>544</v>
      </c>
      <c r="AT3228" s="227" t="s">
        <v>227</v>
      </c>
      <c r="AU3228" s="227" t="s">
        <v>93</v>
      </c>
      <c r="AY3228" s="20" t="s">
        <v>224</v>
      </c>
      <c r="BE3228" s="228">
        <f>IF(N3228="základní",J3228,0)</f>
        <v>0</v>
      </c>
      <c r="BF3228" s="228">
        <f>IF(N3228="snížená",J3228,0)</f>
        <v>0</v>
      </c>
      <c r="BG3228" s="228">
        <f>IF(N3228="zákl. přenesená",J3228,0)</f>
        <v>0</v>
      </c>
      <c r="BH3228" s="228">
        <f>IF(N3228="sníž. přenesená",J3228,0)</f>
        <v>0</v>
      </c>
      <c r="BI3228" s="228">
        <f>IF(N3228="nulová",J3228,0)</f>
        <v>0</v>
      </c>
      <c r="BJ3228" s="20" t="s">
        <v>93</v>
      </c>
      <c r="BK3228" s="228">
        <f>ROUND(I3228*H3228,2)</f>
        <v>0</v>
      </c>
      <c r="BL3228" s="20" t="s">
        <v>544</v>
      </c>
      <c r="BM3228" s="227" t="s">
        <v>3174</v>
      </c>
    </row>
    <row r="3229" s="2" customFormat="1">
      <c r="A3229" s="41"/>
      <c r="B3229" s="42"/>
      <c r="C3229" s="43"/>
      <c r="D3229" s="267" t="s">
        <v>314</v>
      </c>
      <c r="E3229" s="43"/>
      <c r="F3229" s="268" t="s">
        <v>3175</v>
      </c>
      <c r="G3229" s="43"/>
      <c r="H3229" s="43"/>
      <c r="I3229" s="269"/>
      <c r="J3229" s="43"/>
      <c r="K3229" s="43"/>
      <c r="L3229" s="47"/>
      <c r="M3229" s="270"/>
      <c r="N3229" s="271"/>
      <c r="O3229" s="87"/>
      <c r="P3229" s="87"/>
      <c r="Q3229" s="87"/>
      <c r="R3229" s="87"/>
      <c r="S3229" s="87"/>
      <c r="T3229" s="88"/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T3229" s="20" t="s">
        <v>314</v>
      </c>
      <c r="AU3229" s="20" t="s">
        <v>93</v>
      </c>
    </row>
    <row r="3230" s="12" customFormat="1" ht="22.8" customHeight="1">
      <c r="A3230" s="12"/>
      <c r="B3230" s="200"/>
      <c r="C3230" s="201"/>
      <c r="D3230" s="202" t="s">
        <v>73</v>
      </c>
      <c r="E3230" s="214" t="s">
        <v>3176</v>
      </c>
      <c r="F3230" s="214" t="s">
        <v>3177</v>
      </c>
      <c r="G3230" s="201"/>
      <c r="H3230" s="201"/>
      <c r="I3230" s="204"/>
      <c r="J3230" s="215">
        <f>BK3230</f>
        <v>0</v>
      </c>
      <c r="K3230" s="201"/>
      <c r="L3230" s="206"/>
      <c r="M3230" s="207"/>
      <c r="N3230" s="208"/>
      <c r="O3230" s="208"/>
      <c r="P3230" s="209">
        <f>SUM(P3231:P3433)</f>
        <v>0</v>
      </c>
      <c r="Q3230" s="208"/>
      <c r="R3230" s="209">
        <f>SUM(R3231:R3433)</f>
        <v>74.627952920000013</v>
      </c>
      <c r="S3230" s="208"/>
      <c r="T3230" s="210">
        <f>SUM(T3231:T3433)</f>
        <v>0</v>
      </c>
      <c r="U3230" s="12"/>
      <c r="V3230" s="12"/>
      <c r="W3230" s="12"/>
      <c r="X3230" s="12"/>
      <c r="Y3230" s="12"/>
      <c r="Z3230" s="12"/>
      <c r="AA3230" s="12"/>
      <c r="AB3230" s="12"/>
      <c r="AC3230" s="12"/>
      <c r="AD3230" s="12"/>
      <c r="AE3230" s="12"/>
      <c r="AR3230" s="211" t="s">
        <v>93</v>
      </c>
      <c r="AT3230" s="212" t="s">
        <v>73</v>
      </c>
      <c r="AU3230" s="212" t="s">
        <v>82</v>
      </c>
      <c r="AY3230" s="211" t="s">
        <v>224</v>
      </c>
      <c r="BK3230" s="213">
        <f>SUM(BK3231:BK3433)</f>
        <v>0</v>
      </c>
    </row>
    <row r="3231" s="2" customFormat="1" ht="55.5" customHeight="1">
      <c r="A3231" s="41"/>
      <c r="B3231" s="42"/>
      <c r="C3231" s="216" t="s">
        <v>3178</v>
      </c>
      <c r="D3231" s="216" t="s">
        <v>227</v>
      </c>
      <c r="E3231" s="217" t="s">
        <v>3179</v>
      </c>
      <c r="F3231" s="218" t="s">
        <v>3180</v>
      </c>
      <c r="G3231" s="219" t="s">
        <v>266</v>
      </c>
      <c r="H3231" s="220">
        <v>10.282</v>
      </c>
      <c r="I3231" s="221"/>
      <c r="J3231" s="222">
        <f>ROUND(I3231*H3231,2)</f>
        <v>0</v>
      </c>
      <c r="K3231" s="218" t="s">
        <v>312</v>
      </c>
      <c r="L3231" s="47"/>
      <c r="M3231" s="223" t="s">
        <v>19</v>
      </c>
      <c r="N3231" s="224" t="s">
        <v>46</v>
      </c>
      <c r="O3231" s="87"/>
      <c r="P3231" s="225">
        <f>O3231*H3231</f>
        <v>0</v>
      </c>
      <c r="Q3231" s="225">
        <v>0.028660000000000001</v>
      </c>
      <c r="R3231" s="225">
        <f>Q3231*H3231</f>
        <v>0.29468211999999999</v>
      </c>
      <c r="S3231" s="225">
        <v>0</v>
      </c>
      <c r="T3231" s="226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7" t="s">
        <v>544</v>
      </c>
      <c r="AT3231" s="227" t="s">
        <v>227</v>
      </c>
      <c r="AU3231" s="227" t="s">
        <v>93</v>
      </c>
      <c r="AY3231" s="20" t="s">
        <v>224</v>
      </c>
      <c r="BE3231" s="228">
        <f>IF(N3231="základní",J3231,0)</f>
        <v>0</v>
      </c>
      <c r="BF3231" s="228">
        <f>IF(N3231="snížená",J3231,0)</f>
        <v>0</v>
      </c>
      <c r="BG3231" s="228">
        <f>IF(N3231="zákl. přenesená",J3231,0)</f>
        <v>0</v>
      </c>
      <c r="BH3231" s="228">
        <f>IF(N3231="sníž. přenesená",J3231,0)</f>
        <v>0</v>
      </c>
      <c r="BI3231" s="228">
        <f>IF(N3231="nulová",J3231,0)</f>
        <v>0</v>
      </c>
      <c r="BJ3231" s="20" t="s">
        <v>93</v>
      </c>
      <c r="BK3231" s="228">
        <f>ROUND(I3231*H3231,2)</f>
        <v>0</v>
      </c>
      <c r="BL3231" s="20" t="s">
        <v>544</v>
      </c>
      <c r="BM3231" s="227" t="s">
        <v>3181</v>
      </c>
    </row>
    <row r="3232" s="2" customFormat="1">
      <c r="A3232" s="41"/>
      <c r="B3232" s="42"/>
      <c r="C3232" s="43"/>
      <c r="D3232" s="267" t="s">
        <v>314</v>
      </c>
      <c r="E3232" s="43"/>
      <c r="F3232" s="268" t="s">
        <v>3182</v>
      </c>
      <c r="G3232" s="43"/>
      <c r="H3232" s="43"/>
      <c r="I3232" s="269"/>
      <c r="J3232" s="43"/>
      <c r="K3232" s="43"/>
      <c r="L3232" s="47"/>
      <c r="M3232" s="270"/>
      <c r="N3232" s="271"/>
      <c r="O3232" s="87"/>
      <c r="P3232" s="87"/>
      <c r="Q3232" s="87"/>
      <c r="R3232" s="87"/>
      <c r="S3232" s="87"/>
      <c r="T3232" s="88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T3232" s="20" t="s">
        <v>314</v>
      </c>
      <c r="AU3232" s="20" t="s">
        <v>93</v>
      </c>
    </row>
    <row r="3233" s="14" customFormat="1">
      <c r="A3233" s="14"/>
      <c r="B3233" s="246"/>
      <c r="C3233" s="247"/>
      <c r="D3233" s="231" t="s">
        <v>268</v>
      </c>
      <c r="E3233" s="248" t="s">
        <v>19</v>
      </c>
      <c r="F3233" s="249" t="s">
        <v>3183</v>
      </c>
      <c r="G3233" s="247"/>
      <c r="H3233" s="248" t="s">
        <v>19</v>
      </c>
      <c r="I3233" s="250"/>
      <c r="J3233" s="247"/>
      <c r="K3233" s="247"/>
      <c r="L3233" s="251"/>
      <c r="M3233" s="252"/>
      <c r="N3233" s="253"/>
      <c r="O3233" s="253"/>
      <c r="P3233" s="253"/>
      <c r="Q3233" s="253"/>
      <c r="R3233" s="253"/>
      <c r="S3233" s="253"/>
      <c r="T3233" s="25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5" t="s">
        <v>268</v>
      </c>
      <c r="AU3233" s="255" t="s">
        <v>93</v>
      </c>
      <c r="AV3233" s="14" t="s">
        <v>82</v>
      </c>
      <c r="AW3233" s="14" t="s">
        <v>34</v>
      </c>
      <c r="AX3233" s="14" t="s">
        <v>74</v>
      </c>
      <c r="AY3233" s="255" t="s">
        <v>224</v>
      </c>
    </row>
    <row r="3234" s="14" customFormat="1">
      <c r="A3234" s="14"/>
      <c r="B3234" s="246"/>
      <c r="C3234" s="247"/>
      <c r="D3234" s="231" t="s">
        <v>268</v>
      </c>
      <c r="E3234" s="248" t="s">
        <v>19</v>
      </c>
      <c r="F3234" s="249" t="s">
        <v>648</v>
      </c>
      <c r="G3234" s="247"/>
      <c r="H3234" s="248" t="s">
        <v>19</v>
      </c>
      <c r="I3234" s="250"/>
      <c r="J3234" s="247"/>
      <c r="K3234" s="247"/>
      <c r="L3234" s="251"/>
      <c r="M3234" s="252"/>
      <c r="N3234" s="253"/>
      <c r="O3234" s="253"/>
      <c r="P3234" s="253"/>
      <c r="Q3234" s="253"/>
      <c r="R3234" s="253"/>
      <c r="S3234" s="253"/>
      <c r="T3234" s="25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5" t="s">
        <v>268</v>
      </c>
      <c r="AU3234" s="255" t="s">
        <v>93</v>
      </c>
      <c r="AV3234" s="14" t="s">
        <v>82</v>
      </c>
      <c r="AW3234" s="14" t="s">
        <v>34</v>
      </c>
      <c r="AX3234" s="14" t="s">
        <v>74</v>
      </c>
      <c r="AY3234" s="255" t="s">
        <v>224</v>
      </c>
    </row>
    <row r="3235" s="13" customFormat="1">
      <c r="A3235" s="13"/>
      <c r="B3235" s="229"/>
      <c r="C3235" s="230"/>
      <c r="D3235" s="231" t="s">
        <v>268</v>
      </c>
      <c r="E3235" s="232" t="s">
        <v>19</v>
      </c>
      <c r="F3235" s="233" t="s">
        <v>3184</v>
      </c>
      <c r="G3235" s="230"/>
      <c r="H3235" s="234">
        <v>2.706</v>
      </c>
      <c r="I3235" s="235"/>
      <c r="J3235" s="230"/>
      <c r="K3235" s="230"/>
      <c r="L3235" s="236"/>
      <c r="M3235" s="237"/>
      <c r="N3235" s="238"/>
      <c r="O3235" s="238"/>
      <c r="P3235" s="238"/>
      <c r="Q3235" s="238"/>
      <c r="R3235" s="238"/>
      <c r="S3235" s="238"/>
      <c r="T3235" s="239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40" t="s">
        <v>268</v>
      </c>
      <c r="AU3235" s="240" t="s">
        <v>93</v>
      </c>
      <c r="AV3235" s="13" t="s">
        <v>93</v>
      </c>
      <c r="AW3235" s="13" t="s">
        <v>34</v>
      </c>
      <c r="AX3235" s="13" t="s">
        <v>74</v>
      </c>
      <c r="AY3235" s="240" t="s">
        <v>224</v>
      </c>
    </row>
    <row r="3236" s="14" customFormat="1">
      <c r="A3236" s="14"/>
      <c r="B3236" s="246"/>
      <c r="C3236" s="247"/>
      <c r="D3236" s="231" t="s">
        <v>268</v>
      </c>
      <c r="E3236" s="248" t="s">
        <v>19</v>
      </c>
      <c r="F3236" s="249" t="s">
        <v>662</v>
      </c>
      <c r="G3236" s="247"/>
      <c r="H3236" s="248" t="s">
        <v>19</v>
      </c>
      <c r="I3236" s="250"/>
      <c r="J3236" s="247"/>
      <c r="K3236" s="247"/>
      <c r="L3236" s="251"/>
      <c r="M3236" s="252"/>
      <c r="N3236" s="253"/>
      <c r="O3236" s="253"/>
      <c r="P3236" s="253"/>
      <c r="Q3236" s="253"/>
      <c r="R3236" s="253"/>
      <c r="S3236" s="253"/>
      <c r="T3236" s="25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5" t="s">
        <v>268</v>
      </c>
      <c r="AU3236" s="255" t="s">
        <v>93</v>
      </c>
      <c r="AV3236" s="14" t="s">
        <v>82</v>
      </c>
      <c r="AW3236" s="14" t="s">
        <v>34</v>
      </c>
      <c r="AX3236" s="14" t="s">
        <v>74</v>
      </c>
      <c r="AY3236" s="255" t="s">
        <v>224</v>
      </c>
    </row>
    <row r="3237" s="13" customFormat="1">
      <c r="A3237" s="13"/>
      <c r="B3237" s="229"/>
      <c r="C3237" s="230"/>
      <c r="D3237" s="231" t="s">
        <v>268</v>
      </c>
      <c r="E3237" s="232" t="s">
        <v>19</v>
      </c>
      <c r="F3237" s="233" t="s">
        <v>3185</v>
      </c>
      <c r="G3237" s="230"/>
      <c r="H3237" s="234">
        <v>1.8939999999999999</v>
      </c>
      <c r="I3237" s="235"/>
      <c r="J3237" s="230"/>
      <c r="K3237" s="230"/>
      <c r="L3237" s="236"/>
      <c r="M3237" s="237"/>
      <c r="N3237" s="238"/>
      <c r="O3237" s="238"/>
      <c r="P3237" s="238"/>
      <c r="Q3237" s="238"/>
      <c r="R3237" s="238"/>
      <c r="S3237" s="238"/>
      <c r="T3237" s="239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0" t="s">
        <v>268</v>
      </c>
      <c r="AU3237" s="240" t="s">
        <v>93</v>
      </c>
      <c r="AV3237" s="13" t="s">
        <v>93</v>
      </c>
      <c r="AW3237" s="13" t="s">
        <v>34</v>
      </c>
      <c r="AX3237" s="13" t="s">
        <v>74</v>
      </c>
      <c r="AY3237" s="240" t="s">
        <v>224</v>
      </c>
    </row>
    <row r="3238" s="14" customFormat="1">
      <c r="A3238" s="14"/>
      <c r="B3238" s="246"/>
      <c r="C3238" s="247"/>
      <c r="D3238" s="231" t="s">
        <v>268</v>
      </c>
      <c r="E3238" s="248" t="s">
        <v>19</v>
      </c>
      <c r="F3238" s="249" t="s">
        <v>664</v>
      </c>
      <c r="G3238" s="247"/>
      <c r="H3238" s="248" t="s">
        <v>19</v>
      </c>
      <c r="I3238" s="250"/>
      <c r="J3238" s="247"/>
      <c r="K3238" s="247"/>
      <c r="L3238" s="251"/>
      <c r="M3238" s="252"/>
      <c r="N3238" s="253"/>
      <c r="O3238" s="253"/>
      <c r="P3238" s="253"/>
      <c r="Q3238" s="253"/>
      <c r="R3238" s="253"/>
      <c r="S3238" s="253"/>
      <c r="T3238" s="25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5" t="s">
        <v>268</v>
      </c>
      <c r="AU3238" s="255" t="s">
        <v>93</v>
      </c>
      <c r="AV3238" s="14" t="s">
        <v>82</v>
      </c>
      <c r="AW3238" s="14" t="s">
        <v>34</v>
      </c>
      <c r="AX3238" s="14" t="s">
        <v>74</v>
      </c>
      <c r="AY3238" s="255" t="s">
        <v>224</v>
      </c>
    </row>
    <row r="3239" s="13" customFormat="1">
      <c r="A3239" s="13"/>
      <c r="B3239" s="229"/>
      <c r="C3239" s="230"/>
      <c r="D3239" s="231" t="s">
        <v>268</v>
      </c>
      <c r="E3239" s="232" t="s">
        <v>19</v>
      </c>
      <c r="F3239" s="233" t="s">
        <v>3185</v>
      </c>
      <c r="G3239" s="230"/>
      <c r="H3239" s="234">
        <v>1.8939999999999999</v>
      </c>
      <c r="I3239" s="235"/>
      <c r="J3239" s="230"/>
      <c r="K3239" s="230"/>
      <c r="L3239" s="236"/>
      <c r="M3239" s="237"/>
      <c r="N3239" s="238"/>
      <c r="O3239" s="238"/>
      <c r="P3239" s="238"/>
      <c r="Q3239" s="238"/>
      <c r="R3239" s="238"/>
      <c r="S3239" s="238"/>
      <c r="T3239" s="239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0" t="s">
        <v>268</v>
      </c>
      <c r="AU3239" s="240" t="s">
        <v>93</v>
      </c>
      <c r="AV3239" s="13" t="s">
        <v>93</v>
      </c>
      <c r="AW3239" s="13" t="s">
        <v>34</v>
      </c>
      <c r="AX3239" s="13" t="s">
        <v>74</v>
      </c>
      <c r="AY3239" s="240" t="s">
        <v>224</v>
      </c>
    </row>
    <row r="3240" s="14" customFormat="1">
      <c r="A3240" s="14"/>
      <c r="B3240" s="246"/>
      <c r="C3240" s="247"/>
      <c r="D3240" s="231" t="s">
        <v>268</v>
      </c>
      <c r="E3240" s="248" t="s">
        <v>19</v>
      </c>
      <c r="F3240" s="249" t="s">
        <v>665</v>
      </c>
      <c r="G3240" s="247"/>
      <c r="H3240" s="248" t="s">
        <v>19</v>
      </c>
      <c r="I3240" s="250"/>
      <c r="J3240" s="247"/>
      <c r="K3240" s="247"/>
      <c r="L3240" s="251"/>
      <c r="M3240" s="252"/>
      <c r="N3240" s="253"/>
      <c r="O3240" s="253"/>
      <c r="P3240" s="253"/>
      <c r="Q3240" s="253"/>
      <c r="R3240" s="253"/>
      <c r="S3240" s="253"/>
      <c r="T3240" s="25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5" t="s">
        <v>268</v>
      </c>
      <c r="AU3240" s="255" t="s">
        <v>93</v>
      </c>
      <c r="AV3240" s="14" t="s">
        <v>82</v>
      </c>
      <c r="AW3240" s="14" t="s">
        <v>34</v>
      </c>
      <c r="AX3240" s="14" t="s">
        <v>74</v>
      </c>
      <c r="AY3240" s="255" t="s">
        <v>224</v>
      </c>
    </row>
    <row r="3241" s="13" customFormat="1">
      <c r="A3241" s="13"/>
      <c r="B3241" s="229"/>
      <c r="C3241" s="230"/>
      <c r="D3241" s="231" t="s">
        <v>268</v>
      </c>
      <c r="E3241" s="232" t="s">
        <v>19</v>
      </c>
      <c r="F3241" s="233" t="s">
        <v>3185</v>
      </c>
      <c r="G3241" s="230"/>
      <c r="H3241" s="234">
        <v>1.8939999999999999</v>
      </c>
      <c r="I3241" s="235"/>
      <c r="J3241" s="230"/>
      <c r="K3241" s="230"/>
      <c r="L3241" s="236"/>
      <c r="M3241" s="237"/>
      <c r="N3241" s="238"/>
      <c r="O3241" s="238"/>
      <c r="P3241" s="238"/>
      <c r="Q3241" s="238"/>
      <c r="R3241" s="238"/>
      <c r="S3241" s="238"/>
      <c r="T3241" s="239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40" t="s">
        <v>268</v>
      </c>
      <c r="AU3241" s="240" t="s">
        <v>93</v>
      </c>
      <c r="AV3241" s="13" t="s">
        <v>93</v>
      </c>
      <c r="AW3241" s="13" t="s">
        <v>34</v>
      </c>
      <c r="AX3241" s="13" t="s">
        <v>74</v>
      </c>
      <c r="AY3241" s="240" t="s">
        <v>224</v>
      </c>
    </row>
    <row r="3242" s="14" customFormat="1">
      <c r="A3242" s="14"/>
      <c r="B3242" s="246"/>
      <c r="C3242" s="247"/>
      <c r="D3242" s="231" t="s">
        <v>268</v>
      </c>
      <c r="E3242" s="248" t="s">
        <v>19</v>
      </c>
      <c r="F3242" s="249" t="s">
        <v>667</v>
      </c>
      <c r="G3242" s="247"/>
      <c r="H3242" s="248" t="s">
        <v>19</v>
      </c>
      <c r="I3242" s="250"/>
      <c r="J3242" s="247"/>
      <c r="K3242" s="247"/>
      <c r="L3242" s="251"/>
      <c r="M3242" s="252"/>
      <c r="N3242" s="253"/>
      <c r="O3242" s="253"/>
      <c r="P3242" s="253"/>
      <c r="Q3242" s="253"/>
      <c r="R3242" s="253"/>
      <c r="S3242" s="253"/>
      <c r="T3242" s="25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5" t="s">
        <v>268</v>
      </c>
      <c r="AU3242" s="255" t="s">
        <v>93</v>
      </c>
      <c r="AV3242" s="14" t="s">
        <v>82</v>
      </c>
      <c r="AW3242" s="14" t="s">
        <v>34</v>
      </c>
      <c r="AX3242" s="14" t="s">
        <v>74</v>
      </c>
      <c r="AY3242" s="255" t="s">
        <v>224</v>
      </c>
    </row>
    <row r="3243" s="13" customFormat="1">
      <c r="A3243" s="13"/>
      <c r="B3243" s="229"/>
      <c r="C3243" s="230"/>
      <c r="D3243" s="231" t="s">
        <v>268</v>
      </c>
      <c r="E3243" s="232" t="s">
        <v>19</v>
      </c>
      <c r="F3243" s="233" t="s">
        <v>3185</v>
      </c>
      <c r="G3243" s="230"/>
      <c r="H3243" s="234">
        <v>1.8939999999999999</v>
      </c>
      <c r="I3243" s="235"/>
      <c r="J3243" s="230"/>
      <c r="K3243" s="230"/>
      <c r="L3243" s="236"/>
      <c r="M3243" s="237"/>
      <c r="N3243" s="238"/>
      <c r="O3243" s="238"/>
      <c r="P3243" s="238"/>
      <c r="Q3243" s="238"/>
      <c r="R3243" s="238"/>
      <c r="S3243" s="238"/>
      <c r="T3243" s="239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0" t="s">
        <v>268</v>
      </c>
      <c r="AU3243" s="240" t="s">
        <v>93</v>
      </c>
      <c r="AV3243" s="13" t="s">
        <v>93</v>
      </c>
      <c r="AW3243" s="13" t="s">
        <v>34</v>
      </c>
      <c r="AX3243" s="13" t="s">
        <v>74</v>
      </c>
      <c r="AY3243" s="240" t="s">
        <v>224</v>
      </c>
    </row>
    <row r="3244" s="16" customFormat="1">
      <c r="A3244" s="16"/>
      <c r="B3244" s="272"/>
      <c r="C3244" s="273"/>
      <c r="D3244" s="231" t="s">
        <v>268</v>
      </c>
      <c r="E3244" s="274" t="s">
        <v>19</v>
      </c>
      <c r="F3244" s="275" t="s">
        <v>351</v>
      </c>
      <c r="G3244" s="273"/>
      <c r="H3244" s="276">
        <v>10.282</v>
      </c>
      <c r="I3244" s="277"/>
      <c r="J3244" s="273"/>
      <c r="K3244" s="273"/>
      <c r="L3244" s="278"/>
      <c r="M3244" s="279"/>
      <c r="N3244" s="280"/>
      <c r="O3244" s="280"/>
      <c r="P3244" s="280"/>
      <c r="Q3244" s="280"/>
      <c r="R3244" s="280"/>
      <c r="S3244" s="280"/>
      <c r="T3244" s="281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T3244" s="282" t="s">
        <v>268</v>
      </c>
      <c r="AU3244" s="282" t="s">
        <v>93</v>
      </c>
      <c r="AV3244" s="16" t="s">
        <v>231</v>
      </c>
      <c r="AW3244" s="16" t="s">
        <v>34</v>
      </c>
      <c r="AX3244" s="16" t="s">
        <v>82</v>
      </c>
      <c r="AY3244" s="282" t="s">
        <v>224</v>
      </c>
    </row>
    <row r="3245" s="2" customFormat="1" ht="62.7" customHeight="1">
      <c r="A3245" s="41"/>
      <c r="B3245" s="42"/>
      <c r="C3245" s="216" t="s">
        <v>3186</v>
      </c>
      <c r="D3245" s="216" t="s">
        <v>227</v>
      </c>
      <c r="E3245" s="217" t="s">
        <v>3187</v>
      </c>
      <c r="F3245" s="218" t="s">
        <v>3188</v>
      </c>
      <c r="G3245" s="219" t="s">
        <v>266</v>
      </c>
      <c r="H3245" s="220">
        <v>1.3200000000000001</v>
      </c>
      <c r="I3245" s="221"/>
      <c r="J3245" s="222">
        <f>ROUND(I3245*H3245,2)</f>
        <v>0</v>
      </c>
      <c r="K3245" s="218" t="s">
        <v>312</v>
      </c>
      <c r="L3245" s="47"/>
      <c r="M3245" s="223" t="s">
        <v>19</v>
      </c>
      <c r="N3245" s="224" t="s">
        <v>46</v>
      </c>
      <c r="O3245" s="87"/>
      <c r="P3245" s="225">
        <f>O3245*H3245</f>
        <v>0</v>
      </c>
      <c r="Q3245" s="225">
        <v>0.045699999999999998</v>
      </c>
      <c r="R3245" s="225">
        <f>Q3245*H3245</f>
        <v>0.060324000000000003</v>
      </c>
      <c r="S3245" s="225">
        <v>0</v>
      </c>
      <c r="T3245" s="226">
        <f>S3245*H3245</f>
        <v>0</v>
      </c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R3245" s="227" t="s">
        <v>544</v>
      </c>
      <c r="AT3245" s="227" t="s">
        <v>227</v>
      </c>
      <c r="AU3245" s="227" t="s">
        <v>93</v>
      </c>
      <c r="AY3245" s="20" t="s">
        <v>224</v>
      </c>
      <c r="BE3245" s="228">
        <f>IF(N3245="základní",J3245,0)</f>
        <v>0</v>
      </c>
      <c r="BF3245" s="228">
        <f>IF(N3245="snížená",J3245,0)</f>
        <v>0</v>
      </c>
      <c r="BG3245" s="228">
        <f>IF(N3245="zákl. přenesená",J3245,0)</f>
        <v>0</v>
      </c>
      <c r="BH3245" s="228">
        <f>IF(N3245="sníž. přenesená",J3245,0)</f>
        <v>0</v>
      </c>
      <c r="BI3245" s="228">
        <f>IF(N3245="nulová",J3245,0)</f>
        <v>0</v>
      </c>
      <c r="BJ3245" s="20" t="s">
        <v>93</v>
      </c>
      <c r="BK3245" s="228">
        <f>ROUND(I3245*H3245,2)</f>
        <v>0</v>
      </c>
      <c r="BL3245" s="20" t="s">
        <v>544</v>
      </c>
      <c r="BM3245" s="227" t="s">
        <v>3189</v>
      </c>
    </row>
    <row r="3246" s="2" customFormat="1">
      <c r="A3246" s="41"/>
      <c r="B3246" s="42"/>
      <c r="C3246" s="43"/>
      <c r="D3246" s="267" t="s">
        <v>314</v>
      </c>
      <c r="E3246" s="43"/>
      <c r="F3246" s="268" t="s">
        <v>3190</v>
      </c>
      <c r="G3246" s="43"/>
      <c r="H3246" s="43"/>
      <c r="I3246" s="269"/>
      <c r="J3246" s="43"/>
      <c r="K3246" s="43"/>
      <c r="L3246" s="47"/>
      <c r="M3246" s="270"/>
      <c r="N3246" s="271"/>
      <c r="O3246" s="87"/>
      <c r="P3246" s="87"/>
      <c r="Q3246" s="87"/>
      <c r="R3246" s="87"/>
      <c r="S3246" s="87"/>
      <c r="T3246" s="88"/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T3246" s="20" t="s">
        <v>314</v>
      </c>
      <c r="AU3246" s="20" t="s">
        <v>93</v>
      </c>
    </row>
    <row r="3247" s="14" customFormat="1">
      <c r="A3247" s="14"/>
      <c r="B3247" s="246"/>
      <c r="C3247" s="247"/>
      <c r="D3247" s="231" t="s">
        <v>268</v>
      </c>
      <c r="E3247" s="248" t="s">
        <v>19</v>
      </c>
      <c r="F3247" s="249" t="s">
        <v>3191</v>
      </c>
      <c r="G3247" s="247"/>
      <c r="H3247" s="248" t="s">
        <v>19</v>
      </c>
      <c r="I3247" s="250"/>
      <c r="J3247" s="247"/>
      <c r="K3247" s="247"/>
      <c r="L3247" s="251"/>
      <c r="M3247" s="252"/>
      <c r="N3247" s="253"/>
      <c r="O3247" s="253"/>
      <c r="P3247" s="253"/>
      <c r="Q3247" s="253"/>
      <c r="R3247" s="253"/>
      <c r="S3247" s="253"/>
      <c r="T3247" s="25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55" t="s">
        <v>268</v>
      </c>
      <c r="AU3247" s="255" t="s">
        <v>93</v>
      </c>
      <c r="AV3247" s="14" t="s">
        <v>82</v>
      </c>
      <c r="AW3247" s="14" t="s">
        <v>34</v>
      </c>
      <c r="AX3247" s="14" t="s">
        <v>74</v>
      </c>
      <c r="AY3247" s="255" t="s">
        <v>224</v>
      </c>
    </row>
    <row r="3248" s="13" customFormat="1">
      <c r="A3248" s="13"/>
      <c r="B3248" s="229"/>
      <c r="C3248" s="230"/>
      <c r="D3248" s="231" t="s">
        <v>268</v>
      </c>
      <c r="E3248" s="232" t="s">
        <v>19</v>
      </c>
      <c r="F3248" s="233" t="s">
        <v>3192</v>
      </c>
      <c r="G3248" s="230"/>
      <c r="H3248" s="234">
        <v>1.3200000000000001</v>
      </c>
      <c r="I3248" s="235"/>
      <c r="J3248" s="230"/>
      <c r="K3248" s="230"/>
      <c r="L3248" s="236"/>
      <c r="M3248" s="237"/>
      <c r="N3248" s="238"/>
      <c r="O3248" s="238"/>
      <c r="P3248" s="238"/>
      <c r="Q3248" s="238"/>
      <c r="R3248" s="238"/>
      <c r="S3248" s="238"/>
      <c r="T3248" s="239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0" t="s">
        <v>268</v>
      </c>
      <c r="AU3248" s="240" t="s">
        <v>93</v>
      </c>
      <c r="AV3248" s="13" t="s">
        <v>93</v>
      </c>
      <c r="AW3248" s="13" t="s">
        <v>34</v>
      </c>
      <c r="AX3248" s="13" t="s">
        <v>82</v>
      </c>
      <c r="AY3248" s="240" t="s">
        <v>224</v>
      </c>
    </row>
    <row r="3249" s="2" customFormat="1" ht="66.75" customHeight="1">
      <c r="A3249" s="41"/>
      <c r="B3249" s="42"/>
      <c r="C3249" s="216" t="s">
        <v>3193</v>
      </c>
      <c r="D3249" s="216" t="s">
        <v>227</v>
      </c>
      <c r="E3249" s="217" t="s">
        <v>3194</v>
      </c>
      <c r="F3249" s="218" t="s">
        <v>3195</v>
      </c>
      <c r="G3249" s="219" t="s">
        <v>266</v>
      </c>
      <c r="H3249" s="220">
        <v>12.667</v>
      </c>
      <c r="I3249" s="221"/>
      <c r="J3249" s="222">
        <f>ROUND(I3249*H3249,2)</f>
        <v>0</v>
      </c>
      <c r="K3249" s="218" t="s">
        <v>312</v>
      </c>
      <c r="L3249" s="47"/>
      <c r="M3249" s="223" t="s">
        <v>19</v>
      </c>
      <c r="N3249" s="224" t="s">
        <v>46</v>
      </c>
      <c r="O3249" s="87"/>
      <c r="P3249" s="225">
        <f>O3249*H3249</f>
        <v>0</v>
      </c>
      <c r="Q3249" s="225">
        <v>0.065449999999999994</v>
      </c>
      <c r="R3249" s="225">
        <f>Q3249*H3249</f>
        <v>0.82905514999999996</v>
      </c>
      <c r="S3249" s="225">
        <v>0</v>
      </c>
      <c r="T3249" s="226">
        <f>S3249*H3249</f>
        <v>0</v>
      </c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R3249" s="227" t="s">
        <v>544</v>
      </c>
      <c r="AT3249" s="227" t="s">
        <v>227</v>
      </c>
      <c r="AU3249" s="227" t="s">
        <v>93</v>
      </c>
      <c r="AY3249" s="20" t="s">
        <v>224</v>
      </c>
      <c r="BE3249" s="228">
        <f>IF(N3249="základní",J3249,0)</f>
        <v>0</v>
      </c>
      <c r="BF3249" s="228">
        <f>IF(N3249="snížená",J3249,0)</f>
        <v>0</v>
      </c>
      <c r="BG3249" s="228">
        <f>IF(N3249="zákl. přenesená",J3249,0)</f>
        <v>0</v>
      </c>
      <c r="BH3249" s="228">
        <f>IF(N3249="sníž. přenesená",J3249,0)</f>
        <v>0</v>
      </c>
      <c r="BI3249" s="228">
        <f>IF(N3249="nulová",J3249,0)</f>
        <v>0</v>
      </c>
      <c r="BJ3249" s="20" t="s">
        <v>93</v>
      </c>
      <c r="BK3249" s="228">
        <f>ROUND(I3249*H3249,2)</f>
        <v>0</v>
      </c>
      <c r="BL3249" s="20" t="s">
        <v>544</v>
      </c>
      <c r="BM3249" s="227" t="s">
        <v>3196</v>
      </c>
    </row>
    <row r="3250" s="2" customFormat="1">
      <c r="A3250" s="41"/>
      <c r="B3250" s="42"/>
      <c r="C3250" s="43"/>
      <c r="D3250" s="267" t="s">
        <v>314</v>
      </c>
      <c r="E3250" s="43"/>
      <c r="F3250" s="268" t="s">
        <v>3197</v>
      </c>
      <c r="G3250" s="43"/>
      <c r="H3250" s="43"/>
      <c r="I3250" s="269"/>
      <c r="J3250" s="43"/>
      <c r="K3250" s="43"/>
      <c r="L3250" s="47"/>
      <c r="M3250" s="270"/>
      <c r="N3250" s="271"/>
      <c r="O3250" s="87"/>
      <c r="P3250" s="87"/>
      <c r="Q3250" s="87"/>
      <c r="R3250" s="87"/>
      <c r="S3250" s="87"/>
      <c r="T3250" s="88"/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T3250" s="20" t="s">
        <v>314</v>
      </c>
      <c r="AU3250" s="20" t="s">
        <v>93</v>
      </c>
    </row>
    <row r="3251" s="14" customFormat="1">
      <c r="A3251" s="14"/>
      <c r="B3251" s="246"/>
      <c r="C3251" s="247"/>
      <c r="D3251" s="231" t="s">
        <v>268</v>
      </c>
      <c r="E3251" s="248" t="s">
        <v>19</v>
      </c>
      <c r="F3251" s="249" t="s">
        <v>3198</v>
      </c>
      <c r="G3251" s="247"/>
      <c r="H3251" s="248" t="s">
        <v>19</v>
      </c>
      <c r="I3251" s="250"/>
      <c r="J3251" s="247"/>
      <c r="K3251" s="247"/>
      <c r="L3251" s="251"/>
      <c r="M3251" s="252"/>
      <c r="N3251" s="253"/>
      <c r="O3251" s="253"/>
      <c r="P3251" s="253"/>
      <c r="Q3251" s="253"/>
      <c r="R3251" s="253"/>
      <c r="S3251" s="253"/>
      <c r="T3251" s="25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5" t="s">
        <v>268</v>
      </c>
      <c r="AU3251" s="255" t="s">
        <v>93</v>
      </c>
      <c r="AV3251" s="14" t="s">
        <v>82</v>
      </c>
      <c r="AW3251" s="14" t="s">
        <v>34</v>
      </c>
      <c r="AX3251" s="14" t="s">
        <v>74</v>
      </c>
      <c r="AY3251" s="255" t="s">
        <v>224</v>
      </c>
    </row>
    <row r="3252" s="13" customFormat="1">
      <c r="A3252" s="13"/>
      <c r="B3252" s="229"/>
      <c r="C3252" s="230"/>
      <c r="D3252" s="231" t="s">
        <v>268</v>
      </c>
      <c r="E3252" s="232" t="s">
        <v>19</v>
      </c>
      <c r="F3252" s="233" t="s">
        <v>3199</v>
      </c>
      <c r="G3252" s="230"/>
      <c r="H3252" s="234">
        <v>12.667</v>
      </c>
      <c r="I3252" s="235"/>
      <c r="J3252" s="230"/>
      <c r="K3252" s="230"/>
      <c r="L3252" s="236"/>
      <c r="M3252" s="237"/>
      <c r="N3252" s="238"/>
      <c r="O3252" s="238"/>
      <c r="P3252" s="238"/>
      <c r="Q3252" s="238"/>
      <c r="R3252" s="238"/>
      <c r="S3252" s="238"/>
      <c r="T3252" s="239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40" t="s">
        <v>268</v>
      </c>
      <c r="AU3252" s="240" t="s">
        <v>93</v>
      </c>
      <c r="AV3252" s="13" t="s">
        <v>93</v>
      </c>
      <c r="AW3252" s="13" t="s">
        <v>34</v>
      </c>
      <c r="AX3252" s="13" t="s">
        <v>82</v>
      </c>
      <c r="AY3252" s="240" t="s">
        <v>224</v>
      </c>
    </row>
    <row r="3253" s="2" customFormat="1" ht="55.5" customHeight="1">
      <c r="A3253" s="41"/>
      <c r="B3253" s="42"/>
      <c r="C3253" s="216" t="s">
        <v>3200</v>
      </c>
      <c r="D3253" s="216" t="s">
        <v>227</v>
      </c>
      <c r="E3253" s="217" t="s">
        <v>3201</v>
      </c>
      <c r="F3253" s="218" t="s">
        <v>3202</v>
      </c>
      <c r="G3253" s="219" t="s">
        <v>266</v>
      </c>
      <c r="H3253" s="220">
        <v>31.43</v>
      </c>
      <c r="I3253" s="221"/>
      <c r="J3253" s="222">
        <f>ROUND(I3253*H3253,2)</f>
        <v>0</v>
      </c>
      <c r="K3253" s="218" t="s">
        <v>312</v>
      </c>
      <c r="L3253" s="47"/>
      <c r="M3253" s="223" t="s">
        <v>19</v>
      </c>
      <c r="N3253" s="224" t="s">
        <v>46</v>
      </c>
      <c r="O3253" s="87"/>
      <c r="P3253" s="225">
        <f>O3253*H3253</f>
        <v>0</v>
      </c>
      <c r="Q3253" s="225">
        <v>0.025559999999999999</v>
      </c>
      <c r="R3253" s="225">
        <f>Q3253*H3253</f>
        <v>0.80335079999999992</v>
      </c>
      <c r="S3253" s="225">
        <v>0</v>
      </c>
      <c r="T3253" s="226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27" t="s">
        <v>544</v>
      </c>
      <c r="AT3253" s="227" t="s">
        <v>227</v>
      </c>
      <c r="AU3253" s="227" t="s">
        <v>93</v>
      </c>
      <c r="AY3253" s="20" t="s">
        <v>224</v>
      </c>
      <c r="BE3253" s="228">
        <f>IF(N3253="základní",J3253,0)</f>
        <v>0</v>
      </c>
      <c r="BF3253" s="228">
        <f>IF(N3253="snížená",J3253,0)</f>
        <v>0</v>
      </c>
      <c r="BG3253" s="228">
        <f>IF(N3253="zákl. přenesená",J3253,0)</f>
        <v>0</v>
      </c>
      <c r="BH3253" s="228">
        <f>IF(N3253="sníž. přenesená",J3253,0)</f>
        <v>0</v>
      </c>
      <c r="BI3253" s="228">
        <f>IF(N3253="nulová",J3253,0)</f>
        <v>0</v>
      </c>
      <c r="BJ3253" s="20" t="s">
        <v>93</v>
      </c>
      <c r="BK3253" s="228">
        <f>ROUND(I3253*H3253,2)</f>
        <v>0</v>
      </c>
      <c r="BL3253" s="20" t="s">
        <v>544</v>
      </c>
      <c r="BM3253" s="227" t="s">
        <v>3203</v>
      </c>
    </row>
    <row r="3254" s="2" customFormat="1">
      <c r="A3254" s="41"/>
      <c r="B3254" s="42"/>
      <c r="C3254" s="43"/>
      <c r="D3254" s="267" t="s">
        <v>314</v>
      </c>
      <c r="E3254" s="43"/>
      <c r="F3254" s="268" t="s">
        <v>3204</v>
      </c>
      <c r="G3254" s="43"/>
      <c r="H3254" s="43"/>
      <c r="I3254" s="269"/>
      <c r="J3254" s="43"/>
      <c r="K3254" s="43"/>
      <c r="L3254" s="47"/>
      <c r="M3254" s="270"/>
      <c r="N3254" s="271"/>
      <c r="O3254" s="87"/>
      <c r="P3254" s="87"/>
      <c r="Q3254" s="87"/>
      <c r="R3254" s="87"/>
      <c r="S3254" s="87"/>
      <c r="T3254" s="88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T3254" s="20" t="s">
        <v>314</v>
      </c>
      <c r="AU3254" s="20" t="s">
        <v>93</v>
      </c>
    </row>
    <row r="3255" s="14" customFormat="1">
      <c r="A3255" s="14"/>
      <c r="B3255" s="246"/>
      <c r="C3255" s="247"/>
      <c r="D3255" s="231" t="s">
        <v>268</v>
      </c>
      <c r="E3255" s="248" t="s">
        <v>19</v>
      </c>
      <c r="F3255" s="249" t="s">
        <v>1474</v>
      </c>
      <c r="G3255" s="247"/>
      <c r="H3255" s="248" t="s">
        <v>19</v>
      </c>
      <c r="I3255" s="250"/>
      <c r="J3255" s="247"/>
      <c r="K3255" s="247"/>
      <c r="L3255" s="251"/>
      <c r="M3255" s="252"/>
      <c r="N3255" s="253"/>
      <c r="O3255" s="253"/>
      <c r="P3255" s="253"/>
      <c r="Q3255" s="253"/>
      <c r="R3255" s="253"/>
      <c r="S3255" s="253"/>
      <c r="T3255" s="25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5" t="s">
        <v>268</v>
      </c>
      <c r="AU3255" s="255" t="s">
        <v>93</v>
      </c>
      <c r="AV3255" s="14" t="s">
        <v>82</v>
      </c>
      <c r="AW3255" s="14" t="s">
        <v>34</v>
      </c>
      <c r="AX3255" s="14" t="s">
        <v>74</v>
      </c>
      <c r="AY3255" s="255" t="s">
        <v>224</v>
      </c>
    </row>
    <row r="3256" s="13" customFormat="1">
      <c r="A3256" s="13"/>
      <c r="B3256" s="229"/>
      <c r="C3256" s="230"/>
      <c r="D3256" s="231" t="s">
        <v>268</v>
      </c>
      <c r="E3256" s="232" t="s">
        <v>19</v>
      </c>
      <c r="F3256" s="233" t="s">
        <v>3205</v>
      </c>
      <c r="G3256" s="230"/>
      <c r="H3256" s="234">
        <v>31.43</v>
      </c>
      <c r="I3256" s="235"/>
      <c r="J3256" s="230"/>
      <c r="K3256" s="230"/>
      <c r="L3256" s="236"/>
      <c r="M3256" s="237"/>
      <c r="N3256" s="238"/>
      <c r="O3256" s="238"/>
      <c r="P3256" s="238"/>
      <c r="Q3256" s="238"/>
      <c r="R3256" s="238"/>
      <c r="S3256" s="238"/>
      <c r="T3256" s="239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0" t="s">
        <v>268</v>
      </c>
      <c r="AU3256" s="240" t="s">
        <v>93</v>
      </c>
      <c r="AV3256" s="13" t="s">
        <v>93</v>
      </c>
      <c r="AW3256" s="13" t="s">
        <v>34</v>
      </c>
      <c r="AX3256" s="13" t="s">
        <v>82</v>
      </c>
      <c r="AY3256" s="240" t="s">
        <v>224</v>
      </c>
    </row>
    <row r="3257" s="2" customFormat="1" ht="62.7" customHeight="1">
      <c r="A3257" s="41"/>
      <c r="B3257" s="42"/>
      <c r="C3257" s="216" t="s">
        <v>3206</v>
      </c>
      <c r="D3257" s="216" t="s">
        <v>227</v>
      </c>
      <c r="E3257" s="217" t="s">
        <v>3207</v>
      </c>
      <c r="F3257" s="218" t="s">
        <v>3208</v>
      </c>
      <c r="G3257" s="219" t="s">
        <v>266</v>
      </c>
      <c r="H3257" s="220">
        <v>391.63299999999998</v>
      </c>
      <c r="I3257" s="221"/>
      <c r="J3257" s="222">
        <f>ROUND(I3257*H3257,2)</f>
        <v>0</v>
      </c>
      <c r="K3257" s="218" t="s">
        <v>312</v>
      </c>
      <c r="L3257" s="47"/>
      <c r="M3257" s="223" t="s">
        <v>19</v>
      </c>
      <c r="N3257" s="224" t="s">
        <v>46</v>
      </c>
      <c r="O3257" s="87"/>
      <c r="P3257" s="225">
        <f>O3257*H3257</f>
        <v>0</v>
      </c>
      <c r="Q3257" s="225">
        <v>0.028549999999999999</v>
      </c>
      <c r="R3257" s="225">
        <f>Q3257*H3257</f>
        <v>11.181122149999998</v>
      </c>
      <c r="S3257" s="225">
        <v>0</v>
      </c>
      <c r="T3257" s="226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7" t="s">
        <v>544</v>
      </c>
      <c r="AT3257" s="227" t="s">
        <v>227</v>
      </c>
      <c r="AU3257" s="227" t="s">
        <v>93</v>
      </c>
      <c r="AY3257" s="20" t="s">
        <v>224</v>
      </c>
      <c r="BE3257" s="228">
        <f>IF(N3257="základní",J3257,0)</f>
        <v>0</v>
      </c>
      <c r="BF3257" s="228">
        <f>IF(N3257="snížená",J3257,0)</f>
        <v>0</v>
      </c>
      <c r="BG3257" s="228">
        <f>IF(N3257="zákl. přenesená",J3257,0)</f>
        <v>0</v>
      </c>
      <c r="BH3257" s="228">
        <f>IF(N3257="sníž. přenesená",J3257,0)</f>
        <v>0</v>
      </c>
      <c r="BI3257" s="228">
        <f>IF(N3257="nulová",J3257,0)</f>
        <v>0</v>
      </c>
      <c r="BJ3257" s="20" t="s">
        <v>93</v>
      </c>
      <c r="BK3257" s="228">
        <f>ROUND(I3257*H3257,2)</f>
        <v>0</v>
      </c>
      <c r="BL3257" s="20" t="s">
        <v>544</v>
      </c>
      <c r="BM3257" s="227" t="s">
        <v>3209</v>
      </c>
    </row>
    <row r="3258" s="2" customFormat="1">
      <c r="A3258" s="41"/>
      <c r="B3258" s="42"/>
      <c r="C3258" s="43"/>
      <c r="D3258" s="267" t="s">
        <v>314</v>
      </c>
      <c r="E3258" s="43"/>
      <c r="F3258" s="268" t="s">
        <v>3210</v>
      </c>
      <c r="G3258" s="43"/>
      <c r="H3258" s="43"/>
      <c r="I3258" s="269"/>
      <c r="J3258" s="43"/>
      <c r="K3258" s="43"/>
      <c r="L3258" s="47"/>
      <c r="M3258" s="270"/>
      <c r="N3258" s="271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314</v>
      </c>
      <c r="AU3258" s="20" t="s">
        <v>93</v>
      </c>
    </row>
    <row r="3259" s="14" customFormat="1">
      <c r="A3259" s="14"/>
      <c r="B3259" s="246"/>
      <c r="C3259" s="247"/>
      <c r="D3259" s="231" t="s">
        <v>268</v>
      </c>
      <c r="E3259" s="248" t="s">
        <v>19</v>
      </c>
      <c r="F3259" s="249" t="s">
        <v>648</v>
      </c>
      <c r="G3259" s="247"/>
      <c r="H3259" s="248" t="s">
        <v>19</v>
      </c>
      <c r="I3259" s="250"/>
      <c r="J3259" s="247"/>
      <c r="K3259" s="247"/>
      <c r="L3259" s="251"/>
      <c r="M3259" s="252"/>
      <c r="N3259" s="253"/>
      <c r="O3259" s="253"/>
      <c r="P3259" s="253"/>
      <c r="Q3259" s="253"/>
      <c r="R3259" s="253"/>
      <c r="S3259" s="253"/>
      <c r="T3259" s="25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5" t="s">
        <v>268</v>
      </c>
      <c r="AU3259" s="255" t="s">
        <v>93</v>
      </c>
      <c r="AV3259" s="14" t="s">
        <v>82</v>
      </c>
      <c r="AW3259" s="14" t="s">
        <v>34</v>
      </c>
      <c r="AX3259" s="14" t="s">
        <v>74</v>
      </c>
      <c r="AY3259" s="255" t="s">
        <v>224</v>
      </c>
    </row>
    <row r="3260" s="13" customFormat="1">
      <c r="A3260" s="13"/>
      <c r="B3260" s="229"/>
      <c r="C3260" s="230"/>
      <c r="D3260" s="231" t="s">
        <v>268</v>
      </c>
      <c r="E3260" s="232" t="s">
        <v>19</v>
      </c>
      <c r="F3260" s="233" t="s">
        <v>3211</v>
      </c>
      <c r="G3260" s="230"/>
      <c r="H3260" s="234">
        <v>44.241999999999997</v>
      </c>
      <c r="I3260" s="235"/>
      <c r="J3260" s="230"/>
      <c r="K3260" s="230"/>
      <c r="L3260" s="236"/>
      <c r="M3260" s="237"/>
      <c r="N3260" s="238"/>
      <c r="O3260" s="238"/>
      <c r="P3260" s="238"/>
      <c r="Q3260" s="238"/>
      <c r="R3260" s="238"/>
      <c r="S3260" s="238"/>
      <c r="T3260" s="239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0" t="s">
        <v>268</v>
      </c>
      <c r="AU3260" s="240" t="s">
        <v>93</v>
      </c>
      <c r="AV3260" s="13" t="s">
        <v>93</v>
      </c>
      <c r="AW3260" s="13" t="s">
        <v>34</v>
      </c>
      <c r="AX3260" s="13" t="s">
        <v>74</v>
      </c>
      <c r="AY3260" s="240" t="s">
        <v>224</v>
      </c>
    </row>
    <row r="3261" s="13" customFormat="1">
      <c r="A3261" s="13"/>
      <c r="B3261" s="229"/>
      <c r="C3261" s="230"/>
      <c r="D3261" s="231" t="s">
        <v>268</v>
      </c>
      <c r="E3261" s="232" t="s">
        <v>19</v>
      </c>
      <c r="F3261" s="233" t="s">
        <v>3212</v>
      </c>
      <c r="G3261" s="230"/>
      <c r="H3261" s="234">
        <v>14.304</v>
      </c>
      <c r="I3261" s="235"/>
      <c r="J3261" s="230"/>
      <c r="K3261" s="230"/>
      <c r="L3261" s="236"/>
      <c r="M3261" s="237"/>
      <c r="N3261" s="238"/>
      <c r="O3261" s="238"/>
      <c r="P3261" s="238"/>
      <c r="Q3261" s="238"/>
      <c r="R3261" s="238"/>
      <c r="S3261" s="238"/>
      <c r="T3261" s="239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40" t="s">
        <v>268</v>
      </c>
      <c r="AU3261" s="240" t="s">
        <v>93</v>
      </c>
      <c r="AV3261" s="13" t="s">
        <v>93</v>
      </c>
      <c r="AW3261" s="13" t="s">
        <v>34</v>
      </c>
      <c r="AX3261" s="13" t="s">
        <v>74</v>
      </c>
      <c r="AY3261" s="240" t="s">
        <v>224</v>
      </c>
    </row>
    <row r="3262" s="13" customFormat="1">
      <c r="A3262" s="13"/>
      <c r="B3262" s="229"/>
      <c r="C3262" s="230"/>
      <c r="D3262" s="231" t="s">
        <v>268</v>
      </c>
      <c r="E3262" s="232" t="s">
        <v>19</v>
      </c>
      <c r="F3262" s="233" t="s">
        <v>3213</v>
      </c>
      <c r="G3262" s="230"/>
      <c r="H3262" s="234">
        <v>32.381999999999998</v>
      </c>
      <c r="I3262" s="235"/>
      <c r="J3262" s="230"/>
      <c r="K3262" s="230"/>
      <c r="L3262" s="236"/>
      <c r="M3262" s="237"/>
      <c r="N3262" s="238"/>
      <c r="O3262" s="238"/>
      <c r="P3262" s="238"/>
      <c r="Q3262" s="238"/>
      <c r="R3262" s="238"/>
      <c r="S3262" s="238"/>
      <c r="T3262" s="239"/>
      <c r="U3262" s="13"/>
      <c r="V3262" s="13"/>
      <c r="W3262" s="13"/>
      <c r="X3262" s="13"/>
      <c r="Y3262" s="13"/>
      <c r="Z3262" s="13"/>
      <c r="AA3262" s="13"/>
      <c r="AB3262" s="13"/>
      <c r="AC3262" s="13"/>
      <c r="AD3262" s="13"/>
      <c r="AE3262" s="13"/>
      <c r="AT3262" s="240" t="s">
        <v>268</v>
      </c>
      <c r="AU3262" s="240" t="s">
        <v>93</v>
      </c>
      <c r="AV3262" s="13" t="s">
        <v>93</v>
      </c>
      <c r="AW3262" s="13" t="s">
        <v>34</v>
      </c>
      <c r="AX3262" s="13" t="s">
        <v>74</v>
      </c>
      <c r="AY3262" s="240" t="s">
        <v>224</v>
      </c>
    </row>
    <row r="3263" s="14" customFormat="1">
      <c r="A3263" s="14"/>
      <c r="B3263" s="246"/>
      <c r="C3263" s="247"/>
      <c r="D3263" s="231" t="s">
        <v>268</v>
      </c>
      <c r="E3263" s="248" t="s">
        <v>19</v>
      </c>
      <c r="F3263" s="249" t="s">
        <v>662</v>
      </c>
      <c r="G3263" s="247"/>
      <c r="H3263" s="248" t="s">
        <v>19</v>
      </c>
      <c r="I3263" s="250"/>
      <c r="J3263" s="247"/>
      <c r="K3263" s="247"/>
      <c r="L3263" s="251"/>
      <c r="M3263" s="252"/>
      <c r="N3263" s="253"/>
      <c r="O3263" s="253"/>
      <c r="P3263" s="253"/>
      <c r="Q3263" s="253"/>
      <c r="R3263" s="253"/>
      <c r="S3263" s="253"/>
      <c r="T3263" s="25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5" t="s">
        <v>268</v>
      </c>
      <c r="AU3263" s="255" t="s">
        <v>93</v>
      </c>
      <c r="AV3263" s="14" t="s">
        <v>82</v>
      </c>
      <c r="AW3263" s="14" t="s">
        <v>34</v>
      </c>
      <c r="AX3263" s="14" t="s">
        <v>74</v>
      </c>
      <c r="AY3263" s="255" t="s">
        <v>224</v>
      </c>
    </row>
    <row r="3264" s="13" customFormat="1">
      <c r="A3264" s="13"/>
      <c r="B3264" s="229"/>
      <c r="C3264" s="230"/>
      <c r="D3264" s="231" t="s">
        <v>268</v>
      </c>
      <c r="E3264" s="232" t="s">
        <v>19</v>
      </c>
      <c r="F3264" s="233" t="s">
        <v>3214</v>
      </c>
      <c r="G3264" s="230"/>
      <c r="H3264" s="234">
        <v>98.5</v>
      </c>
      <c r="I3264" s="235"/>
      <c r="J3264" s="230"/>
      <c r="K3264" s="230"/>
      <c r="L3264" s="236"/>
      <c r="M3264" s="237"/>
      <c r="N3264" s="238"/>
      <c r="O3264" s="238"/>
      <c r="P3264" s="238"/>
      <c r="Q3264" s="238"/>
      <c r="R3264" s="238"/>
      <c r="S3264" s="238"/>
      <c r="T3264" s="23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40" t="s">
        <v>268</v>
      </c>
      <c r="AU3264" s="240" t="s">
        <v>93</v>
      </c>
      <c r="AV3264" s="13" t="s">
        <v>93</v>
      </c>
      <c r="AW3264" s="13" t="s">
        <v>34</v>
      </c>
      <c r="AX3264" s="13" t="s">
        <v>74</v>
      </c>
      <c r="AY3264" s="240" t="s">
        <v>224</v>
      </c>
    </row>
    <row r="3265" s="14" customFormat="1">
      <c r="A3265" s="14"/>
      <c r="B3265" s="246"/>
      <c r="C3265" s="247"/>
      <c r="D3265" s="231" t="s">
        <v>268</v>
      </c>
      <c r="E3265" s="248" t="s">
        <v>19</v>
      </c>
      <c r="F3265" s="249" t="s">
        <v>664</v>
      </c>
      <c r="G3265" s="247"/>
      <c r="H3265" s="248" t="s">
        <v>19</v>
      </c>
      <c r="I3265" s="250"/>
      <c r="J3265" s="247"/>
      <c r="K3265" s="247"/>
      <c r="L3265" s="251"/>
      <c r="M3265" s="252"/>
      <c r="N3265" s="253"/>
      <c r="O3265" s="253"/>
      <c r="P3265" s="253"/>
      <c r="Q3265" s="253"/>
      <c r="R3265" s="253"/>
      <c r="S3265" s="253"/>
      <c r="T3265" s="25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5" t="s">
        <v>268</v>
      </c>
      <c r="AU3265" s="255" t="s">
        <v>93</v>
      </c>
      <c r="AV3265" s="14" t="s">
        <v>82</v>
      </c>
      <c r="AW3265" s="14" t="s">
        <v>34</v>
      </c>
      <c r="AX3265" s="14" t="s">
        <v>74</v>
      </c>
      <c r="AY3265" s="255" t="s">
        <v>224</v>
      </c>
    </row>
    <row r="3266" s="13" customFormat="1">
      <c r="A3266" s="13"/>
      <c r="B3266" s="229"/>
      <c r="C3266" s="230"/>
      <c r="D3266" s="231" t="s">
        <v>268</v>
      </c>
      <c r="E3266" s="232" t="s">
        <v>19</v>
      </c>
      <c r="F3266" s="233" t="s">
        <v>3215</v>
      </c>
      <c r="G3266" s="230"/>
      <c r="H3266" s="234">
        <v>96.180000000000007</v>
      </c>
      <c r="I3266" s="235"/>
      <c r="J3266" s="230"/>
      <c r="K3266" s="230"/>
      <c r="L3266" s="236"/>
      <c r="M3266" s="237"/>
      <c r="N3266" s="238"/>
      <c r="O3266" s="238"/>
      <c r="P3266" s="238"/>
      <c r="Q3266" s="238"/>
      <c r="R3266" s="238"/>
      <c r="S3266" s="238"/>
      <c r="T3266" s="239"/>
      <c r="U3266" s="13"/>
      <c r="V3266" s="13"/>
      <c r="W3266" s="13"/>
      <c r="X3266" s="13"/>
      <c r="Y3266" s="13"/>
      <c r="Z3266" s="13"/>
      <c r="AA3266" s="13"/>
      <c r="AB3266" s="13"/>
      <c r="AC3266" s="13"/>
      <c r="AD3266" s="13"/>
      <c r="AE3266" s="13"/>
      <c r="AT3266" s="240" t="s">
        <v>268</v>
      </c>
      <c r="AU3266" s="240" t="s">
        <v>93</v>
      </c>
      <c r="AV3266" s="13" t="s">
        <v>93</v>
      </c>
      <c r="AW3266" s="13" t="s">
        <v>34</v>
      </c>
      <c r="AX3266" s="13" t="s">
        <v>74</v>
      </c>
      <c r="AY3266" s="240" t="s">
        <v>224</v>
      </c>
    </row>
    <row r="3267" s="14" customFormat="1">
      <c r="A3267" s="14"/>
      <c r="B3267" s="246"/>
      <c r="C3267" s="247"/>
      <c r="D3267" s="231" t="s">
        <v>268</v>
      </c>
      <c r="E3267" s="248" t="s">
        <v>19</v>
      </c>
      <c r="F3267" s="249" t="s">
        <v>665</v>
      </c>
      <c r="G3267" s="247"/>
      <c r="H3267" s="248" t="s">
        <v>19</v>
      </c>
      <c r="I3267" s="250"/>
      <c r="J3267" s="247"/>
      <c r="K3267" s="247"/>
      <c r="L3267" s="251"/>
      <c r="M3267" s="252"/>
      <c r="N3267" s="253"/>
      <c r="O3267" s="253"/>
      <c r="P3267" s="253"/>
      <c r="Q3267" s="253"/>
      <c r="R3267" s="253"/>
      <c r="S3267" s="253"/>
      <c r="T3267" s="25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5" t="s">
        <v>268</v>
      </c>
      <c r="AU3267" s="255" t="s">
        <v>93</v>
      </c>
      <c r="AV3267" s="14" t="s">
        <v>82</v>
      </c>
      <c r="AW3267" s="14" t="s">
        <v>34</v>
      </c>
      <c r="AX3267" s="14" t="s">
        <v>74</v>
      </c>
      <c r="AY3267" s="255" t="s">
        <v>224</v>
      </c>
    </row>
    <row r="3268" s="13" customFormat="1">
      <c r="A3268" s="13"/>
      <c r="B3268" s="229"/>
      <c r="C3268" s="230"/>
      <c r="D3268" s="231" t="s">
        <v>268</v>
      </c>
      <c r="E3268" s="232" t="s">
        <v>19</v>
      </c>
      <c r="F3268" s="233" t="s">
        <v>3216</v>
      </c>
      <c r="G3268" s="230"/>
      <c r="H3268" s="234">
        <v>75.540000000000006</v>
      </c>
      <c r="I3268" s="235"/>
      <c r="J3268" s="230"/>
      <c r="K3268" s="230"/>
      <c r="L3268" s="236"/>
      <c r="M3268" s="237"/>
      <c r="N3268" s="238"/>
      <c r="O3268" s="238"/>
      <c r="P3268" s="238"/>
      <c r="Q3268" s="238"/>
      <c r="R3268" s="238"/>
      <c r="S3268" s="238"/>
      <c r="T3268" s="239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40" t="s">
        <v>268</v>
      </c>
      <c r="AU3268" s="240" t="s">
        <v>93</v>
      </c>
      <c r="AV3268" s="13" t="s">
        <v>93</v>
      </c>
      <c r="AW3268" s="13" t="s">
        <v>34</v>
      </c>
      <c r="AX3268" s="13" t="s">
        <v>74</v>
      </c>
      <c r="AY3268" s="240" t="s">
        <v>224</v>
      </c>
    </row>
    <row r="3269" s="14" customFormat="1">
      <c r="A3269" s="14"/>
      <c r="B3269" s="246"/>
      <c r="C3269" s="247"/>
      <c r="D3269" s="231" t="s">
        <v>268</v>
      </c>
      <c r="E3269" s="248" t="s">
        <v>19</v>
      </c>
      <c r="F3269" s="249" t="s">
        <v>667</v>
      </c>
      <c r="G3269" s="247"/>
      <c r="H3269" s="248" t="s">
        <v>19</v>
      </c>
      <c r="I3269" s="250"/>
      <c r="J3269" s="247"/>
      <c r="K3269" s="247"/>
      <c r="L3269" s="251"/>
      <c r="M3269" s="252"/>
      <c r="N3269" s="253"/>
      <c r="O3269" s="253"/>
      <c r="P3269" s="253"/>
      <c r="Q3269" s="253"/>
      <c r="R3269" s="253"/>
      <c r="S3269" s="253"/>
      <c r="T3269" s="25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5" t="s">
        <v>268</v>
      </c>
      <c r="AU3269" s="255" t="s">
        <v>93</v>
      </c>
      <c r="AV3269" s="14" t="s">
        <v>82</v>
      </c>
      <c r="AW3269" s="14" t="s">
        <v>34</v>
      </c>
      <c r="AX3269" s="14" t="s">
        <v>74</v>
      </c>
      <c r="AY3269" s="255" t="s">
        <v>224</v>
      </c>
    </row>
    <row r="3270" s="13" customFormat="1">
      <c r="A3270" s="13"/>
      <c r="B3270" s="229"/>
      <c r="C3270" s="230"/>
      <c r="D3270" s="231" t="s">
        <v>268</v>
      </c>
      <c r="E3270" s="232" t="s">
        <v>19</v>
      </c>
      <c r="F3270" s="233" t="s">
        <v>3217</v>
      </c>
      <c r="G3270" s="230"/>
      <c r="H3270" s="234">
        <v>30.484999999999999</v>
      </c>
      <c r="I3270" s="235"/>
      <c r="J3270" s="230"/>
      <c r="K3270" s="230"/>
      <c r="L3270" s="236"/>
      <c r="M3270" s="237"/>
      <c r="N3270" s="238"/>
      <c r="O3270" s="238"/>
      <c r="P3270" s="238"/>
      <c r="Q3270" s="238"/>
      <c r="R3270" s="238"/>
      <c r="S3270" s="238"/>
      <c r="T3270" s="239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0" t="s">
        <v>268</v>
      </c>
      <c r="AU3270" s="240" t="s">
        <v>93</v>
      </c>
      <c r="AV3270" s="13" t="s">
        <v>93</v>
      </c>
      <c r="AW3270" s="13" t="s">
        <v>34</v>
      </c>
      <c r="AX3270" s="13" t="s">
        <v>74</v>
      </c>
      <c r="AY3270" s="240" t="s">
        <v>224</v>
      </c>
    </row>
    <row r="3271" s="16" customFormat="1">
      <c r="A3271" s="16"/>
      <c r="B3271" s="272"/>
      <c r="C3271" s="273"/>
      <c r="D3271" s="231" t="s">
        <v>268</v>
      </c>
      <c r="E3271" s="274" t="s">
        <v>19</v>
      </c>
      <c r="F3271" s="275" t="s">
        <v>351</v>
      </c>
      <c r="G3271" s="273"/>
      <c r="H3271" s="276">
        <v>391.63299999999998</v>
      </c>
      <c r="I3271" s="277"/>
      <c r="J3271" s="273"/>
      <c r="K3271" s="273"/>
      <c r="L3271" s="278"/>
      <c r="M3271" s="279"/>
      <c r="N3271" s="280"/>
      <c r="O3271" s="280"/>
      <c r="P3271" s="280"/>
      <c r="Q3271" s="280"/>
      <c r="R3271" s="280"/>
      <c r="S3271" s="280"/>
      <c r="T3271" s="281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T3271" s="282" t="s">
        <v>268</v>
      </c>
      <c r="AU3271" s="282" t="s">
        <v>93</v>
      </c>
      <c r="AV3271" s="16" t="s">
        <v>231</v>
      </c>
      <c r="AW3271" s="16" t="s">
        <v>34</v>
      </c>
      <c r="AX3271" s="16" t="s">
        <v>82</v>
      </c>
      <c r="AY3271" s="282" t="s">
        <v>224</v>
      </c>
    </row>
    <row r="3272" s="2" customFormat="1" ht="49.05" customHeight="1">
      <c r="A3272" s="41"/>
      <c r="B3272" s="42"/>
      <c r="C3272" s="216" t="s">
        <v>3218</v>
      </c>
      <c r="D3272" s="216" t="s">
        <v>227</v>
      </c>
      <c r="E3272" s="217" t="s">
        <v>3219</v>
      </c>
      <c r="F3272" s="218" t="s">
        <v>3220</v>
      </c>
      <c r="G3272" s="219" t="s">
        <v>266</v>
      </c>
      <c r="H3272" s="220">
        <v>3065.1489999999999</v>
      </c>
      <c r="I3272" s="221"/>
      <c r="J3272" s="222">
        <f>ROUND(I3272*H3272,2)</f>
        <v>0</v>
      </c>
      <c r="K3272" s="218" t="s">
        <v>312</v>
      </c>
      <c r="L3272" s="47"/>
      <c r="M3272" s="223" t="s">
        <v>19</v>
      </c>
      <c r="N3272" s="224" t="s">
        <v>46</v>
      </c>
      <c r="O3272" s="87"/>
      <c r="P3272" s="225">
        <f>O3272*H3272</f>
        <v>0</v>
      </c>
      <c r="Q3272" s="225">
        <v>0.01217</v>
      </c>
      <c r="R3272" s="225">
        <f>Q3272*H3272</f>
        <v>37.302863330000001</v>
      </c>
      <c r="S3272" s="225">
        <v>0</v>
      </c>
      <c r="T3272" s="226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27" t="s">
        <v>544</v>
      </c>
      <c r="AT3272" s="227" t="s">
        <v>227</v>
      </c>
      <c r="AU3272" s="227" t="s">
        <v>93</v>
      </c>
      <c r="AY3272" s="20" t="s">
        <v>224</v>
      </c>
      <c r="BE3272" s="228">
        <f>IF(N3272="základní",J3272,0)</f>
        <v>0</v>
      </c>
      <c r="BF3272" s="228">
        <f>IF(N3272="snížená",J3272,0)</f>
        <v>0</v>
      </c>
      <c r="BG3272" s="228">
        <f>IF(N3272="zákl. přenesená",J3272,0)</f>
        <v>0</v>
      </c>
      <c r="BH3272" s="228">
        <f>IF(N3272="sníž. přenesená",J3272,0)</f>
        <v>0</v>
      </c>
      <c r="BI3272" s="228">
        <f>IF(N3272="nulová",J3272,0)</f>
        <v>0</v>
      </c>
      <c r="BJ3272" s="20" t="s">
        <v>93</v>
      </c>
      <c r="BK3272" s="228">
        <f>ROUND(I3272*H3272,2)</f>
        <v>0</v>
      </c>
      <c r="BL3272" s="20" t="s">
        <v>544</v>
      </c>
      <c r="BM3272" s="227" t="s">
        <v>3221</v>
      </c>
    </row>
    <row r="3273" s="2" customFormat="1">
      <c r="A3273" s="41"/>
      <c r="B3273" s="42"/>
      <c r="C3273" s="43"/>
      <c r="D3273" s="267" t="s">
        <v>314</v>
      </c>
      <c r="E3273" s="43"/>
      <c r="F3273" s="268" t="s">
        <v>3222</v>
      </c>
      <c r="G3273" s="43"/>
      <c r="H3273" s="43"/>
      <c r="I3273" s="269"/>
      <c r="J3273" s="43"/>
      <c r="K3273" s="43"/>
      <c r="L3273" s="47"/>
      <c r="M3273" s="270"/>
      <c r="N3273" s="271"/>
      <c r="O3273" s="87"/>
      <c r="P3273" s="87"/>
      <c r="Q3273" s="87"/>
      <c r="R3273" s="87"/>
      <c r="S3273" s="87"/>
      <c r="T3273" s="88"/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T3273" s="20" t="s">
        <v>314</v>
      </c>
      <c r="AU3273" s="20" t="s">
        <v>93</v>
      </c>
    </row>
    <row r="3274" s="14" customFormat="1">
      <c r="A3274" s="14"/>
      <c r="B3274" s="246"/>
      <c r="C3274" s="247"/>
      <c r="D3274" s="231" t="s">
        <v>268</v>
      </c>
      <c r="E3274" s="248" t="s">
        <v>19</v>
      </c>
      <c r="F3274" s="249" t="s">
        <v>648</v>
      </c>
      <c r="G3274" s="247"/>
      <c r="H3274" s="248" t="s">
        <v>19</v>
      </c>
      <c r="I3274" s="250"/>
      <c r="J3274" s="247"/>
      <c r="K3274" s="247"/>
      <c r="L3274" s="251"/>
      <c r="M3274" s="252"/>
      <c r="N3274" s="253"/>
      <c r="O3274" s="253"/>
      <c r="P3274" s="253"/>
      <c r="Q3274" s="253"/>
      <c r="R3274" s="253"/>
      <c r="S3274" s="253"/>
      <c r="T3274" s="25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5" t="s">
        <v>268</v>
      </c>
      <c r="AU3274" s="255" t="s">
        <v>93</v>
      </c>
      <c r="AV3274" s="14" t="s">
        <v>82</v>
      </c>
      <c r="AW3274" s="14" t="s">
        <v>34</v>
      </c>
      <c r="AX3274" s="14" t="s">
        <v>74</v>
      </c>
      <c r="AY3274" s="255" t="s">
        <v>224</v>
      </c>
    </row>
    <row r="3275" s="13" customFormat="1">
      <c r="A3275" s="13"/>
      <c r="B3275" s="229"/>
      <c r="C3275" s="230"/>
      <c r="D3275" s="231" t="s">
        <v>268</v>
      </c>
      <c r="E3275" s="232" t="s">
        <v>19</v>
      </c>
      <c r="F3275" s="233" t="s">
        <v>3223</v>
      </c>
      <c r="G3275" s="230"/>
      <c r="H3275" s="234">
        <v>303.60000000000002</v>
      </c>
      <c r="I3275" s="235"/>
      <c r="J3275" s="230"/>
      <c r="K3275" s="230"/>
      <c r="L3275" s="236"/>
      <c r="M3275" s="237"/>
      <c r="N3275" s="238"/>
      <c r="O3275" s="238"/>
      <c r="P3275" s="238"/>
      <c r="Q3275" s="238"/>
      <c r="R3275" s="238"/>
      <c r="S3275" s="238"/>
      <c r="T3275" s="23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40" t="s">
        <v>268</v>
      </c>
      <c r="AU3275" s="240" t="s">
        <v>93</v>
      </c>
      <c r="AV3275" s="13" t="s">
        <v>93</v>
      </c>
      <c r="AW3275" s="13" t="s">
        <v>34</v>
      </c>
      <c r="AX3275" s="13" t="s">
        <v>74</v>
      </c>
      <c r="AY3275" s="240" t="s">
        <v>224</v>
      </c>
    </row>
    <row r="3276" s="13" customFormat="1">
      <c r="A3276" s="13"/>
      <c r="B3276" s="229"/>
      <c r="C3276" s="230"/>
      <c r="D3276" s="231" t="s">
        <v>268</v>
      </c>
      <c r="E3276" s="232" t="s">
        <v>19</v>
      </c>
      <c r="F3276" s="233" t="s">
        <v>3224</v>
      </c>
      <c r="G3276" s="230"/>
      <c r="H3276" s="234">
        <v>274.5</v>
      </c>
      <c r="I3276" s="235"/>
      <c r="J3276" s="230"/>
      <c r="K3276" s="230"/>
      <c r="L3276" s="236"/>
      <c r="M3276" s="237"/>
      <c r="N3276" s="238"/>
      <c r="O3276" s="238"/>
      <c r="P3276" s="238"/>
      <c r="Q3276" s="238"/>
      <c r="R3276" s="238"/>
      <c r="S3276" s="238"/>
      <c r="T3276" s="239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40" t="s">
        <v>268</v>
      </c>
      <c r="AU3276" s="240" t="s">
        <v>93</v>
      </c>
      <c r="AV3276" s="13" t="s">
        <v>93</v>
      </c>
      <c r="AW3276" s="13" t="s">
        <v>34</v>
      </c>
      <c r="AX3276" s="13" t="s">
        <v>74</v>
      </c>
      <c r="AY3276" s="240" t="s">
        <v>224</v>
      </c>
    </row>
    <row r="3277" s="13" customFormat="1">
      <c r="A3277" s="13"/>
      <c r="B3277" s="229"/>
      <c r="C3277" s="230"/>
      <c r="D3277" s="231" t="s">
        <v>268</v>
      </c>
      <c r="E3277" s="232" t="s">
        <v>19</v>
      </c>
      <c r="F3277" s="233" t="s">
        <v>3225</v>
      </c>
      <c r="G3277" s="230"/>
      <c r="H3277" s="234">
        <v>83.099999999999994</v>
      </c>
      <c r="I3277" s="235"/>
      <c r="J3277" s="230"/>
      <c r="K3277" s="230"/>
      <c r="L3277" s="236"/>
      <c r="M3277" s="237"/>
      <c r="N3277" s="238"/>
      <c r="O3277" s="238"/>
      <c r="P3277" s="238"/>
      <c r="Q3277" s="238"/>
      <c r="R3277" s="238"/>
      <c r="S3277" s="238"/>
      <c r="T3277" s="23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40" t="s">
        <v>268</v>
      </c>
      <c r="AU3277" s="240" t="s">
        <v>93</v>
      </c>
      <c r="AV3277" s="13" t="s">
        <v>93</v>
      </c>
      <c r="AW3277" s="13" t="s">
        <v>34</v>
      </c>
      <c r="AX3277" s="13" t="s">
        <v>74</v>
      </c>
      <c r="AY3277" s="240" t="s">
        <v>224</v>
      </c>
    </row>
    <row r="3278" s="14" customFormat="1">
      <c r="A3278" s="14"/>
      <c r="B3278" s="246"/>
      <c r="C3278" s="247"/>
      <c r="D3278" s="231" t="s">
        <v>268</v>
      </c>
      <c r="E3278" s="248" t="s">
        <v>19</v>
      </c>
      <c r="F3278" s="249" t="s">
        <v>3226</v>
      </c>
      <c r="G3278" s="247"/>
      <c r="H3278" s="248" t="s">
        <v>19</v>
      </c>
      <c r="I3278" s="250"/>
      <c r="J3278" s="247"/>
      <c r="K3278" s="247"/>
      <c r="L3278" s="251"/>
      <c r="M3278" s="252"/>
      <c r="N3278" s="253"/>
      <c r="O3278" s="253"/>
      <c r="P3278" s="253"/>
      <c r="Q3278" s="253"/>
      <c r="R3278" s="253"/>
      <c r="S3278" s="253"/>
      <c r="T3278" s="25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5" t="s">
        <v>268</v>
      </c>
      <c r="AU3278" s="255" t="s">
        <v>93</v>
      </c>
      <c r="AV3278" s="14" t="s">
        <v>82</v>
      </c>
      <c r="AW3278" s="14" t="s">
        <v>34</v>
      </c>
      <c r="AX3278" s="14" t="s">
        <v>74</v>
      </c>
      <c r="AY3278" s="255" t="s">
        <v>224</v>
      </c>
    </row>
    <row r="3279" s="13" customFormat="1">
      <c r="A3279" s="13"/>
      <c r="B3279" s="229"/>
      <c r="C3279" s="230"/>
      <c r="D3279" s="231" t="s">
        <v>268</v>
      </c>
      <c r="E3279" s="232" t="s">
        <v>19</v>
      </c>
      <c r="F3279" s="233" t="s">
        <v>3227</v>
      </c>
      <c r="G3279" s="230"/>
      <c r="H3279" s="234">
        <v>13.853</v>
      </c>
      <c r="I3279" s="235"/>
      <c r="J3279" s="230"/>
      <c r="K3279" s="230"/>
      <c r="L3279" s="236"/>
      <c r="M3279" s="237"/>
      <c r="N3279" s="238"/>
      <c r="O3279" s="238"/>
      <c r="P3279" s="238"/>
      <c r="Q3279" s="238"/>
      <c r="R3279" s="238"/>
      <c r="S3279" s="238"/>
      <c r="T3279" s="239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40" t="s">
        <v>268</v>
      </c>
      <c r="AU3279" s="240" t="s">
        <v>93</v>
      </c>
      <c r="AV3279" s="13" t="s">
        <v>93</v>
      </c>
      <c r="AW3279" s="13" t="s">
        <v>34</v>
      </c>
      <c r="AX3279" s="13" t="s">
        <v>74</v>
      </c>
      <c r="AY3279" s="240" t="s">
        <v>224</v>
      </c>
    </row>
    <row r="3280" s="15" customFormat="1">
      <c r="A3280" s="15"/>
      <c r="B3280" s="256"/>
      <c r="C3280" s="257"/>
      <c r="D3280" s="231" t="s">
        <v>268</v>
      </c>
      <c r="E3280" s="258" t="s">
        <v>19</v>
      </c>
      <c r="F3280" s="259" t="s">
        <v>300</v>
      </c>
      <c r="G3280" s="257"/>
      <c r="H3280" s="260">
        <v>675.053</v>
      </c>
      <c r="I3280" s="261"/>
      <c r="J3280" s="257"/>
      <c r="K3280" s="257"/>
      <c r="L3280" s="262"/>
      <c r="M3280" s="263"/>
      <c r="N3280" s="264"/>
      <c r="O3280" s="264"/>
      <c r="P3280" s="264"/>
      <c r="Q3280" s="264"/>
      <c r="R3280" s="264"/>
      <c r="S3280" s="264"/>
      <c r="T3280" s="265"/>
      <c r="U3280" s="15"/>
      <c r="V3280" s="15"/>
      <c r="W3280" s="15"/>
      <c r="X3280" s="15"/>
      <c r="Y3280" s="15"/>
      <c r="Z3280" s="15"/>
      <c r="AA3280" s="15"/>
      <c r="AB3280" s="15"/>
      <c r="AC3280" s="15"/>
      <c r="AD3280" s="15"/>
      <c r="AE3280" s="15"/>
      <c r="AT3280" s="266" t="s">
        <v>268</v>
      </c>
      <c r="AU3280" s="266" t="s">
        <v>93</v>
      </c>
      <c r="AV3280" s="15" t="s">
        <v>108</v>
      </c>
      <c r="AW3280" s="15" t="s">
        <v>34</v>
      </c>
      <c r="AX3280" s="15" t="s">
        <v>74</v>
      </c>
      <c r="AY3280" s="266" t="s">
        <v>224</v>
      </c>
    </row>
    <row r="3281" s="14" customFormat="1">
      <c r="A3281" s="14"/>
      <c r="B3281" s="246"/>
      <c r="C3281" s="247"/>
      <c r="D3281" s="231" t="s">
        <v>268</v>
      </c>
      <c r="E3281" s="248" t="s">
        <v>19</v>
      </c>
      <c r="F3281" s="249" t="s">
        <v>662</v>
      </c>
      <c r="G3281" s="247"/>
      <c r="H3281" s="248" t="s">
        <v>19</v>
      </c>
      <c r="I3281" s="250"/>
      <c r="J3281" s="247"/>
      <c r="K3281" s="247"/>
      <c r="L3281" s="251"/>
      <c r="M3281" s="252"/>
      <c r="N3281" s="253"/>
      <c r="O3281" s="253"/>
      <c r="P3281" s="253"/>
      <c r="Q3281" s="253"/>
      <c r="R3281" s="253"/>
      <c r="S3281" s="253"/>
      <c r="T3281" s="25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5" t="s">
        <v>268</v>
      </c>
      <c r="AU3281" s="255" t="s">
        <v>93</v>
      </c>
      <c r="AV3281" s="14" t="s">
        <v>82</v>
      </c>
      <c r="AW3281" s="14" t="s">
        <v>34</v>
      </c>
      <c r="AX3281" s="14" t="s">
        <v>74</v>
      </c>
      <c r="AY3281" s="255" t="s">
        <v>224</v>
      </c>
    </row>
    <row r="3282" s="13" customFormat="1">
      <c r="A3282" s="13"/>
      <c r="B3282" s="229"/>
      <c r="C3282" s="230"/>
      <c r="D3282" s="231" t="s">
        <v>268</v>
      </c>
      <c r="E3282" s="232" t="s">
        <v>19</v>
      </c>
      <c r="F3282" s="233" t="s">
        <v>3228</v>
      </c>
      <c r="G3282" s="230"/>
      <c r="H3282" s="234">
        <v>174.5</v>
      </c>
      <c r="I3282" s="235"/>
      <c r="J3282" s="230"/>
      <c r="K3282" s="230"/>
      <c r="L3282" s="236"/>
      <c r="M3282" s="237"/>
      <c r="N3282" s="238"/>
      <c r="O3282" s="238"/>
      <c r="P3282" s="238"/>
      <c r="Q3282" s="238"/>
      <c r="R3282" s="238"/>
      <c r="S3282" s="238"/>
      <c r="T3282" s="239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0" t="s">
        <v>268</v>
      </c>
      <c r="AU3282" s="240" t="s">
        <v>93</v>
      </c>
      <c r="AV3282" s="13" t="s">
        <v>93</v>
      </c>
      <c r="AW3282" s="13" t="s">
        <v>34</v>
      </c>
      <c r="AX3282" s="13" t="s">
        <v>74</v>
      </c>
      <c r="AY3282" s="240" t="s">
        <v>224</v>
      </c>
    </row>
    <row r="3283" s="13" customFormat="1">
      <c r="A3283" s="13"/>
      <c r="B3283" s="229"/>
      <c r="C3283" s="230"/>
      <c r="D3283" s="231" t="s">
        <v>268</v>
      </c>
      <c r="E3283" s="232" t="s">
        <v>19</v>
      </c>
      <c r="F3283" s="233" t="s">
        <v>3229</v>
      </c>
      <c r="G3283" s="230"/>
      <c r="H3283" s="234">
        <v>137</v>
      </c>
      <c r="I3283" s="235"/>
      <c r="J3283" s="230"/>
      <c r="K3283" s="230"/>
      <c r="L3283" s="236"/>
      <c r="M3283" s="237"/>
      <c r="N3283" s="238"/>
      <c r="O3283" s="238"/>
      <c r="P3283" s="238"/>
      <c r="Q3283" s="238"/>
      <c r="R3283" s="238"/>
      <c r="S3283" s="238"/>
      <c r="T3283" s="239"/>
      <c r="U3283" s="13"/>
      <c r="V3283" s="13"/>
      <c r="W3283" s="13"/>
      <c r="X3283" s="13"/>
      <c r="Y3283" s="13"/>
      <c r="Z3283" s="13"/>
      <c r="AA3283" s="13"/>
      <c r="AB3283" s="13"/>
      <c r="AC3283" s="13"/>
      <c r="AD3283" s="13"/>
      <c r="AE3283" s="13"/>
      <c r="AT3283" s="240" t="s">
        <v>268</v>
      </c>
      <c r="AU3283" s="240" t="s">
        <v>93</v>
      </c>
      <c r="AV3283" s="13" t="s">
        <v>93</v>
      </c>
      <c r="AW3283" s="13" t="s">
        <v>34</v>
      </c>
      <c r="AX3283" s="13" t="s">
        <v>74</v>
      </c>
      <c r="AY3283" s="240" t="s">
        <v>224</v>
      </c>
    </row>
    <row r="3284" s="13" customFormat="1">
      <c r="A3284" s="13"/>
      <c r="B3284" s="229"/>
      <c r="C3284" s="230"/>
      <c r="D3284" s="231" t="s">
        <v>268</v>
      </c>
      <c r="E3284" s="232" t="s">
        <v>19</v>
      </c>
      <c r="F3284" s="233" t="s">
        <v>3229</v>
      </c>
      <c r="G3284" s="230"/>
      <c r="H3284" s="234">
        <v>137</v>
      </c>
      <c r="I3284" s="235"/>
      <c r="J3284" s="230"/>
      <c r="K3284" s="230"/>
      <c r="L3284" s="236"/>
      <c r="M3284" s="237"/>
      <c r="N3284" s="238"/>
      <c r="O3284" s="238"/>
      <c r="P3284" s="238"/>
      <c r="Q3284" s="238"/>
      <c r="R3284" s="238"/>
      <c r="S3284" s="238"/>
      <c r="T3284" s="239"/>
      <c r="U3284" s="13"/>
      <c r="V3284" s="13"/>
      <c r="W3284" s="13"/>
      <c r="X3284" s="13"/>
      <c r="Y3284" s="13"/>
      <c r="Z3284" s="13"/>
      <c r="AA3284" s="13"/>
      <c r="AB3284" s="13"/>
      <c r="AC3284" s="13"/>
      <c r="AD3284" s="13"/>
      <c r="AE3284" s="13"/>
      <c r="AT3284" s="240" t="s">
        <v>268</v>
      </c>
      <c r="AU3284" s="240" t="s">
        <v>93</v>
      </c>
      <c r="AV3284" s="13" t="s">
        <v>93</v>
      </c>
      <c r="AW3284" s="13" t="s">
        <v>34</v>
      </c>
      <c r="AX3284" s="13" t="s">
        <v>74</v>
      </c>
      <c r="AY3284" s="240" t="s">
        <v>224</v>
      </c>
    </row>
    <row r="3285" s="13" customFormat="1">
      <c r="A3285" s="13"/>
      <c r="B3285" s="229"/>
      <c r="C3285" s="230"/>
      <c r="D3285" s="231" t="s">
        <v>268</v>
      </c>
      <c r="E3285" s="232" t="s">
        <v>19</v>
      </c>
      <c r="F3285" s="233" t="s">
        <v>3230</v>
      </c>
      <c r="G3285" s="230"/>
      <c r="H3285" s="234">
        <v>160.40000000000001</v>
      </c>
      <c r="I3285" s="235"/>
      <c r="J3285" s="230"/>
      <c r="K3285" s="230"/>
      <c r="L3285" s="236"/>
      <c r="M3285" s="237"/>
      <c r="N3285" s="238"/>
      <c r="O3285" s="238"/>
      <c r="P3285" s="238"/>
      <c r="Q3285" s="238"/>
      <c r="R3285" s="238"/>
      <c r="S3285" s="238"/>
      <c r="T3285" s="239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40" t="s">
        <v>268</v>
      </c>
      <c r="AU3285" s="240" t="s">
        <v>93</v>
      </c>
      <c r="AV3285" s="13" t="s">
        <v>93</v>
      </c>
      <c r="AW3285" s="13" t="s">
        <v>34</v>
      </c>
      <c r="AX3285" s="13" t="s">
        <v>74</v>
      </c>
      <c r="AY3285" s="240" t="s">
        <v>224</v>
      </c>
    </row>
    <row r="3286" s="13" customFormat="1">
      <c r="A3286" s="13"/>
      <c r="B3286" s="229"/>
      <c r="C3286" s="230"/>
      <c r="D3286" s="231" t="s">
        <v>268</v>
      </c>
      <c r="E3286" s="232" t="s">
        <v>19</v>
      </c>
      <c r="F3286" s="233" t="s">
        <v>3231</v>
      </c>
      <c r="G3286" s="230"/>
      <c r="H3286" s="234">
        <v>174.5</v>
      </c>
      <c r="I3286" s="235"/>
      <c r="J3286" s="230"/>
      <c r="K3286" s="230"/>
      <c r="L3286" s="236"/>
      <c r="M3286" s="237"/>
      <c r="N3286" s="238"/>
      <c r="O3286" s="238"/>
      <c r="P3286" s="238"/>
      <c r="Q3286" s="238"/>
      <c r="R3286" s="238"/>
      <c r="S3286" s="238"/>
      <c r="T3286" s="23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40" t="s">
        <v>268</v>
      </c>
      <c r="AU3286" s="240" t="s">
        <v>93</v>
      </c>
      <c r="AV3286" s="13" t="s">
        <v>93</v>
      </c>
      <c r="AW3286" s="13" t="s">
        <v>34</v>
      </c>
      <c r="AX3286" s="13" t="s">
        <v>74</v>
      </c>
      <c r="AY3286" s="240" t="s">
        <v>224</v>
      </c>
    </row>
    <row r="3287" s="14" customFormat="1">
      <c r="A3287" s="14"/>
      <c r="B3287" s="246"/>
      <c r="C3287" s="247"/>
      <c r="D3287" s="231" t="s">
        <v>268</v>
      </c>
      <c r="E3287" s="248" t="s">
        <v>19</v>
      </c>
      <c r="F3287" s="249" t="s">
        <v>3226</v>
      </c>
      <c r="G3287" s="247"/>
      <c r="H3287" s="248" t="s">
        <v>19</v>
      </c>
      <c r="I3287" s="250"/>
      <c r="J3287" s="247"/>
      <c r="K3287" s="247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268</v>
      </c>
      <c r="AU3287" s="255" t="s">
        <v>93</v>
      </c>
      <c r="AV3287" s="14" t="s">
        <v>82</v>
      </c>
      <c r="AW3287" s="14" t="s">
        <v>34</v>
      </c>
      <c r="AX3287" s="14" t="s">
        <v>74</v>
      </c>
      <c r="AY3287" s="255" t="s">
        <v>224</v>
      </c>
    </row>
    <row r="3288" s="13" customFormat="1">
      <c r="A3288" s="13"/>
      <c r="B3288" s="229"/>
      <c r="C3288" s="230"/>
      <c r="D3288" s="231" t="s">
        <v>268</v>
      </c>
      <c r="E3288" s="232" t="s">
        <v>19</v>
      </c>
      <c r="F3288" s="233" t="s">
        <v>3232</v>
      </c>
      <c r="G3288" s="230"/>
      <c r="H3288" s="234">
        <v>13.135</v>
      </c>
      <c r="I3288" s="235"/>
      <c r="J3288" s="230"/>
      <c r="K3288" s="230"/>
      <c r="L3288" s="236"/>
      <c r="M3288" s="237"/>
      <c r="N3288" s="238"/>
      <c r="O3288" s="238"/>
      <c r="P3288" s="238"/>
      <c r="Q3288" s="238"/>
      <c r="R3288" s="238"/>
      <c r="S3288" s="238"/>
      <c r="T3288" s="239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0" t="s">
        <v>268</v>
      </c>
      <c r="AU3288" s="240" t="s">
        <v>93</v>
      </c>
      <c r="AV3288" s="13" t="s">
        <v>93</v>
      </c>
      <c r="AW3288" s="13" t="s">
        <v>34</v>
      </c>
      <c r="AX3288" s="13" t="s">
        <v>74</v>
      </c>
      <c r="AY3288" s="240" t="s">
        <v>224</v>
      </c>
    </row>
    <row r="3289" s="15" customFormat="1">
      <c r="A3289" s="15"/>
      <c r="B3289" s="256"/>
      <c r="C3289" s="257"/>
      <c r="D3289" s="231" t="s">
        <v>268</v>
      </c>
      <c r="E3289" s="258" t="s">
        <v>19</v>
      </c>
      <c r="F3289" s="259" t="s">
        <v>300</v>
      </c>
      <c r="G3289" s="257"/>
      <c r="H3289" s="260">
        <v>796.53499999999997</v>
      </c>
      <c r="I3289" s="261"/>
      <c r="J3289" s="257"/>
      <c r="K3289" s="257"/>
      <c r="L3289" s="262"/>
      <c r="M3289" s="263"/>
      <c r="N3289" s="264"/>
      <c r="O3289" s="264"/>
      <c r="P3289" s="264"/>
      <c r="Q3289" s="264"/>
      <c r="R3289" s="264"/>
      <c r="S3289" s="264"/>
      <c r="T3289" s="265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T3289" s="266" t="s">
        <v>268</v>
      </c>
      <c r="AU3289" s="266" t="s">
        <v>93</v>
      </c>
      <c r="AV3289" s="15" t="s">
        <v>108</v>
      </c>
      <c r="AW3289" s="15" t="s">
        <v>34</v>
      </c>
      <c r="AX3289" s="15" t="s">
        <v>74</v>
      </c>
      <c r="AY3289" s="266" t="s">
        <v>224</v>
      </c>
    </row>
    <row r="3290" s="14" customFormat="1">
      <c r="A3290" s="14"/>
      <c r="B3290" s="246"/>
      <c r="C3290" s="247"/>
      <c r="D3290" s="231" t="s">
        <v>268</v>
      </c>
      <c r="E3290" s="248" t="s">
        <v>19</v>
      </c>
      <c r="F3290" s="249" t="s">
        <v>664</v>
      </c>
      <c r="G3290" s="247"/>
      <c r="H3290" s="248" t="s">
        <v>19</v>
      </c>
      <c r="I3290" s="250"/>
      <c r="J3290" s="247"/>
      <c r="K3290" s="247"/>
      <c r="L3290" s="251"/>
      <c r="M3290" s="252"/>
      <c r="N3290" s="253"/>
      <c r="O3290" s="253"/>
      <c r="P3290" s="253"/>
      <c r="Q3290" s="253"/>
      <c r="R3290" s="253"/>
      <c r="S3290" s="253"/>
      <c r="T3290" s="25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5" t="s">
        <v>268</v>
      </c>
      <c r="AU3290" s="255" t="s">
        <v>93</v>
      </c>
      <c r="AV3290" s="14" t="s">
        <v>82</v>
      </c>
      <c r="AW3290" s="14" t="s">
        <v>34</v>
      </c>
      <c r="AX3290" s="14" t="s">
        <v>74</v>
      </c>
      <c r="AY3290" s="255" t="s">
        <v>224</v>
      </c>
    </row>
    <row r="3291" s="13" customFormat="1">
      <c r="A3291" s="13"/>
      <c r="B3291" s="229"/>
      <c r="C3291" s="230"/>
      <c r="D3291" s="231" t="s">
        <v>268</v>
      </c>
      <c r="E3291" s="232" t="s">
        <v>19</v>
      </c>
      <c r="F3291" s="233" t="s">
        <v>3233</v>
      </c>
      <c r="G3291" s="230"/>
      <c r="H3291" s="234">
        <v>130.09999999999999</v>
      </c>
      <c r="I3291" s="235"/>
      <c r="J3291" s="230"/>
      <c r="K3291" s="230"/>
      <c r="L3291" s="236"/>
      <c r="M3291" s="237"/>
      <c r="N3291" s="238"/>
      <c r="O3291" s="238"/>
      <c r="P3291" s="238"/>
      <c r="Q3291" s="238"/>
      <c r="R3291" s="238"/>
      <c r="S3291" s="238"/>
      <c r="T3291" s="239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40" t="s">
        <v>268</v>
      </c>
      <c r="AU3291" s="240" t="s">
        <v>93</v>
      </c>
      <c r="AV3291" s="13" t="s">
        <v>93</v>
      </c>
      <c r="AW3291" s="13" t="s">
        <v>34</v>
      </c>
      <c r="AX3291" s="13" t="s">
        <v>74</v>
      </c>
      <c r="AY3291" s="240" t="s">
        <v>224</v>
      </c>
    </row>
    <row r="3292" s="13" customFormat="1">
      <c r="A3292" s="13"/>
      <c r="B3292" s="229"/>
      <c r="C3292" s="230"/>
      <c r="D3292" s="231" t="s">
        <v>268</v>
      </c>
      <c r="E3292" s="232" t="s">
        <v>19</v>
      </c>
      <c r="F3292" s="233" t="s">
        <v>3234</v>
      </c>
      <c r="G3292" s="230"/>
      <c r="H3292" s="234">
        <v>304.39999999999998</v>
      </c>
      <c r="I3292" s="235"/>
      <c r="J3292" s="230"/>
      <c r="K3292" s="230"/>
      <c r="L3292" s="236"/>
      <c r="M3292" s="237"/>
      <c r="N3292" s="238"/>
      <c r="O3292" s="238"/>
      <c r="P3292" s="238"/>
      <c r="Q3292" s="238"/>
      <c r="R3292" s="238"/>
      <c r="S3292" s="238"/>
      <c r="T3292" s="239"/>
      <c r="U3292" s="13"/>
      <c r="V3292" s="13"/>
      <c r="W3292" s="13"/>
      <c r="X3292" s="13"/>
      <c r="Y3292" s="13"/>
      <c r="Z3292" s="13"/>
      <c r="AA3292" s="13"/>
      <c r="AB3292" s="13"/>
      <c r="AC3292" s="13"/>
      <c r="AD3292" s="13"/>
      <c r="AE3292" s="13"/>
      <c r="AT3292" s="240" t="s">
        <v>268</v>
      </c>
      <c r="AU3292" s="240" t="s">
        <v>93</v>
      </c>
      <c r="AV3292" s="13" t="s">
        <v>93</v>
      </c>
      <c r="AW3292" s="13" t="s">
        <v>34</v>
      </c>
      <c r="AX3292" s="13" t="s">
        <v>74</v>
      </c>
      <c r="AY3292" s="240" t="s">
        <v>224</v>
      </c>
    </row>
    <row r="3293" s="13" customFormat="1">
      <c r="A3293" s="13"/>
      <c r="B3293" s="229"/>
      <c r="C3293" s="230"/>
      <c r="D3293" s="231" t="s">
        <v>268</v>
      </c>
      <c r="E3293" s="232" t="s">
        <v>19</v>
      </c>
      <c r="F3293" s="233" t="s">
        <v>3235</v>
      </c>
      <c r="G3293" s="230"/>
      <c r="H3293" s="234">
        <v>307.69999999999999</v>
      </c>
      <c r="I3293" s="235"/>
      <c r="J3293" s="230"/>
      <c r="K3293" s="230"/>
      <c r="L3293" s="236"/>
      <c r="M3293" s="237"/>
      <c r="N3293" s="238"/>
      <c r="O3293" s="238"/>
      <c r="P3293" s="238"/>
      <c r="Q3293" s="238"/>
      <c r="R3293" s="238"/>
      <c r="S3293" s="238"/>
      <c r="T3293" s="239"/>
      <c r="U3293" s="13"/>
      <c r="V3293" s="13"/>
      <c r="W3293" s="13"/>
      <c r="X3293" s="13"/>
      <c r="Y3293" s="13"/>
      <c r="Z3293" s="13"/>
      <c r="AA3293" s="13"/>
      <c r="AB3293" s="13"/>
      <c r="AC3293" s="13"/>
      <c r="AD3293" s="13"/>
      <c r="AE3293" s="13"/>
      <c r="AT3293" s="240" t="s">
        <v>268</v>
      </c>
      <c r="AU3293" s="240" t="s">
        <v>93</v>
      </c>
      <c r="AV3293" s="13" t="s">
        <v>93</v>
      </c>
      <c r="AW3293" s="13" t="s">
        <v>34</v>
      </c>
      <c r="AX3293" s="13" t="s">
        <v>74</v>
      </c>
      <c r="AY3293" s="240" t="s">
        <v>224</v>
      </c>
    </row>
    <row r="3294" s="14" customFormat="1">
      <c r="A3294" s="14"/>
      <c r="B3294" s="246"/>
      <c r="C3294" s="247"/>
      <c r="D3294" s="231" t="s">
        <v>268</v>
      </c>
      <c r="E3294" s="248" t="s">
        <v>19</v>
      </c>
      <c r="F3294" s="249" t="s">
        <v>3226</v>
      </c>
      <c r="G3294" s="247"/>
      <c r="H3294" s="248" t="s">
        <v>19</v>
      </c>
      <c r="I3294" s="250"/>
      <c r="J3294" s="247"/>
      <c r="K3294" s="247"/>
      <c r="L3294" s="251"/>
      <c r="M3294" s="252"/>
      <c r="N3294" s="253"/>
      <c r="O3294" s="253"/>
      <c r="P3294" s="253"/>
      <c r="Q3294" s="253"/>
      <c r="R3294" s="253"/>
      <c r="S3294" s="253"/>
      <c r="T3294" s="25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5" t="s">
        <v>268</v>
      </c>
      <c r="AU3294" s="255" t="s">
        <v>93</v>
      </c>
      <c r="AV3294" s="14" t="s">
        <v>82</v>
      </c>
      <c r="AW3294" s="14" t="s">
        <v>34</v>
      </c>
      <c r="AX3294" s="14" t="s">
        <v>74</v>
      </c>
      <c r="AY3294" s="255" t="s">
        <v>224</v>
      </c>
    </row>
    <row r="3295" s="13" customFormat="1">
      <c r="A3295" s="13"/>
      <c r="B3295" s="229"/>
      <c r="C3295" s="230"/>
      <c r="D3295" s="231" t="s">
        <v>268</v>
      </c>
      <c r="E3295" s="232" t="s">
        <v>19</v>
      </c>
      <c r="F3295" s="233" t="s">
        <v>3236</v>
      </c>
      <c r="G3295" s="230"/>
      <c r="H3295" s="234">
        <v>10.4</v>
      </c>
      <c r="I3295" s="235"/>
      <c r="J3295" s="230"/>
      <c r="K3295" s="230"/>
      <c r="L3295" s="236"/>
      <c r="M3295" s="237"/>
      <c r="N3295" s="238"/>
      <c r="O3295" s="238"/>
      <c r="P3295" s="238"/>
      <c r="Q3295" s="238"/>
      <c r="R3295" s="238"/>
      <c r="S3295" s="238"/>
      <c r="T3295" s="239"/>
      <c r="U3295" s="13"/>
      <c r="V3295" s="13"/>
      <c r="W3295" s="13"/>
      <c r="X3295" s="13"/>
      <c r="Y3295" s="13"/>
      <c r="Z3295" s="13"/>
      <c r="AA3295" s="13"/>
      <c r="AB3295" s="13"/>
      <c r="AC3295" s="13"/>
      <c r="AD3295" s="13"/>
      <c r="AE3295" s="13"/>
      <c r="AT3295" s="240" t="s">
        <v>268</v>
      </c>
      <c r="AU3295" s="240" t="s">
        <v>93</v>
      </c>
      <c r="AV3295" s="13" t="s">
        <v>93</v>
      </c>
      <c r="AW3295" s="13" t="s">
        <v>34</v>
      </c>
      <c r="AX3295" s="13" t="s">
        <v>74</v>
      </c>
      <c r="AY3295" s="240" t="s">
        <v>224</v>
      </c>
    </row>
    <row r="3296" s="15" customFormat="1">
      <c r="A3296" s="15"/>
      <c r="B3296" s="256"/>
      <c r="C3296" s="257"/>
      <c r="D3296" s="231" t="s">
        <v>268</v>
      </c>
      <c r="E3296" s="258" t="s">
        <v>19</v>
      </c>
      <c r="F3296" s="259" t="s">
        <v>300</v>
      </c>
      <c r="G3296" s="257"/>
      <c r="H3296" s="260">
        <v>752.60000000000002</v>
      </c>
      <c r="I3296" s="261"/>
      <c r="J3296" s="257"/>
      <c r="K3296" s="257"/>
      <c r="L3296" s="262"/>
      <c r="M3296" s="263"/>
      <c r="N3296" s="264"/>
      <c r="O3296" s="264"/>
      <c r="P3296" s="264"/>
      <c r="Q3296" s="264"/>
      <c r="R3296" s="264"/>
      <c r="S3296" s="264"/>
      <c r="T3296" s="265"/>
      <c r="U3296" s="15"/>
      <c r="V3296" s="15"/>
      <c r="W3296" s="15"/>
      <c r="X3296" s="15"/>
      <c r="Y3296" s="15"/>
      <c r="Z3296" s="15"/>
      <c r="AA3296" s="15"/>
      <c r="AB3296" s="15"/>
      <c r="AC3296" s="15"/>
      <c r="AD3296" s="15"/>
      <c r="AE3296" s="15"/>
      <c r="AT3296" s="266" t="s">
        <v>268</v>
      </c>
      <c r="AU3296" s="266" t="s">
        <v>93</v>
      </c>
      <c r="AV3296" s="15" t="s">
        <v>108</v>
      </c>
      <c r="AW3296" s="15" t="s">
        <v>34</v>
      </c>
      <c r="AX3296" s="15" t="s">
        <v>74</v>
      </c>
      <c r="AY3296" s="266" t="s">
        <v>224</v>
      </c>
    </row>
    <row r="3297" s="14" customFormat="1">
      <c r="A3297" s="14"/>
      <c r="B3297" s="246"/>
      <c r="C3297" s="247"/>
      <c r="D3297" s="231" t="s">
        <v>268</v>
      </c>
      <c r="E3297" s="248" t="s">
        <v>19</v>
      </c>
      <c r="F3297" s="249" t="s">
        <v>665</v>
      </c>
      <c r="G3297" s="247"/>
      <c r="H3297" s="248" t="s">
        <v>19</v>
      </c>
      <c r="I3297" s="250"/>
      <c r="J3297" s="247"/>
      <c r="K3297" s="247"/>
      <c r="L3297" s="251"/>
      <c r="M3297" s="252"/>
      <c r="N3297" s="253"/>
      <c r="O3297" s="253"/>
      <c r="P3297" s="253"/>
      <c r="Q3297" s="253"/>
      <c r="R3297" s="253"/>
      <c r="S3297" s="253"/>
      <c r="T3297" s="25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5" t="s">
        <v>268</v>
      </c>
      <c r="AU3297" s="255" t="s">
        <v>93</v>
      </c>
      <c r="AV3297" s="14" t="s">
        <v>82</v>
      </c>
      <c r="AW3297" s="14" t="s">
        <v>34</v>
      </c>
      <c r="AX3297" s="14" t="s">
        <v>74</v>
      </c>
      <c r="AY3297" s="255" t="s">
        <v>224</v>
      </c>
    </row>
    <row r="3298" s="13" customFormat="1">
      <c r="A3298" s="13"/>
      <c r="B3298" s="229"/>
      <c r="C3298" s="230"/>
      <c r="D3298" s="231" t="s">
        <v>268</v>
      </c>
      <c r="E3298" s="232" t="s">
        <v>19</v>
      </c>
      <c r="F3298" s="233" t="s">
        <v>3233</v>
      </c>
      <c r="G3298" s="230"/>
      <c r="H3298" s="234">
        <v>130.09999999999999</v>
      </c>
      <c r="I3298" s="235"/>
      <c r="J3298" s="230"/>
      <c r="K3298" s="230"/>
      <c r="L3298" s="236"/>
      <c r="M3298" s="237"/>
      <c r="N3298" s="238"/>
      <c r="O3298" s="238"/>
      <c r="P3298" s="238"/>
      <c r="Q3298" s="238"/>
      <c r="R3298" s="238"/>
      <c r="S3298" s="238"/>
      <c r="T3298" s="23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0" t="s">
        <v>268</v>
      </c>
      <c r="AU3298" s="240" t="s">
        <v>93</v>
      </c>
      <c r="AV3298" s="13" t="s">
        <v>93</v>
      </c>
      <c r="AW3298" s="13" t="s">
        <v>34</v>
      </c>
      <c r="AX3298" s="13" t="s">
        <v>74</v>
      </c>
      <c r="AY3298" s="240" t="s">
        <v>224</v>
      </c>
    </row>
    <row r="3299" s="13" customFormat="1">
      <c r="A3299" s="13"/>
      <c r="B3299" s="229"/>
      <c r="C3299" s="230"/>
      <c r="D3299" s="231" t="s">
        <v>268</v>
      </c>
      <c r="E3299" s="232" t="s">
        <v>19</v>
      </c>
      <c r="F3299" s="233" t="s">
        <v>3234</v>
      </c>
      <c r="G3299" s="230"/>
      <c r="H3299" s="234">
        <v>304.39999999999998</v>
      </c>
      <c r="I3299" s="235"/>
      <c r="J3299" s="230"/>
      <c r="K3299" s="230"/>
      <c r="L3299" s="236"/>
      <c r="M3299" s="237"/>
      <c r="N3299" s="238"/>
      <c r="O3299" s="238"/>
      <c r="P3299" s="238"/>
      <c r="Q3299" s="238"/>
      <c r="R3299" s="238"/>
      <c r="S3299" s="238"/>
      <c r="T3299" s="239"/>
      <c r="U3299" s="13"/>
      <c r="V3299" s="13"/>
      <c r="W3299" s="13"/>
      <c r="X3299" s="13"/>
      <c r="Y3299" s="13"/>
      <c r="Z3299" s="13"/>
      <c r="AA3299" s="13"/>
      <c r="AB3299" s="13"/>
      <c r="AC3299" s="13"/>
      <c r="AD3299" s="13"/>
      <c r="AE3299" s="13"/>
      <c r="AT3299" s="240" t="s">
        <v>268</v>
      </c>
      <c r="AU3299" s="240" t="s">
        <v>93</v>
      </c>
      <c r="AV3299" s="13" t="s">
        <v>93</v>
      </c>
      <c r="AW3299" s="13" t="s">
        <v>34</v>
      </c>
      <c r="AX3299" s="13" t="s">
        <v>74</v>
      </c>
      <c r="AY3299" s="240" t="s">
        <v>224</v>
      </c>
    </row>
    <row r="3300" s="13" customFormat="1">
      <c r="A3300" s="13"/>
      <c r="B3300" s="229"/>
      <c r="C3300" s="230"/>
      <c r="D3300" s="231" t="s">
        <v>268</v>
      </c>
      <c r="E3300" s="232" t="s">
        <v>19</v>
      </c>
      <c r="F3300" s="233" t="s">
        <v>3237</v>
      </c>
      <c r="G3300" s="230"/>
      <c r="H3300" s="234">
        <v>171.30000000000001</v>
      </c>
      <c r="I3300" s="235"/>
      <c r="J3300" s="230"/>
      <c r="K3300" s="230"/>
      <c r="L3300" s="236"/>
      <c r="M3300" s="237"/>
      <c r="N3300" s="238"/>
      <c r="O3300" s="238"/>
      <c r="P3300" s="238"/>
      <c r="Q3300" s="238"/>
      <c r="R3300" s="238"/>
      <c r="S3300" s="238"/>
      <c r="T3300" s="239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0" t="s">
        <v>268</v>
      </c>
      <c r="AU3300" s="240" t="s">
        <v>93</v>
      </c>
      <c r="AV3300" s="13" t="s">
        <v>93</v>
      </c>
      <c r="AW3300" s="13" t="s">
        <v>34</v>
      </c>
      <c r="AX3300" s="13" t="s">
        <v>74</v>
      </c>
      <c r="AY3300" s="240" t="s">
        <v>224</v>
      </c>
    </row>
    <row r="3301" s="14" customFormat="1">
      <c r="A3301" s="14"/>
      <c r="B3301" s="246"/>
      <c r="C3301" s="247"/>
      <c r="D3301" s="231" t="s">
        <v>268</v>
      </c>
      <c r="E3301" s="248" t="s">
        <v>19</v>
      </c>
      <c r="F3301" s="249" t="s">
        <v>3226</v>
      </c>
      <c r="G3301" s="247"/>
      <c r="H3301" s="248" t="s">
        <v>19</v>
      </c>
      <c r="I3301" s="250"/>
      <c r="J3301" s="247"/>
      <c r="K3301" s="247"/>
      <c r="L3301" s="251"/>
      <c r="M3301" s="252"/>
      <c r="N3301" s="253"/>
      <c r="O3301" s="253"/>
      <c r="P3301" s="253"/>
      <c r="Q3301" s="253"/>
      <c r="R3301" s="253"/>
      <c r="S3301" s="253"/>
      <c r="T3301" s="25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5" t="s">
        <v>268</v>
      </c>
      <c r="AU3301" s="255" t="s">
        <v>93</v>
      </c>
      <c r="AV3301" s="14" t="s">
        <v>82</v>
      </c>
      <c r="AW3301" s="14" t="s">
        <v>34</v>
      </c>
      <c r="AX3301" s="14" t="s">
        <v>74</v>
      </c>
      <c r="AY3301" s="255" t="s">
        <v>224</v>
      </c>
    </row>
    <row r="3302" s="13" customFormat="1">
      <c r="A3302" s="13"/>
      <c r="B3302" s="229"/>
      <c r="C3302" s="230"/>
      <c r="D3302" s="231" t="s">
        <v>268</v>
      </c>
      <c r="E3302" s="232" t="s">
        <v>19</v>
      </c>
      <c r="F3302" s="233" t="s">
        <v>3238</v>
      </c>
      <c r="G3302" s="230"/>
      <c r="H3302" s="234">
        <v>9.2989999999999995</v>
      </c>
      <c r="I3302" s="235"/>
      <c r="J3302" s="230"/>
      <c r="K3302" s="230"/>
      <c r="L3302" s="236"/>
      <c r="M3302" s="237"/>
      <c r="N3302" s="238"/>
      <c r="O3302" s="238"/>
      <c r="P3302" s="238"/>
      <c r="Q3302" s="238"/>
      <c r="R3302" s="238"/>
      <c r="S3302" s="238"/>
      <c r="T3302" s="23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40" t="s">
        <v>268</v>
      </c>
      <c r="AU3302" s="240" t="s">
        <v>93</v>
      </c>
      <c r="AV3302" s="13" t="s">
        <v>93</v>
      </c>
      <c r="AW3302" s="13" t="s">
        <v>34</v>
      </c>
      <c r="AX3302" s="13" t="s">
        <v>74</v>
      </c>
      <c r="AY3302" s="240" t="s">
        <v>224</v>
      </c>
    </row>
    <row r="3303" s="15" customFormat="1">
      <c r="A3303" s="15"/>
      <c r="B3303" s="256"/>
      <c r="C3303" s="257"/>
      <c r="D3303" s="231" t="s">
        <v>268</v>
      </c>
      <c r="E3303" s="258" t="s">
        <v>19</v>
      </c>
      <c r="F3303" s="259" t="s">
        <v>300</v>
      </c>
      <c r="G3303" s="257"/>
      <c r="H3303" s="260">
        <v>615.09900000000005</v>
      </c>
      <c r="I3303" s="261"/>
      <c r="J3303" s="257"/>
      <c r="K3303" s="257"/>
      <c r="L3303" s="262"/>
      <c r="M3303" s="263"/>
      <c r="N3303" s="264"/>
      <c r="O3303" s="264"/>
      <c r="P3303" s="264"/>
      <c r="Q3303" s="264"/>
      <c r="R3303" s="264"/>
      <c r="S3303" s="264"/>
      <c r="T3303" s="265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T3303" s="266" t="s">
        <v>268</v>
      </c>
      <c r="AU3303" s="266" t="s">
        <v>93</v>
      </c>
      <c r="AV3303" s="15" t="s">
        <v>108</v>
      </c>
      <c r="AW3303" s="15" t="s">
        <v>34</v>
      </c>
      <c r="AX3303" s="15" t="s">
        <v>74</v>
      </c>
      <c r="AY3303" s="266" t="s">
        <v>224</v>
      </c>
    </row>
    <row r="3304" s="14" customFormat="1">
      <c r="A3304" s="14"/>
      <c r="B3304" s="246"/>
      <c r="C3304" s="247"/>
      <c r="D3304" s="231" t="s">
        <v>268</v>
      </c>
      <c r="E3304" s="248" t="s">
        <v>19</v>
      </c>
      <c r="F3304" s="249" t="s">
        <v>667</v>
      </c>
      <c r="G3304" s="247"/>
      <c r="H3304" s="248" t="s">
        <v>19</v>
      </c>
      <c r="I3304" s="250"/>
      <c r="J3304" s="247"/>
      <c r="K3304" s="247"/>
      <c r="L3304" s="251"/>
      <c r="M3304" s="252"/>
      <c r="N3304" s="253"/>
      <c r="O3304" s="253"/>
      <c r="P3304" s="253"/>
      <c r="Q3304" s="253"/>
      <c r="R3304" s="253"/>
      <c r="S3304" s="253"/>
      <c r="T3304" s="25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5" t="s">
        <v>268</v>
      </c>
      <c r="AU3304" s="255" t="s">
        <v>93</v>
      </c>
      <c r="AV3304" s="14" t="s">
        <v>82</v>
      </c>
      <c r="AW3304" s="14" t="s">
        <v>34</v>
      </c>
      <c r="AX3304" s="14" t="s">
        <v>74</v>
      </c>
      <c r="AY3304" s="255" t="s">
        <v>224</v>
      </c>
    </row>
    <row r="3305" s="13" customFormat="1">
      <c r="A3305" s="13"/>
      <c r="B3305" s="229"/>
      <c r="C3305" s="230"/>
      <c r="D3305" s="231" t="s">
        <v>268</v>
      </c>
      <c r="E3305" s="232" t="s">
        <v>19</v>
      </c>
      <c r="F3305" s="233" t="s">
        <v>3239</v>
      </c>
      <c r="G3305" s="230"/>
      <c r="H3305" s="234">
        <v>222.69999999999999</v>
      </c>
      <c r="I3305" s="235"/>
      <c r="J3305" s="230"/>
      <c r="K3305" s="230"/>
      <c r="L3305" s="236"/>
      <c r="M3305" s="237"/>
      <c r="N3305" s="238"/>
      <c r="O3305" s="238"/>
      <c r="P3305" s="238"/>
      <c r="Q3305" s="238"/>
      <c r="R3305" s="238"/>
      <c r="S3305" s="238"/>
      <c r="T3305" s="239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0" t="s">
        <v>268</v>
      </c>
      <c r="AU3305" s="240" t="s">
        <v>93</v>
      </c>
      <c r="AV3305" s="13" t="s">
        <v>93</v>
      </c>
      <c r="AW3305" s="13" t="s">
        <v>34</v>
      </c>
      <c r="AX3305" s="13" t="s">
        <v>74</v>
      </c>
      <c r="AY3305" s="240" t="s">
        <v>224</v>
      </c>
    </row>
    <row r="3306" s="14" customFormat="1">
      <c r="A3306" s="14"/>
      <c r="B3306" s="246"/>
      <c r="C3306" s="247"/>
      <c r="D3306" s="231" t="s">
        <v>268</v>
      </c>
      <c r="E3306" s="248" t="s">
        <v>19</v>
      </c>
      <c r="F3306" s="249" t="s">
        <v>3226</v>
      </c>
      <c r="G3306" s="247"/>
      <c r="H3306" s="248" t="s">
        <v>19</v>
      </c>
      <c r="I3306" s="250"/>
      <c r="J3306" s="247"/>
      <c r="K3306" s="247"/>
      <c r="L3306" s="251"/>
      <c r="M3306" s="252"/>
      <c r="N3306" s="253"/>
      <c r="O3306" s="253"/>
      <c r="P3306" s="253"/>
      <c r="Q3306" s="253"/>
      <c r="R3306" s="253"/>
      <c r="S3306" s="253"/>
      <c r="T3306" s="25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5" t="s">
        <v>268</v>
      </c>
      <c r="AU3306" s="255" t="s">
        <v>93</v>
      </c>
      <c r="AV3306" s="14" t="s">
        <v>82</v>
      </c>
      <c r="AW3306" s="14" t="s">
        <v>34</v>
      </c>
      <c r="AX3306" s="14" t="s">
        <v>74</v>
      </c>
      <c r="AY3306" s="255" t="s">
        <v>224</v>
      </c>
    </row>
    <row r="3307" s="13" customFormat="1">
      <c r="A3307" s="13"/>
      <c r="B3307" s="229"/>
      <c r="C3307" s="230"/>
      <c r="D3307" s="231" t="s">
        <v>268</v>
      </c>
      <c r="E3307" s="232" t="s">
        <v>19</v>
      </c>
      <c r="F3307" s="233" t="s">
        <v>3240</v>
      </c>
      <c r="G3307" s="230"/>
      <c r="H3307" s="234">
        <v>3.1619999999999999</v>
      </c>
      <c r="I3307" s="235"/>
      <c r="J3307" s="230"/>
      <c r="K3307" s="230"/>
      <c r="L3307" s="236"/>
      <c r="M3307" s="237"/>
      <c r="N3307" s="238"/>
      <c r="O3307" s="238"/>
      <c r="P3307" s="238"/>
      <c r="Q3307" s="238"/>
      <c r="R3307" s="238"/>
      <c r="S3307" s="238"/>
      <c r="T3307" s="239"/>
      <c r="U3307" s="13"/>
      <c r="V3307" s="13"/>
      <c r="W3307" s="13"/>
      <c r="X3307" s="13"/>
      <c r="Y3307" s="13"/>
      <c r="Z3307" s="13"/>
      <c r="AA3307" s="13"/>
      <c r="AB3307" s="13"/>
      <c r="AC3307" s="13"/>
      <c r="AD3307" s="13"/>
      <c r="AE3307" s="13"/>
      <c r="AT3307" s="240" t="s">
        <v>268</v>
      </c>
      <c r="AU3307" s="240" t="s">
        <v>93</v>
      </c>
      <c r="AV3307" s="13" t="s">
        <v>93</v>
      </c>
      <c r="AW3307" s="13" t="s">
        <v>34</v>
      </c>
      <c r="AX3307" s="13" t="s">
        <v>74</v>
      </c>
      <c r="AY3307" s="240" t="s">
        <v>224</v>
      </c>
    </row>
    <row r="3308" s="15" customFormat="1">
      <c r="A3308" s="15"/>
      <c r="B3308" s="256"/>
      <c r="C3308" s="257"/>
      <c r="D3308" s="231" t="s">
        <v>268</v>
      </c>
      <c r="E3308" s="258" t="s">
        <v>19</v>
      </c>
      <c r="F3308" s="259" t="s">
        <v>300</v>
      </c>
      <c r="G3308" s="257"/>
      <c r="H3308" s="260">
        <v>225.862</v>
      </c>
      <c r="I3308" s="261"/>
      <c r="J3308" s="257"/>
      <c r="K3308" s="257"/>
      <c r="L3308" s="262"/>
      <c r="M3308" s="263"/>
      <c r="N3308" s="264"/>
      <c r="O3308" s="264"/>
      <c r="P3308" s="264"/>
      <c r="Q3308" s="264"/>
      <c r="R3308" s="264"/>
      <c r="S3308" s="264"/>
      <c r="T3308" s="265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T3308" s="266" t="s">
        <v>268</v>
      </c>
      <c r="AU3308" s="266" t="s">
        <v>93</v>
      </c>
      <c r="AV3308" s="15" t="s">
        <v>108</v>
      </c>
      <c r="AW3308" s="15" t="s">
        <v>34</v>
      </c>
      <c r="AX3308" s="15" t="s">
        <v>74</v>
      </c>
      <c r="AY3308" s="266" t="s">
        <v>224</v>
      </c>
    </row>
    <row r="3309" s="16" customFormat="1">
      <c r="A3309" s="16"/>
      <c r="B3309" s="272"/>
      <c r="C3309" s="273"/>
      <c r="D3309" s="231" t="s">
        <v>268</v>
      </c>
      <c r="E3309" s="274" t="s">
        <v>19</v>
      </c>
      <c r="F3309" s="275" t="s">
        <v>351</v>
      </c>
      <c r="G3309" s="273"/>
      <c r="H3309" s="276">
        <v>3065.1489999999999</v>
      </c>
      <c r="I3309" s="277"/>
      <c r="J3309" s="273"/>
      <c r="K3309" s="273"/>
      <c r="L3309" s="278"/>
      <c r="M3309" s="279"/>
      <c r="N3309" s="280"/>
      <c r="O3309" s="280"/>
      <c r="P3309" s="280"/>
      <c r="Q3309" s="280"/>
      <c r="R3309" s="280"/>
      <c r="S3309" s="280"/>
      <c r="T3309" s="281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T3309" s="282" t="s">
        <v>268</v>
      </c>
      <c r="AU3309" s="282" t="s">
        <v>93</v>
      </c>
      <c r="AV3309" s="16" t="s">
        <v>231</v>
      </c>
      <c r="AW3309" s="16" t="s">
        <v>34</v>
      </c>
      <c r="AX3309" s="16" t="s">
        <v>82</v>
      </c>
      <c r="AY3309" s="282" t="s">
        <v>224</v>
      </c>
    </row>
    <row r="3310" s="2" customFormat="1" ht="49.05" customHeight="1">
      <c r="A3310" s="41"/>
      <c r="B3310" s="42"/>
      <c r="C3310" s="216" t="s">
        <v>3241</v>
      </c>
      <c r="D3310" s="216" t="s">
        <v>227</v>
      </c>
      <c r="E3310" s="217" t="s">
        <v>3242</v>
      </c>
      <c r="F3310" s="218" t="s">
        <v>3243</v>
      </c>
      <c r="G3310" s="219" t="s">
        <v>266</v>
      </c>
      <c r="H3310" s="220">
        <v>552.39400000000001</v>
      </c>
      <c r="I3310" s="221"/>
      <c r="J3310" s="222">
        <f>ROUND(I3310*H3310,2)</f>
        <v>0</v>
      </c>
      <c r="K3310" s="218" t="s">
        <v>312</v>
      </c>
      <c r="L3310" s="47"/>
      <c r="M3310" s="223" t="s">
        <v>19</v>
      </c>
      <c r="N3310" s="224" t="s">
        <v>46</v>
      </c>
      <c r="O3310" s="87"/>
      <c r="P3310" s="225">
        <f>O3310*H3310</f>
        <v>0</v>
      </c>
      <c r="Q3310" s="225">
        <v>0.01694</v>
      </c>
      <c r="R3310" s="225">
        <f>Q3310*H3310</f>
        <v>9.35755436</v>
      </c>
      <c r="S3310" s="225">
        <v>0</v>
      </c>
      <c r="T3310" s="226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7" t="s">
        <v>544</v>
      </c>
      <c r="AT3310" s="227" t="s">
        <v>227</v>
      </c>
      <c r="AU3310" s="227" t="s">
        <v>93</v>
      </c>
      <c r="AY3310" s="20" t="s">
        <v>224</v>
      </c>
      <c r="BE3310" s="228">
        <f>IF(N3310="základní",J3310,0)</f>
        <v>0</v>
      </c>
      <c r="BF3310" s="228">
        <f>IF(N3310="snížená",J3310,0)</f>
        <v>0</v>
      </c>
      <c r="BG3310" s="228">
        <f>IF(N3310="zákl. přenesená",J3310,0)</f>
        <v>0</v>
      </c>
      <c r="BH3310" s="228">
        <f>IF(N3310="sníž. přenesená",J3310,0)</f>
        <v>0</v>
      </c>
      <c r="BI3310" s="228">
        <f>IF(N3310="nulová",J3310,0)</f>
        <v>0</v>
      </c>
      <c r="BJ3310" s="20" t="s">
        <v>93</v>
      </c>
      <c r="BK3310" s="228">
        <f>ROUND(I3310*H3310,2)</f>
        <v>0</v>
      </c>
      <c r="BL3310" s="20" t="s">
        <v>544</v>
      </c>
      <c r="BM3310" s="227" t="s">
        <v>3244</v>
      </c>
    </row>
    <row r="3311" s="2" customFormat="1">
      <c r="A3311" s="41"/>
      <c r="B3311" s="42"/>
      <c r="C3311" s="43"/>
      <c r="D3311" s="267" t="s">
        <v>314</v>
      </c>
      <c r="E3311" s="43"/>
      <c r="F3311" s="268" t="s">
        <v>3245</v>
      </c>
      <c r="G3311" s="43"/>
      <c r="H3311" s="43"/>
      <c r="I3311" s="269"/>
      <c r="J3311" s="43"/>
      <c r="K3311" s="43"/>
      <c r="L3311" s="47"/>
      <c r="M3311" s="270"/>
      <c r="N3311" s="271"/>
      <c r="O3311" s="87"/>
      <c r="P3311" s="87"/>
      <c r="Q3311" s="87"/>
      <c r="R3311" s="87"/>
      <c r="S3311" s="87"/>
      <c r="T3311" s="88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T3311" s="20" t="s">
        <v>314</v>
      </c>
      <c r="AU3311" s="20" t="s">
        <v>93</v>
      </c>
    </row>
    <row r="3312" s="14" customFormat="1">
      <c r="A3312" s="14"/>
      <c r="B3312" s="246"/>
      <c r="C3312" s="247"/>
      <c r="D3312" s="231" t="s">
        <v>268</v>
      </c>
      <c r="E3312" s="248" t="s">
        <v>19</v>
      </c>
      <c r="F3312" s="249" t="s">
        <v>662</v>
      </c>
      <c r="G3312" s="247"/>
      <c r="H3312" s="248" t="s">
        <v>19</v>
      </c>
      <c r="I3312" s="250"/>
      <c r="J3312" s="247"/>
      <c r="K3312" s="247"/>
      <c r="L3312" s="251"/>
      <c r="M3312" s="252"/>
      <c r="N3312" s="253"/>
      <c r="O3312" s="253"/>
      <c r="P3312" s="253"/>
      <c r="Q3312" s="253"/>
      <c r="R3312" s="253"/>
      <c r="S3312" s="253"/>
      <c r="T3312" s="25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5" t="s">
        <v>268</v>
      </c>
      <c r="AU3312" s="255" t="s">
        <v>93</v>
      </c>
      <c r="AV3312" s="14" t="s">
        <v>82</v>
      </c>
      <c r="AW3312" s="14" t="s">
        <v>34</v>
      </c>
      <c r="AX3312" s="14" t="s">
        <v>74</v>
      </c>
      <c r="AY3312" s="255" t="s">
        <v>224</v>
      </c>
    </row>
    <row r="3313" s="14" customFormat="1">
      <c r="A3313" s="14"/>
      <c r="B3313" s="246"/>
      <c r="C3313" s="247"/>
      <c r="D3313" s="231" t="s">
        <v>268</v>
      </c>
      <c r="E3313" s="248" t="s">
        <v>19</v>
      </c>
      <c r="F3313" s="249" t="s">
        <v>3246</v>
      </c>
      <c r="G3313" s="247"/>
      <c r="H3313" s="248" t="s">
        <v>19</v>
      </c>
      <c r="I3313" s="250"/>
      <c r="J3313" s="247"/>
      <c r="K3313" s="247"/>
      <c r="L3313" s="251"/>
      <c r="M3313" s="252"/>
      <c r="N3313" s="253"/>
      <c r="O3313" s="253"/>
      <c r="P3313" s="253"/>
      <c r="Q3313" s="253"/>
      <c r="R3313" s="253"/>
      <c r="S3313" s="253"/>
      <c r="T3313" s="25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5" t="s">
        <v>268</v>
      </c>
      <c r="AU3313" s="255" t="s">
        <v>93</v>
      </c>
      <c r="AV3313" s="14" t="s">
        <v>82</v>
      </c>
      <c r="AW3313" s="14" t="s">
        <v>34</v>
      </c>
      <c r="AX3313" s="14" t="s">
        <v>74</v>
      </c>
      <c r="AY3313" s="255" t="s">
        <v>224</v>
      </c>
    </row>
    <row r="3314" s="13" customFormat="1">
      <c r="A3314" s="13"/>
      <c r="B3314" s="229"/>
      <c r="C3314" s="230"/>
      <c r="D3314" s="231" t="s">
        <v>268</v>
      </c>
      <c r="E3314" s="232" t="s">
        <v>19</v>
      </c>
      <c r="F3314" s="233" t="s">
        <v>3247</v>
      </c>
      <c r="G3314" s="230"/>
      <c r="H3314" s="234">
        <v>44.247</v>
      </c>
      <c r="I3314" s="235"/>
      <c r="J3314" s="230"/>
      <c r="K3314" s="230"/>
      <c r="L3314" s="236"/>
      <c r="M3314" s="237"/>
      <c r="N3314" s="238"/>
      <c r="O3314" s="238"/>
      <c r="P3314" s="238"/>
      <c r="Q3314" s="238"/>
      <c r="R3314" s="238"/>
      <c r="S3314" s="238"/>
      <c r="T3314" s="239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0" t="s">
        <v>268</v>
      </c>
      <c r="AU3314" s="240" t="s">
        <v>93</v>
      </c>
      <c r="AV3314" s="13" t="s">
        <v>93</v>
      </c>
      <c r="AW3314" s="13" t="s">
        <v>34</v>
      </c>
      <c r="AX3314" s="13" t="s">
        <v>74</v>
      </c>
      <c r="AY3314" s="240" t="s">
        <v>224</v>
      </c>
    </row>
    <row r="3315" s="14" customFormat="1">
      <c r="A3315" s="14"/>
      <c r="B3315" s="246"/>
      <c r="C3315" s="247"/>
      <c r="D3315" s="231" t="s">
        <v>268</v>
      </c>
      <c r="E3315" s="248" t="s">
        <v>19</v>
      </c>
      <c r="F3315" s="249" t="s">
        <v>3248</v>
      </c>
      <c r="G3315" s="247"/>
      <c r="H3315" s="248" t="s">
        <v>19</v>
      </c>
      <c r="I3315" s="250"/>
      <c r="J3315" s="247"/>
      <c r="K3315" s="247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268</v>
      </c>
      <c r="AU3315" s="255" t="s">
        <v>93</v>
      </c>
      <c r="AV3315" s="14" t="s">
        <v>82</v>
      </c>
      <c r="AW3315" s="14" t="s">
        <v>34</v>
      </c>
      <c r="AX3315" s="14" t="s">
        <v>74</v>
      </c>
      <c r="AY3315" s="255" t="s">
        <v>224</v>
      </c>
    </row>
    <row r="3316" s="13" customFormat="1">
      <c r="A3316" s="13"/>
      <c r="B3316" s="229"/>
      <c r="C3316" s="230"/>
      <c r="D3316" s="231" t="s">
        <v>268</v>
      </c>
      <c r="E3316" s="232" t="s">
        <v>19</v>
      </c>
      <c r="F3316" s="233" t="s">
        <v>3249</v>
      </c>
      <c r="G3316" s="230"/>
      <c r="H3316" s="234">
        <v>59.399999999999999</v>
      </c>
      <c r="I3316" s="235"/>
      <c r="J3316" s="230"/>
      <c r="K3316" s="230"/>
      <c r="L3316" s="236"/>
      <c r="M3316" s="237"/>
      <c r="N3316" s="238"/>
      <c r="O3316" s="238"/>
      <c r="P3316" s="238"/>
      <c r="Q3316" s="238"/>
      <c r="R3316" s="238"/>
      <c r="S3316" s="238"/>
      <c r="T3316" s="239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0" t="s">
        <v>268</v>
      </c>
      <c r="AU3316" s="240" t="s">
        <v>93</v>
      </c>
      <c r="AV3316" s="13" t="s">
        <v>93</v>
      </c>
      <c r="AW3316" s="13" t="s">
        <v>34</v>
      </c>
      <c r="AX3316" s="13" t="s">
        <v>74</v>
      </c>
      <c r="AY3316" s="240" t="s">
        <v>224</v>
      </c>
    </row>
    <row r="3317" s="14" customFormat="1">
      <c r="A3317" s="14"/>
      <c r="B3317" s="246"/>
      <c r="C3317" s="247"/>
      <c r="D3317" s="231" t="s">
        <v>268</v>
      </c>
      <c r="E3317" s="248" t="s">
        <v>19</v>
      </c>
      <c r="F3317" s="249" t="s">
        <v>3250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268</v>
      </c>
      <c r="AU3317" s="255" t="s">
        <v>93</v>
      </c>
      <c r="AV3317" s="14" t="s">
        <v>82</v>
      </c>
      <c r="AW3317" s="14" t="s">
        <v>34</v>
      </c>
      <c r="AX3317" s="14" t="s">
        <v>74</v>
      </c>
      <c r="AY3317" s="255" t="s">
        <v>224</v>
      </c>
    </row>
    <row r="3318" s="13" customFormat="1">
      <c r="A3318" s="13"/>
      <c r="B3318" s="229"/>
      <c r="C3318" s="230"/>
      <c r="D3318" s="231" t="s">
        <v>268</v>
      </c>
      <c r="E3318" s="232" t="s">
        <v>19</v>
      </c>
      <c r="F3318" s="233" t="s">
        <v>3251</v>
      </c>
      <c r="G3318" s="230"/>
      <c r="H3318" s="234">
        <v>38.799999999999997</v>
      </c>
      <c r="I3318" s="235"/>
      <c r="J3318" s="230"/>
      <c r="K3318" s="230"/>
      <c r="L3318" s="236"/>
      <c r="M3318" s="237"/>
      <c r="N3318" s="238"/>
      <c r="O3318" s="238"/>
      <c r="P3318" s="238"/>
      <c r="Q3318" s="238"/>
      <c r="R3318" s="238"/>
      <c r="S3318" s="238"/>
      <c r="T3318" s="239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40" t="s">
        <v>268</v>
      </c>
      <c r="AU3318" s="240" t="s">
        <v>93</v>
      </c>
      <c r="AV3318" s="13" t="s">
        <v>93</v>
      </c>
      <c r="AW3318" s="13" t="s">
        <v>34</v>
      </c>
      <c r="AX3318" s="13" t="s">
        <v>74</v>
      </c>
      <c r="AY3318" s="240" t="s">
        <v>224</v>
      </c>
    </row>
    <row r="3319" s="15" customFormat="1">
      <c r="A3319" s="15"/>
      <c r="B3319" s="256"/>
      <c r="C3319" s="257"/>
      <c r="D3319" s="231" t="s">
        <v>268</v>
      </c>
      <c r="E3319" s="258" t="s">
        <v>19</v>
      </c>
      <c r="F3319" s="259" t="s">
        <v>300</v>
      </c>
      <c r="G3319" s="257"/>
      <c r="H3319" s="260">
        <v>142.447</v>
      </c>
      <c r="I3319" s="261"/>
      <c r="J3319" s="257"/>
      <c r="K3319" s="257"/>
      <c r="L3319" s="262"/>
      <c r="M3319" s="263"/>
      <c r="N3319" s="264"/>
      <c r="O3319" s="264"/>
      <c r="P3319" s="264"/>
      <c r="Q3319" s="264"/>
      <c r="R3319" s="264"/>
      <c r="S3319" s="264"/>
      <c r="T3319" s="265"/>
      <c r="U3319" s="15"/>
      <c r="V3319" s="15"/>
      <c r="W3319" s="15"/>
      <c r="X3319" s="15"/>
      <c r="Y3319" s="15"/>
      <c r="Z3319" s="15"/>
      <c r="AA3319" s="15"/>
      <c r="AB3319" s="15"/>
      <c r="AC3319" s="15"/>
      <c r="AD3319" s="15"/>
      <c r="AE3319" s="15"/>
      <c r="AT3319" s="266" t="s">
        <v>268</v>
      </c>
      <c r="AU3319" s="266" t="s">
        <v>93</v>
      </c>
      <c r="AV3319" s="15" t="s">
        <v>108</v>
      </c>
      <c r="AW3319" s="15" t="s">
        <v>34</v>
      </c>
      <c r="AX3319" s="15" t="s">
        <v>74</v>
      </c>
      <c r="AY3319" s="266" t="s">
        <v>224</v>
      </c>
    </row>
    <row r="3320" s="14" customFormat="1">
      <c r="A3320" s="14"/>
      <c r="B3320" s="246"/>
      <c r="C3320" s="247"/>
      <c r="D3320" s="231" t="s">
        <v>268</v>
      </c>
      <c r="E3320" s="248" t="s">
        <v>19</v>
      </c>
      <c r="F3320" s="249" t="s">
        <v>664</v>
      </c>
      <c r="G3320" s="247"/>
      <c r="H3320" s="248" t="s">
        <v>19</v>
      </c>
      <c r="I3320" s="250"/>
      <c r="J3320" s="247"/>
      <c r="K3320" s="247"/>
      <c r="L3320" s="251"/>
      <c r="M3320" s="252"/>
      <c r="N3320" s="253"/>
      <c r="O3320" s="253"/>
      <c r="P3320" s="253"/>
      <c r="Q3320" s="253"/>
      <c r="R3320" s="253"/>
      <c r="S3320" s="253"/>
      <c r="T3320" s="25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5" t="s">
        <v>268</v>
      </c>
      <c r="AU3320" s="255" t="s">
        <v>93</v>
      </c>
      <c r="AV3320" s="14" t="s">
        <v>82</v>
      </c>
      <c r="AW3320" s="14" t="s">
        <v>34</v>
      </c>
      <c r="AX3320" s="14" t="s">
        <v>74</v>
      </c>
      <c r="AY3320" s="255" t="s">
        <v>224</v>
      </c>
    </row>
    <row r="3321" s="14" customFormat="1">
      <c r="A3321" s="14"/>
      <c r="B3321" s="246"/>
      <c r="C3321" s="247"/>
      <c r="D3321" s="231" t="s">
        <v>268</v>
      </c>
      <c r="E3321" s="248" t="s">
        <v>19</v>
      </c>
      <c r="F3321" s="249" t="s">
        <v>3252</v>
      </c>
      <c r="G3321" s="247"/>
      <c r="H3321" s="248" t="s">
        <v>19</v>
      </c>
      <c r="I3321" s="250"/>
      <c r="J3321" s="247"/>
      <c r="K3321" s="247"/>
      <c r="L3321" s="251"/>
      <c r="M3321" s="252"/>
      <c r="N3321" s="253"/>
      <c r="O3321" s="253"/>
      <c r="P3321" s="253"/>
      <c r="Q3321" s="253"/>
      <c r="R3321" s="253"/>
      <c r="S3321" s="253"/>
      <c r="T3321" s="25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5" t="s">
        <v>268</v>
      </c>
      <c r="AU3321" s="255" t="s">
        <v>93</v>
      </c>
      <c r="AV3321" s="14" t="s">
        <v>82</v>
      </c>
      <c r="AW3321" s="14" t="s">
        <v>34</v>
      </c>
      <c r="AX3321" s="14" t="s">
        <v>74</v>
      </c>
      <c r="AY3321" s="255" t="s">
        <v>224</v>
      </c>
    </row>
    <row r="3322" s="13" customFormat="1">
      <c r="A3322" s="13"/>
      <c r="B3322" s="229"/>
      <c r="C3322" s="230"/>
      <c r="D3322" s="231" t="s">
        <v>268</v>
      </c>
      <c r="E3322" s="232" t="s">
        <v>19</v>
      </c>
      <c r="F3322" s="233" t="s">
        <v>3247</v>
      </c>
      <c r="G3322" s="230"/>
      <c r="H3322" s="234">
        <v>44.247</v>
      </c>
      <c r="I3322" s="235"/>
      <c r="J3322" s="230"/>
      <c r="K3322" s="230"/>
      <c r="L3322" s="236"/>
      <c r="M3322" s="237"/>
      <c r="N3322" s="238"/>
      <c r="O3322" s="238"/>
      <c r="P3322" s="238"/>
      <c r="Q3322" s="238"/>
      <c r="R3322" s="238"/>
      <c r="S3322" s="238"/>
      <c r="T3322" s="239"/>
      <c r="U3322" s="13"/>
      <c r="V3322" s="13"/>
      <c r="W3322" s="13"/>
      <c r="X3322" s="13"/>
      <c r="Y3322" s="13"/>
      <c r="Z3322" s="13"/>
      <c r="AA3322" s="13"/>
      <c r="AB3322" s="13"/>
      <c r="AC3322" s="13"/>
      <c r="AD3322" s="13"/>
      <c r="AE3322" s="13"/>
      <c r="AT3322" s="240" t="s">
        <v>268</v>
      </c>
      <c r="AU3322" s="240" t="s">
        <v>93</v>
      </c>
      <c r="AV3322" s="13" t="s">
        <v>93</v>
      </c>
      <c r="AW3322" s="13" t="s">
        <v>34</v>
      </c>
      <c r="AX3322" s="13" t="s">
        <v>74</v>
      </c>
      <c r="AY3322" s="240" t="s">
        <v>224</v>
      </c>
    </row>
    <row r="3323" s="14" customFormat="1">
      <c r="A3323" s="14"/>
      <c r="B3323" s="246"/>
      <c r="C3323" s="247"/>
      <c r="D3323" s="231" t="s">
        <v>268</v>
      </c>
      <c r="E3323" s="248" t="s">
        <v>19</v>
      </c>
      <c r="F3323" s="249" t="s">
        <v>3253</v>
      </c>
      <c r="G3323" s="247"/>
      <c r="H3323" s="248" t="s">
        <v>19</v>
      </c>
      <c r="I3323" s="250"/>
      <c r="J3323" s="247"/>
      <c r="K3323" s="247"/>
      <c r="L3323" s="251"/>
      <c r="M3323" s="252"/>
      <c r="N3323" s="253"/>
      <c r="O3323" s="253"/>
      <c r="P3323" s="253"/>
      <c r="Q3323" s="253"/>
      <c r="R3323" s="253"/>
      <c r="S3323" s="253"/>
      <c r="T3323" s="25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5" t="s">
        <v>268</v>
      </c>
      <c r="AU3323" s="255" t="s">
        <v>93</v>
      </c>
      <c r="AV3323" s="14" t="s">
        <v>82</v>
      </c>
      <c r="AW3323" s="14" t="s">
        <v>34</v>
      </c>
      <c r="AX3323" s="14" t="s">
        <v>74</v>
      </c>
      <c r="AY3323" s="255" t="s">
        <v>224</v>
      </c>
    </row>
    <row r="3324" s="13" customFormat="1">
      <c r="A3324" s="13"/>
      <c r="B3324" s="229"/>
      <c r="C3324" s="230"/>
      <c r="D3324" s="231" t="s">
        <v>268</v>
      </c>
      <c r="E3324" s="232" t="s">
        <v>19</v>
      </c>
      <c r="F3324" s="233" t="s">
        <v>3249</v>
      </c>
      <c r="G3324" s="230"/>
      <c r="H3324" s="234">
        <v>59.399999999999999</v>
      </c>
      <c r="I3324" s="235"/>
      <c r="J3324" s="230"/>
      <c r="K3324" s="230"/>
      <c r="L3324" s="236"/>
      <c r="M3324" s="237"/>
      <c r="N3324" s="238"/>
      <c r="O3324" s="238"/>
      <c r="P3324" s="238"/>
      <c r="Q3324" s="238"/>
      <c r="R3324" s="238"/>
      <c r="S3324" s="238"/>
      <c r="T3324" s="239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40" t="s">
        <v>268</v>
      </c>
      <c r="AU3324" s="240" t="s">
        <v>93</v>
      </c>
      <c r="AV3324" s="13" t="s">
        <v>93</v>
      </c>
      <c r="AW3324" s="13" t="s">
        <v>34</v>
      </c>
      <c r="AX3324" s="13" t="s">
        <v>74</v>
      </c>
      <c r="AY3324" s="240" t="s">
        <v>224</v>
      </c>
    </row>
    <row r="3325" s="14" customFormat="1">
      <c r="A3325" s="14"/>
      <c r="B3325" s="246"/>
      <c r="C3325" s="247"/>
      <c r="D3325" s="231" t="s">
        <v>268</v>
      </c>
      <c r="E3325" s="248" t="s">
        <v>19</v>
      </c>
      <c r="F3325" s="249" t="s">
        <v>3254</v>
      </c>
      <c r="G3325" s="247"/>
      <c r="H3325" s="248" t="s">
        <v>19</v>
      </c>
      <c r="I3325" s="250"/>
      <c r="J3325" s="247"/>
      <c r="K3325" s="247"/>
      <c r="L3325" s="251"/>
      <c r="M3325" s="252"/>
      <c r="N3325" s="253"/>
      <c r="O3325" s="253"/>
      <c r="P3325" s="253"/>
      <c r="Q3325" s="253"/>
      <c r="R3325" s="253"/>
      <c r="S3325" s="253"/>
      <c r="T3325" s="25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5" t="s">
        <v>268</v>
      </c>
      <c r="AU3325" s="255" t="s">
        <v>93</v>
      </c>
      <c r="AV3325" s="14" t="s">
        <v>82</v>
      </c>
      <c r="AW3325" s="14" t="s">
        <v>34</v>
      </c>
      <c r="AX3325" s="14" t="s">
        <v>74</v>
      </c>
      <c r="AY3325" s="255" t="s">
        <v>224</v>
      </c>
    </row>
    <row r="3326" s="13" customFormat="1">
      <c r="A3326" s="13"/>
      <c r="B3326" s="229"/>
      <c r="C3326" s="230"/>
      <c r="D3326" s="231" t="s">
        <v>268</v>
      </c>
      <c r="E3326" s="232" t="s">
        <v>19</v>
      </c>
      <c r="F3326" s="233" t="s">
        <v>3251</v>
      </c>
      <c r="G3326" s="230"/>
      <c r="H3326" s="234">
        <v>38.799999999999997</v>
      </c>
      <c r="I3326" s="235"/>
      <c r="J3326" s="230"/>
      <c r="K3326" s="230"/>
      <c r="L3326" s="236"/>
      <c r="M3326" s="237"/>
      <c r="N3326" s="238"/>
      <c r="O3326" s="238"/>
      <c r="P3326" s="238"/>
      <c r="Q3326" s="238"/>
      <c r="R3326" s="238"/>
      <c r="S3326" s="238"/>
      <c r="T3326" s="239"/>
      <c r="U3326" s="13"/>
      <c r="V3326" s="13"/>
      <c r="W3326" s="13"/>
      <c r="X3326" s="13"/>
      <c r="Y3326" s="13"/>
      <c r="Z3326" s="13"/>
      <c r="AA3326" s="13"/>
      <c r="AB3326" s="13"/>
      <c r="AC3326" s="13"/>
      <c r="AD3326" s="13"/>
      <c r="AE3326" s="13"/>
      <c r="AT3326" s="240" t="s">
        <v>268</v>
      </c>
      <c r="AU3326" s="240" t="s">
        <v>93</v>
      </c>
      <c r="AV3326" s="13" t="s">
        <v>93</v>
      </c>
      <c r="AW3326" s="13" t="s">
        <v>34</v>
      </c>
      <c r="AX3326" s="13" t="s">
        <v>74</v>
      </c>
      <c r="AY3326" s="240" t="s">
        <v>224</v>
      </c>
    </row>
    <row r="3327" s="15" customFormat="1">
      <c r="A3327" s="15"/>
      <c r="B3327" s="256"/>
      <c r="C3327" s="257"/>
      <c r="D3327" s="231" t="s">
        <v>268</v>
      </c>
      <c r="E3327" s="258" t="s">
        <v>19</v>
      </c>
      <c r="F3327" s="259" t="s">
        <v>300</v>
      </c>
      <c r="G3327" s="257"/>
      <c r="H3327" s="260">
        <v>142.447</v>
      </c>
      <c r="I3327" s="261"/>
      <c r="J3327" s="257"/>
      <c r="K3327" s="257"/>
      <c r="L3327" s="262"/>
      <c r="M3327" s="263"/>
      <c r="N3327" s="264"/>
      <c r="O3327" s="264"/>
      <c r="P3327" s="264"/>
      <c r="Q3327" s="264"/>
      <c r="R3327" s="264"/>
      <c r="S3327" s="264"/>
      <c r="T3327" s="265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66" t="s">
        <v>268</v>
      </c>
      <c r="AU3327" s="266" t="s">
        <v>93</v>
      </c>
      <c r="AV3327" s="15" t="s">
        <v>108</v>
      </c>
      <c r="AW3327" s="15" t="s">
        <v>34</v>
      </c>
      <c r="AX3327" s="15" t="s">
        <v>74</v>
      </c>
      <c r="AY3327" s="266" t="s">
        <v>224</v>
      </c>
    </row>
    <row r="3328" s="14" customFormat="1">
      <c r="A3328" s="14"/>
      <c r="B3328" s="246"/>
      <c r="C3328" s="247"/>
      <c r="D3328" s="231" t="s">
        <v>268</v>
      </c>
      <c r="E3328" s="248" t="s">
        <v>19</v>
      </c>
      <c r="F3328" s="249" t="s">
        <v>665</v>
      </c>
      <c r="G3328" s="247"/>
      <c r="H3328" s="248" t="s">
        <v>19</v>
      </c>
      <c r="I3328" s="250"/>
      <c r="J3328" s="247"/>
      <c r="K3328" s="247"/>
      <c r="L3328" s="251"/>
      <c r="M3328" s="252"/>
      <c r="N3328" s="253"/>
      <c r="O3328" s="253"/>
      <c r="P3328" s="253"/>
      <c r="Q3328" s="253"/>
      <c r="R3328" s="253"/>
      <c r="S3328" s="253"/>
      <c r="T3328" s="25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5" t="s">
        <v>268</v>
      </c>
      <c r="AU3328" s="255" t="s">
        <v>93</v>
      </c>
      <c r="AV3328" s="14" t="s">
        <v>82</v>
      </c>
      <c r="AW3328" s="14" t="s">
        <v>34</v>
      </c>
      <c r="AX3328" s="14" t="s">
        <v>74</v>
      </c>
      <c r="AY3328" s="255" t="s">
        <v>224</v>
      </c>
    </row>
    <row r="3329" s="14" customFormat="1">
      <c r="A3329" s="14"/>
      <c r="B3329" s="246"/>
      <c r="C3329" s="247"/>
      <c r="D3329" s="231" t="s">
        <v>268</v>
      </c>
      <c r="E3329" s="248" t="s">
        <v>19</v>
      </c>
      <c r="F3329" s="249" t="s">
        <v>1474</v>
      </c>
      <c r="G3329" s="247"/>
      <c r="H3329" s="248" t="s">
        <v>19</v>
      </c>
      <c r="I3329" s="250"/>
      <c r="J3329" s="247"/>
      <c r="K3329" s="247"/>
      <c r="L3329" s="251"/>
      <c r="M3329" s="252"/>
      <c r="N3329" s="253"/>
      <c r="O3329" s="253"/>
      <c r="P3329" s="253"/>
      <c r="Q3329" s="253"/>
      <c r="R3329" s="253"/>
      <c r="S3329" s="253"/>
      <c r="T3329" s="25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T3329" s="255" t="s">
        <v>268</v>
      </c>
      <c r="AU3329" s="255" t="s">
        <v>93</v>
      </c>
      <c r="AV3329" s="14" t="s">
        <v>82</v>
      </c>
      <c r="AW3329" s="14" t="s">
        <v>34</v>
      </c>
      <c r="AX3329" s="14" t="s">
        <v>74</v>
      </c>
      <c r="AY3329" s="255" t="s">
        <v>224</v>
      </c>
    </row>
    <row r="3330" s="13" customFormat="1">
      <c r="A3330" s="13"/>
      <c r="B3330" s="229"/>
      <c r="C3330" s="230"/>
      <c r="D3330" s="231" t="s">
        <v>268</v>
      </c>
      <c r="E3330" s="232" t="s">
        <v>19</v>
      </c>
      <c r="F3330" s="233" t="s">
        <v>3255</v>
      </c>
      <c r="G3330" s="230"/>
      <c r="H3330" s="234">
        <v>45.600000000000001</v>
      </c>
      <c r="I3330" s="235"/>
      <c r="J3330" s="230"/>
      <c r="K3330" s="230"/>
      <c r="L3330" s="236"/>
      <c r="M3330" s="237"/>
      <c r="N3330" s="238"/>
      <c r="O3330" s="238"/>
      <c r="P3330" s="238"/>
      <c r="Q3330" s="238"/>
      <c r="R3330" s="238"/>
      <c r="S3330" s="238"/>
      <c r="T3330" s="239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0" t="s">
        <v>268</v>
      </c>
      <c r="AU3330" s="240" t="s">
        <v>93</v>
      </c>
      <c r="AV3330" s="13" t="s">
        <v>93</v>
      </c>
      <c r="AW3330" s="13" t="s">
        <v>34</v>
      </c>
      <c r="AX3330" s="13" t="s">
        <v>74</v>
      </c>
      <c r="AY3330" s="240" t="s">
        <v>224</v>
      </c>
    </row>
    <row r="3331" s="14" customFormat="1">
      <c r="A3331" s="14"/>
      <c r="B3331" s="246"/>
      <c r="C3331" s="247"/>
      <c r="D3331" s="231" t="s">
        <v>268</v>
      </c>
      <c r="E3331" s="248" t="s">
        <v>19</v>
      </c>
      <c r="F3331" s="249" t="s">
        <v>3256</v>
      </c>
      <c r="G3331" s="247"/>
      <c r="H3331" s="248" t="s">
        <v>19</v>
      </c>
      <c r="I3331" s="250"/>
      <c r="J3331" s="247"/>
      <c r="K3331" s="247"/>
      <c r="L3331" s="251"/>
      <c r="M3331" s="252"/>
      <c r="N3331" s="253"/>
      <c r="O3331" s="253"/>
      <c r="P3331" s="253"/>
      <c r="Q3331" s="253"/>
      <c r="R3331" s="253"/>
      <c r="S3331" s="253"/>
      <c r="T3331" s="25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5" t="s">
        <v>268</v>
      </c>
      <c r="AU3331" s="255" t="s">
        <v>93</v>
      </c>
      <c r="AV3331" s="14" t="s">
        <v>82</v>
      </c>
      <c r="AW3331" s="14" t="s">
        <v>34</v>
      </c>
      <c r="AX3331" s="14" t="s">
        <v>74</v>
      </c>
      <c r="AY3331" s="255" t="s">
        <v>224</v>
      </c>
    </row>
    <row r="3332" s="13" customFormat="1">
      <c r="A3332" s="13"/>
      <c r="B3332" s="229"/>
      <c r="C3332" s="230"/>
      <c r="D3332" s="231" t="s">
        <v>268</v>
      </c>
      <c r="E3332" s="232" t="s">
        <v>19</v>
      </c>
      <c r="F3332" s="233" t="s">
        <v>3257</v>
      </c>
      <c r="G3332" s="230"/>
      <c r="H3332" s="234">
        <v>59.600000000000001</v>
      </c>
      <c r="I3332" s="235"/>
      <c r="J3332" s="230"/>
      <c r="K3332" s="230"/>
      <c r="L3332" s="236"/>
      <c r="M3332" s="237"/>
      <c r="N3332" s="238"/>
      <c r="O3332" s="238"/>
      <c r="P3332" s="238"/>
      <c r="Q3332" s="238"/>
      <c r="R3332" s="238"/>
      <c r="S3332" s="238"/>
      <c r="T3332" s="239"/>
      <c r="U3332" s="13"/>
      <c r="V3332" s="13"/>
      <c r="W3332" s="13"/>
      <c r="X3332" s="13"/>
      <c r="Y3332" s="13"/>
      <c r="Z3332" s="13"/>
      <c r="AA3332" s="13"/>
      <c r="AB3332" s="13"/>
      <c r="AC3332" s="13"/>
      <c r="AD3332" s="13"/>
      <c r="AE3332" s="13"/>
      <c r="AT3332" s="240" t="s">
        <v>268</v>
      </c>
      <c r="AU3332" s="240" t="s">
        <v>93</v>
      </c>
      <c r="AV3332" s="13" t="s">
        <v>93</v>
      </c>
      <c r="AW3332" s="13" t="s">
        <v>34</v>
      </c>
      <c r="AX3332" s="13" t="s">
        <v>74</v>
      </c>
      <c r="AY3332" s="240" t="s">
        <v>224</v>
      </c>
    </row>
    <row r="3333" s="14" customFormat="1">
      <c r="A3333" s="14"/>
      <c r="B3333" s="246"/>
      <c r="C3333" s="247"/>
      <c r="D3333" s="231" t="s">
        <v>268</v>
      </c>
      <c r="E3333" s="248" t="s">
        <v>19</v>
      </c>
      <c r="F3333" s="249" t="s">
        <v>3258</v>
      </c>
      <c r="G3333" s="247"/>
      <c r="H3333" s="248" t="s">
        <v>19</v>
      </c>
      <c r="I3333" s="250"/>
      <c r="J3333" s="247"/>
      <c r="K3333" s="247"/>
      <c r="L3333" s="251"/>
      <c r="M3333" s="252"/>
      <c r="N3333" s="253"/>
      <c r="O3333" s="253"/>
      <c r="P3333" s="253"/>
      <c r="Q3333" s="253"/>
      <c r="R3333" s="253"/>
      <c r="S3333" s="253"/>
      <c r="T3333" s="25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5" t="s">
        <v>268</v>
      </c>
      <c r="AU3333" s="255" t="s">
        <v>93</v>
      </c>
      <c r="AV3333" s="14" t="s">
        <v>82</v>
      </c>
      <c r="AW3333" s="14" t="s">
        <v>34</v>
      </c>
      <c r="AX3333" s="14" t="s">
        <v>74</v>
      </c>
      <c r="AY3333" s="255" t="s">
        <v>224</v>
      </c>
    </row>
    <row r="3334" s="13" customFormat="1">
      <c r="A3334" s="13"/>
      <c r="B3334" s="229"/>
      <c r="C3334" s="230"/>
      <c r="D3334" s="231" t="s">
        <v>268</v>
      </c>
      <c r="E3334" s="232" t="s">
        <v>19</v>
      </c>
      <c r="F3334" s="233" t="s">
        <v>3259</v>
      </c>
      <c r="G3334" s="230"/>
      <c r="H3334" s="234">
        <v>38.600000000000001</v>
      </c>
      <c r="I3334" s="235"/>
      <c r="J3334" s="230"/>
      <c r="K3334" s="230"/>
      <c r="L3334" s="236"/>
      <c r="M3334" s="237"/>
      <c r="N3334" s="238"/>
      <c r="O3334" s="238"/>
      <c r="P3334" s="238"/>
      <c r="Q3334" s="238"/>
      <c r="R3334" s="238"/>
      <c r="S3334" s="238"/>
      <c r="T3334" s="239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0" t="s">
        <v>268</v>
      </c>
      <c r="AU3334" s="240" t="s">
        <v>93</v>
      </c>
      <c r="AV3334" s="13" t="s">
        <v>93</v>
      </c>
      <c r="AW3334" s="13" t="s">
        <v>34</v>
      </c>
      <c r="AX3334" s="13" t="s">
        <v>74</v>
      </c>
      <c r="AY3334" s="240" t="s">
        <v>224</v>
      </c>
    </row>
    <row r="3335" s="15" customFormat="1">
      <c r="A3335" s="15"/>
      <c r="B3335" s="256"/>
      <c r="C3335" s="257"/>
      <c r="D3335" s="231" t="s">
        <v>268</v>
      </c>
      <c r="E3335" s="258" t="s">
        <v>19</v>
      </c>
      <c r="F3335" s="259" t="s">
        <v>300</v>
      </c>
      <c r="G3335" s="257"/>
      <c r="H3335" s="260">
        <v>143.80000000000001</v>
      </c>
      <c r="I3335" s="261"/>
      <c r="J3335" s="257"/>
      <c r="K3335" s="257"/>
      <c r="L3335" s="262"/>
      <c r="M3335" s="263"/>
      <c r="N3335" s="264"/>
      <c r="O3335" s="264"/>
      <c r="P3335" s="264"/>
      <c r="Q3335" s="264"/>
      <c r="R3335" s="264"/>
      <c r="S3335" s="264"/>
      <c r="T3335" s="265"/>
      <c r="U3335" s="15"/>
      <c r="V3335" s="15"/>
      <c r="W3335" s="15"/>
      <c r="X3335" s="15"/>
      <c r="Y3335" s="15"/>
      <c r="Z3335" s="15"/>
      <c r="AA3335" s="15"/>
      <c r="AB3335" s="15"/>
      <c r="AC3335" s="15"/>
      <c r="AD3335" s="15"/>
      <c r="AE3335" s="15"/>
      <c r="AT3335" s="266" t="s">
        <v>268</v>
      </c>
      <c r="AU3335" s="266" t="s">
        <v>93</v>
      </c>
      <c r="AV3335" s="15" t="s">
        <v>108</v>
      </c>
      <c r="AW3335" s="15" t="s">
        <v>34</v>
      </c>
      <c r="AX3335" s="15" t="s">
        <v>74</v>
      </c>
      <c r="AY3335" s="266" t="s">
        <v>224</v>
      </c>
    </row>
    <row r="3336" s="14" customFormat="1">
      <c r="A3336" s="14"/>
      <c r="B3336" s="246"/>
      <c r="C3336" s="247"/>
      <c r="D3336" s="231" t="s">
        <v>268</v>
      </c>
      <c r="E3336" s="248" t="s">
        <v>19</v>
      </c>
      <c r="F3336" s="249" t="s">
        <v>667</v>
      </c>
      <c r="G3336" s="247"/>
      <c r="H3336" s="248" t="s">
        <v>19</v>
      </c>
      <c r="I3336" s="250"/>
      <c r="J3336" s="247"/>
      <c r="K3336" s="247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268</v>
      </c>
      <c r="AU3336" s="255" t="s">
        <v>93</v>
      </c>
      <c r="AV3336" s="14" t="s">
        <v>82</v>
      </c>
      <c r="AW3336" s="14" t="s">
        <v>34</v>
      </c>
      <c r="AX3336" s="14" t="s">
        <v>74</v>
      </c>
      <c r="AY3336" s="255" t="s">
        <v>224</v>
      </c>
    </row>
    <row r="3337" s="14" customFormat="1">
      <c r="A3337" s="14"/>
      <c r="B3337" s="246"/>
      <c r="C3337" s="247"/>
      <c r="D3337" s="231" t="s">
        <v>268</v>
      </c>
      <c r="E3337" s="248" t="s">
        <v>19</v>
      </c>
      <c r="F3337" s="249" t="s">
        <v>3260</v>
      </c>
      <c r="G3337" s="247"/>
      <c r="H3337" s="248" t="s">
        <v>19</v>
      </c>
      <c r="I3337" s="250"/>
      <c r="J3337" s="247"/>
      <c r="K3337" s="247"/>
      <c r="L3337" s="251"/>
      <c r="M3337" s="252"/>
      <c r="N3337" s="253"/>
      <c r="O3337" s="253"/>
      <c r="P3337" s="253"/>
      <c r="Q3337" s="253"/>
      <c r="R3337" s="253"/>
      <c r="S3337" s="253"/>
      <c r="T3337" s="25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5" t="s">
        <v>268</v>
      </c>
      <c r="AU3337" s="255" t="s">
        <v>93</v>
      </c>
      <c r="AV3337" s="14" t="s">
        <v>82</v>
      </c>
      <c r="AW3337" s="14" t="s">
        <v>34</v>
      </c>
      <c r="AX3337" s="14" t="s">
        <v>74</v>
      </c>
      <c r="AY3337" s="255" t="s">
        <v>224</v>
      </c>
    </row>
    <row r="3338" s="13" customFormat="1">
      <c r="A3338" s="13"/>
      <c r="B3338" s="229"/>
      <c r="C3338" s="230"/>
      <c r="D3338" s="231" t="s">
        <v>268</v>
      </c>
      <c r="E3338" s="232" t="s">
        <v>19</v>
      </c>
      <c r="F3338" s="233" t="s">
        <v>827</v>
      </c>
      <c r="G3338" s="230"/>
      <c r="H3338" s="234">
        <v>44</v>
      </c>
      <c r="I3338" s="235"/>
      <c r="J3338" s="230"/>
      <c r="K3338" s="230"/>
      <c r="L3338" s="236"/>
      <c r="M3338" s="237"/>
      <c r="N3338" s="238"/>
      <c r="O3338" s="238"/>
      <c r="P3338" s="238"/>
      <c r="Q3338" s="238"/>
      <c r="R3338" s="238"/>
      <c r="S3338" s="238"/>
      <c r="T3338" s="239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0" t="s">
        <v>268</v>
      </c>
      <c r="AU3338" s="240" t="s">
        <v>93</v>
      </c>
      <c r="AV3338" s="13" t="s">
        <v>93</v>
      </c>
      <c r="AW3338" s="13" t="s">
        <v>34</v>
      </c>
      <c r="AX3338" s="13" t="s">
        <v>74</v>
      </c>
      <c r="AY3338" s="240" t="s">
        <v>224</v>
      </c>
    </row>
    <row r="3339" s="14" customFormat="1">
      <c r="A3339" s="14"/>
      <c r="B3339" s="246"/>
      <c r="C3339" s="247"/>
      <c r="D3339" s="231" t="s">
        <v>268</v>
      </c>
      <c r="E3339" s="248" t="s">
        <v>19</v>
      </c>
      <c r="F3339" s="249" t="s">
        <v>1173</v>
      </c>
      <c r="G3339" s="247"/>
      <c r="H3339" s="248" t="s">
        <v>19</v>
      </c>
      <c r="I3339" s="250"/>
      <c r="J3339" s="247"/>
      <c r="K3339" s="247"/>
      <c r="L3339" s="251"/>
      <c r="M3339" s="252"/>
      <c r="N3339" s="253"/>
      <c r="O3339" s="253"/>
      <c r="P3339" s="253"/>
      <c r="Q3339" s="253"/>
      <c r="R3339" s="253"/>
      <c r="S3339" s="253"/>
      <c r="T3339" s="25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5" t="s">
        <v>268</v>
      </c>
      <c r="AU3339" s="255" t="s">
        <v>93</v>
      </c>
      <c r="AV3339" s="14" t="s">
        <v>82</v>
      </c>
      <c r="AW3339" s="14" t="s">
        <v>34</v>
      </c>
      <c r="AX3339" s="14" t="s">
        <v>74</v>
      </c>
      <c r="AY3339" s="255" t="s">
        <v>224</v>
      </c>
    </row>
    <row r="3340" s="13" customFormat="1">
      <c r="A3340" s="13"/>
      <c r="B3340" s="229"/>
      <c r="C3340" s="230"/>
      <c r="D3340" s="231" t="s">
        <v>268</v>
      </c>
      <c r="E3340" s="232" t="s">
        <v>19</v>
      </c>
      <c r="F3340" s="233" t="s">
        <v>3261</v>
      </c>
      <c r="G3340" s="230"/>
      <c r="H3340" s="234">
        <v>29.5</v>
      </c>
      <c r="I3340" s="235"/>
      <c r="J3340" s="230"/>
      <c r="K3340" s="230"/>
      <c r="L3340" s="236"/>
      <c r="M3340" s="237"/>
      <c r="N3340" s="238"/>
      <c r="O3340" s="238"/>
      <c r="P3340" s="238"/>
      <c r="Q3340" s="238"/>
      <c r="R3340" s="238"/>
      <c r="S3340" s="238"/>
      <c r="T3340" s="239"/>
      <c r="U3340" s="13"/>
      <c r="V3340" s="13"/>
      <c r="W3340" s="13"/>
      <c r="X3340" s="13"/>
      <c r="Y3340" s="13"/>
      <c r="Z3340" s="13"/>
      <c r="AA3340" s="13"/>
      <c r="AB3340" s="13"/>
      <c r="AC3340" s="13"/>
      <c r="AD3340" s="13"/>
      <c r="AE3340" s="13"/>
      <c r="AT3340" s="240" t="s">
        <v>268</v>
      </c>
      <c r="AU3340" s="240" t="s">
        <v>93</v>
      </c>
      <c r="AV3340" s="13" t="s">
        <v>93</v>
      </c>
      <c r="AW3340" s="13" t="s">
        <v>34</v>
      </c>
      <c r="AX3340" s="13" t="s">
        <v>74</v>
      </c>
      <c r="AY3340" s="240" t="s">
        <v>224</v>
      </c>
    </row>
    <row r="3341" s="14" customFormat="1">
      <c r="A3341" s="14"/>
      <c r="B3341" s="246"/>
      <c r="C3341" s="247"/>
      <c r="D3341" s="231" t="s">
        <v>268</v>
      </c>
      <c r="E3341" s="248" t="s">
        <v>19</v>
      </c>
      <c r="F3341" s="249" t="s">
        <v>3262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268</v>
      </c>
      <c r="AU3341" s="255" t="s">
        <v>93</v>
      </c>
      <c r="AV3341" s="14" t="s">
        <v>82</v>
      </c>
      <c r="AW3341" s="14" t="s">
        <v>34</v>
      </c>
      <c r="AX3341" s="14" t="s">
        <v>74</v>
      </c>
      <c r="AY3341" s="255" t="s">
        <v>224</v>
      </c>
    </row>
    <row r="3342" s="13" customFormat="1">
      <c r="A3342" s="13"/>
      <c r="B3342" s="229"/>
      <c r="C3342" s="230"/>
      <c r="D3342" s="231" t="s">
        <v>268</v>
      </c>
      <c r="E3342" s="232" t="s">
        <v>19</v>
      </c>
      <c r="F3342" s="233" t="s">
        <v>3263</v>
      </c>
      <c r="G3342" s="230"/>
      <c r="H3342" s="234">
        <v>50.200000000000003</v>
      </c>
      <c r="I3342" s="235"/>
      <c r="J3342" s="230"/>
      <c r="K3342" s="230"/>
      <c r="L3342" s="236"/>
      <c r="M3342" s="237"/>
      <c r="N3342" s="238"/>
      <c r="O3342" s="238"/>
      <c r="P3342" s="238"/>
      <c r="Q3342" s="238"/>
      <c r="R3342" s="238"/>
      <c r="S3342" s="238"/>
      <c r="T3342" s="239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0" t="s">
        <v>268</v>
      </c>
      <c r="AU3342" s="240" t="s">
        <v>93</v>
      </c>
      <c r="AV3342" s="13" t="s">
        <v>93</v>
      </c>
      <c r="AW3342" s="13" t="s">
        <v>34</v>
      </c>
      <c r="AX3342" s="13" t="s">
        <v>74</v>
      </c>
      <c r="AY3342" s="240" t="s">
        <v>224</v>
      </c>
    </row>
    <row r="3343" s="15" customFormat="1">
      <c r="A3343" s="15"/>
      <c r="B3343" s="256"/>
      <c r="C3343" s="257"/>
      <c r="D3343" s="231" t="s">
        <v>268</v>
      </c>
      <c r="E3343" s="258" t="s">
        <v>19</v>
      </c>
      <c r="F3343" s="259" t="s">
        <v>300</v>
      </c>
      <c r="G3343" s="257"/>
      <c r="H3343" s="260">
        <v>123.7</v>
      </c>
      <c r="I3343" s="261"/>
      <c r="J3343" s="257"/>
      <c r="K3343" s="257"/>
      <c r="L3343" s="262"/>
      <c r="M3343" s="263"/>
      <c r="N3343" s="264"/>
      <c r="O3343" s="264"/>
      <c r="P3343" s="264"/>
      <c r="Q3343" s="264"/>
      <c r="R3343" s="264"/>
      <c r="S3343" s="264"/>
      <c r="T3343" s="265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6" t="s">
        <v>268</v>
      </c>
      <c r="AU3343" s="266" t="s">
        <v>93</v>
      </c>
      <c r="AV3343" s="15" t="s">
        <v>108</v>
      </c>
      <c r="AW3343" s="15" t="s">
        <v>34</v>
      </c>
      <c r="AX3343" s="15" t="s">
        <v>74</v>
      </c>
      <c r="AY3343" s="266" t="s">
        <v>224</v>
      </c>
    </row>
    <row r="3344" s="16" customFormat="1">
      <c r="A3344" s="16"/>
      <c r="B3344" s="272"/>
      <c r="C3344" s="273"/>
      <c r="D3344" s="231" t="s">
        <v>268</v>
      </c>
      <c r="E3344" s="274" t="s">
        <v>19</v>
      </c>
      <c r="F3344" s="275" t="s">
        <v>351</v>
      </c>
      <c r="G3344" s="273"/>
      <c r="H3344" s="276">
        <v>552.39400000000001</v>
      </c>
      <c r="I3344" s="277"/>
      <c r="J3344" s="273"/>
      <c r="K3344" s="273"/>
      <c r="L3344" s="278"/>
      <c r="M3344" s="279"/>
      <c r="N3344" s="280"/>
      <c r="O3344" s="280"/>
      <c r="P3344" s="280"/>
      <c r="Q3344" s="280"/>
      <c r="R3344" s="280"/>
      <c r="S3344" s="280"/>
      <c r="T3344" s="281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T3344" s="282" t="s">
        <v>268</v>
      </c>
      <c r="AU3344" s="282" t="s">
        <v>93</v>
      </c>
      <c r="AV3344" s="16" t="s">
        <v>231</v>
      </c>
      <c r="AW3344" s="16" t="s">
        <v>34</v>
      </c>
      <c r="AX3344" s="16" t="s">
        <v>82</v>
      </c>
      <c r="AY3344" s="282" t="s">
        <v>224</v>
      </c>
    </row>
    <row r="3345" s="2" customFormat="1" ht="49.05" customHeight="1">
      <c r="A3345" s="41"/>
      <c r="B3345" s="42"/>
      <c r="C3345" s="216" t="s">
        <v>3264</v>
      </c>
      <c r="D3345" s="216" t="s">
        <v>227</v>
      </c>
      <c r="E3345" s="217" t="s">
        <v>3265</v>
      </c>
      <c r="F3345" s="218" t="s">
        <v>3266</v>
      </c>
      <c r="G3345" s="219" t="s">
        <v>266</v>
      </c>
      <c r="H3345" s="220">
        <v>202.64500000000001</v>
      </c>
      <c r="I3345" s="221"/>
      <c r="J3345" s="222">
        <f>ROUND(I3345*H3345,2)</f>
        <v>0</v>
      </c>
      <c r="K3345" s="218" t="s">
        <v>312</v>
      </c>
      <c r="L3345" s="47"/>
      <c r="M3345" s="223" t="s">
        <v>19</v>
      </c>
      <c r="N3345" s="224" t="s">
        <v>46</v>
      </c>
      <c r="O3345" s="87"/>
      <c r="P3345" s="225">
        <f>O3345*H3345</f>
        <v>0</v>
      </c>
      <c r="Q3345" s="225">
        <v>0.025049999999999999</v>
      </c>
      <c r="R3345" s="225">
        <f>Q3345*H3345</f>
        <v>5.0762572500000003</v>
      </c>
      <c r="S3345" s="225">
        <v>0</v>
      </c>
      <c r="T3345" s="226">
        <f>S3345*H3345</f>
        <v>0</v>
      </c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R3345" s="227" t="s">
        <v>544</v>
      </c>
      <c r="AT3345" s="227" t="s">
        <v>227</v>
      </c>
      <c r="AU3345" s="227" t="s">
        <v>93</v>
      </c>
      <c r="AY3345" s="20" t="s">
        <v>224</v>
      </c>
      <c r="BE3345" s="228">
        <f>IF(N3345="základní",J3345,0)</f>
        <v>0</v>
      </c>
      <c r="BF3345" s="228">
        <f>IF(N3345="snížená",J3345,0)</f>
        <v>0</v>
      </c>
      <c r="BG3345" s="228">
        <f>IF(N3345="zákl. přenesená",J3345,0)</f>
        <v>0</v>
      </c>
      <c r="BH3345" s="228">
        <f>IF(N3345="sníž. přenesená",J3345,0)</f>
        <v>0</v>
      </c>
      <c r="BI3345" s="228">
        <f>IF(N3345="nulová",J3345,0)</f>
        <v>0</v>
      </c>
      <c r="BJ3345" s="20" t="s">
        <v>93</v>
      </c>
      <c r="BK3345" s="228">
        <f>ROUND(I3345*H3345,2)</f>
        <v>0</v>
      </c>
      <c r="BL3345" s="20" t="s">
        <v>544</v>
      </c>
      <c r="BM3345" s="227" t="s">
        <v>3267</v>
      </c>
    </row>
    <row r="3346" s="2" customFormat="1">
      <c r="A3346" s="41"/>
      <c r="B3346" s="42"/>
      <c r="C3346" s="43"/>
      <c r="D3346" s="267" t="s">
        <v>314</v>
      </c>
      <c r="E3346" s="43"/>
      <c r="F3346" s="268" t="s">
        <v>3268</v>
      </c>
      <c r="G3346" s="43"/>
      <c r="H3346" s="43"/>
      <c r="I3346" s="269"/>
      <c r="J3346" s="43"/>
      <c r="K3346" s="43"/>
      <c r="L3346" s="47"/>
      <c r="M3346" s="270"/>
      <c r="N3346" s="271"/>
      <c r="O3346" s="87"/>
      <c r="P3346" s="87"/>
      <c r="Q3346" s="87"/>
      <c r="R3346" s="87"/>
      <c r="S3346" s="87"/>
      <c r="T3346" s="88"/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T3346" s="20" t="s">
        <v>314</v>
      </c>
      <c r="AU3346" s="20" t="s">
        <v>93</v>
      </c>
    </row>
    <row r="3347" s="14" customFormat="1">
      <c r="A3347" s="14"/>
      <c r="B3347" s="246"/>
      <c r="C3347" s="247"/>
      <c r="D3347" s="231" t="s">
        <v>268</v>
      </c>
      <c r="E3347" s="248" t="s">
        <v>19</v>
      </c>
      <c r="F3347" s="249" t="s">
        <v>648</v>
      </c>
      <c r="G3347" s="247"/>
      <c r="H3347" s="248" t="s">
        <v>19</v>
      </c>
      <c r="I3347" s="250"/>
      <c r="J3347" s="247"/>
      <c r="K3347" s="247"/>
      <c r="L3347" s="251"/>
      <c r="M3347" s="252"/>
      <c r="N3347" s="253"/>
      <c r="O3347" s="253"/>
      <c r="P3347" s="253"/>
      <c r="Q3347" s="253"/>
      <c r="R3347" s="253"/>
      <c r="S3347" s="253"/>
      <c r="T3347" s="25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5" t="s">
        <v>268</v>
      </c>
      <c r="AU3347" s="255" t="s">
        <v>93</v>
      </c>
      <c r="AV3347" s="14" t="s">
        <v>82</v>
      </c>
      <c r="AW3347" s="14" t="s">
        <v>34</v>
      </c>
      <c r="AX3347" s="14" t="s">
        <v>74</v>
      </c>
      <c r="AY3347" s="255" t="s">
        <v>224</v>
      </c>
    </row>
    <row r="3348" s="14" customFormat="1">
      <c r="A3348" s="14"/>
      <c r="B3348" s="246"/>
      <c r="C3348" s="247"/>
      <c r="D3348" s="231" t="s">
        <v>268</v>
      </c>
      <c r="E3348" s="248" t="s">
        <v>19</v>
      </c>
      <c r="F3348" s="249" t="s">
        <v>3198</v>
      </c>
      <c r="G3348" s="247"/>
      <c r="H3348" s="248" t="s">
        <v>19</v>
      </c>
      <c r="I3348" s="250"/>
      <c r="J3348" s="247"/>
      <c r="K3348" s="247"/>
      <c r="L3348" s="251"/>
      <c r="M3348" s="252"/>
      <c r="N3348" s="253"/>
      <c r="O3348" s="253"/>
      <c r="P3348" s="253"/>
      <c r="Q3348" s="253"/>
      <c r="R3348" s="253"/>
      <c r="S3348" s="253"/>
      <c r="T3348" s="25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5" t="s">
        <v>268</v>
      </c>
      <c r="AU3348" s="255" t="s">
        <v>93</v>
      </c>
      <c r="AV3348" s="14" t="s">
        <v>82</v>
      </c>
      <c r="AW3348" s="14" t="s">
        <v>34</v>
      </c>
      <c r="AX3348" s="14" t="s">
        <v>74</v>
      </c>
      <c r="AY3348" s="255" t="s">
        <v>224</v>
      </c>
    </row>
    <row r="3349" s="13" customFormat="1">
      <c r="A3349" s="13"/>
      <c r="B3349" s="229"/>
      <c r="C3349" s="230"/>
      <c r="D3349" s="231" t="s">
        <v>268</v>
      </c>
      <c r="E3349" s="232" t="s">
        <v>19</v>
      </c>
      <c r="F3349" s="233" t="s">
        <v>1850</v>
      </c>
      <c r="G3349" s="230"/>
      <c r="H3349" s="234">
        <v>3.7000000000000002</v>
      </c>
      <c r="I3349" s="235"/>
      <c r="J3349" s="230"/>
      <c r="K3349" s="230"/>
      <c r="L3349" s="236"/>
      <c r="M3349" s="237"/>
      <c r="N3349" s="238"/>
      <c r="O3349" s="238"/>
      <c r="P3349" s="238"/>
      <c r="Q3349" s="238"/>
      <c r="R3349" s="238"/>
      <c r="S3349" s="238"/>
      <c r="T3349" s="239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40" t="s">
        <v>268</v>
      </c>
      <c r="AU3349" s="240" t="s">
        <v>93</v>
      </c>
      <c r="AV3349" s="13" t="s">
        <v>93</v>
      </c>
      <c r="AW3349" s="13" t="s">
        <v>34</v>
      </c>
      <c r="AX3349" s="13" t="s">
        <v>74</v>
      </c>
      <c r="AY3349" s="240" t="s">
        <v>224</v>
      </c>
    </row>
    <row r="3350" s="14" customFormat="1">
      <c r="A3350" s="14"/>
      <c r="B3350" s="246"/>
      <c r="C3350" s="247"/>
      <c r="D3350" s="231" t="s">
        <v>268</v>
      </c>
      <c r="E3350" s="248" t="s">
        <v>19</v>
      </c>
      <c r="F3350" s="249" t="s">
        <v>3269</v>
      </c>
      <c r="G3350" s="247"/>
      <c r="H3350" s="248" t="s">
        <v>19</v>
      </c>
      <c r="I3350" s="250"/>
      <c r="J3350" s="247"/>
      <c r="K3350" s="247"/>
      <c r="L3350" s="251"/>
      <c r="M3350" s="252"/>
      <c r="N3350" s="253"/>
      <c r="O3350" s="253"/>
      <c r="P3350" s="253"/>
      <c r="Q3350" s="253"/>
      <c r="R3350" s="253"/>
      <c r="S3350" s="253"/>
      <c r="T3350" s="25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5" t="s">
        <v>268</v>
      </c>
      <c r="AU3350" s="255" t="s">
        <v>93</v>
      </c>
      <c r="AV3350" s="14" t="s">
        <v>82</v>
      </c>
      <c r="AW3350" s="14" t="s">
        <v>34</v>
      </c>
      <c r="AX3350" s="14" t="s">
        <v>74</v>
      </c>
      <c r="AY3350" s="255" t="s">
        <v>224</v>
      </c>
    </row>
    <row r="3351" s="13" customFormat="1">
      <c r="A3351" s="13"/>
      <c r="B3351" s="229"/>
      <c r="C3351" s="230"/>
      <c r="D3351" s="231" t="s">
        <v>268</v>
      </c>
      <c r="E3351" s="232" t="s">
        <v>19</v>
      </c>
      <c r="F3351" s="233" t="s">
        <v>3270</v>
      </c>
      <c r="G3351" s="230"/>
      <c r="H3351" s="234">
        <v>44.700000000000003</v>
      </c>
      <c r="I3351" s="235"/>
      <c r="J3351" s="230"/>
      <c r="K3351" s="230"/>
      <c r="L3351" s="236"/>
      <c r="M3351" s="237"/>
      <c r="N3351" s="238"/>
      <c r="O3351" s="238"/>
      <c r="P3351" s="238"/>
      <c r="Q3351" s="238"/>
      <c r="R3351" s="238"/>
      <c r="S3351" s="238"/>
      <c r="T3351" s="239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40" t="s">
        <v>268</v>
      </c>
      <c r="AU3351" s="240" t="s">
        <v>93</v>
      </c>
      <c r="AV3351" s="13" t="s">
        <v>93</v>
      </c>
      <c r="AW3351" s="13" t="s">
        <v>34</v>
      </c>
      <c r="AX3351" s="13" t="s">
        <v>74</v>
      </c>
      <c r="AY3351" s="240" t="s">
        <v>224</v>
      </c>
    </row>
    <row r="3352" s="14" customFormat="1">
      <c r="A3352" s="14"/>
      <c r="B3352" s="246"/>
      <c r="C3352" s="247"/>
      <c r="D3352" s="231" t="s">
        <v>268</v>
      </c>
      <c r="E3352" s="248" t="s">
        <v>19</v>
      </c>
      <c r="F3352" s="249" t="s">
        <v>3271</v>
      </c>
      <c r="G3352" s="247"/>
      <c r="H3352" s="248" t="s">
        <v>19</v>
      </c>
      <c r="I3352" s="250"/>
      <c r="J3352" s="247"/>
      <c r="K3352" s="247"/>
      <c r="L3352" s="251"/>
      <c r="M3352" s="252"/>
      <c r="N3352" s="253"/>
      <c r="O3352" s="253"/>
      <c r="P3352" s="253"/>
      <c r="Q3352" s="253"/>
      <c r="R3352" s="253"/>
      <c r="S3352" s="253"/>
      <c r="T3352" s="25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5" t="s">
        <v>268</v>
      </c>
      <c r="AU3352" s="255" t="s">
        <v>93</v>
      </c>
      <c r="AV3352" s="14" t="s">
        <v>82</v>
      </c>
      <c r="AW3352" s="14" t="s">
        <v>34</v>
      </c>
      <c r="AX3352" s="14" t="s">
        <v>74</v>
      </c>
      <c r="AY3352" s="255" t="s">
        <v>224</v>
      </c>
    </row>
    <row r="3353" s="13" customFormat="1">
      <c r="A3353" s="13"/>
      <c r="B3353" s="229"/>
      <c r="C3353" s="230"/>
      <c r="D3353" s="231" t="s">
        <v>268</v>
      </c>
      <c r="E3353" s="232" t="s">
        <v>19</v>
      </c>
      <c r="F3353" s="233" t="s">
        <v>3272</v>
      </c>
      <c r="G3353" s="230"/>
      <c r="H3353" s="234">
        <v>7.7000000000000002</v>
      </c>
      <c r="I3353" s="235"/>
      <c r="J3353" s="230"/>
      <c r="K3353" s="230"/>
      <c r="L3353" s="236"/>
      <c r="M3353" s="237"/>
      <c r="N3353" s="238"/>
      <c r="O3353" s="238"/>
      <c r="P3353" s="238"/>
      <c r="Q3353" s="238"/>
      <c r="R3353" s="238"/>
      <c r="S3353" s="238"/>
      <c r="T3353" s="239"/>
      <c r="U3353" s="13"/>
      <c r="V3353" s="13"/>
      <c r="W3353" s="13"/>
      <c r="X3353" s="13"/>
      <c r="Y3353" s="13"/>
      <c r="Z3353" s="13"/>
      <c r="AA3353" s="13"/>
      <c r="AB3353" s="13"/>
      <c r="AC3353" s="13"/>
      <c r="AD3353" s="13"/>
      <c r="AE3353" s="13"/>
      <c r="AT3353" s="240" t="s">
        <v>268</v>
      </c>
      <c r="AU3353" s="240" t="s">
        <v>93</v>
      </c>
      <c r="AV3353" s="13" t="s">
        <v>93</v>
      </c>
      <c r="AW3353" s="13" t="s">
        <v>34</v>
      </c>
      <c r="AX3353" s="13" t="s">
        <v>74</v>
      </c>
      <c r="AY3353" s="240" t="s">
        <v>224</v>
      </c>
    </row>
    <row r="3354" s="14" customFormat="1">
      <c r="A3354" s="14"/>
      <c r="B3354" s="246"/>
      <c r="C3354" s="247"/>
      <c r="D3354" s="231" t="s">
        <v>268</v>
      </c>
      <c r="E3354" s="248" t="s">
        <v>19</v>
      </c>
      <c r="F3354" s="249" t="s">
        <v>3273</v>
      </c>
      <c r="G3354" s="247"/>
      <c r="H3354" s="248" t="s">
        <v>19</v>
      </c>
      <c r="I3354" s="250"/>
      <c r="J3354" s="247"/>
      <c r="K3354" s="247"/>
      <c r="L3354" s="251"/>
      <c r="M3354" s="252"/>
      <c r="N3354" s="253"/>
      <c r="O3354" s="253"/>
      <c r="P3354" s="253"/>
      <c r="Q3354" s="253"/>
      <c r="R3354" s="253"/>
      <c r="S3354" s="253"/>
      <c r="T3354" s="25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T3354" s="255" t="s">
        <v>268</v>
      </c>
      <c r="AU3354" s="255" t="s">
        <v>93</v>
      </c>
      <c r="AV3354" s="14" t="s">
        <v>82</v>
      </c>
      <c r="AW3354" s="14" t="s">
        <v>34</v>
      </c>
      <c r="AX3354" s="14" t="s">
        <v>74</v>
      </c>
      <c r="AY3354" s="255" t="s">
        <v>224</v>
      </c>
    </row>
    <row r="3355" s="13" customFormat="1">
      <c r="A3355" s="13"/>
      <c r="B3355" s="229"/>
      <c r="C3355" s="230"/>
      <c r="D3355" s="231" t="s">
        <v>268</v>
      </c>
      <c r="E3355" s="232" t="s">
        <v>19</v>
      </c>
      <c r="F3355" s="233" t="s">
        <v>3274</v>
      </c>
      <c r="G3355" s="230"/>
      <c r="H3355" s="234">
        <v>4.5999999999999996</v>
      </c>
      <c r="I3355" s="235"/>
      <c r="J3355" s="230"/>
      <c r="K3355" s="230"/>
      <c r="L3355" s="236"/>
      <c r="M3355" s="237"/>
      <c r="N3355" s="238"/>
      <c r="O3355" s="238"/>
      <c r="P3355" s="238"/>
      <c r="Q3355" s="238"/>
      <c r="R3355" s="238"/>
      <c r="S3355" s="238"/>
      <c r="T3355" s="239"/>
      <c r="U3355" s="13"/>
      <c r="V3355" s="13"/>
      <c r="W3355" s="13"/>
      <c r="X3355" s="13"/>
      <c r="Y3355" s="13"/>
      <c r="Z3355" s="13"/>
      <c r="AA3355" s="13"/>
      <c r="AB3355" s="13"/>
      <c r="AC3355" s="13"/>
      <c r="AD3355" s="13"/>
      <c r="AE3355" s="13"/>
      <c r="AT3355" s="240" t="s">
        <v>268</v>
      </c>
      <c r="AU3355" s="240" t="s">
        <v>93</v>
      </c>
      <c r="AV3355" s="13" t="s">
        <v>93</v>
      </c>
      <c r="AW3355" s="13" t="s">
        <v>34</v>
      </c>
      <c r="AX3355" s="13" t="s">
        <v>74</v>
      </c>
      <c r="AY3355" s="240" t="s">
        <v>224</v>
      </c>
    </row>
    <row r="3356" s="14" customFormat="1">
      <c r="A3356" s="14"/>
      <c r="B3356" s="246"/>
      <c r="C3356" s="247"/>
      <c r="D3356" s="231" t="s">
        <v>268</v>
      </c>
      <c r="E3356" s="248" t="s">
        <v>19</v>
      </c>
      <c r="F3356" s="249" t="s">
        <v>3275</v>
      </c>
      <c r="G3356" s="247"/>
      <c r="H3356" s="248" t="s">
        <v>19</v>
      </c>
      <c r="I3356" s="250"/>
      <c r="J3356" s="247"/>
      <c r="K3356" s="247"/>
      <c r="L3356" s="251"/>
      <c r="M3356" s="252"/>
      <c r="N3356" s="253"/>
      <c r="O3356" s="253"/>
      <c r="P3356" s="253"/>
      <c r="Q3356" s="253"/>
      <c r="R3356" s="253"/>
      <c r="S3356" s="253"/>
      <c r="T3356" s="25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5" t="s">
        <v>268</v>
      </c>
      <c r="AU3356" s="255" t="s">
        <v>93</v>
      </c>
      <c r="AV3356" s="14" t="s">
        <v>82</v>
      </c>
      <c r="AW3356" s="14" t="s">
        <v>34</v>
      </c>
      <c r="AX3356" s="14" t="s">
        <v>74</v>
      </c>
      <c r="AY3356" s="255" t="s">
        <v>224</v>
      </c>
    </row>
    <row r="3357" s="13" customFormat="1">
      <c r="A3357" s="13"/>
      <c r="B3357" s="229"/>
      <c r="C3357" s="230"/>
      <c r="D3357" s="231" t="s">
        <v>268</v>
      </c>
      <c r="E3357" s="232" t="s">
        <v>19</v>
      </c>
      <c r="F3357" s="233" t="s">
        <v>1840</v>
      </c>
      <c r="G3357" s="230"/>
      <c r="H3357" s="234">
        <v>138.69999999999999</v>
      </c>
      <c r="I3357" s="235"/>
      <c r="J3357" s="230"/>
      <c r="K3357" s="230"/>
      <c r="L3357" s="236"/>
      <c r="M3357" s="237"/>
      <c r="N3357" s="238"/>
      <c r="O3357" s="238"/>
      <c r="P3357" s="238"/>
      <c r="Q3357" s="238"/>
      <c r="R3357" s="238"/>
      <c r="S3357" s="238"/>
      <c r="T3357" s="239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0" t="s">
        <v>268</v>
      </c>
      <c r="AU3357" s="240" t="s">
        <v>93</v>
      </c>
      <c r="AV3357" s="13" t="s">
        <v>93</v>
      </c>
      <c r="AW3357" s="13" t="s">
        <v>34</v>
      </c>
      <c r="AX3357" s="13" t="s">
        <v>74</v>
      </c>
      <c r="AY3357" s="240" t="s">
        <v>224</v>
      </c>
    </row>
    <row r="3358" s="14" customFormat="1">
      <c r="A3358" s="14"/>
      <c r="B3358" s="246"/>
      <c r="C3358" s="247"/>
      <c r="D3358" s="231" t="s">
        <v>268</v>
      </c>
      <c r="E3358" s="248" t="s">
        <v>19</v>
      </c>
      <c r="F3358" s="249" t="s">
        <v>3226</v>
      </c>
      <c r="G3358" s="247"/>
      <c r="H3358" s="248" t="s">
        <v>19</v>
      </c>
      <c r="I3358" s="250"/>
      <c r="J3358" s="247"/>
      <c r="K3358" s="247"/>
      <c r="L3358" s="251"/>
      <c r="M3358" s="252"/>
      <c r="N3358" s="253"/>
      <c r="O3358" s="253"/>
      <c r="P3358" s="253"/>
      <c r="Q3358" s="253"/>
      <c r="R3358" s="253"/>
      <c r="S3358" s="253"/>
      <c r="T3358" s="25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5" t="s">
        <v>268</v>
      </c>
      <c r="AU3358" s="255" t="s">
        <v>93</v>
      </c>
      <c r="AV3358" s="14" t="s">
        <v>82</v>
      </c>
      <c r="AW3358" s="14" t="s">
        <v>34</v>
      </c>
      <c r="AX3358" s="14" t="s">
        <v>74</v>
      </c>
      <c r="AY3358" s="255" t="s">
        <v>224</v>
      </c>
    </row>
    <row r="3359" s="13" customFormat="1">
      <c r="A3359" s="13"/>
      <c r="B3359" s="229"/>
      <c r="C3359" s="230"/>
      <c r="D3359" s="231" t="s">
        <v>268</v>
      </c>
      <c r="E3359" s="232" t="s">
        <v>19</v>
      </c>
      <c r="F3359" s="233" t="s">
        <v>3276</v>
      </c>
      <c r="G3359" s="230"/>
      <c r="H3359" s="234">
        <v>3.2450000000000001</v>
      </c>
      <c r="I3359" s="235"/>
      <c r="J3359" s="230"/>
      <c r="K3359" s="230"/>
      <c r="L3359" s="236"/>
      <c r="M3359" s="237"/>
      <c r="N3359" s="238"/>
      <c r="O3359" s="238"/>
      <c r="P3359" s="238"/>
      <c r="Q3359" s="238"/>
      <c r="R3359" s="238"/>
      <c r="S3359" s="238"/>
      <c r="T3359" s="239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0" t="s">
        <v>268</v>
      </c>
      <c r="AU3359" s="240" t="s">
        <v>93</v>
      </c>
      <c r="AV3359" s="13" t="s">
        <v>93</v>
      </c>
      <c r="AW3359" s="13" t="s">
        <v>34</v>
      </c>
      <c r="AX3359" s="13" t="s">
        <v>74</v>
      </c>
      <c r="AY3359" s="240" t="s">
        <v>224</v>
      </c>
    </row>
    <row r="3360" s="16" customFormat="1">
      <c r="A3360" s="16"/>
      <c r="B3360" s="272"/>
      <c r="C3360" s="273"/>
      <c r="D3360" s="231" t="s">
        <v>268</v>
      </c>
      <c r="E3360" s="274" t="s">
        <v>19</v>
      </c>
      <c r="F3360" s="275" t="s">
        <v>351</v>
      </c>
      <c r="G3360" s="273"/>
      <c r="H3360" s="276">
        <v>202.64500000000001</v>
      </c>
      <c r="I3360" s="277"/>
      <c r="J3360" s="273"/>
      <c r="K3360" s="273"/>
      <c r="L3360" s="278"/>
      <c r="M3360" s="279"/>
      <c r="N3360" s="280"/>
      <c r="O3360" s="280"/>
      <c r="P3360" s="280"/>
      <c r="Q3360" s="280"/>
      <c r="R3360" s="280"/>
      <c r="S3360" s="280"/>
      <c r="T3360" s="281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T3360" s="282" t="s">
        <v>268</v>
      </c>
      <c r="AU3360" s="282" t="s">
        <v>93</v>
      </c>
      <c r="AV3360" s="16" t="s">
        <v>231</v>
      </c>
      <c r="AW3360" s="16" t="s">
        <v>34</v>
      </c>
      <c r="AX3360" s="16" t="s">
        <v>82</v>
      </c>
      <c r="AY3360" s="282" t="s">
        <v>224</v>
      </c>
    </row>
    <row r="3361" s="2" customFormat="1" ht="49.05" customHeight="1">
      <c r="A3361" s="41"/>
      <c r="B3361" s="42"/>
      <c r="C3361" s="216" t="s">
        <v>3277</v>
      </c>
      <c r="D3361" s="216" t="s">
        <v>227</v>
      </c>
      <c r="E3361" s="217" t="s">
        <v>3278</v>
      </c>
      <c r="F3361" s="218" t="s">
        <v>3279</v>
      </c>
      <c r="G3361" s="219" t="s">
        <v>266</v>
      </c>
      <c r="H3361" s="220">
        <v>401.80000000000001</v>
      </c>
      <c r="I3361" s="221"/>
      <c r="J3361" s="222">
        <f>ROUND(I3361*H3361,2)</f>
        <v>0</v>
      </c>
      <c r="K3361" s="218" t="s">
        <v>312</v>
      </c>
      <c r="L3361" s="47"/>
      <c r="M3361" s="223" t="s">
        <v>19</v>
      </c>
      <c r="N3361" s="224" t="s">
        <v>46</v>
      </c>
      <c r="O3361" s="87"/>
      <c r="P3361" s="225">
        <f>O3361*H3361</f>
        <v>0</v>
      </c>
      <c r="Q3361" s="225">
        <v>0.0118</v>
      </c>
      <c r="R3361" s="225">
        <f>Q3361*H3361</f>
        <v>4.7412400000000003</v>
      </c>
      <c r="S3361" s="225">
        <v>0</v>
      </c>
      <c r="T3361" s="226">
        <f>S3361*H3361</f>
        <v>0</v>
      </c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R3361" s="227" t="s">
        <v>544</v>
      </c>
      <c r="AT3361" s="227" t="s">
        <v>227</v>
      </c>
      <c r="AU3361" s="227" t="s">
        <v>93</v>
      </c>
      <c r="AY3361" s="20" t="s">
        <v>224</v>
      </c>
      <c r="BE3361" s="228">
        <f>IF(N3361="základní",J3361,0)</f>
        <v>0</v>
      </c>
      <c r="BF3361" s="228">
        <f>IF(N3361="snížená",J3361,0)</f>
        <v>0</v>
      </c>
      <c r="BG3361" s="228">
        <f>IF(N3361="zákl. přenesená",J3361,0)</f>
        <v>0</v>
      </c>
      <c r="BH3361" s="228">
        <f>IF(N3361="sníž. přenesená",J3361,0)</f>
        <v>0</v>
      </c>
      <c r="BI3361" s="228">
        <f>IF(N3361="nulová",J3361,0)</f>
        <v>0</v>
      </c>
      <c r="BJ3361" s="20" t="s">
        <v>93</v>
      </c>
      <c r="BK3361" s="228">
        <f>ROUND(I3361*H3361,2)</f>
        <v>0</v>
      </c>
      <c r="BL3361" s="20" t="s">
        <v>544</v>
      </c>
      <c r="BM3361" s="227" t="s">
        <v>3280</v>
      </c>
    </row>
    <row r="3362" s="2" customFormat="1">
      <c r="A3362" s="41"/>
      <c r="B3362" s="42"/>
      <c r="C3362" s="43"/>
      <c r="D3362" s="267" t="s">
        <v>314</v>
      </c>
      <c r="E3362" s="43"/>
      <c r="F3362" s="268" t="s">
        <v>3281</v>
      </c>
      <c r="G3362" s="43"/>
      <c r="H3362" s="43"/>
      <c r="I3362" s="269"/>
      <c r="J3362" s="43"/>
      <c r="K3362" s="43"/>
      <c r="L3362" s="47"/>
      <c r="M3362" s="270"/>
      <c r="N3362" s="271"/>
      <c r="O3362" s="87"/>
      <c r="P3362" s="87"/>
      <c r="Q3362" s="87"/>
      <c r="R3362" s="87"/>
      <c r="S3362" s="87"/>
      <c r="T3362" s="88"/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T3362" s="20" t="s">
        <v>314</v>
      </c>
      <c r="AU3362" s="20" t="s">
        <v>93</v>
      </c>
    </row>
    <row r="3363" s="14" customFormat="1">
      <c r="A3363" s="14"/>
      <c r="B3363" s="246"/>
      <c r="C3363" s="247"/>
      <c r="D3363" s="231" t="s">
        <v>268</v>
      </c>
      <c r="E3363" s="248" t="s">
        <v>19</v>
      </c>
      <c r="F3363" s="249" t="s">
        <v>648</v>
      </c>
      <c r="G3363" s="247"/>
      <c r="H3363" s="248" t="s">
        <v>19</v>
      </c>
      <c r="I3363" s="250"/>
      <c r="J3363" s="247"/>
      <c r="K3363" s="247"/>
      <c r="L3363" s="251"/>
      <c r="M3363" s="252"/>
      <c r="N3363" s="253"/>
      <c r="O3363" s="253"/>
      <c r="P3363" s="253"/>
      <c r="Q3363" s="253"/>
      <c r="R3363" s="253"/>
      <c r="S3363" s="253"/>
      <c r="T3363" s="25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5" t="s">
        <v>268</v>
      </c>
      <c r="AU3363" s="255" t="s">
        <v>93</v>
      </c>
      <c r="AV3363" s="14" t="s">
        <v>82</v>
      </c>
      <c r="AW3363" s="14" t="s">
        <v>34</v>
      </c>
      <c r="AX3363" s="14" t="s">
        <v>74</v>
      </c>
      <c r="AY3363" s="255" t="s">
        <v>224</v>
      </c>
    </row>
    <row r="3364" s="13" customFormat="1">
      <c r="A3364" s="13"/>
      <c r="B3364" s="229"/>
      <c r="C3364" s="230"/>
      <c r="D3364" s="231" t="s">
        <v>268</v>
      </c>
      <c r="E3364" s="232" t="s">
        <v>19</v>
      </c>
      <c r="F3364" s="233" t="s">
        <v>3282</v>
      </c>
      <c r="G3364" s="230"/>
      <c r="H3364" s="234">
        <v>82.799999999999997</v>
      </c>
      <c r="I3364" s="235"/>
      <c r="J3364" s="230"/>
      <c r="K3364" s="230"/>
      <c r="L3364" s="236"/>
      <c r="M3364" s="237"/>
      <c r="N3364" s="238"/>
      <c r="O3364" s="238"/>
      <c r="P3364" s="238"/>
      <c r="Q3364" s="238"/>
      <c r="R3364" s="238"/>
      <c r="S3364" s="238"/>
      <c r="T3364" s="239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40" t="s">
        <v>268</v>
      </c>
      <c r="AU3364" s="240" t="s">
        <v>93</v>
      </c>
      <c r="AV3364" s="13" t="s">
        <v>93</v>
      </c>
      <c r="AW3364" s="13" t="s">
        <v>34</v>
      </c>
      <c r="AX3364" s="13" t="s">
        <v>74</v>
      </c>
      <c r="AY3364" s="240" t="s">
        <v>224</v>
      </c>
    </row>
    <row r="3365" s="15" customFormat="1">
      <c r="A3365" s="15"/>
      <c r="B3365" s="256"/>
      <c r="C3365" s="257"/>
      <c r="D3365" s="231" t="s">
        <v>268</v>
      </c>
      <c r="E3365" s="258" t="s">
        <v>19</v>
      </c>
      <c r="F3365" s="259" t="s">
        <v>300</v>
      </c>
      <c r="G3365" s="257"/>
      <c r="H3365" s="260">
        <v>82.799999999999997</v>
      </c>
      <c r="I3365" s="261"/>
      <c r="J3365" s="257"/>
      <c r="K3365" s="257"/>
      <c r="L3365" s="262"/>
      <c r="M3365" s="263"/>
      <c r="N3365" s="264"/>
      <c r="O3365" s="264"/>
      <c r="P3365" s="264"/>
      <c r="Q3365" s="264"/>
      <c r="R3365" s="264"/>
      <c r="S3365" s="264"/>
      <c r="T3365" s="265"/>
      <c r="U3365" s="15"/>
      <c r="V3365" s="15"/>
      <c r="W3365" s="15"/>
      <c r="X3365" s="15"/>
      <c r="Y3365" s="15"/>
      <c r="Z3365" s="15"/>
      <c r="AA3365" s="15"/>
      <c r="AB3365" s="15"/>
      <c r="AC3365" s="15"/>
      <c r="AD3365" s="15"/>
      <c r="AE3365" s="15"/>
      <c r="AT3365" s="266" t="s">
        <v>268</v>
      </c>
      <c r="AU3365" s="266" t="s">
        <v>93</v>
      </c>
      <c r="AV3365" s="15" t="s">
        <v>108</v>
      </c>
      <c r="AW3365" s="15" t="s">
        <v>34</v>
      </c>
      <c r="AX3365" s="15" t="s">
        <v>74</v>
      </c>
      <c r="AY3365" s="266" t="s">
        <v>224</v>
      </c>
    </row>
    <row r="3366" s="14" customFormat="1">
      <c r="A3366" s="14"/>
      <c r="B3366" s="246"/>
      <c r="C3366" s="247"/>
      <c r="D3366" s="231" t="s">
        <v>268</v>
      </c>
      <c r="E3366" s="248" t="s">
        <v>19</v>
      </c>
      <c r="F3366" s="249" t="s">
        <v>662</v>
      </c>
      <c r="G3366" s="247"/>
      <c r="H3366" s="248" t="s">
        <v>19</v>
      </c>
      <c r="I3366" s="250"/>
      <c r="J3366" s="247"/>
      <c r="K3366" s="247"/>
      <c r="L3366" s="251"/>
      <c r="M3366" s="252"/>
      <c r="N3366" s="253"/>
      <c r="O3366" s="253"/>
      <c r="P3366" s="253"/>
      <c r="Q3366" s="253"/>
      <c r="R3366" s="253"/>
      <c r="S3366" s="253"/>
      <c r="T3366" s="25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5" t="s">
        <v>268</v>
      </c>
      <c r="AU3366" s="255" t="s">
        <v>93</v>
      </c>
      <c r="AV3366" s="14" t="s">
        <v>82</v>
      </c>
      <c r="AW3366" s="14" t="s">
        <v>34</v>
      </c>
      <c r="AX3366" s="14" t="s">
        <v>74</v>
      </c>
      <c r="AY3366" s="255" t="s">
        <v>224</v>
      </c>
    </row>
    <row r="3367" s="13" customFormat="1">
      <c r="A3367" s="13"/>
      <c r="B3367" s="229"/>
      <c r="C3367" s="230"/>
      <c r="D3367" s="231" t="s">
        <v>268</v>
      </c>
      <c r="E3367" s="232" t="s">
        <v>19</v>
      </c>
      <c r="F3367" s="233" t="s">
        <v>3283</v>
      </c>
      <c r="G3367" s="230"/>
      <c r="H3367" s="234">
        <v>72.799999999999997</v>
      </c>
      <c r="I3367" s="235"/>
      <c r="J3367" s="230"/>
      <c r="K3367" s="230"/>
      <c r="L3367" s="236"/>
      <c r="M3367" s="237"/>
      <c r="N3367" s="238"/>
      <c r="O3367" s="238"/>
      <c r="P3367" s="238"/>
      <c r="Q3367" s="238"/>
      <c r="R3367" s="238"/>
      <c r="S3367" s="238"/>
      <c r="T3367" s="239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0" t="s">
        <v>268</v>
      </c>
      <c r="AU3367" s="240" t="s">
        <v>93</v>
      </c>
      <c r="AV3367" s="13" t="s">
        <v>93</v>
      </c>
      <c r="AW3367" s="13" t="s">
        <v>34</v>
      </c>
      <c r="AX3367" s="13" t="s">
        <v>74</v>
      </c>
      <c r="AY3367" s="240" t="s">
        <v>224</v>
      </c>
    </row>
    <row r="3368" s="13" customFormat="1">
      <c r="A3368" s="13"/>
      <c r="B3368" s="229"/>
      <c r="C3368" s="230"/>
      <c r="D3368" s="231" t="s">
        <v>268</v>
      </c>
      <c r="E3368" s="232" t="s">
        <v>19</v>
      </c>
      <c r="F3368" s="233" t="s">
        <v>3284</v>
      </c>
      <c r="G3368" s="230"/>
      <c r="H3368" s="234">
        <v>27.399999999999999</v>
      </c>
      <c r="I3368" s="235"/>
      <c r="J3368" s="230"/>
      <c r="K3368" s="230"/>
      <c r="L3368" s="236"/>
      <c r="M3368" s="237"/>
      <c r="N3368" s="238"/>
      <c r="O3368" s="238"/>
      <c r="P3368" s="238"/>
      <c r="Q3368" s="238"/>
      <c r="R3368" s="238"/>
      <c r="S3368" s="238"/>
      <c r="T3368" s="23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0" t="s">
        <v>268</v>
      </c>
      <c r="AU3368" s="240" t="s">
        <v>93</v>
      </c>
      <c r="AV3368" s="13" t="s">
        <v>93</v>
      </c>
      <c r="AW3368" s="13" t="s">
        <v>34</v>
      </c>
      <c r="AX3368" s="13" t="s">
        <v>74</v>
      </c>
      <c r="AY3368" s="240" t="s">
        <v>224</v>
      </c>
    </row>
    <row r="3369" s="15" customFormat="1">
      <c r="A3369" s="15"/>
      <c r="B3369" s="256"/>
      <c r="C3369" s="257"/>
      <c r="D3369" s="231" t="s">
        <v>268</v>
      </c>
      <c r="E3369" s="258" t="s">
        <v>19</v>
      </c>
      <c r="F3369" s="259" t="s">
        <v>300</v>
      </c>
      <c r="G3369" s="257"/>
      <c r="H3369" s="260">
        <v>100.2</v>
      </c>
      <c r="I3369" s="261"/>
      <c r="J3369" s="257"/>
      <c r="K3369" s="257"/>
      <c r="L3369" s="262"/>
      <c r="M3369" s="263"/>
      <c r="N3369" s="264"/>
      <c r="O3369" s="264"/>
      <c r="P3369" s="264"/>
      <c r="Q3369" s="264"/>
      <c r="R3369" s="264"/>
      <c r="S3369" s="264"/>
      <c r="T3369" s="265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66" t="s">
        <v>268</v>
      </c>
      <c r="AU3369" s="266" t="s">
        <v>93</v>
      </c>
      <c r="AV3369" s="15" t="s">
        <v>108</v>
      </c>
      <c r="AW3369" s="15" t="s">
        <v>34</v>
      </c>
      <c r="AX3369" s="15" t="s">
        <v>74</v>
      </c>
      <c r="AY3369" s="266" t="s">
        <v>224</v>
      </c>
    </row>
    <row r="3370" s="14" customFormat="1">
      <c r="A3370" s="14"/>
      <c r="B3370" s="246"/>
      <c r="C3370" s="247"/>
      <c r="D3370" s="231" t="s">
        <v>268</v>
      </c>
      <c r="E3370" s="248" t="s">
        <v>19</v>
      </c>
      <c r="F3370" s="249" t="s">
        <v>664</v>
      </c>
      <c r="G3370" s="247"/>
      <c r="H3370" s="248" t="s">
        <v>19</v>
      </c>
      <c r="I3370" s="250"/>
      <c r="J3370" s="247"/>
      <c r="K3370" s="247"/>
      <c r="L3370" s="251"/>
      <c r="M3370" s="252"/>
      <c r="N3370" s="253"/>
      <c r="O3370" s="253"/>
      <c r="P3370" s="253"/>
      <c r="Q3370" s="253"/>
      <c r="R3370" s="253"/>
      <c r="S3370" s="253"/>
      <c r="T3370" s="25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5" t="s">
        <v>268</v>
      </c>
      <c r="AU3370" s="255" t="s">
        <v>93</v>
      </c>
      <c r="AV3370" s="14" t="s">
        <v>82</v>
      </c>
      <c r="AW3370" s="14" t="s">
        <v>34</v>
      </c>
      <c r="AX3370" s="14" t="s">
        <v>74</v>
      </c>
      <c r="AY3370" s="255" t="s">
        <v>224</v>
      </c>
    </row>
    <row r="3371" s="13" customFormat="1">
      <c r="A3371" s="13"/>
      <c r="B3371" s="229"/>
      <c r="C3371" s="230"/>
      <c r="D3371" s="231" t="s">
        <v>268</v>
      </c>
      <c r="E3371" s="232" t="s">
        <v>19</v>
      </c>
      <c r="F3371" s="233" t="s">
        <v>3285</v>
      </c>
      <c r="G3371" s="230"/>
      <c r="H3371" s="234">
        <v>100.59999999999999</v>
      </c>
      <c r="I3371" s="235"/>
      <c r="J3371" s="230"/>
      <c r="K3371" s="230"/>
      <c r="L3371" s="236"/>
      <c r="M3371" s="237"/>
      <c r="N3371" s="238"/>
      <c r="O3371" s="238"/>
      <c r="P3371" s="238"/>
      <c r="Q3371" s="238"/>
      <c r="R3371" s="238"/>
      <c r="S3371" s="238"/>
      <c r="T3371" s="239"/>
      <c r="U3371" s="13"/>
      <c r="V3371" s="13"/>
      <c r="W3371" s="13"/>
      <c r="X3371" s="13"/>
      <c r="Y3371" s="13"/>
      <c r="Z3371" s="13"/>
      <c r="AA3371" s="13"/>
      <c r="AB3371" s="13"/>
      <c r="AC3371" s="13"/>
      <c r="AD3371" s="13"/>
      <c r="AE3371" s="13"/>
      <c r="AT3371" s="240" t="s">
        <v>268</v>
      </c>
      <c r="AU3371" s="240" t="s">
        <v>93</v>
      </c>
      <c r="AV3371" s="13" t="s">
        <v>93</v>
      </c>
      <c r="AW3371" s="13" t="s">
        <v>34</v>
      </c>
      <c r="AX3371" s="13" t="s">
        <v>74</v>
      </c>
      <c r="AY3371" s="240" t="s">
        <v>224</v>
      </c>
    </row>
    <row r="3372" s="15" customFormat="1">
      <c r="A3372" s="15"/>
      <c r="B3372" s="256"/>
      <c r="C3372" s="257"/>
      <c r="D3372" s="231" t="s">
        <v>268</v>
      </c>
      <c r="E3372" s="258" t="s">
        <v>19</v>
      </c>
      <c r="F3372" s="259" t="s">
        <v>300</v>
      </c>
      <c r="G3372" s="257"/>
      <c r="H3372" s="260">
        <v>100.59999999999999</v>
      </c>
      <c r="I3372" s="261"/>
      <c r="J3372" s="257"/>
      <c r="K3372" s="257"/>
      <c r="L3372" s="262"/>
      <c r="M3372" s="263"/>
      <c r="N3372" s="264"/>
      <c r="O3372" s="264"/>
      <c r="P3372" s="264"/>
      <c r="Q3372" s="264"/>
      <c r="R3372" s="264"/>
      <c r="S3372" s="264"/>
      <c r="T3372" s="265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6" t="s">
        <v>268</v>
      </c>
      <c r="AU3372" s="266" t="s">
        <v>93</v>
      </c>
      <c r="AV3372" s="15" t="s">
        <v>108</v>
      </c>
      <c r="AW3372" s="15" t="s">
        <v>34</v>
      </c>
      <c r="AX3372" s="15" t="s">
        <v>74</v>
      </c>
      <c r="AY3372" s="266" t="s">
        <v>224</v>
      </c>
    </row>
    <row r="3373" s="14" customFormat="1">
      <c r="A3373" s="14"/>
      <c r="B3373" s="246"/>
      <c r="C3373" s="247"/>
      <c r="D3373" s="231" t="s">
        <v>268</v>
      </c>
      <c r="E3373" s="248" t="s">
        <v>19</v>
      </c>
      <c r="F3373" s="249" t="s">
        <v>665</v>
      </c>
      <c r="G3373" s="247"/>
      <c r="H3373" s="248" t="s">
        <v>19</v>
      </c>
      <c r="I3373" s="250"/>
      <c r="J3373" s="247"/>
      <c r="K3373" s="247"/>
      <c r="L3373" s="251"/>
      <c r="M3373" s="252"/>
      <c r="N3373" s="253"/>
      <c r="O3373" s="253"/>
      <c r="P3373" s="253"/>
      <c r="Q3373" s="253"/>
      <c r="R3373" s="253"/>
      <c r="S3373" s="253"/>
      <c r="T3373" s="25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55" t="s">
        <v>268</v>
      </c>
      <c r="AU3373" s="255" t="s">
        <v>93</v>
      </c>
      <c r="AV3373" s="14" t="s">
        <v>82</v>
      </c>
      <c r="AW3373" s="14" t="s">
        <v>34</v>
      </c>
      <c r="AX3373" s="14" t="s">
        <v>74</v>
      </c>
      <c r="AY3373" s="255" t="s">
        <v>224</v>
      </c>
    </row>
    <row r="3374" s="13" customFormat="1">
      <c r="A3374" s="13"/>
      <c r="B3374" s="229"/>
      <c r="C3374" s="230"/>
      <c r="D3374" s="231" t="s">
        <v>268</v>
      </c>
      <c r="E3374" s="232" t="s">
        <v>19</v>
      </c>
      <c r="F3374" s="233" t="s">
        <v>3286</v>
      </c>
      <c r="G3374" s="230"/>
      <c r="H3374" s="234">
        <v>86.200000000000003</v>
      </c>
      <c r="I3374" s="235"/>
      <c r="J3374" s="230"/>
      <c r="K3374" s="230"/>
      <c r="L3374" s="236"/>
      <c r="M3374" s="237"/>
      <c r="N3374" s="238"/>
      <c r="O3374" s="238"/>
      <c r="P3374" s="238"/>
      <c r="Q3374" s="238"/>
      <c r="R3374" s="238"/>
      <c r="S3374" s="238"/>
      <c r="T3374" s="239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0" t="s">
        <v>268</v>
      </c>
      <c r="AU3374" s="240" t="s">
        <v>93</v>
      </c>
      <c r="AV3374" s="13" t="s">
        <v>93</v>
      </c>
      <c r="AW3374" s="13" t="s">
        <v>34</v>
      </c>
      <c r="AX3374" s="13" t="s">
        <v>74</v>
      </c>
      <c r="AY3374" s="240" t="s">
        <v>224</v>
      </c>
    </row>
    <row r="3375" s="15" customFormat="1">
      <c r="A3375" s="15"/>
      <c r="B3375" s="256"/>
      <c r="C3375" s="257"/>
      <c r="D3375" s="231" t="s">
        <v>268</v>
      </c>
      <c r="E3375" s="258" t="s">
        <v>19</v>
      </c>
      <c r="F3375" s="259" t="s">
        <v>300</v>
      </c>
      <c r="G3375" s="257"/>
      <c r="H3375" s="260">
        <v>86.200000000000003</v>
      </c>
      <c r="I3375" s="261"/>
      <c r="J3375" s="257"/>
      <c r="K3375" s="257"/>
      <c r="L3375" s="262"/>
      <c r="M3375" s="263"/>
      <c r="N3375" s="264"/>
      <c r="O3375" s="264"/>
      <c r="P3375" s="264"/>
      <c r="Q3375" s="264"/>
      <c r="R3375" s="264"/>
      <c r="S3375" s="264"/>
      <c r="T3375" s="265"/>
      <c r="U3375" s="15"/>
      <c r="V3375" s="15"/>
      <c r="W3375" s="15"/>
      <c r="X3375" s="15"/>
      <c r="Y3375" s="15"/>
      <c r="Z3375" s="15"/>
      <c r="AA3375" s="15"/>
      <c r="AB3375" s="15"/>
      <c r="AC3375" s="15"/>
      <c r="AD3375" s="15"/>
      <c r="AE3375" s="15"/>
      <c r="AT3375" s="266" t="s">
        <v>268</v>
      </c>
      <c r="AU3375" s="266" t="s">
        <v>93</v>
      </c>
      <c r="AV3375" s="15" t="s">
        <v>108</v>
      </c>
      <c r="AW3375" s="15" t="s">
        <v>34</v>
      </c>
      <c r="AX3375" s="15" t="s">
        <v>74</v>
      </c>
      <c r="AY3375" s="266" t="s">
        <v>224</v>
      </c>
    </row>
    <row r="3376" s="14" customFormat="1">
      <c r="A3376" s="14"/>
      <c r="B3376" s="246"/>
      <c r="C3376" s="247"/>
      <c r="D3376" s="231" t="s">
        <v>268</v>
      </c>
      <c r="E3376" s="248" t="s">
        <v>19</v>
      </c>
      <c r="F3376" s="249" t="s">
        <v>667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268</v>
      </c>
      <c r="AU3376" s="255" t="s">
        <v>93</v>
      </c>
      <c r="AV3376" s="14" t="s">
        <v>82</v>
      </c>
      <c r="AW3376" s="14" t="s">
        <v>34</v>
      </c>
      <c r="AX3376" s="14" t="s">
        <v>74</v>
      </c>
      <c r="AY3376" s="255" t="s">
        <v>224</v>
      </c>
    </row>
    <row r="3377" s="13" customFormat="1">
      <c r="A3377" s="13"/>
      <c r="B3377" s="229"/>
      <c r="C3377" s="230"/>
      <c r="D3377" s="231" t="s">
        <v>268</v>
      </c>
      <c r="E3377" s="232" t="s">
        <v>19</v>
      </c>
      <c r="F3377" s="233" t="s">
        <v>3287</v>
      </c>
      <c r="G3377" s="230"/>
      <c r="H3377" s="234">
        <v>32</v>
      </c>
      <c r="I3377" s="235"/>
      <c r="J3377" s="230"/>
      <c r="K3377" s="230"/>
      <c r="L3377" s="236"/>
      <c r="M3377" s="237"/>
      <c r="N3377" s="238"/>
      <c r="O3377" s="238"/>
      <c r="P3377" s="238"/>
      <c r="Q3377" s="238"/>
      <c r="R3377" s="238"/>
      <c r="S3377" s="238"/>
      <c r="T3377" s="23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0" t="s">
        <v>268</v>
      </c>
      <c r="AU3377" s="240" t="s">
        <v>93</v>
      </c>
      <c r="AV3377" s="13" t="s">
        <v>93</v>
      </c>
      <c r="AW3377" s="13" t="s">
        <v>34</v>
      </c>
      <c r="AX3377" s="13" t="s">
        <v>74</v>
      </c>
      <c r="AY3377" s="240" t="s">
        <v>224</v>
      </c>
    </row>
    <row r="3378" s="15" customFormat="1">
      <c r="A3378" s="15"/>
      <c r="B3378" s="256"/>
      <c r="C3378" s="257"/>
      <c r="D3378" s="231" t="s">
        <v>268</v>
      </c>
      <c r="E3378" s="258" t="s">
        <v>19</v>
      </c>
      <c r="F3378" s="259" t="s">
        <v>300</v>
      </c>
      <c r="G3378" s="257"/>
      <c r="H3378" s="260">
        <v>32</v>
      </c>
      <c r="I3378" s="261"/>
      <c r="J3378" s="257"/>
      <c r="K3378" s="257"/>
      <c r="L3378" s="262"/>
      <c r="M3378" s="263"/>
      <c r="N3378" s="264"/>
      <c r="O3378" s="264"/>
      <c r="P3378" s="264"/>
      <c r="Q3378" s="264"/>
      <c r="R3378" s="264"/>
      <c r="S3378" s="264"/>
      <c r="T3378" s="265"/>
      <c r="U3378" s="15"/>
      <c r="V3378" s="15"/>
      <c r="W3378" s="15"/>
      <c r="X3378" s="15"/>
      <c r="Y3378" s="15"/>
      <c r="Z3378" s="15"/>
      <c r="AA3378" s="15"/>
      <c r="AB3378" s="15"/>
      <c r="AC3378" s="15"/>
      <c r="AD3378" s="15"/>
      <c r="AE3378" s="15"/>
      <c r="AT3378" s="266" t="s">
        <v>268</v>
      </c>
      <c r="AU3378" s="266" t="s">
        <v>93</v>
      </c>
      <c r="AV3378" s="15" t="s">
        <v>108</v>
      </c>
      <c r="AW3378" s="15" t="s">
        <v>34</v>
      </c>
      <c r="AX3378" s="15" t="s">
        <v>74</v>
      </c>
      <c r="AY3378" s="266" t="s">
        <v>224</v>
      </c>
    </row>
    <row r="3379" s="16" customFormat="1">
      <c r="A3379" s="16"/>
      <c r="B3379" s="272"/>
      <c r="C3379" s="273"/>
      <c r="D3379" s="231" t="s">
        <v>268</v>
      </c>
      <c r="E3379" s="274" t="s">
        <v>19</v>
      </c>
      <c r="F3379" s="275" t="s">
        <v>351</v>
      </c>
      <c r="G3379" s="273"/>
      <c r="H3379" s="276">
        <v>401.80000000000001</v>
      </c>
      <c r="I3379" s="277"/>
      <c r="J3379" s="273"/>
      <c r="K3379" s="273"/>
      <c r="L3379" s="278"/>
      <c r="M3379" s="279"/>
      <c r="N3379" s="280"/>
      <c r="O3379" s="280"/>
      <c r="P3379" s="280"/>
      <c r="Q3379" s="280"/>
      <c r="R3379" s="280"/>
      <c r="S3379" s="280"/>
      <c r="T3379" s="281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T3379" s="282" t="s">
        <v>268</v>
      </c>
      <c r="AU3379" s="282" t="s">
        <v>93</v>
      </c>
      <c r="AV3379" s="16" t="s">
        <v>231</v>
      </c>
      <c r="AW3379" s="16" t="s">
        <v>34</v>
      </c>
      <c r="AX3379" s="16" t="s">
        <v>82</v>
      </c>
      <c r="AY3379" s="282" t="s">
        <v>224</v>
      </c>
    </row>
    <row r="3380" s="2" customFormat="1" ht="55.5" customHeight="1">
      <c r="A3380" s="41"/>
      <c r="B3380" s="42"/>
      <c r="C3380" s="216" t="s">
        <v>3288</v>
      </c>
      <c r="D3380" s="216" t="s">
        <v>227</v>
      </c>
      <c r="E3380" s="217" t="s">
        <v>3289</v>
      </c>
      <c r="F3380" s="218" t="s">
        <v>3290</v>
      </c>
      <c r="G3380" s="219" t="s">
        <v>471</v>
      </c>
      <c r="H3380" s="220">
        <v>251.113</v>
      </c>
      <c r="I3380" s="221"/>
      <c r="J3380" s="222">
        <f>ROUND(I3380*H3380,2)</f>
        <v>0</v>
      </c>
      <c r="K3380" s="218" t="s">
        <v>312</v>
      </c>
      <c r="L3380" s="47"/>
      <c r="M3380" s="223" t="s">
        <v>19</v>
      </c>
      <c r="N3380" s="224" t="s">
        <v>46</v>
      </c>
      <c r="O3380" s="87"/>
      <c r="P3380" s="225">
        <f>O3380*H3380</f>
        <v>0</v>
      </c>
      <c r="Q3380" s="225">
        <v>0.01874</v>
      </c>
      <c r="R3380" s="225">
        <f>Q3380*H3380</f>
        <v>4.7058576199999997</v>
      </c>
      <c r="S3380" s="225">
        <v>0</v>
      </c>
      <c r="T3380" s="226">
        <f>S3380*H3380</f>
        <v>0</v>
      </c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R3380" s="227" t="s">
        <v>544</v>
      </c>
      <c r="AT3380" s="227" t="s">
        <v>227</v>
      </c>
      <c r="AU3380" s="227" t="s">
        <v>93</v>
      </c>
      <c r="AY3380" s="20" t="s">
        <v>224</v>
      </c>
      <c r="BE3380" s="228">
        <f>IF(N3380="základní",J3380,0)</f>
        <v>0</v>
      </c>
      <c r="BF3380" s="228">
        <f>IF(N3380="snížená",J3380,0)</f>
        <v>0</v>
      </c>
      <c r="BG3380" s="228">
        <f>IF(N3380="zákl. přenesená",J3380,0)</f>
        <v>0</v>
      </c>
      <c r="BH3380" s="228">
        <f>IF(N3380="sníž. přenesená",J3380,0)</f>
        <v>0</v>
      </c>
      <c r="BI3380" s="228">
        <f>IF(N3380="nulová",J3380,0)</f>
        <v>0</v>
      </c>
      <c r="BJ3380" s="20" t="s">
        <v>93</v>
      </c>
      <c r="BK3380" s="228">
        <f>ROUND(I3380*H3380,2)</f>
        <v>0</v>
      </c>
      <c r="BL3380" s="20" t="s">
        <v>544</v>
      </c>
      <c r="BM3380" s="227" t="s">
        <v>3291</v>
      </c>
    </row>
    <row r="3381" s="2" customFormat="1">
      <c r="A3381" s="41"/>
      <c r="B3381" s="42"/>
      <c r="C3381" s="43"/>
      <c r="D3381" s="267" t="s">
        <v>314</v>
      </c>
      <c r="E3381" s="43"/>
      <c r="F3381" s="268" t="s">
        <v>3292</v>
      </c>
      <c r="G3381" s="43"/>
      <c r="H3381" s="43"/>
      <c r="I3381" s="269"/>
      <c r="J3381" s="43"/>
      <c r="K3381" s="43"/>
      <c r="L3381" s="47"/>
      <c r="M3381" s="270"/>
      <c r="N3381" s="271"/>
      <c r="O3381" s="87"/>
      <c r="P3381" s="87"/>
      <c r="Q3381" s="87"/>
      <c r="R3381" s="87"/>
      <c r="S3381" s="87"/>
      <c r="T3381" s="88"/>
      <c r="U3381" s="41"/>
      <c r="V3381" s="41"/>
      <c r="W3381" s="41"/>
      <c r="X3381" s="41"/>
      <c r="Y3381" s="41"/>
      <c r="Z3381" s="41"/>
      <c r="AA3381" s="41"/>
      <c r="AB3381" s="41"/>
      <c r="AC3381" s="41"/>
      <c r="AD3381" s="41"/>
      <c r="AE3381" s="41"/>
      <c r="AT3381" s="20" t="s">
        <v>314</v>
      </c>
      <c r="AU3381" s="20" t="s">
        <v>93</v>
      </c>
    </row>
    <row r="3382" s="14" customFormat="1">
      <c r="A3382" s="14"/>
      <c r="B3382" s="246"/>
      <c r="C3382" s="247"/>
      <c r="D3382" s="231" t="s">
        <v>268</v>
      </c>
      <c r="E3382" s="248" t="s">
        <v>19</v>
      </c>
      <c r="F3382" s="249" t="s">
        <v>3293</v>
      </c>
      <c r="G3382" s="247"/>
      <c r="H3382" s="248" t="s">
        <v>19</v>
      </c>
      <c r="I3382" s="250"/>
      <c r="J3382" s="247"/>
      <c r="K3382" s="247"/>
      <c r="L3382" s="251"/>
      <c r="M3382" s="252"/>
      <c r="N3382" s="253"/>
      <c r="O3382" s="253"/>
      <c r="P3382" s="253"/>
      <c r="Q3382" s="253"/>
      <c r="R3382" s="253"/>
      <c r="S3382" s="253"/>
      <c r="T3382" s="25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5" t="s">
        <v>268</v>
      </c>
      <c r="AU3382" s="255" t="s">
        <v>93</v>
      </c>
      <c r="AV3382" s="14" t="s">
        <v>82</v>
      </c>
      <c r="AW3382" s="14" t="s">
        <v>34</v>
      </c>
      <c r="AX3382" s="14" t="s">
        <v>74</v>
      </c>
      <c r="AY3382" s="255" t="s">
        <v>224</v>
      </c>
    </row>
    <row r="3383" s="13" customFormat="1">
      <c r="A3383" s="13"/>
      <c r="B3383" s="229"/>
      <c r="C3383" s="230"/>
      <c r="D3383" s="231" t="s">
        <v>268</v>
      </c>
      <c r="E3383" s="232" t="s">
        <v>19</v>
      </c>
      <c r="F3383" s="233" t="s">
        <v>3294</v>
      </c>
      <c r="G3383" s="230"/>
      <c r="H3383" s="234">
        <v>3.1499999999999999</v>
      </c>
      <c r="I3383" s="235"/>
      <c r="J3383" s="230"/>
      <c r="K3383" s="230"/>
      <c r="L3383" s="236"/>
      <c r="M3383" s="237"/>
      <c r="N3383" s="238"/>
      <c r="O3383" s="238"/>
      <c r="P3383" s="238"/>
      <c r="Q3383" s="238"/>
      <c r="R3383" s="238"/>
      <c r="S3383" s="238"/>
      <c r="T3383" s="239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0" t="s">
        <v>268</v>
      </c>
      <c r="AU3383" s="240" t="s">
        <v>93</v>
      </c>
      <c r="AV3383" s="13" t="s">
        <v>93</v>
      </c>
      <c r="AW3383" s="13" t="s">
        <v>34</v>
      </c>
      <c r="AX3383" s="13" t="s">
        <v>74</v>
      </c>
      <c r="AY3383" s="240" t="s">
        <v>224</v>
      </c>
    </row>
    <row r="3384" s="14" customFormat="1">
      <c r="A3384" s="14"/>
      <c r="B3384" s="246"/>
      <c r="C3384" s="247"/>
      <c r="D3384" s="231" t="s">
        <v>268</v>
      </c>
      <c r="E3384" s="248" t="s">
        <v>19</v>
      </c>
      <c r="F3384" s="249" t="s">
        <v>662</v>
      </c>
      <c r="G3384" s="247"/>
      <c r="H3384" s="248" t="s">
        <v>19</v>
      </c>
      <c r="I3384" s="250"/>
      <c r="J3384" s="247"/>
      <c r="K3384" s="247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5" t="s">
        <v>268</v>
      </c>
      <c r="AU3384" s="255" t="s">
        <v>93</v>
      </c>
      <c r="AV3384" s="14" t="s">
        <v>82</v>
      </c>
      <c r="AW3384" s="14" t="s">
        <v>34</v>
      </c>
      <c r="AX3384" s="14" t="s">
        <v>74</v>
      </c>
      <c r="AY3384" s="255" t="s">
        <v>224</v>
      </c>
    </row>
    <row r="3385" s="13" customFormat="1">
      <c r="A3385" s="13"/>
      <c r="B3385" s="229"/>
      <c r="C3385" s="230"/>
      <c r="D3385" s="231" t="s">
        <v>268</v>
      </c>
      <c r="E3385" s="232" t="s">
        <v>19</v>
      </c>
      <c r="F3385" s="233" t="s">
        <v>3295</v>
      </c>
      <c r="G3385" s="230"/>
      <c r="H3385" s="234">
        <v>1.2629999999999999</v>
      </c>
      <c r="I3385" s="235"/>
      <c r="J3385" s="230"/>
      <c r="K3385" s="230"/>
      <c r="L3385" s="236"/>
      <c r="M3385" s="237"/>
      <c r="N3385" s="238"/>
      <c r="O3385" s="238"/>
      <c r="P3385" s="238"/>
      <c r="Q3385" s="238"/>
      <c r="R3385" s="238"/>
      <c r="S3385" s="238"/>
      <c r="T3385" s="239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40" t="s">
        <v>268</v>
      </c>
      <c r="AU3385" s="240" t="s">
        <v>93</v>
      </c>
      <c r="AV3385" s="13" t="s">
        <v>93</v>
      </c>
      <c r="AW3385" s="13" t="s">
        <v>34</v>
      </c>
      <c r="AX3385" s="13" t="s">
        <v>74</v>
      </c>
      <c r="AY3385" s="240" t="s">
        <v>224</v>
      </c>
    </row>
    <row r="3386" s="13" customFormat="1">
      <c r="A3386" s="13"/>
      <c r="B3386" s="229"/>
      <c r="C3386" s="230"/>
      <c r="D3386" s="231" t="s">
        <v>268</v>
      </c>
      <c r="E3386" s="232" t="s">
        <v>19</v>
      </c>
      <c r="F3386" s="233" t="s">
        <v>3296</v>
      </c>
      <c r="G3386" s="230"/>
      <c r="H3386" s="234">
        <v>52.200000000000003</v>
      </c>
      <c r="I3386" s="235"/>
      <c r="J3386" s="230"/>
      <c r="K3386" s="230"/>
      <c r="L3386" s="236"/>
      <c r="M3386" s="237"/>
      <c r="N3386" s="238"/>
      <c r="O3386" s="238"/>
      <c r="P3386" s="238"/>
      <c r="Q3386" s="238"/>
      <c r="R3386" s="238"/>
      <c r="S3386" s="238"/>
      <c r="T3386" s="239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0" t="s">
        <v>268</v>
      </c>
      <c r="AU3386" s="240" t="s">
        <v>93</v>
      </c>
      <c r="AV3386" s="13" t="s">
        <v>93</v>
      </c>
      <c r="AW3386" s="13" t="s">
        <v>34</v>
      </c>
      <c r="AX3386" s="13" t="s">
        <v>74</v>
      </c>
      <c r="AY3386" s="240" t="s">
        <v>224</v>
      </c>
    </row>
    <row r="3387" s="14" customFormat="1">
      <c r="A3387" s="14"/>
      <c r="B3387" s="246"/>
      <c r="C3387" s="247"/>
      <c r="D3387" s="231" t="s">
        <v>268</v>
      </c>
      <c r="E3387" s="248" t="s">
        <v>19</v>
      </c>
      <c r="F3387" s="249" t="s">
        <v>664</v>
      </c>
      <c r="G3387" s="247"/>
      <c r="H3387" s="248" t="s">
        <v>19</v>
      </c>
      <c r="I3387" s="250"/>
      <c r="J3387" s="247"/>
      <c r="K3387" s="247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268</v>
      </c>
      <c r="AU3387" s="255" t="s">
        <v>93</v>
      </c>
      <c r="AV3387" s="14" t="s">
        <v>82</v>
      </c>
      <c r="AW3387" s="14" t="s">
        <v>34</v>
      </c>
      <c r="AX3387" s="14" t="s">
        <v>74</v>
      </c>
      <c r="AY3387" s="255" t="s">
        <v>224</v>
      </c>
    </row>
    <row r="3388" s="13" customFormat="1">
      <c r="A3388" s="13"/>
      <c r="B3388" s="229"/>
      <c r="C3388" s="230"/>
      <c r="D3388" s="231" t="s">
        <v>268</v>
      </c>
      <c r="E3388" s="232" t="s">
        <v>19</v>
      </c>
      <c r="F3388" s="233" t="s">
        <v>3296</v>
      </c>
      <c r="G3388" s="230"/>
      <c r="H3388" s="234">
        <v>52.200000000000003</v>
      </c>
      <c r="I3388" s="235"/>
      <c r="J3388" s="230"/>
      <c r="K3388" s="230"/>
      <c r="L3388" s="236"/>
      <c r="M3388" s="237"/>
      <c r="N3388" s="238"/>
      <c r="O3388" s="238"/>
      <c r="P3388" s="238"/>
      <c r="Q3388" s="238"/>
      <c r="R3388" s="238"/>
      <c r="S3388" s="238"/>
      <c r="T3388" s="239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0" t="s">
        <v>268</v>
      </c>
      <c r="AU3388" s="240" t="s">
        <v>93</v>
      </c>
      <c r="AV3388" s="13" t="s">
        <v>93</v>
      </c>
      <c r="AW3388" s="13" t="s">
        <v>34</v>
      </c>
      <c r="AX3388" s="13" t="s">
        <v>74</v>
      </c>
      <c r="AY3388" s="240" t="s">
        <v>224</v>
      </c>
    </row>
    <row r="3389" s="14" customFormat="1">
      <c r="A3389" s="14"/>
      <c r="B3389" s="246"/>
      <c r="C3389" s="247"/>
      <c r="D3389" s="231" t="s">
        <v>268</v>
      </c>
      <c r="E3389" s="248" t="s">
        <v>19</v>
      </c>
      <c r="F3389" s="249" t="s">
        <v>665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268</v>
      </c>
      <c r="AU3389" s="255" t="s">
        <v>93</v>
      </c>
      <c r="AV3389" s="14" t="s">
        <v>82</v>
      </c>
      <c r="AW3389" s="14" t="s">
        <v>34</v>
      </c>
      <c r="AX3389" s="14" t="s">
        <v>74</v>
      </c>
      <c r="AY3389" s="255" t="s">
        <v>224</v>
      </c>
    </row>
    <row r="3390" s="13" customFormat="1">
      <c r="A3390" s="13"/>
      <c r="B3390" s="229"/>
      <c r="C3390" s="230"/>
      <c r="D3390" s="231" t="s">
        <v>268</v>
      </c>
      <c r="E3390" s="232" t="s">
        <v>19</v>
      </c>
      <c r="F3390" s="233" t="s">
        <v>3297</v>
      </c>
      <c r="G3390" s="230"/>
      <c r="H3390" s="234">
        <v>43.5</v>
      </c>
      <c r="I3390" s="235"/>
      <c r="J3390" s="230"/>
      <c r="K3390" s="230"/>
      <c r="L3390" s="236"/>
      <c r="M3390" s="237"/>
      <c r="N3390" s="238"/>
      <c r="O3390" s="238"/>
      <c r="P3390" s="238"/>
      <c r="Q3390" s="238"/>
      <c r="R3390" s="238"/>
      <c r="S3390" s="238"/>
      <c r="T3390" s="23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0" t="s">
        <v>268</v>
      </c>
      <c r="AU3390" s="240" t="s">
        <v>93</v>
      </c>
      <c r="AV3390" s="13" t="s">
        <v>93</v>
      </c>
      <c r="AW3390" s="13" t="s">
        <v>34</v>
      </c>
      <c r="AX3390" s="13" t="s">
        <v>74</v>
      </c>
      <c r="AY3390" s="240" t="s">
        <v>224</v>
      </c>
    </row>
    <row r="3391" s="14" customFormat="1">
      <c r="A3391" s="14"/>
      <c r="B3391" s="246"/>
      <c r="C3391" s="247"/>
      <c r="D3391" s="231" t="s">
        <v>268</v>
      </c>
      <c r="E3391" s="248" t="s">
        <v>19</v>
      </c>
      <c r="F3391" s="249" t="s">
        <v>667</v>
      </c>
      <c r="G3391" s="247"/>
      <c r="H3391" s="248" t="s">
        <v>19</v>
      </c>
      <c r="I3391" s="250"/>
      <c r="J3391" s="247"/>
      <c r="K3391" s="247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268</v>
      </c>
      <c r="AU3391" s="255" t="s">
        <v>93</v>
      </c>
      <c r="AV3391" s="14" t="s">
        <v>82</v>
      </c>
      <c r="AW3391" s="14" t="s">
        <v>34</v>
      </c>
      <c r="AX3391" s="14" t="s">
        <v>74</v>
      </c>
      <c r="AY3391" s="255" t="s">
        <v>224</v>
      </c>
    </row>
    <row r="3392" s="13" customFormat="1">
      <c r="A3392" s="13"/>
      <c r="B3392" s="229"/>
      <c r="C3392" s="230"/>
      <c r="D3392" s="231" t="s">
        <v>268</v>
      </c>
      <c r="E3392" s="232" t="s">
        <v>19</v>
      </c>
      <c r="F3392" s="233" t="s">
        <v>3298</v>
      </c>
      <c r="G3392" s="230"/>
      <c r="H3392" s="234">
        <v>20.300000000000001</v>
      </c>
      <c r="I3392" s="235"/>
      <c r="J3392" s="230"/>
      <c r="K3392" s="230"/>
      <c r="L3392" s="236"/>
      <c r="M3392" s="237"/>
      <c r="N3392" s="238"/>
      <c r="O3392" s="238"/>
      <c r="P3392" s="238"/>
      <c r="Q3392" s="238"/>
      <c r="R3392" s="238"/>
      <c r="S3392" s="238"/>
      <c r="T3392" s="23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40" t="s">
        <v>268</v>
      </c>
      <c r="AU3392" s="240" t="s">
        <v>93</v>
      </c>
      <c r="AV3392" s="13" t="s">
        <v>93</v>
      </c>
      <c r="AW3392" s="13" t="s">
        <v>34</v>
      </c>
      <c r="AX3392" s="13" t="s">
        <v>74</v>
      </c>
      <c r="AY3392" s="240" t="s">
        <v>224</v>
      </c>
    </row>
    <row r="3393" s="15" customFormat="1">
      <c r="A3393" s="15"/>
      <c r="B3393" s="256"/>
      <c r="C3393" s="257"/>
      <c r="D3393" s="231" t="s">
        <v>268</v>
      </c>
      <c r="E3393" s="258" t="s">
        <v>19</v>
      </c>
      <c r="F3393" s="259" t="s">
        <v>300</v>
      </c>
      <c r="G3393" s="257"/>
      <c r="H3393" s="260">
        <v>172.613</v>
      </c>
      <c r="I3393" s="261"/>
      <c r="J3393" s="257"/>
      <c r="K3393" s="257"/>
      <c r="L3393" s="262"/>
      <c r="M3393" s="263"/>
      <c r="N3393" s="264"/>
      <c r="O3393" s="264"/>
      <c r="P3393" s="264"/>
      <c r="Q3393" s="264"/>
      <c r="R3393" s="264"/>
      <c r="S3393" s="264"/>
      <c r="T3393" s="265"/>
      <c r="U3393" s="15"/>
      <c r="V3393" s="15"/>
      <c r="W3393" s="15"/>
      <c r="X3393" s="15"/>
      <c r="Y3393" s="15"/>
      <c r="Z3393" s="15"/>
      <c r="AA3393" s="15"/>
      <c r="AB3393" s="15"/>
      <c r="AC3393" s="15"/>
      <c r="AD3393" s="15"/>
      <c r="AE3393" s="15"/>
      <c r="AT3393" s="266" t="s">
        <v>268</v>
      </c>
      <c r="AU3393" s="266" t="s">
        <v>93</v>
      </c>
      <c r="AV3393" s="15" t="s">
        <v>108</v>
      </c>
      <c r="AW3393" s="15" t="s">
        <v>34</v>
      </c>
      <c r="AX3393" s="15" t="s">
        <v>74</v>
      </c>
      <c r="AY3393" s="266" t="s">
        <v>224</v>
      </c>
    </row>
    <row r="3394" s="14" customFormat="1">
      <c r="A3394" s="14"/>
      <c r="B3394" s="246"/>
      <c r="C3394" s="247"/>
      <c r="D3394" s="231" t="s">
        <v>268</v>
      </c>
      <c r="E3394" s="248" t="s">
        <v>19</v>
      </c>
      <c r="F3394" s="249" t="s">
        <v>3299</v>
      </c>
      <c r="G3394" s="247"/>
      <c r="H3394" s="248" t="s">
        <v>19</v>
      </c>
      <c r="I3394" s="250"/>
      <c r="J3394" s="247"/>
      <c r="K3394" s="247"/>
      <c r="L3394" s="251"/>
      <c r="M3394" s="252"/>
      <c r="N3394" s="253"/>
      <c r="O3394" s="253"/>
      <c r="P3394" s="253"/>
      <c r="Q3394" s="253"/>
      <c r="R3394" s="253"/>
      <c r="S3394" s="253"/>
      <c r="T3394" s="25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5" t="s">
        <v>268</v>
      </c>
      <c r="AU3394" s="255" t="s">
        <v>93</v>
      </c>
      <c r="AV3394" s="14" t="s">
        <v>82</v>
      </c>
      <c r="AW3394" s="14" t="s">
        <v>34</v>
      </c>
      <c r="AX3394" s="14" t="s">
        <v>74</v>
      </c>
      <c r="AY3394" s="255" t="s">
        <v>224</v>
      </c>
    </row>
    <row r="3395" s="14" customFormat="1">
      <c r="A3395" s="14"/>
      <c r="B3395" s="246"/>
      <c r="C3395" s="247"/>
      <c r="D3395" s="231" t="s">
        <v>268</v>
      </c>
      <c r="E3395" s="248" t="s">
        <v>19</v>
      </c>
      <c r="F3395" s="249" t="s">
        <v>648</v>
      </c>
      <c r="G3395" s="247"/>
      <c r="H3395" s="248" t="s">
        <v>19</v>
      </c>
      <c r="I3395" s="250"/>
      <c r="J3395" s="247"/>
      <c r="K3395" s="247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268</v>
      </c>
      <c r="AU3395" s="255" t="s">
        <v>93</v>
      </c>
      <c r="AV3395" s="14" t="s">
        <v>82</v>
      </c>
      <c r="AW3395" s="14" t="s">
        <v>34</v>
      </c>
      <c r="AX3395" s="14" t="s">
        <v>74</v>
      </c>
      <c r="AY3395" s="255" t="s">
        <v>224</v>
      </c>
    </row>
    <row r="3396" s="13" customFormat="1">
      <c r="A3396" s="13"/>
      <c r="B3396" s="229"/>
      <c r="C3396" s="230"/>
      <c r="D3396" s="231" t="s">
        <v>268</v>
      </c>
      <c r="E3396" s="232" t="s">
        <v>19</v>
      </c>
      <c r="F3396" s="233" t="s">
        <v>3300</v>
      </c>
      <c r="G3396" s="230"/>
      <c r="H3396" s="234">
        <v>6.2999999999999998</v>
      </c>
      <c r="I3396" s="235"/>
      <c r="J3396" s="230"/>
      <c r="K3396" s="230"/>
      <c r="L3396" s="236"/>
      <c r="M3396" s="237"/>
      <c r="N3396" s="238"/>
      <c r="O3396" s="238"/>
      <c r="P3396" s="238"/>
      <c r="Q3396" s="238"/>
      <c r="R3396" s="238"/>
      <c r="S3396" s="238"/>
      <c r="T3396" s="23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0" t="s">
        <v>268</v>
      </c>
      <c r="AU3396" s="240" t="s">
        <v>93</v>
      </c>
      <c r="AV3396" s="13" t="s">
        <v>93</v>
      </c>
      <c r="AW3396" s="13" t="s">
        <v>34</v>
      </c>
      <c r="AX3396" s="13" t="s">
        <v>74</v>
      </c>
      <c r="AY3396" s="240" t="s">
        <v>224</v>
      </c>
    </row>
    <row r="3397" s="14" customFormat="1">
      <c r="A3397" s="14"/>
      <c r="B3397" s="246"/>
      <c r="C3397" s="247"/>
      <c r="D3397" s="231" t="s">
        <v>268</v>
      </c>
      <c r="E3397" s="248" t="s">
        <v>19</v>
      </c>
      <c r="F3397" s="249" t="s">
        <v>662</v>
      </c>
      <c r="G3397" s="247"/>
      <c r="H3397" s="248" t="s">
        <v>19</v>
      </c>
      <c r="I3397" s="250"/>
      <c r="J3397" s="247"/>
      <c r="K3397" s="247"/>
      <c r="L3397" s="251"/>
      <c r="M3397" s="252"/>
      <c r="N3397" s="253"/>
      <c r="O3397" s="253"/>
      <c r="P3397" s="253"/>
      <c r="Q3397" s="253"/>
      <c r="R3397" s="253"/>
      <c r="S3397" s="253"/>
      <c r="T3397" s="25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5" t="s">
        <v>268</v>
      </c>
      <c r="AU3397" s="255" t="s">
        <v>93</v>
      </c>
      <c r="AV3397" s="14" t="s">
        <v>82</v>
      </c>
      <c r="AW3397" s="14" t="s">
        <v>34</v>
      </c>
      <c r="AX3397" s="14" t="s">
        <v>74</v>
      </c>
      <c r="AY3397" s="255" t="s">
        <v>224</v>
      </c>
    </row>
    <row r="3398" s="13" customFormat="1">
      <c r="A3398" s="13"/>
      <c r="B3398" s="229"/>
      <c r="C3398" s="230"/>
      <c r="D3398" s="231" t="s">
        <v>268</v>
      </c>
      <c r="E3398" s="232" t="s">
        <v>19</v>
      </c>
      <c r="F3398" s="233" t="s">
        <v>3298</v>
      </c>
      <c r="G3398" s="230"/>
      <c r="H3398" s="234">
        <v>20.300000000000001</v>
      </c>
      <c r="I3398" s="235"/>
      <c r="J3398" s="230"/>
      <c r="K3398" s="230"/>
      <c r="L3398" s="236"/>
      <c r="M3398" s="237"/>
      <c r="N3398" s="238"/>
      <c r="O3398" s="238"/>
      <c r="P3398" s="238"/>
      <c r="Q3398" s="238"/>
      <c r="R3398" s="238"/>
      <c r="S3398" s="238"/>
      <c r="T3398" s="23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0" t="s">
        <v>268</v>
      </c>
      <c r="AU3398" s="240" t="s">
        <v>93</v>
      </c>
      <c r="AV3398" s="13" t="s">
        <v>93</v>
      </c>
      <c r="AW3398" s="13" t="s">
        <v>34</v>
      </c>
      <c r="AX3398" s="13" t="s">
        <v>74</v>
      </c>
      <c r="AY3398" s="240" t="s">
        <v>224</v>
      </c>
    </row>
    <row r="3399" s="14" customFormat="1">
      <c r="A3399" s="14"/>
      <c r="B3399" s="246"/>
      <c r="C3399" s="247"/>
      <c r="D3399" s="231" t="s">
        <v>268</v>
      </c>
      <c r="E3399" s="248" t="s">
        <v>19</v>
      </c>
      <c r="F3399" s="249" t="s">
        <v>664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268</v>
      </c>
      <c r="AU3399" s="255" t="s">
        <v>93</v>
      </c>
      <c r="AV3399" s="14" t="s">
        <v>82</v>
      </c>
      <c r="AW3399" s="14" t="s">
        <v>34</v>
      </c>
      <c r="AX3399" s="14" t="s">
        <v>74</v>
      </c>
      <c r="AY3399" s="255" t="s">
        <v>224</v>
      </c>
    </row>
    <row r="3400" s="13" customFormat="1">
      <c r="A3400" s="13"/>
      <c r="B3400" s="229"/>
      <c r="C3400" s="230"/>
      <c r="D3400" s="231" t="s">
        <v>268</v>
      </c>
      <c r="E3400" s="232" t="s">
        <v>19</v>
      </c>
      <c r="F3400" s="233" t="s">
        <v>3298</v>
      </c>
      <c r="G3400" s="230"/>
      <c r="H3400" s="234">
        <v>20.300000000000001</v>
      </c>
      <c r="I3400" s="235"/>
      <c r="J3400" s="230"/>
      <c r="K3400" s="230"/>
      <c r="L3400" s="236"/>
      <c r="M3400" s="237"/>
      <c r="N3400" s="238"/>
      <c r="O3400" s="238"/>
      <c r="P3400" s="238"/>
      <c r="Q3400" s="238"/>
      <c r="R3400" s="238"/>
      <c r="S3400" s="238"/>
      <c r="T3400" s="239"/>
      <c r="U3400" s="13"/>
      <c r="V3400" s="13"/>
      <c r="W3400" s="13"/>
      <c r="X3400" s="13"/>
      <c r="Y3400" s="13"/>
      <c r="Z3400" s="13"/>
      <c r="AA3400" s="13"/>
      <c r="AB3400" s="13"/>
      <c r="AC3400" s="13"/>
      <c r="AD3400" s="13"/>
      <c r="AE3400" s="13"/>
      <c r="AT3400" s="240" t="s">
        <v>268</v>
      </c>
      <c r="AU3400" s="240" t="s">
        <v>93</v>
      </c>
      <c r="AV3400" s="13" t="s">
        <v>93</v>
      </c>
      <c r="AW3400" s="13" t="s">
        <v>34</v>
      </c>
      <c r="AX3400" s="13" t="s">
        <v>74</v>
      </c>
      <c r="AY3400" s="240" t="s">
        <v>224</v>
      </c>
    </row>
    <row r="3401" s="14" customFormat="1">
      <c r="A3401" s="14"/>
      <c r="B3401" s="246"/>
      <c r="C3401" s="247"/>
      <c r="D3401" s="231" t="s">
        <v>268</v>
      </c>
      <c r="E3401" s="248" t="s">
        <v>19</v>
      </c>
      <c r="F3401" s="249" t="s">
        <v>665</v>
      </c>
      <c r="G3401" s="247"/>
      <c r="H3401" s="248" t="s">
        <v>19</v>
      </c>
      <c r="I3401" s="250"/>
      <c r="J3401" s="247"/>
      <c r="K3401" s="247"/>
      <c r="L3401" s="251"/>
      <c r="M3401" s="252"/>
      <c r="N3401" s="253"/>
      <c r="O3401" s="253"/>
      <c r="P3401" s="253"/>
      <c r="Q3401" s="253"/>
      <c r="R3401" s="253"/>
      <c r="S3401" s="253"/>
      <c r="T3401" s="25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5" t="s">
        <v>268</v>
      </c>
      <c r="AU3401" s="255" t="s">
        <v>93</v>
      </c>
      <c r="AV3401" s="14" t="s">
        <v>82</v>
      </c>
      <c r="AW3401" s="14" t="s">
        <v>34</v>
      </c>
      <c r="AX3401" s="14" t="s">
        <v>74</v>
      </c>
      <c r="AY3401" s="255" t="s">
        <v>224</v>
      </c>
    </row>
    <row r="3402" s="13" customFormat="1">
      <c r="A3402" s="13"/>
      <c r="B3402" s="229"/>
      <c r="C3402" s="230"/>
      <c r="D3402" s="231" t="s">
        <v>268</v>
      </c>
      <c r="E3402" s="232" t="s">
        <v>19</v>
      </c>
      <c r="F3402" s="233" t="s">
        <v>3301</v>
      </c>
      <c r="G3402" s="230"/>
      <c r="H3402" s="234">
        <v>14.5</v>
      </c>
      <c r="I3402" s="235"/>
      <c r="J3402" s="230"/>
      <c r="K3402" s="230"/>
      <c r="L3402" s="236"/>
      <c r="M3402" s="237"/>
      <c r="N3402" s="238"/>
      <c r="O3402" s="238"/>
      <c r="P3402" s="238"/>
      <c r="Q3402" s="238"/>
      <c r="R3402" s="238"/>
      <c r="S3402" s="238"/>
      <c r="T3402" s="239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0" t="s">
        <v>268</v>
      </c>
      <c r="AU3402" s="240" t="s">
        <v>93</v>
      </c>
      <c r="AV3402" s="13" t="s">
        <v>93</v>
      </c>
      <c r="AW3402" s="13" t="s">
        <v>34</v>
      </c>
      <c r="AX3402" s="13" t="s">
        <v>74</v>
      </c>
      <c r="AY3402" s="240" t="s">
        <v>224</v>
      </c>
    </row>
    <row r="3403" s="15" customFormat="1">
      <c r="A3403" s="15"/>
      <c r="B3403" s="256"/>
      <c r="C3403" s="257"/>
      <c r="D3403" s="231" t="s">
        <v>268</v>
      </c>
      <c r="E3403" s="258" t="s">
        <v>19</v>
      </c>
      <c r="F3403" s="259" t="s">
        <v>300</v>
      </c>
      <c r="G3403" s="257"/>
      <c r="H3403" s="260">
        <v>61.399999999999999</v>
      </c>
      <c r="I3403" s="261"/>
      <c r="J3403" s="257"/>
      <c r="K3403" s="257"/>
      <c r="L3403" s="262"/>
      <c r="M3403" s="263"/>
      <c r="N3403" s="264"/>
      <c r="O3403" s="264"/>
      <c r="P3403" s="264"/>
      <c r="Q3403" s="264"/>
      <c r="R3403" s="264"/>
      <c r="S3403" s="264"/>
      <c r="T3403" s="26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6" t="s">
        <v>268</v>
      </c>
      <c r="AU3403" s="266" t="s">
        <v>93</v>
      </c>
      <c r="AV3403" s="15" t="s">
        <v>108</v>
      </c>
      <c r="AW3403" s="15" t="s">
        <v>34</v>
      </c>
      <c r="AX3403" s="15" t="s">
        <v>74</v>
      </c>
      <c r="AY3403" s="266" t="s">
        <v>224</v>
      </c>
    </row>
    <row r="3404" s="13" customFormat="1">
      <c r="A3404" s="13"/>
      <c r="B3404" s="229"/>
      <c r="C3404" s="230"/>
      <c r="D3404" s="231" t="s">
        <v>268</v>
      </c>
      <c r="E3404" s="232" t="s">
        <v>19</v>
      </c>
      <c r="F3404" s="233" t="s">
        <v>3302</v>
      </c>
      <c r="G3404" s="230"/>
      <c r="H3404" s="234">
        <v>0.51200000000000001</v>
      </c>
      <c r="I3404" s="235"/>
      <c r="J3404" s="230"/>
      <c r="K3404" s="230"/>
      <c r="L3404" s="236"/>
      <c r="M3404" s="237"/>
      <c r="N3404" s="238"/>
      <c r="O3404" s="238"/>
      <c r="P3404" s="238"/>
      <c r="Q3404" s="238"/>
      <c r="R3404" s="238"/>
      <c r="S3404" s="238"/>
      <c r="T3404" s="23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0" t="s">
        <v>268</v>
      </c>
      <c r="AU3404" s="240" t="s">
        <v>93</v>
      </c>
      <c r="AV3404" s="13" t="s">
        <v>93</v>
      </c>
      <c r="AW3404" s="13" t="s">
        <v>34</v>
      </c>
      <c r="AX3404" s="13" t="s">
        <v>74</v>
      </c>
      <c r="AY3404" s="240" t="s">
        <v>224</v>
      </c>
    </row>
    <row r="3405" s="14" customFormat="1">
      <c r="A3405" s="14"/>
      <c r="B3405" s="246"/>
      <c r="C3405" s="247"/>
      <c r="D3405" s="231" t="s">
        <v>268</v>
      </c>
      <c r="E3405" s="248" t="s">
        <v>19</v>
      </c>
      <c r="F3405" s="249" t="s">
        <v>662</v>
      </c>
      <c r="G3405" s="247"/>
      <c r="H3405" s="248" t="s">
        <v>19</v>
      </c>
      <c r="I3405" s="250"/>
      <c r="J3405" s="247"/>
      <c r="K3405" s="247"/>
      <c r="L3405" s="251"/>
      <c r="M3405" s="252"/>
      <c r="N3405" s="253"/>
      <c r="O3405" s="253"/>
      <c r="P3405" s="253"/>
      <c r="Q3405" s="253"/>
      <c r="R3405" s="253"/>
      <c r="S3405" s="253"/>
      <c r="T3405" s="25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5" t="s">
        <v>268</v>
      </c>
      <c r="AU3405" s="255" t="s">
        <v>93</v>
      </c>
      <c r="AV3405" s="14" t="s">
        <v>82</v>
      </c>
      <c r="AW3405" s="14" t="s">
        <v>34</v>
      </c>
      <c r="AX3405" s="14" t="s">
        <v>74</v>
      </c>
      <c r="AY3405" s="255" t="s">
        <v>224</v>
      </c>
    </row>
    <row r="3406" s="13" customFormat="1">
      <c r="A3406" s="13"/>
      <c r="B3406" s="229"/>
      <c r="C3406" s="230"/>
      <c r="D3406" s="231" t="s">
        <v>268</v>
      </c>
      <c r="E3406" s="232" t="s">
        <v>19</v>
      </c>
      <c r="F3406" s="233" t="s">
        <v>3303</v>
      </c>
      <c r="G3406" s="230"/>
      <c r="H3406" s="234">
        <v>2.8999999999999999</v>
      </c>
      <c r="I3406" s="235"/>
      <c r="J3406" s="230"/>
      <c r="K3406" s="230"/>
      <c r="L3406" s="236"/>
      <c r="M3406" s="237"/>
      <c r="N3406" s="238"/>
      <c r="O3406" s="238"/>
      <c r="P3406" s="238"/>
      <c r="Q3406" s="238"/>
      <c r="R3406" s="238"/>
      <c r="S3406" s="238"/>
      <c r="T3406" s="239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40" t="s">
        <v>268</v>
      </c>
      <c r="AU3406" s="240" t="s">
        <v>93</v>
      </c>
      <c r="AV3406" s="13" t="s">
        <v>93</v>
      </c>
      <c r="AW3406" s="13" t="s">
        <v>34</v>
      </c>
      <c r="AX3406" s="13" t="s">
        <v>74</v>
      </c>
      <c r="AY3406" s="240" t="s">
        <v>224</v>
      </c>
    </row>
    <row r="3407" s="14" customFormat="1">
      <c r="A3407" s="14"/>
      <c r="B3407" s="246"/>
      <c r="C3407" s="247"/>
      <c r="D3407" s="231" t="s">
        <v>268</v>
      </c>
      <c r="E3407" s="248" t="s">
        <v>19</v>
      </c>
      <c r="F3407" s="249" t="s">
        <v>664</v>
      </c>
      <c r="G3407" s="247"/>
      <c r="H3407" s="248" t="s">
        <v>19</v>
      </c>
      <c r="I3407" s="250"/>
      <c r="J3407" s="247"/>
      <c r="K3407" s="247"/>
      <c r="L3407" s="251"/>
      <c r="M3407" s="252"/>
      <c r="N3407" s="253"/>
      <c r="O3407" s="253"/>
      <c r="P3407" s="253"/>
      <c r="Q3407" s="253"/>
      <c r="R3407" s="253"/>
      <c r="S3407" s="253"/>
      <c r="T3407" s="25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5" t="s">
        <v>268</v>
      </c>
      <c r="AU3407" s="255" t="s">
        <v>93</v>
      </c>
      <c r="AV3407" s="14" t="s">
        <v>82</v>
      </c>
      <c r="AW3407" s="14" t="s">
        <v>34</v>
      </c>
      <c r="AX3407" s="14" t="s">
        <v>74</v>
      </c>
      <c r="AY3407" s="255" t="s">
        <v>224</v>
      </c>
    </row>
    <row r="3408" s="13" customFormat="1">
      <c r="A3408" s="13"/>
      <c r="B3408" s="229"/>
      <c r="C3408" s="230"/>
      <c r="D3408" s="231" t="s">
        <v>268</v>
      </c>
      <c r="E3408" s="232" t="s">
        <v>19</v>
      </c>
      <c r="F3408" s="233" t="s">
        <v>3303</v>
      </c>
      <c r="G3408" s="230"/>
      <c r="H3408" s="234">
        <v>2.8999999999999999</v>
      </c>
      <c r="I3408" s="235"/>
      <c r="J3408" s="230"/>
      <c r="K3408" s="230"/>
      <c r="L3408" s="236"/>
      <c r="M3408" s="237"/>
      <c r="N3408" s="238"/>
      <c r="O3408" s="238"/>
      <c r="P3408" s="238"/>
      <c r="Q3408" s="238"/>
      <c r="R3408" s="238"/>
      <c r="S3408" s="238"/>
      <c r="T3408" s="239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0" t="s">
        <v>268</v>
      </c>
      <c r="AU3408" s="240" t="s">
        <v>93</v>
      </c>
      <c r="AV3408" s="13" t="s">
        <v>93</v>
      </c>
      <c r="AW3408" s="13" t="s">
        <v>34</v>
      </c>
      <c r="AX3408" s="13" t="s">
        <v>74</v>
      </c>
      <c r="AY3408" s="240" t="s">
        <v>224</v>
      </c>
    </row>
    <row r="3409" s="14" customFormat="1">
      <c r="A3409" s="14"/>
      <c r="B3409" s="246"/>
      <c r="C3409" s="247"/>
      <c r="D3409" s="231" t="s">
        <v>268</v>
      </c>
      <c r="E3409" s="248" t="s">
        <v>19</v>
      </c>
      <c r="F3409" s="249" t="s">
        <v>665</v>
      </c>
      <c r="G3409" s="247"/>
      <c r="H3409" s="248" t="s">
        <v>19</v>
      </c>
      <c r="I3409" s="250"/>
      <c r="J3409" s="247"/>
      <c r="K3409" s="247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268</v>
      </c>
      <c r="AU3409" s="255" t="s">
        <v>93</v>
      </c>
      <c r="AV3409" s="14" t="s">
        <v>82</v>
      </c>
      <c r="AW3409" s="14" t="s">
        <v>34</v>
      </c>
      <c r="AX3409" s="14" t="s">
        <v>74</v>
      </c>
      <c r="AY3409" s="255" t="s">
        <v>224</v>
      </c>
    </row>
    <row r="3410" s="13" customFormat="1">
      <c r="A3410" s="13"/>
      <c r="B3410" s="229"/>
      <c r="C3410" s="230"/>
      <c r="D3410" s="231" t="s">
        <v>268</v>
      </c>
      <c r="E3410" s="232" t="s">
        <v>19</v>
      </c>
      <c r="F3410" s="233" t="s">
        <v>3303</v>
      </c>
      <c r="G3410" s="230"/>
      <c r="H3410" s="234">
        <v>2.8999999999999999</v>
      </c>
      <c r="I3410" s="235"/>
      <c r="J3410" s="230"/>
      <c r="K3410" s="230"/>
      <c r="L3410" s="236"/>
      <c r="M3410" s="237"/>
      <c r="N3410" s="238"/>
      <c r="O3410" s="238"/>
      <c r="P3410" s="238"/>
      <c r="Q3410" s="238"/>
      <c r="R3410" s="238"/>
      <c r="S3410" s="238"/>
      <c r="T3410" s="239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40" t="s">
        <v>268</v>
      </c>
      <c r="AU3410" s="240" t="s">
        <v>93</v>
      </c>
      <c r="AV3410" s="13" t="s">
        <v>93</v>
      </c>
      <c r="AW3410" s="13" t="s">
        <v>34</v>
      </c>
      <c r="AX3410" s="13" t="s">
        <v>74</v>
      </c>
      <c r="AY3410" s="240" t="s">
        <v>224</v>
      </c>
    </row>
    <row r="3411" s="15" customFormat="1">
      <c r="A3411" s="15"/>
      <c r="B3411" s="256"/>
      <c r="C3411" s="257"/>
      <c r="D3411" s="231" t="s">
        <v>268</v>
      </c>
      <c r="E3411" s="258" t="s">
        <v>19</v>
      </c>
      <c r="F3411" s="259" t="s">
        <v>300</v>
      </c>
      <c r="G3411" s="257"/>
      <c r="H3411" s="260">
        <v>9.2119999999999997</v>
      </c>
      <c r="I3411" s="261"/>
      <c r="J3411" s="257"/>
      <c r="K3411" s="257"/>
      <c r="L3411" s="262"/>
      <c r="M3411" s="263"/>
      <c r="N3411" s="264"/>
      <c r="O3411" s="264"/>
      <c r="P3411" s="264"/>
      <c r="Q3411" s="264"/>
      <c r="R3411" s="264"/>
      <c r="S3411" s="264"/>
      <c r="T3411" s="265"/>
      <c r="U3411" s="15"/>
      <c r="V3411" s="15"/>
      <c r="W3411" s="15"/>
      <c r="X3411" s="15"/>
      <c r="Y3411" s="15"/>
      <c r="Z3411" s="15"/>
      <c r="AA3411" s="15"/>
      <c r="AB3411" s="15"/>
      <c r="AC3411" s="15"/>
      <c r="AD3411" s="15"/>
      <c r="AE3411" s="15"/>
      <c r="AT3411" s="266" t="s">
        <v>268</v>
      </c>
      <c r="AU3411" s="266" t="s">
        <v>93</v>
      </c>
      <c r="AV3411" s="15" t="s">
        <v>108</v>
      </c>
      <c r="AW3411" s="15" t="s">
        <v>34</v>
      </c>
      <c r="AX3411" s="15" t="s">
        <v>74</v>
      </c>
      <c r="AY3411" s="266" t="s">
        <v>224</v>
      </c>
    </row>
    <row r="3412" s="13" customFormat="1">
      <c r="A3412" s="13"/>
      <c r="B3412" s="229"/>
      <c r="C3412" s="230"/>
      <c r="D3412" s="231" t="s">
        <v>268</v>
      </c>
      <c r="E3412" s="232" t="s">
        <v>19</v>
      </c>
      <c r="F3412" s="233" t="s">
        <v>3304</v>
      </c>
      <c r="G3412" s="230"/>
      <c r="H3412" s="234">
        <v>1</v>
      </c>
      <c r="I3412" s="235"/>
      <c r="J3412" s="230"/>
      <c r="K3412" s="230"/>
      <c r="L3412" s="236"/>
      <c r="M3412" s="237"/>
      <c r="N3412" s="238"/>
      <c r="O3412" s="238"/>
      <c r="P3412" s="238"/>
      <c r="Q3412" s="238"/>
      <c r="R3412" s="238"/>
      <c r="S3412" s="238"/>
      <c r="T3412" s="239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40" t="s">
        <v>268</v>
      </c>
      <c r="AU3412" s="240" t="s">
        <v>93</v>
      </c>
      <c r="AV3412" s="13" t="s">
        <v>93</v>
      </c>
      <c r="AW3412" s="13" t="s">
        <v>34</v>
      </c>
      <c r="AX3412" s="13" t="s">
        <v>74</v>
      </c>
      <c r="AY3412" s="240" t="s">
        <v>224</v>
      </c>
    </row>
    <row r="3413" s="14" customFormat="1">
      <c r="A3413" s="14"/>
      <c r="B3413" s="246"/>
      <c r="C3413" s="247"/>
      <c r="D3413" s="231" t="s">
        <v>268</v>
      </c>
      <c r="E3413" s="248" t="s">
        <v>19</v>
      </c>
      <c r="F3413" s="249" t="s">
        <v>648</v>
      </c>
      <c r="G3413" s="247"/>
      <c r="H3413" s="248" t="s">
        <v>19</v>
      </c>
      <c r="I3413" s="250"/>
      <c r="J3413" s="247"/>
      <c r="K3413" s="247"/>
      <c r="L3413" s="251"/>
      <c r="M3413" s="252"/>
      <c r="N3413" s="253"/>
      <c r="O3413" s="253"/>
      <c r="P3413" s="253"/>
      <c r="Q3413" s="253"/>
      <c r="R3413" s="253"/>
      <c r="S3413" s="253"/>
      <c r="T3413" s="25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5" t="s">
        <v>268</v>
      </c>
      <c r="AU3413" s="255" t="s">
        <v>93</v>
      </c>
      <c r="AV3413" s="14" t="s">
        <v>82</v>
      </c>
      <c r="AW3413" s="14" t="s">
        <v>34</v>
      </c>
      <c r="AX3413" s="14" t="s">
        <v>74</v>
      </c>
      <c r="AY3413" s="255" t="s">
        <v>224</v>
      </c>
    </row>
    <row r="3414" s="13" customFormat="1">
      <c r="A3414" s="13"/>
      <c r="B3414" s="229"/>
      <c r="C3414" s="230"/>
      <c r="D3414" s="231" t="s">
        <v>268</v>
      </c>
      <c r="E3414" s="232" t="s">
        <v>19</v>
      </c>
      <c r="F3414" s="233" t="s">
        <v>3294</v>
      </c>
      <c r="G3414" s="230"/>
      <c r="H3414" s="234">
        <v>3.1499999999999999</v>
      </c>
      <c r="I3414" s="235"/>
      <c r="J3414" s="230"/>
      <c r="K3414" s="230"/>
      <c r="L3414" s="236"/>
      <c r="M3414" s="237"/>
      <c r="N3414" s="238"/>
      <c r="O3414" s="238"/>
      <c r="P3414" s="238"/>
      <c r="Q3414" s="238"/>
      <c r="R3414" s="238"/>
      <c r="S3414" s="238"/>
      <c r="T3414" s="23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0" t="s">
        <v>268</v>
      </c>
      <c r="AU3414" s="240" t="s">
        <v>93</v>
      </c>
      <c r="AV3414" s="13" t="s">
        <v>93</v>
      </c>
      <c r="AW3414" s="13" t="s">
        <v>34</v>
      </c>
      <c r="AX3414" s="13" t="s">
        <v>74</v>
      </c>
      <c r="AY3414" s="240" t="s">
        <v>224</v>
      </c>
    </row>
    <row r="3415" s="13" customFormat="1">
      <c r="A3415" s="13"/>
      <c r="B3415" s="229"/>
      <c r="C3415" s="230"/>
      <c r="D3415" s="231" t="s">
        <v>268</v>
      </c>
      <c r="E3415" s="232" t="s">
        <v>19</v>
      </c>
      <c r="F3415" s="233" t="s">
        <v>3305</v>
      </c>
      <c r="G3415" s="230"/>
      <c r="H3415" s="234">
        <v>0.83799999999999997</v>
      </c>
      <c r="I3415" s="235"/>
      <c r="J3415" s="230"/>
      <c r="K3415" s="230"/>
      <c r="L3415" s="236"/>
      <c r="M3415" s="237"/>
      <c r="N3415" s="238"/>
      <c r="O3415" s="238"/>
      <c r="P3415" s="238"/>
      <c r="Q3415" s="238"/>
      <c r="R3415" s="238"/>
      <c r="S3415" s="238"/>
      <c r="T3415" s="23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40" t="s">
        <v>268</v>
      </c>
      <c r="AU3415" s="240" t="s">
        <v>93</v>
      </c>
      <c r="AV3415" s="13" t="s">
        <v>93</v>
      </c>
      <c r="AW3415" s="13" t="s">
        <v>34</v>
      </c>
      <c r="AX3415" s="13" t="s">
        <v>74</v>
      </c>
      <c r="AY3415" s="240" t="s">
        <v>224</v>
      </c>
    </row>
    <row r="3416" s="14" customFormat="1">
      <c r="A3416" s="14"/>
      <c r="B3416" s="246"/>
      <c r="C3416" s="247"/>
      <c r="D3416" s="231" t="s">
        <v>268</v>
      </c>
      <c r="E3416" s="248" t="s">
        <v>19</v>
      </c>
      <c r="F3416" s="249" t="s">
        <v>665</v>
      </c>
      <c r="G3416" s="247"/>
      <c r="H3416" s="248" t="s">
        <v>19</v>
      </c>
      <c r="I3416" s="250"/>
      <c r="J3416" s="247"/>
      <c r="K3416" s="247"/>
      <c r="L3416" s="251"/>
      <c r="M3416" s="252"/>
      <c r="N3416" s="253"/>
      <c r="O3416" s="253"/>
      <c r="P3416" s="253"/>
      <c r="Q3416" s="253"/>
      <c r="R3416" s="253"/>
      <c r="S3416" s="253"/>
      <c r="T3416" s="25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5" t="s">
        <v>268</v>
      </c>
      <c r="AU3416" s="255" t="s">
        <v>93</v>
      </c>
      <c r="AV3416" s="14" t="s">
        <v>82</v>
      </c>
      <c r="AW3416" s="14" t="s">
        <v>34</v>
      </c>
      <c r="AX3416" s="14" t="s">
        <v>74</v>
      </c>
      <c r="AY3416" s="255" t="s">
        <v>224</v>
      </c>
    </row>
    <row r="3417" s="13" customFormat="1">
      <c r="A3417" s="13"/>
      <c r="B3417" s="229"/>
      <c r="C3417" s="230"/>
      <c r="D3417" s="231" t="s">
        <v>268</v>
      </c>
      <c r="E3417" s="232" t="s">
        <v>19</v>
      </c>
      <c r="F3417" s="233" t="s">
        <v>3303</v>
      </c>
      <c r="G3417" s="230"/>
      <c r="H3417" s="234">
        <v>2.8999999999999999</v>
      </c>
      <c r="I3417" s="235"/>
      <c r="J3417" s="230"/>
      <c r="K3417" s="230"/>
      <c r="L3417" s="236"/>
      <c r="M3417" s="237"/>
      <c r="N3417" s="238"/>
      <c r="O3417" s="238"/>
      <c r="P3417" s="238"/>
      <c r="Q3417" s="238"/>
      <c r="R3417" s="238"/>
      <c r="S3417" s="238"/>
      <c r="T3417" s="239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40" t="s">
        <v>268</v>
      </c>
      <c r="AU3417" s="240" t="s">
        <v>93</v>
      </c>
      <c r="AV3417" s="13" t="s">
        <v>93</v>
      </c>
      <c r="AW3417" s="13" t="s">
        <v>34</v>
      </c>
      <c r="AX3417" s="13" t="s">
        <v>74</v>
      </c>
      <c r="AY3417" s="240" t="s">
        <v>224</v>
      </c>
    </row>
    <row r="3418" s="15" customFormat="1">
      <c r="A3418" s="15"/>
      <c r="B3418" s="256"/>
      <c r="C3418" s="257"/>
      <c r="D3418" s="231" t="s">
        <v>268</v>
      </c>
      <c r="E3418" s="258" t="s">
        <v>19</v>
      </c>
      <c r="F3418" s="259" t="s">
        <v>300</v>
      </c>
      <c r="G3418" s="257"/>
      <c r="H3418" s="260">
        <v>7.8879999999999999</v>
      </c>
      <c r="I3418" s="261"/>
      <c r="J3418" s="257"/>
      <c r="K3418" s="257"/>
      <c r="L3418" s="262"/>
      <c r="M3418" s="263"/>
      <c r="N3418" s="264"/>
      <c r="O3418" s="264"/>
      <c r="P3418" s="264"/>
      <c r="Q3418" s="264"/>
      <c r="R3418" s="264"/>
      <c r="S3418" s="264"/>
      <c r="T3418" s="265"/>
      <c r="U3418" s="15"/>
      <c r="V3418" s="15"/>
      <c r="W3418" s="15"/>
      <c r="X3418" s="15"/>
      <c r="Y3418" s="15"/>
      <c r="Z3418" s="15"/>
      <c r="AA3418" s="15"/>
      <c r="AB3418" s="15"/>
      <c r="AC3418" s="15"/>
      <c r="AD3418" s="15"/>
      <c r="AE3418" s="15"/>
      <c r="AT3418" s="266" t="s">
        <v>268</v>
      </c>
      <c r="AU3418" s="266" t="s">
        <v>93</v>
      </c>
      <c r="AV3418" s="15" t="s">
        <v>108</v>
      </c>
      <c r="AW3418" s="15" t="s">
        <v>34</v>
      </c>
      <c r="AX3418" s="15" t="s">
        <v>74</v>
      </c>
      <c r="AY3418" s="266" t="s">
        <v>224</v>
      </c>
    </row>
    <row r="3419" s="16" customFormat="1">
      <c r="A3419" s="16"/>
      <c r="B3419" s="272"/>
      <c r="C3419" s="273"/>
      <c r="D3419" s="231" t="s">
        <v>268</v>
      </c>
      <c r="E3419" s="274" t="s">
        <v>19</v>
      </c>
      <c r="F3419" s="275" t="s">
        <v>351</v>
      </c>
      <c r="G3419" s="273"/>
      <c r="H3419" s="276">
        <v>251.113</v>
      </c>
      <c r="I3419" s="277"/>
      <c r="J3419" s="273"/>
      <c r="K3419" s="273"/>
      <c r="L3419" s="278"/>
      <c r="M3419" s="279"/>
      <c r="N3419" s="280"/>
      <c r="O3419" s="280"/>
      <c r="P3419" s="280"/>
      <c r="Q3419" s="280"/>
      <c r="R3419" s="280"/>
      <c r="S3419" s="280"/>
      <c r="T3419" s="281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T3419" s="282" t="s">
        <v>268</v>
      </c>
      <c r="AU3419" s="282" t="s">
        <v>93</v>
      </c>
      <c r="AV3419" s="16" t="s">
        <v>231</v>
      </c>
      <c r="AW3419" s="16" t="s">
        <v>34</v>
      </c>
      <c r="AX3419" s="16" t="s">
        <v>82</v>
      </c>
      <c r="AY3419" s="282" t="s">
        <v>224</v>
      </c>
    </row>
    <row r="3420" s="2" customFormat="1" ht="49.05" customHeight="1">
      <c r="A3420" s="41"/>
      <c r="B3420" s="42"/>
      <c r="C3420" s="216" t="s">
        <v>3306</v>
      </c>
      <c r="D3420" s="216" t="s">
        <v>227</v>
      </c>
      <c r="E3420" s="217" t="s">
        <v>3307</v>
      </c>
      <c r="F3420" s="218" t="s">
        <v>3308</v>
      </c>
      <c r="G3420" s="219" t="s">
        <v>266</v>
      </c>
      <c r="H3420" s="220">
        <v>3.3079999999999998</v>
      </c>
      <c r="I3420" s="221"/>
      <c r="J3420" s="222">
        <f>ROUND(I3420*H3420,2)</f>
        <v>0</v>
      </c>
      <c r="K3420" s="218" t="s">
        <v>312</v>
      </c>
      <c r="L3420" s="47"/>
      <c r="M3420" s="223" t="s">
        <v>19</v>
      </c>
      <c r="N3420" s="224" t="s">
        <v>46</v>
      </c>
      <c r="O3420" s="87"/>
      <c r="P3420" s="225">
        <f>O3420*H3420</f>
        <v>0</v>
      </c>
      <c r="Q3420" s="225">
        <v>0.026530000000000001</v>
      </c>
      <c r="R3420" s="225">
        <f>Q3420*H3420</f>
        <v>0.087761240000000004</v>
      </c>
      <c r="S3420" s="225">
        <v>0</v>
      </c>
      <c r="T3420" s="226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7" t="s">
        <v>544</v>
      </c>
      <c r="AT3420" s="227" t="s">
        <v>227</v>
      </c>
      <c r="AU3420" s="227" t="s">
        <v>93</v>
      </c>
      <c r="AY3420" s="20" t="s">
        <v>224</v>
      </c>
      <c r="BE3420" s="228">
        <f>IF(N3420="základní",J3420,0)</f>
        <v>0</v>
      </c>
      <c r="BF3420" s="228">
        <f>IF(N3420="snížená",J3420,0)</f>
        <v>0</v>
      </c>
      <c r="BG3420" s="228">
        <f>IF(N3420="zákl. přenesená",J3420,0)</f>
        <v>0</v>
      </c>
      <c r="BH3420" s="228">
        <f>IF(N3420="sníž. přenesená",J3420,0)</f>
        <v>0</v>
      </c>
      <c r="BI3420" s="228">
        <f>IF(N3420="nulová",J3420,0)</f>
        <v>0</v>
      </c>
      <c r="BJ3420" s="20" t="s">
        <v>93</v>
      </c>
      <c r="BK3420" s="228">
        <f>ROUND(I3420*H3420,2)</f>
        <v>0</v>
      </c>
      <c r="BL3420" s="20" t="s">
        <v>544</v>
      </c>
      <c r="BM3420" s="227" t="s">
        <v>3309</v>
      </c>
    </row>
    <row r="3421" s="2" customFormat="1">
      <c r="A3421" s="41"/>
      <c r="B3421" s="42"/>
      <c r="C3421" s="43"/>
      <c r="D3421" s="267" t="s">
        <v>314</v>
      </c>
      <c r="E3421" s="43"/>
      <c r="F3421" s="268" t="s">
        <v>3310</v>
      </c>
      <c r="G3421" s="43"/>
      <c r="H3421" s="43"/>
      <c r="I3421" s="269"/>
      <c r="J3421" s="43"/>
      <c r="K3421" s="43"/>
      <c r="L3421" s="47"/>
      <c r="M3421" s="270"/>
      <c r="N3421" s="271"/>
      <c r="O3421" s="87"/>
      <c r="P3421" s="87"/>
      <c r="Q3421" s="87"/>
      <c r="R3421" s="87"/>
      <c r="S3421" s="87"/>
      <c r="T3421" s="88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T3421" s="20" t="s">
        <v>314</v>
      </c>
      <c r="AU3421" s="20" t="s">
        <v>93</v>
      </c>
    </row>
    <row r="3422" s="14" customFormat="1">
      <c r="A3422" s="14"/>
      <c r="B3422" s="246"/>
      <c r="C3422" s="247"/>
      <c r="D3422" s="231" t="s">
        <v>268</v>
      </c>
      <c r="E3422" s="248" t="s">
        <v>19</v>
      </c>
      <c r="F3422" s="249" t="s">
        <v>3311</v>
      </c>
      <c r="G3422" s="247"/>
      <c r="H3422" s="248" t="s">
        <v>19</v>
      </c>
      <c r="I3422" s="250"/>
      <c r="J3422" s="247"/>
      <c r="K3422" s="247"/>
      <c r="L3422" s="251"/>
      <c r="M3422" s="252"/>
      <c r="N3422" s="253"/>
      <c r="O3422" s="253"/>
      <c r="P3422" s="253"/>
      <c r="Q3422" s="253"/>
      <c r="R3422" s="253"/>
      <c r="S3422" s="253"/>
      <c r="T3422" s="25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5" t="s">
        <v>268</v>
      </c>
      <c r="AU3422" s="255" t="s">
        <v>93</v>
      </c>
      <c r="AV3422" s="14" t="s">
        <v>82</v>
      </c>
      <c r="AW3422" s="14" t="s">
        <v>34</v>
      </c>
      <c r="AX3422" s="14" t="s">
        <v>74</v>
      </c>
      <c r="AY3422" s="255" t="s">
        <v>224</v>
      </c>
    </row>
    <row r="3423" s="13" customFormat="1">
      <c r="A3423" s="13"/>
      <c r="B3423" s="229"/>
      <c r="C3423" s="230"/>
      <c r="D3423" s="231" t="s">
        <v>268</v>
      </c>
      <c r="E3423" s="232" t="s">
        <v>19</v>
      </c>
      <c r="F3423" s="233" t="s">
        <v>3312</v>
      </c>
      <c r="G3423" s="230"/>
      <c r="H3423" s="234">
        <v>3.3079999999999998</v>
      </c>
      <c r="I3423" s="235"/>
      <c r="J3423" s="230"/>
      <c r="K3423" s="230"/>
      <c r="L3423" s="236"/>
      <c r="M3423" s="237"/>
      <c r="N3423" s="238"/>
      <c r="O3423" s="238"/>
      <c r="P3423" s="238"/>
      <c r="Q3423" s="238"/>
      <c r="R3423" s="238"/>
      <c r="S3423" s="238"/>
      <c r="T3423" s="239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0" t="s">
        <v>268</v>
      </c>
      <c r="AU3423" s="240" t="s">
        <v>93</v>
      </c>
      <c r="AV3423" s="13" t="s">
        <v>93</v>
      </c>
      <c r="AW3423" s="13" t="s">
        <v>34</v>
      </c>
      <c r="AX3423" s="13" t="s">
        <v>82</v>
      </c>
      <c r="AY3423" s="240" t="s">
        <v>224</v>
      </c>
    </row>
    <row r="3424" s="2" customFormat="1" ht="55.5" customHeight="1">
      <c r="A3424" s="41"/>
      <c r="B3424" s="42"/>
      <c r="C3424" s="216" t="s">
        <v>3313</v>
      </c>
      <c r="D3424" s="216" t="s">
        <v>227</v>
      </c>
      <c r="E3424" s="217" t="s">
        <v>3314</v>
      </c>
      <c r="F3424" s="218" t="s">
        <v>3315</v>
      </c>
      <c r="G3424" s="219" t="s">
        <v>471</v>
      </c>
      <c r="H3424" s="220">
        <v>3.1499999999999999</v>
      </c>
      <c r="I3424" s="221"/>
      <c r="J3424" s="222">
        <f>ROUND(I3424*H3424,2)</f>
        <v>0</v>
      </c>
      <c r="K3424" s="218" t="s">
        <v>312</v>
      </c>
      <c r="L3424" s="47"/>
      <c r="M3424" s="223" t="s">
        <v>19</v>
      </c>
      <c r="N3424" s="224" t="s">
        <v>46</v>
      </c>
      <c r="O3424" s="87"/>
      <c r="P3424" s="225">
        <f>O3424*H3424</f>
        <v>0</v>
      </c>
      <c r="Q3424" s="225">
        <v>0.02793</v>
      </c>
      <c r="R3424" s="225">
        <f>Q3424*H3424</f>
        <v>0.087979500000000002</v>
      </c>
      <c r="S3424" s="225">
        <v>0</v>
      </c>
      <c r="T3424" s="226">
        <f>S3424*H3424</f>
        <v>0</v>
      </c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R3424" s="227" t="s">
        <v>544</v>
      </c>
      <c r="AT3424" s="227" t="s">
        <v>227</v>
      </c>
      <c r="AU3424" s="227" t="s">
        <v>93</v>
      </c>
      <c r="AY3424" s="20" t="s">
        <v>224</v>
      </c>
      <c r="BE3424" s="228">
        <f>IF(N3424="základní",J3424,0)</f>
        <v>0</v>
      </c>
      <c r="BF3424" s="228">
        <f>IF(N3424="snížená",J3424,0)</f>
        <v>0</v>
      </c>
      <c r="BG3424" s="228">
        <f>IF(N3424="zákl. přenesená",J3424,0)</f>
        <v>0</v>
      </c>
      <c r="BH3424" s="228">
        <f>IF(N3424="sníž. přenesená",J3424,0)</f>
        <v>0</v>
      </c>
      <c r="BI3424" s="228">
        <f>IF(N3424="nulová",J3424,0)</f>
        <v>0</v>
      </c>
      <c r="BJ3424" s="20" t="s">
        <v>93</v>
      </c>
      <c r="BK3424" s="228">
        <f>ROUND(I3424*H3424,2)</f>
        <v>0</v>
      </c>
      <c r="BL3424" s="20" t="s">
        <v>544</v>
      </c>
      <c r="BM3424" s="227" t="s">
        <v>3316</v>
      </c>
    </row>
    <row r="3425" s="2" customFormat="1">
      <c r="A3425" s="41"/>
      <c r="B3425" s="42"/>
      <c r="C3425" s="43"/>
      <c r="D3425" s="267" t="s">
        <v>314</v>
      </c>
      <c r="E3425" s="43"/>
      <c r="F3425" s="268" t="s">
        <v>3317</v>
      </c>
      <c r="G3425" s="43"/>
      <c r="H3425" s="43"/>
      <c r="I3425" s="269"/>
      <c r="J3425" s="43"/>
      <c r="K3425" s="43"/>
      <c r="L3425" s="47"/>
      <c r="M3425" s="270"/>
      <c r="N3425" s="271"/>
      <c r="O3425" s="87"/>
      <c r="P3425" s="87"/>
      <c r="Q3425" s="87"/>
      <c r="R3425" s="87"/>
      <c r="S3425" s="87"/>
      <c r="T3425" s="88"/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T3425" s="20" t="s">
        <v>314</v>
      </c>
      <c r="AU3425" s="20" t="s">
        <v>93</v>
      </c>
    </row>
    <row r="3426" s="14" customFormat="1">
      <c r="A3426" s="14"/>
      <c r="B3426" s="246"/>
      <c r="C3426" s="247"/>
      <c r="D3426" s="231" t="s">
        <v>268</v>
      </c>
      <c r="E3426" s="248" t="s">
        <v>19</v>
      </c>
      <c r="F3426" s="249" t="s">
        <v>3318</v>
      </c>
      <c r="G3426" s="247"/>
      <c r="H3426" s="248" t="s">
        <v>19</v>
      </c>
      <c r="I3426" s="250"/>
      <c r="J3426" s="247"/>
      <c r="K3426" s="247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268</v>
      </c>
      <c r="AU3426" s="255" t="s">
        <v>93</v>
      </c>
      <c r="AV3426" s="14" t="s">
        <v>82</v>
      </c>
      <c r="AW3426" s="14" t="s">
        <v>34</v>
      </c>
      <c r="AX3426" s="14" t="s">
        <v>74</v>
      </c>
      <c r="AY3426" s="255" t="s">
        <v>224</v>
      </c>
    </row>
    <row r="3427" s="13" customFormat="1">
      <c r="A3427" s="13"/>
      <c r="B3427" s="229"/>
      <c r="C3427" s="230"/>
      <c r="D3427" s="231" t="s">
        <v>268</v>
      </c>
      <c r="E3427" s="232" t="s">
        <v>19</v>
      </c>
      <c r="F3427" s="233" t="s">
        <v>3294</v>
      </c>
      <c r="G3427" s="230"/>
      <c r="H3427" s="234">
        <v>3.1499999999999999</v>
      </c>
      <c r="I3427" s="235"/>
      <c r="J3427" s="230"/>
      <c r="K3427" s="230"/>
      <c r="L3427" s="236"/>
      <c r="M3427" s="237"/>
      <c r="N3427" s="238"/>
      <c r="O3427" s="238"/>
      <c r="P3427" s="238"/>
      <c r="Q3427" s="238"/>
      <c r="R3427" s="238"/>
      <c r="S3427" s="238"/>
      <c r="T3427" s="239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0" t="s">
        <v>268</v>
      </c>
      <c r="AU3427" s="240" t="s">
        <v>93</v>
      </c>
      <c r="AV3427" s="13" t="s">
        <v>93</v>
      </c>
      <c r="AW3427" s="13" t="s">
        <v>34</v>
      </c>
      <c r="AX3427" s="13" t="s">
        <v>82</v>
      </c>
      <c r="AY3427" s="240" t="s">
        <v>224</v>
      </c>
    </row>
    <row r="3428" s="2" customFormat="1" ht="44.25" customHeight="1">
      <c r="A3428" s="41"/>
      <c r="B3428" s="42"/>
      <c r="C3428" s="216" t="s">
        <v>3319</v>
      </c>
      <c r="D3428" s="216" t="s">
        <v>227</v>
      </c>
      <c r="E3428" s="217" t="s">
        <v>3320</v>
      </c>
      <c r="F3428" s="218" t="s">
        <v>3321</v>
      </c>
      <c r="G3428" s="219" t="s">
        <v>266</v>
      </c>
      <c r="H3428" s="220">
        <v>3.7799999999999998</v>
      </c>
      <c r="I3428" s="221"/>
      <c r="J3428" s="222">
        <f>ROUND(I3428*H3428,2)</f>
        <v>0</v>
      </c>
      <c r="K3428" s="218" t="s">
        <v>312</v>
      </c>
      <c r="L3428" s="47"/>
      <c r="M3428" s="223" t="s">
        <v>19</v>
      </c>
      <c r="N3428" s="224" t="s">
        <v>46</v>
      </c>
      <c r="O3428" s="87"/>
      <c r="P3428" s="225">
        <f>O3428*H3428</f>
        <v>0</v>
      </c>
      <c r="Q3428" s="225">
        <v>0.026429999999999999</v>
      </c>
      <c r="R3428" s="225">
        <f>Q3428*H3428</f>
        <v>0.099905399999999991</v>
      </c>
      <c r="S3428" s="225">
        <v>0</v>
      </c>
      <c r="T3428" s="226">
        <f>S3428*H3428</f>
        <v>0</v>
      </c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R3428" s="227" t="s">
        <v>544</v>
      </c>
      <c r="AT3428" s="227" t="s">
        <v>227</v>
      </c>
      <c r="AU3428" s="227" t="s">
        <v>93</v>
      </c>
      <c r="AY3428" s="20" t="s">
        <v>224</v>
      </c>
      <c r="BE3428" s="228">
        <f>IF(N3428="základní",J3428,0)</f>
        <v>0</v>
      </c>
      <c r="BF3428" s="228">
        <f>IF(N3428="snížená",J3428,0)</f>
        <v>0</v>
      </c>
      <c r="BG3428" s="228">
        <f>IF(N3428="zákl. přenesená",J3428,0)</f>
        <v>0</v>
      </c>
      <c r="BH3428" s="228">
        <f>IF(N3428="sníž. přenesená",J3428,0)</f>
        <v>0</v>
      </c>
      <c r="BI3428" s="228">
        <f>IF(N3428="nulová",J3428,0)</f>
        <v>0</v>
      </c>
      <c r="BJ3428" s="20" t="s">
        <v>93</v>
      </c>
      <c r="BK3428" s="228">
        <f>ROUND(I3428*H3428,2)</f>
        <v>0</v>
      </c>
      <c r="BL3428" s="20" t="s">
        <v>544</v>
      </c>
      <c r="BM3428" s="227" t="s">
        <v>3322</v>
      </c>
    </row>
    <row r="3429" s="2" customFormat="1">
      <c r="A3429" s="41"/>
      <c r="B3429" s="42"/>
      <c r="C3429" s="43"/>
      <c r="D3429" s="267" t="s">
        <v>314</v>
      </c>
      <c r="E3429" s="43"/>
      <c r="F3429" s="268" t="s">
        <v>3323</v>
      </c>
      <c r="G3429" s="43"/>
      <c r="H3429" s="43"/>
      <c r="I3429" s="269"/>
      <c r="J3429" s="43"/>
      <c r="K3429" s="43"/>
      <c r="L3429" s="47"/>
      <c r="M3429" s="270"/>
      <c r="N3429" s="271"/>
      <c r="O3429" s="87"/>
      <c r="P3429" s="87"/>
      <c r="Q3429" s="87"/>
      <c r="R3429" s="87"/>
      <c r="S3429" s="87"/>
      <c r="T3429" s="88"/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T3429" s="20" t="s">
        <v>314</v>
      </c>
      <c r="AU3429" s="20" t="s">
        <v>93</v>
      </c>
    </row>
    <row r="3430" s="14" customFormat="1">
      <c r="A3430" s="14"/>
      <c r="B3430" s="246"/>
      <c r="C3430" s="247"/>
      <c r="D3430" s="231" t="s">
        <v>268</v>
      </c>
      <c r="E3430" s="248" t="s">
        <v>19</v>
      </c>
      <c r="F3430" s="249" t="s">
        <v>3324</v>
      </c>
      <c r="G3430" s="247"/>
      <c r="H3430" s="248" t="s">
        <v>19</v>
      </c>
      <c r="I3430" s="250"/>
      <c r="J3430" s="247"/>
      <c r="K3430" s="247"/>
      <c r="L3430" s="251"/>
      <c r="M3430" s="252"/>
      <c r="N3430" s="253"/>
      <c r="O3430" s="253"/>
      <c r="P3430" s="253"/>
      <c r="Q3430" s="253"/>
      <c r="R3430" s="253"/>
      <c r="S3430" s="253"/>
      <c r="T3430" s="25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5" t="s">
        <v>268</v>
      </c>
      <c r="AU3430" s="255" t="s">
        <v>93</v>
      </c>
      <c r="AV3430" s="14" t="s">
        <v>82</v>
      </c>
      <c r="AW3430" s="14" t="s">
        <v>34</v>
      </c>
      <c r="AX3430" s="14" t="s">
        <v>74</v>
      </c>
      <c r="AY3430" s="255" t="s">
        <v>224</v>
      </c>
    </row>
    <row r="3431" s="13" customFormat="1">
      <c r="A3431" s="13"/>
      <c r="B3431" s="229"/>
      <c r="C3431" s="230"/>
      <c r="D3431" s="231" t="s">
        <v>268</v>
      </c>
      <c r="E3431" s="232" t="s">
        <v>19</v>
      </c>
      <c r="F3431" s="233" t="s">
        <v>3325</v>
      </c>
      <c r="G3431" s="230"/>
      <c r="H3431" s="234">
        <v>3.7799999999999998</v>
      </c>
      <c r="I3431" s="235"/>
      <c r="J3431" s="230"/>
      <c r="K3431" s="230"/>
      <c r="L3431" s="236"/>
      <c r="M3431" s="237"/>
      <c r="N3431" s="238"/>
      <c r="O3431" s="238"/>
      <c r="P3431" s="238"/>
      <c r="Q3431" s="238"/>
      <c r="R3431" s="238"/>
      <c r="S3431" s="238"/>
      <c r="T3431" s="239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0" t="s">
        <v>268</v>
      </c>
      <c r="AU3431" s="240" t="s">
        <v>93</v>
      </c>
      <c r="AV3431" s="13" t="s">
        <v>93</v>
      </c>
      <c r="AW3431" s="13" t="s">
        <v>34</v>
      </c>
      <c r="AX3431" s="13" t="s">
        <v>82</v>
      </c>
      <c r="AY3431" s="240" t="s">
        <v>224</v>
      </c>
    </row>
    <row r="3432" s="2" customFormat="1" ht="76.35" customHeight="1">
      <c r="A3432" s="41"/>
      <c r="B3432" s="42"/>
      <c r="C3432" s="216" t="s">
        <v>3326</v>
      </c>
      <c r="D3432" s="216" t="s">
        <v>227</v>
      </c>
      <c r="E3432" s="217" t="s">
        <v>3327</v>
      </c>
      <c r="F3432" s="218" t="s">
        <v>3328</v>
      </c>
      <c r="G3432" s="219" t="s">
        <v>371</v>
      </c>
      <c r="H3432" s="220">
        <v>74.628</v>
      </c>
      <c r="I3432" s="221"/>
      <c r="J3432" s="222">
        <f>ROUND(I3432*H3432,2)</f>
        <v>0</v>
      </c>
      <c r="K3432" s="218" t="s">
        <v>312</v>
      </c>
      <c r="L3432" s="47"/>
      <c r="M3432" s="223" t="s">
        <v>19</v>
      </c>
      <c r="N3432" s="224" t="s">
        <v>46</v>
      </c>
      <c r="O3432" s="87"/>
      <c r="P3432" s="225">
        <f>O3432*H3432</f>
        <v>0</v>
      </c>
      <c r="Q3432" s="225">
        <v>0</v>
      </c>
      <c r="R3432" s="225">
        <f>Q3432*H3432</f>
        <v>0</v>
      </c>
      <c r="S3432" s="225">
        <v>0</v>
      </c>
      <c r="T3432" s="226">
        <f>S3432*H3432</f>
        <v>0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27" t="s">
        <v>544</v>
      </c>
      <c r="AT3432" s="227" t="s">
        <v>227</v>
      </c>
      <c r="AU3432" s="227" t="s">
        <v>93</v>
      </c>
      <c r="AY3432" s="20" t="s">
        <v>224</v>
      </c>
      <c r="BE3432" s="228">
        <f>IF(N3432="základní",J3432,0)</f>
        <v>0</v>
      </c>
      <c r="BF3432" s="228">
        <f>IF(N3432="snížená",J3432,0)</f>
        <v>0</v>
      </c>
      <c r="BG3432" s="228">
        <f>IF(N3432="zákl. přenesená",J3432,0)</f>
        <v>0</v>
      </c>
      <c r="BH3432" s="228">
        <f>IF(N3432="sníž. přenesená",J3432,0)</f>
        <v>0</v>
      </c>
      <c r="BI3432" s="228">
        <f>IF(N3432="nulová",J3432,0)</f>
        <v>0</v>
      </c>
      <c r="BJ3432" s="20" t="s">
        <v>93</v>
      </c>
      <c r="BK3432" s="228">
        <f>ROUND(I3432*H3432,2)</f>
        <v>0</v>
      </c>
      <c r="BL3432" s="20" t="s">
        <v>544</v>
      </c>
      <c r="BM3432" s="227" t="s">
        <v>3329</v>
      </c>
    </row>
    <row r="3433" s="2" customFormat="1">
      <c r="A3433" s="41"/>
      <c r="B3433" s="42"/>
      <c r="C3433" s="43"/>
      <c r="D3433" s="267" t="s">
        <v>314</v>
      </c>
      <c r="E3433" s="43"/>
      <c r="F3433" s="268" t="s">
        <v>3330</v>
      </c>
      <c r="G3433" s="43"/>
      <c r="H3433" s="43"/>
      <c r="I3433" s="269"/>
      <c r="J3433" s="43"/>
      <c r="K3433" s="43"/>
      <c r="L3433" s="47"/>
      <c r="M3433" s="270"/>
      <c r="N3433" s="271"/>
      <c r="O3433" s="87"/>
      <c r="P3433" s="87"/>
      <c r="Q3433" s="87"/>
      <c r="R3433" s="87"/>
      <c r="S3433" s="87"/>
      <c r="T3433" s="88"/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T3433" s="20" t="s">
        <v>314</v>
      </c>
      <c r="AU3433" s="20" t="s">
        <v>93</v>
      </c>
    </row>
    <row r="3434" s="12" customFormat="1" ht="22.8" customHeight="1">
      <c r="A3434" s="12"/>
      <c r="B3434" s="200"/>
      <c r="C3434" s="201"/>
      <c r="D3434" s="202" t="s">
        <v>73</v>
      </c>
      <c r="E3434" s="214" t="s">
        <v>3331</v>
      </c>
      <c r="F3434" s="214" t="s">
        <v>3332</v>
      </c>
      <c r="G3434" s="201"/>
      <c r="H3434" s="201"/>
      <c r="I3434" s="204"/>
      <c r="J3434" s="215">
        <f>BK3434</f>
        <v>0</v>
      </c>
      <c r="K3434" s="201"/>
      <c r="L3434" s="206"/>
      <c r="M3434" s="207"/>
      <c r="N3434" s="208"/>
      <c r="O3434" s="208"/>
      <c r="P3434" s="209">
        <f>SUM(P3435:P3520)</f>
        <v>0</v>
      </c>
      <c r="Q3434" s="208"/>
      <c r="R3434" s="209">
        <f>SUM(R3435:R3520)</f>
        <v>3.6013506</v>
      </c>
      <c r="S3434" s="208"/>
      <c r="T3434" s="210">
        <f>SUM(T3435:T3520)</f>
        <v>0</v>
      </c>
      <c r="U3434" s="12"/>
      <c r="V3434" s="12"/>
      <c r="W3434" s="12"/>
      <c r="X3434" s="12"/>
      <c r="Y3434" s="12"/>
      <c r="Z3434" s="12"/>
      <c r="AA3434" s="12"/>
      <c r="AB3434" s="12"/>
      <c r="AC3434" s="12"/>
      <c r="AD3434" s="12"/>
      <c r="AE3434" s="12"/>
      <c r="AR3434" s="211" t="s">
        <v>93</v>
      </c>
      <c r="AT3434" s="212" t="s">
        <v>73</v>
      </c>
      <c r="AU3434" s="212" t="s">
        <v>82</v>
      </c>
      <c r="AY3434" s="211" t="s">
        <v>224</v>
      </c>
      <c r="BK3434" s="213">
        <f>SUM(BK3435:BK3520)</f>
        <v>0</v>
      </c>
    </row>
    <row r="3435" s="2" customFormat="1" ht="37.8" customHeight="1">
      <c r="A3435" s="41"/>
      <c r="B3435" s="42"/>
      <c r="C3435" s="216" t="s">
        <v>3333</v>
      </c>
      <c r="D3435" s="216" t="s">
        <v>227</v>
      </c>
      <c r="E3435" s="217" t="s">
        <v>3334</v>
      </c>
      <c r="F3435" s="218" t="s">
        <v>3335</v>
      </c>
      <c r="G3435" s="219" t="s">
        <v>471</v>
      </c>
      <c r="H3435" s="220">
        <v>263.80000000000001</v>
      </c>
      <c r="I3435" s="221"/>
      <c r="J3435" s="222">
        <f>ROUND(I3435*H3435,2)</f>
        <v>0</v>
      </c>
      <c r="K3435" s="218" t="s">
        <v>19</v>
      </c>
      <c r="L3435" s="47"/>
      <c r="M3435" s="223" t="s">
        <v>19</v>
      </c>
      <c r="N3435" s="224" t="s">
        <v>46</v>
      </c>
      <c r="O3435" s="87"/>
      <c r="P3435" s="225">
        <f>O3435*H3435</f>
        <v>0</v>
      </c>
      <c r="Q3435" s="225">
        <v>0</v>
      </c>
      <c r="R3435" s="225">
        <f>Q3435*H3435</f>
        <v>0</v>
      </c>
      <c r="S3435" s="225">
        <v>0</v>
      </c>
      <c r="T3435" s="226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27" t="s">
        <v>544</v>
      </c>
      <c r="AT3435" s="227" t="s">
        <v>227</v>
      </c>
      <c r="AU3435" s="227" t="s">
        <v>93</v>
      </c>
      <c r="AY3435" s="20" t="s">
        <v>224</v>
      </c>
      <c r="BE3435" s="228">
        <f>IF(N3435="základní",J3435,0)</f>
        <v>0</v>
      </c>
      <c r="BF3435" s="228">
        <f>IF(N3435="snížená",J3435,0)</f>
        <v>0</v>
      </c>
      <c r="BG3435" s="228">
        <f>IF(N3435="zákl. přenesená",J3435,0)</f>
        <v>0</v>
      </c>
      <c r="BH3435" s="228">
        <f>IF(N3435="sníž. přenesená",J3435,0)</f>
        <v>0</v>
      </c>
      <c r="BI3435" s="228">
        <f>IF(N3435="nulová",J3435,0)</f>
        <v>0</v>
      </c>
      <c r="BJ3435" s="20" t="s">
        <v>93</v>
      </c>
      <c r="BK3435" s="228">
        <f>ROUND(I3435*H3435,2)</f>
        <v>0</v>
      </c>
      <c r="BL3435" s="20" t="s">
        <v>544</v>
      </c>
      <c r="BM3435" s="227" t="s">
        <v>3336</v>
      </c>
    </row>
    <row r="3436" s="2" customFormat="1" ht="37.8" customHeight="1">
      <c r="A3436" s="41"/>
      <c r="B3436" s="42"/>
      <c r="C3436" s="216" t="s">
        <v>3337</v>
      </c>
      <c r="D3436" s="216" t="s">
        <v>227</v>
      </c>
      <c r="E3436" s="217" t="s">
        <v>3338</v>
      </c>
      <c r="F3436" s="218" t="s">
        <v>3339</v>
      </c>
      <c r="G3436" s="219" t="s">
        <v>471</v>
      </c>
      <c r="H3436" s="220">
        <v>845</v>
      </c>
      <c r="I3436" s="221"/>
      <c r="J3436" s="222">
        <f>ROUND(I3436*H3436,2)</f>
        <v>0</v>
      </c>
      <c r="K3436" s="218" t="s">
        <v>19</v>
      </c>
      <c r="L3436" s="47"/>
      <c r="M3436" s="223" t="s">
        <v>19</v>
      </c>
      <c r="N3436" s="224" t="s">
        <v>46</v>
      </c>
      <c r="O3436" s="87"/>
      <c r="P3436" s="225">
        <f>O3436*H3436</f>
        <v>0</v>
      </c>
      <c r="Q3436" s="225">
        <v>0</v>
      </c>
      <c r="R3436" s="225">
        <f>Q3436*H3436</f>
        <v>0</v>
      </c>
      <c r="S3436" s="225">
        <v>0</v>
      </c>
      <c r="T3436" s="226">
        <f>S3436*H3436</f>
        <v>0</v>
      </c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R3436" s="227" t="s">
        <v>544</v>
      </c>
      <c r="AT3436" s="227" t="s">
        <v>227</v>
      </c>
      <c r="AU3436" s="227" t="s">
        <v>93</v>
      </c>
      <c r="AY3436" s="20" t="s">
        <v>224</v>
      </c>
      <c r="BE3436" s="228">
        <f>IF(N3436="základní",J3436,0)</f>
        <v>0</v>
      </c>
      <c r="BF3436" s="228">
        <f>IF(N3436="snížená",J3436,0)</f>
        <v>0</v>
      </c>
      <c r="BG3436" s="228">
        <f>IF(N3436="zákl. přenesená",J3436,0)</f>
        <v>0</v>
      </c>
      <c r="BH3436" s="228">
        <f>IF(N3436="sníž. přenesená",J3436,0)</f>
        <v>0</v>
      </c>
      <c r="BI3436" s="228">
        <f>IF(N3436="nulová",J3436,0)</f>
        <v>0</v>
      </c>
      <c r="BJ3436" s="20" t="s">
        <v>93</v>
      </c>
      <c r="BK3436" s="228">
        <f>ROUND(I3436*H3436,2)</f>
        <v>0</v>
      </c>
      <c r="BL3436" s="20" t="s">
        <v>544</v>
      </c>
      <c r="BM3436" s="227" t="s">
        <v>3340</v>
      </c>
    </row>
    <row r="3437" s="2" customFormat="1" ht="37.8" customHeight="1">
      <c r="A3437" s="41"/>
      <c r="B3437" s="42"/>
      <c r="C3437" s="216" t="s">
        <v>3341</v>
      </c>
      <c r="D3437" s="216" t="s">
        <v>227</v>
      </c>
      <c r="E3437" s="217" t="s">
        <v>3342</v>
      </c>
      <c r="F3437" s="218" t="s">
        <v>3343</v>
      </c>
      <c r="G3437" s="219" t="s">
        <v>471</v>
      </c>
      <c r="H3437" s="220">
        <v>64.5</v>
      </c>
      <c r="I3437" s="221"/>
      <c r="J3437" s="222">
        <f>ROUND(I3437*H3437,2)</f>
        <v>0</v>
      </c>
      <c r="K3437" s="218" t="s">
        <v>19</v>
      </c>
      <c r="L3437" s="47"/>
      <c r="M3437" s="223" t="s">
        <v>19</v>
      </c>
      <c r="N3437" s="224" t="s">
        <v>46</v>
      </c>
      <c r="O3437" s="87"/>
      <c r="P3437" s="225">
        <f>O3437*H3437</f>
        <v>0</v>
      </c>
      <c r="Q3437" s="225">
        <v>0</v>
      </c>
      <c r="R3437" s="225">
        <f>Q3437*H3437</f>
        <v>0</v>
      </c>
      <c r="S3437" s="225">
        <v>0</v>
      </c>
      <c r="T3437" s="226">
        <f>S3437*H3437</f>
        <v>0</v>
      </c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R3437" s="227" t="s">
        <v>544</v>
      </c>
      <c r="AT3437" s="227" t="s">
        <v>227</v>
      </c>
      <c r="AU3437" s="227" t="s">
        <v>93</v>
      </c>
      <c r="AY3437" s="20" t="s">
        <v>224</v>
      </c>
      <c r="BE3437" s="228">
        <f>IF(N3437="základní",J3437,0)</f>
        <v>0</v>
      </c>
      <c r="BF3437" s="228">
        <f>IF(N3437="snížená",J3437,0)</f>
        <v>0</v>
      </c>
      <c r="BG3437" s="228">
        <f>IF(N3437="zákl. přenesená",J3437,0)</f>
        <v>0</v>
      </c>
      <c r="BH3437" s="228">
        <f>IF(N3437="sníž. přenesená",J3437,0)</f>
        <v>0</v>
      </c>
      <c r="BI3437" s="228">
        <f>IF(N3437="nulová",J3437,0)</f>
        <v>0</v>
      </c>
      <c r="BJ3437" s="20" t="s">
        <v>93</v>
      </c>
      <c r="BK3437" s="228">
        <f>ROUND(I3437*H3437,2)</f>
        <v>0</v>
      </c>
      <c r="BL3437" s="20" t="s">
        <v>544</v>
      </c>
      <c r="BM3437" s="227" t="s">
        <v>3344</v>
      </c>
    </row>
    <row r="3438" s="2" customFormat="1" ht="33" customHeight="1">
      <c r="A3438" s="41"/>
      <c r="B3438" s="42"/>
      <c r="C3438" s="216" t="s">
        <v>3345</v>
      </c>
      <c r="D3438" s="216" t="s">
        <v>227</v>
      </c>
      <c r="E3438" s="217" t="s">
        <v>3346</v>
      </c>
      <c r="F3438" s="218" t="s">
        <v>3347</v>
      </c>
      <c r="G3438" s="219" t="s">
        <v>471</v>
      </c>
      <c r="H3438" s="220">
        <v>160.09999999999999</v>
      </c>
      <c r="I3438" s="221"/>
      <c r="J3438" s="222">
        <f>ROUND(I3438*H3438,2)</f>
        <v>0</v>
      </c>
      <c r="K3438" s="218" t="s">
        <v>19</v>
      </c>
      <c r="L3438" s="47"/>
      <c r="M3438" s="223" t="s">
        <v>19</v>
      </c>
      <c r="N3438" s="224" t="s">
        <v>46</v>
      </c>
      <c r="O3438" s="87"/>
      <c r="P3438" s="225">
        <f>O3438*H3438</f>
        <v>0</v>
      </c>
      <c r="Q3438" s="225">
        <v>0</v>
      </c>
      <c r="R3438" s="225">
        <f>Q3438*H3438</f>
        <v>0</v>
      </c>
      <c r="S3438" s="225">
        <v>0</v>
      </c>
      <c r="T3438" s="226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27" t="s">
        <v>544</v>
      </c>
      <c r="AT3438" s="227" t="s">
        <v>227</v>
      </c>
      <c r="AU3438" s="227" t="s">
        <v>93</v>
      </c>
      <c r="AY3438" s="20" t="s">
        <v>224</v>
      </c>
      <c r="BE3438" s="228">
        <f>IF(N3438="základní",J3438,0)</f>
        <v>0</v>
      </c>
      <c r="BF3438" s="228">
        <f>IF(N3438="snížená",J3438,0)</f>
        <v>0</v>
      </c>
      <c r="BG3438" s="228">
        <f>IF(N3438="zákl. přenesená",J3438,0)</f>
        <v>0</v>
      </c>
      <c r="BH3438" s="228">
        <f>IF(N3438="sníž. přenesená",J3438,0)</f>
        <v>0</v>
      </c>
      <c r="BI3438" s="228">
        <f>IF(N3438="nulová",J3438,0)</f>
        <v>0</v>
      </c>
      <c r="BJ3438" s="20" t="s">
        <v>93</v>
      </c>
      <c r="BK3438" s="228">
        <f>ROUND(I3438*H3438,2)</f>
        <v>0</v>
      </c>
      <c r="BL3438" s="20" t="s">
        <v>544</v>
      </c>
      <c r="BM3438" s="227" t="s">
        <v>3348</v>
      </c>
    </row>
    <row r="3439" s="2" customFormat="1" ht="37.8" customHeight="1">
      <c r="A3439" s="41"/>
      <c r="B3439" s="42"/>
      <c r="C3439" s="216" t="s">
        <v>3349</v>
      </c>
      <c r="D3439" s="216" t="s">
        <v>227</v>
      </c>
      <c r="E3439" s="217" t="s">
        <v>3350</v>
      </c>
      <c r="F3439" s="218" t="s">
        <v>3351</v>
      </c>
      <c r="G3439" s="219" t="s">
        <v>471</v>
      </c>
      <c r="H3439" s="220">
        <v>185.59999999999999</v>
      </c>
      <c r="I3439" s="221"/>
      <c r="J3439" s="222">
        <f>ROUND(I3439*H3439,2)</f>
        <v>0</v>
      </c>
      <c r="K3439" s="218" t="s">
        <v>19</v>
      </c>
      <c r="L3439" s="47"/>
      <c r="M3439" s="223" t="s">
        <v>19</v>
      </c>
      <c r="N3439" s="224" t="s">
        <v>46</v>
      </c>
      <c r="O3439" s="87"/>
      <c r="P3439" s="225">
        <f>O3439*H3439</f>
        <v>0</v>
      </c>
      <c r="Q3439" s="225">
        <v>0</v>
      </c>
      <c r="R3439" s="225">
        <f>Q3439*H3439</f>
        <v>0</v>
      </c>
      <c r="S3439" s="225">
        <v>0</v>
      </c>
      <c r="T3439" s="226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7" t="s">
        <v>544</v>
      </c>
      <c r="AT3439" s="227" t="s">
        <v>227</v>
      </c>
      <c r="AU3439" s="227" t="s">
        <v>93</v>
      </c>
      <c r="AY3439" s="20" t="s">
        <v>224</v>
      </c>
      <c r="BE3439" s="228">
        <f>IF(N3439="základní",J3439,0)</f>
        <v>0</v>
      </c>
      <c r="BF3439" s="228">
        <f>IF(N3439="snížená",J3439,0)</f>
        <v>0</v>
      </c>
      <c r="BG3439" s="228">
        <f>IF(N3439="zákl. přenesená",J3439,0)</f>
        <v>0</v>
      </c>
      <c r="BH3439" s="228">
        <f>IF(N3439="sníž. přenesená",J3439,0)</f>
        <v>0</v>
      </c>
      <c r="BI3439" s="228">
        <f>IF(N3439="nulová",J3439,0)</f>
        <v>0</v>
      </c>
      <c r="BJ3439" s="20" t="s">
        <v>93</v>
      </c>
      <c r="BK3439" s="228">
        <f>ROUND(I3439*H3439,2)</f>
        <v>0</v>
      </c>
      <c r="BL3439" s="20" t="s">
        <v>544</v>
      </c>
      <c r="BM3439" s="227" t="s">
        <v>3352</v>
      </c>
    </row>
    <row r="3440" s="2" customFormat="1" ht="37.8" customHeight="1">
      <c r="A3440" s="41"/>
      <c r="B3440" s="42"/>
      <c r="C3440" s="216" t="s">
        <v>3353</v>
      </c>
      <c r="D3440" s="216" t="s">
        <v>227</v>
      </c>
      <c r="E3440" s="217" t="s">
        <v>3354</v>
      </c>
      <c r="F3440" s="218" t="s">
        <v>3355</v>
      </c>
      <c r="G3440" s="219" t="s">
        <v>471</v>
      </c>
      <c r="H3440" s="220">
        <v>190.69999999999999</v>
      </c>
      <c r="I3440" s="221"/>
      <c r="J3440" s="222">
        <f>ROUND(I3440*H3440,2)</f>
        <v>0</v>
      </c>
      <c r="K3440" s="218" t="s">
        <v>19</v>
      </c>
      <c r="L3440" s="47"/>
      <c r="M3440" s="223" t="s">
        <v>19</v>
      </c>
      <c r="N3440" s="224" t="s">
        <v>46</v>
      </c>
      <c r="O3440" s="87"/>
      <c r="P3440" s="225">
        <f>O3440*H3440</f>
        <v>0</v>
      </c>
      <c r="Q3440" s="225">
        <v>0</v>
      </c>
      <c r="R3440" s="225">
        <f>Q3440*H3440</f>
        <v>0</v>
      </c>
      <c r="S3440" s="225">
        <v>0</v>
      </c>
      <c r="T3440" s="226">
        <f>S3440*H3440</f>
        <v>0</v>
      </c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R3440" s="227" t="s">
        <v>544</v>
      </c>
      <c r="AT3440" s="227" t="s">
        <v>227</v>
      </c>
      <c r="AU3440" s="227" t="s">
        <v>93</v>
      </c>
      <c r="AY3440" s="20" t="s">
        <v>224</v>
      </c>
      <c r="BE3440" s="228">
        <f>IF(N3440="základní",J3440,0)</f>
        <v>0</v>
      </c>
      <c r="BF3440" s="228">
        <f>IF(N3440="snížená",J3440,0)</f>
        <v>0</v>
      </c>
      <c r="BG3440" s="228">
        <f>IF(N3440="zákl. přenesená",J3440,0)</f>
        <v>0</v>
      </c>
      <c r="BH3440" s="228">
        <f>IF(N3440="sníž. přenesená",J3440,0)</f>
        <v>0</v>
      </c>
      <c r="BI3440" s="228">
        <f>IF(N3440="nulová",J3440,0)</f>
        <v>0</v>
      </c>
      <c r="BJ3440" s="20" t="s">
        <v>93</v>
      </c>
      <c r="BK3440" s="228">
        <f>ROUND(I3440*H3440,2)</f>
        <v>0</v>
      </c>
      <c r="BL3440" s="20" t="s">
        <v>544</v>
      </c>
      <c r="BM3440" s="227" t="s">
        <v>3356</v>
      </c>
    </row>
    <row r="3441" s="2" customFormat="1" ht="49.05" customHeight="1">
      <c r="A3441" s="41"/>
      <c r="B3441" s="42"/>
      <c r="C3441" s="216" t="s">
        <v>3357</v>
      </c>
      <c r="D3441" s="216" t="s">
        <v>227</v>
      </c>
      <c r="E3441" s="217" t="s">
        <v>3358</v>
      </c>
      <c r="F3441" s="218" t="s">
        <v>3359</v>
      </c>
      <c r="G3441" s="219" t="s">
        <v>266</v>
      </c>
      <c r="H3441" s="220">
        <v>2.8599999999999999</v>
      </c>
      <c r="I3441" s="221"/>
      <c r="J3441" s="222">
        <f>ROUND(I3441*H3441,2)</f>
        <v>0</v>
      </c>
      <c r="K3441" s="218" t="s">
        <v>312</v>
      </c>
      <c r="L3441" s="47"/>
      <c r="M3441" s="223" t="s">
        <v>19</v>
      </c>
      <c r="N3441" s="224" t="s">
        <v>46</v>
      </c>
      <c r="O3441" s="87"/>
      <c r="P3441" s="225">
        <f>O3441*H3441</f>
        <v>0</v>
      </c>
      <c r="Q3441" s="225">
        <v>0.0066</v>
      </c>
      <c r="R3441" s="225">
        <f>Q3441*H3441</f>
        <v>0.018876</v>
      </c>
      <c r="S3441" s="225">
        <v>0</v>
      </c>
      <c r="T3441" s="226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27" t="s">
        <v>544</v>
      </c>
      <c r="AT3441" s="227" t="s">
        <v>227</v>
      </c>
      <c r="AU3441" s="227" t="s">
        <v>93</v>
      </c>
      <c r="AY3441" s="20" t="s">
        <v>224</v>
      </c>
      <c r="BE3441" s="228">
        <f>IF(N3441="základní",J3441,0)</f>
        <v>0</v>
      </c>
      <c r="BF3441" s="228">
        <f>IF(N3441="snížená",J3441,0)</f>
        <v>0</v>
      </c>
      <c r="BG3441" s="228">
        <f>IF(N3441="zákl. přenesená",J3441,0)</f>
        <v>0</v>
      </c>
      <c r="BH3441" s="228">
        <f>IF(N3441="sníž. přenesená",J3441,0)</f>
        <v>0</v>
      </c>
      <c r="BI3441" s="228">
        <f>IF(N3441="nulová",J3441,0)</f>
        <v>0</v>
      </c>
      <c r="BJ3441" s="20" t="s">
        <v>93</v>
      </c>
      <c r="BK3441" s="228">
        <f>ROUND(I3441*H3441,2)</f>
        <v>0</v>
      </c>
      <c r="BL3441" s="20" t="s">
        <v>544</v>
      </c>
      <c r="BM3441" s="227" t="s">
        <v>3360</v>
      </c>
    </row>
    <row r="3442" s="2" customFormat="1">
      <c r="A3442" s="41"/>
      <c r="B3442" s="42"/>
      <c r="C3442" s="43"/>
      <c r="D3442" s="267" t="s">
        <v>314</v>
      </c>
      <c r="E3442" s="43"/>
      <c r="F3442" s="268" t="s">
        <v>3361</v>
      </c>
      <c r="G3442" s="43"/>
      <c r="H3442" s="43"/>
      <c r="I3442" s="269"/>
      <c r="J3442" s="43"/>
      <c r="K3442" s="43"/>
      <c r="L3442" s="47"/>
      <c r="M3442" s="270"/>
      <c r="N3442" s="271"/>
      <c r="O3442" s="87"/>
      <c r="P3442" s="87"/>
      <c r="Q3442" s="87"/>
      <c r="R3442" s="87"/>
      <c r="S3442" s="87"/>
      <c r="T3442" s="88"/>
      <c r="U3442" s="41"/>
      <c r="V3442" s="41"/>
      <c r="W3442" s="41"/>
      <c r="X3442" s="41"/>
      <c r="Y3442" s="41"/>
      <c r="Z3442" s="41"/>
      <c r="AA3442" s="41"/>
      <c r="AB3442" s="41"/>
      <c r="AC3442" s="41"/>
      <c r="AD3442" s="41"/>
      <c r="AE3442" s="41"/>
      <c r="AT3442" s="20" t="s">
        <v>314</v>
      </c>
      <c r="AU3442" s="20" t="s">
        <v>93</v>
      </c>
    </row>
    <row r="3443" s="14" customFormat="1">
      <c r="A3443" s="14"/>
      <c r="B3443" s="246"/>
      <c r="C3443" s="247"/>
      <c r="D3443" s="231" t="s">
        <v>268</v>
      </c>
      <c r="E3443" s="248" t="s">
        <v>19</v>
      </c>
      <c r="F3443" s="249" t="s">
        <v>3362</v>
      </c>
      <c r="G3443" s="247"/>
      <c r="H3443" s="248" t="s">
        <v>19</v>
      </c>
      <c r="I3443" s="250"/>
      <c r="J3443" s="247"/>
      <c r="K3443" s="247"/>
      <c r="L3443" s="251"/>
      <c r="M3443" s="252"/>
      <c r="N3443" s="253"/>
      <c r="O3443" s="253"/>
      <c r="P3443" s="253"/>
      <c r="Q3443" s="253"/>
      <c r="R3443" s="253"/>
      <c r="S3443" s="253"/>
      <c r="T3443" s="25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5" t="s">
        <v>268</v>
      </c>
      <c r="AU3443" s="255" t="s">
        <v>93</v>
      </c>
      <c r="AV3443" s="14" t="s">
        <v>82</v>
      </c>
      <c r="AW3443" s="14" t="s">
        <v>34</v>
      </c>
      <c r="AX3443" s="14" t="s">
        <v>74</v>
      </c>
      <c r="AY3443" s="255" t="s">
        <v>224</v>
      </c>
    </row>
    <row r="3444" s="13" customFormat="1">
      <c r="A3444" s="13"/>
      <c r="B3444" s="229"/>
      <c r="C3444" s="230"/>
      <c r="D3444" s="231" t="s">
        <v>268</v>
      </c>
      <c r="E3444" s="232" t="s">
        <v>19</v>
      </c>
      <c r="F3444" s="233" t="s">
        <v>3363</v>
      </c>
      <c r="G3444" s="230"/>
      <c r="H3444" s="234">
        <v>2.8599999999999999</v>
      </c>
      <c r="I3444" s="235"/>
      <c r="J3444" s="230"/>
      <c r="K3444" s="230"/>
      <c r="L3444" s="236"/>
      <c r="M3444" s="237"/>
      <c r="N3444" s="238"/>
      <c r="O3444" s="238"/>
      <c r="P3444" s="238"/>
      <c r="Q3444" s="238"/>
      <c r="R3444" s="238"/>
      <c r="S3444" s="238"/>
      <c r="T3444" s="239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40" t="s">
        <v>268</v>
      </c>
      <c r="AU3444" s="240" t="s">
        <v>93</v>
      </c>
      <c r="AV3444" s="13" t="s">
        <v>93</v>
      </c>
      <c r="AW3444" s="13" t="s">
        <v>34</v>
      </c>
      <c r="AX3444" s="13" t="s">
        <v>82</v>
      </c>
      <c r="AY3444" s="240" t="s">
        <v>224</v>
      </c>
    </row>
    <row r="3445" s="2" customFormat="1" ht="33" customHeight="1">
      <c r="A3445" s="41"/>
      <c r="B3445" s="42"/>
      <c r="C3445" s="216" t="s">
        <v>3364</v>
      </c>
      <c r="D3445" s="216" t="s">
        <v>227</v>
      </c>
      <c r="E3445" s="217" t="s">
        <v>3365</v>
      </c>
      <c r="F3445" s="218" t="s">
        <v>3366</v>
      </c>
      <c r="G3445" s="219" t="s">
        <v>471</v>
      </c>
      <c r="H3445" s="220">
        <v>163.19999999999999</v>
      </c>
      <c r="I3445" s="221"/>
      <c r="J3445" s="222">
        <f>ROUND(I3445*H3445,2)</f>
        <v>0</v>
      </c>
      <c r="K3445" s="218" t="s">
        <v>312</v>
      </c>
      <c r="L3445" s="47"/>
      <c r="M3445" s="223" t="s">
        <v>19</v>
      </c>
      <c r="N3445" s="224" t="s">
        <v>46</v>
      </c>
      <c r="O3445" s="87"/>
      <c r="P3445" s="225">
        <f>O3445*H3445</f>
        <v>0</v>
      </c>
      <c r="Q3445" s="225">
        <v>0.00197</v>
      </c>
      <c r="R3445" s="225">
        <f>Q3445*H3445</f>
        <v>0.32150399999999996</v>
      </c>
      <c r="S3445" s="225">
        <v>0</v>
      </c>
      <c r="T3445" s="226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7" t="s">
        <v>544</v>
      </c>
      <c r="AT3445" s="227" t="s">
        <v>227</v>
      </c>
      <c r="AU3445" s="227" t="s">
        <v>93</v>
      </c>
      <c r="AY3445" s="20" t="s">
        <v>224</v>
      </c>
      <c r="BE3445" s="228">
        <f>IF(N3445="základní",J3445,0)</f>
        <v>0</v>
      </c>
      <c r="BF3445" s="228">
        <f>IF(N3445="snížená",J3445,0)</f>
        <v>0</v>
      </c>
      <c r="BG3445" s="228">
        <f>IF(N3445="zákl. přenesená",J3445,0)</f>
        <v>0</v>
      </c>
      <c r="BH3445" s="228">
        <f>IF(N3445="sníž. přenesená",J3445,0)</f>
        <v>0</v>
      </c>
      <c r="BI3445" s="228">
        <f>IF(N3445="nulová",J3445,0)</f>
        <v>0</v>
      </c>
      <c r="BJ3445" s="20" t="s">
        <v>93</v>
      </c>
      <c r="BK3445" s="228">
        <f>ROUND(I3445*H3445,2)</f>
        <v>0</v>
      </c>
      <c r="BL3445" s="20" t="s">
        <v>544</v>
      </c>
      <c r="BM3445" s="227" t="s">
        <v>3367</v>
      </c>
    </row>
    <row r="3446" s="2" customFormat="1">
      <c r="A3446" s="41"/>
      <c r="B3446" s="42"/>
      <c r="C3446" s="43"/>
      <c r="D3446" s="267" t="s">
        <v>314</v>
      </c>
      <c r="E3446" s="43"/>
      <c r="F3446" s="268" t="s">
        <v>3368</v>
      </c>
      <c r="G3446" s="43"/>
      <c r="H3446" s="43"/>
      <c r="I3446" s="269"/>
      <c r="J3446" s="43"/>
      <c r="K3446" s="43"/>
      <c r="L3446" s="47"/>
      <c r="M3446" s="270"/>
      <c r="N3446" s="271"/>
      <c r="O3446" s="87"/>
      <c r="P3446" s="87"/>
      <c r="Q3446" s="87"/>
      <c r="R3446" s="87"/>
      <c r="S3446" s="87"/>
      <c r="T3446" s="88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20" t="s">
        <v>314</v>
      </c>
      <c r="AU3446" s="20" t="s">
        <v>93</v>
      </c>
    </row>
    <row r="3447" s="14" customFormat="1">
      <c r="A3447" s="14"/>
      <c r="B3447" s="246"/>
      <c r="C3447" s="247"/>
      <c r="D3447" s="231" t="s">
        <v>268</v>
      </c>
      <c r="E3447" s="248" t="s">
        <v>19</v>
      </c>
      <c r="F3447" s="249" t="s">
        <v>3369</v>
      </c>
      <c r="G3447" s="247"/>
      <c r="H3447" s="248" t="s">
        <v>19</v>
      </c>
      <c r="I3447" s="250"/>
      <c r="J3447" s="247"/>
      <c r="K3447" s="247"/>
      <c r="L3447" s="251"/>
      <c r="M3447" s="252"/>
      <c r="N3447" s="253"/>
      <c r="O3447" s="253"/>
      <c r="P3447" s="253"/>
      <c r="Q3447" s="253"/>
      <c r="R3447" s="253"/>
      <c r="S3447" s="253"/>
      <c r="T3447" s="25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5" t="s">
        <v>268</v>
      </c>
      <c r="AU3447" s="255" t="s">
        <v>93</v>
      </c>
      <c r="AV3447" s="14" t="s">
        <v>82</v>
      </c>
      <c r="AW3447" s="14" t="s">
        <v>34</v>
      </c>
      <c r="AX3447" s="14" t="s">
        <v>74</v>
      </c>
      <c r="AY3447" s="255" t="s">
        <v>224</v>
      </c>
    </row>
    <row r="3448" s="13" customFormat="1">
      <c r="A3448" s="13"/>
      <c r="B3448" s="229"/>
      <c r="C3448" s="230"/>
      <c r="D3448" s="231" t="s">
        <v>268</v>
      </c>
      <c r="E3448" s="232" t="s">
        <v>19</v>
      </c>
      <c r="F3448" s="233" t="s">
        <v>3370</v>
      </c>
      <c r="G3448" s="230"/>
      <c r="H3448" s="234">
        <v>163.19999999999999</v>
      </c>
      <c r="I3448" s="235"/>
      <c r="J3448" s="230"/>
      <c r="K3448" s="230"/>
      <c r="L3448" s="236"/>
      <c r="M3448" s="237"/>
      <c r="N3448" s="238"/>
      <c r="O3448" s="238"/>
      <c r="P3448" s="238"/>
      <c r="Q3448" s="238"/>
      <c r="R3448" s="238"/>
      <c r="S3448" s="238"/>
      <c r="T3448" s="239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40" t="s">
        <v>268</v>
      </c>
      <c r="AU3448" s="240" t="s">
        <v>93</v>
      </c>
      <c r="AV3448" s="13" t="s">
        <v>93</v>
      </c>
      <c r="AW3448" s="13" t="s">
        <v>34</v>
      </c>
      <c r="AX3448" s="13" t="s">
        <v>82</v>
      </c>
      <c r="AY3448" s="240" t="s">
        <v>224</v>
      </c>
    </row>
    <row r="3449" s="2" customFormat="1" ht="33" customHeight="1">
      <c r="A3449" s="41"/>
      <c r="B3449" s="42"/>
      <c r="C3449" s="216" t="s">
        <v>3371</v>
      </c>
      <c r="D3449" s="216" t="s">
        <v>227</v>
      </c>
      <c r="E3449" s="217" t="s">
        <v>3372</v>
      </c>
      <c r="F3449" s="218" t="s">
        <v>3373</v>
      </c>
      <c r="G3449" s="219" t="s">
        <v>471</v>
      </c>
      <c r="H3449" s="220">
        <v>158.30000000000001</v>
      </c>
      <c r="I3449" s="221"/>
      <c r="J3449" s="222">
        <f>ROUND(I3449*H3449,2)</f>
        <v>0</v>
      </c>
      <c r="K3449" s="218" t="s">
        <v>312</v>
      </c>
      <c r="L3449" s="47"/>
      <c r="M3449" s="223" t="s">
        <v>19</v>
      </c>
      <c r="N3449" s="224" t="s">
        <v>46</v>
      </c>
      <c r="O3449" s="87"/>
      <c r="P3449" s="225">
        <f>O3449*H3449</f>
        <v>0</v>
      </c>
      <c r="Q3449" s="225">
        <v>0.0028700000000000002</v>
      </c>
      <c r="R3449" s="225">
        <f>Q3449*H3449</f>
        <v>0.45432100000000003</v>
      </c>
      <c r="S3449" s="225">
        <v>0</v>
      </c>
      <c r="T3449" s="226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7" t="s">
        <v>544</v>
      </c>
      <c r="AT3449" s="227" t="s">
        <v>227</v>
      </c>
      <c r="AU3449" s="227" t="s">
        <v>93</v>
      </c>
      <c r="AY3449" s="20" t="s">
        <v>224</v>
      </c>
      <c r="BE3449" s="228">
        <f>IF(N3449="základní",J3449,0)</f>
        <v>0</v>
      </c>
      <c r="BF3449" s="228">
        <f>IF(N3449="snížená",J3449,0)</f>
        <v>0</v>
      </c>
      <c r="BG3449" s="228">
        <f>IF(N3449="zákl. přenesená",J3449,0)</f>
        <v>0</v>
      </c>
      <c r="BH3449" s="228">
        <f>IF(N3449="sníž. přenesená",J3449,0)</f>
        <v>0</v>
      </c>
      <c r="BI3449" s="228">
        <f>IF(N3449="nulová",J3449,0)</f>
        <v>0</v>
      </c>
      <c r="BJ3449" s="20" t="s">
        <v>93</v>
      </c>
      <c r="BK3449" s="228">
        <f>ROUND(I3449*H3449,2)</f>
        <v>0</v>
      </c>
      <c r="BL3449" s="20" t="s">
        <v>544</v>
      </c>
      <c r="BM3449" s="227" t="s">
        <v>3374</v>
      </c>
    </row>
    <row r="3450" s="2" customFormat="1">
      <c r="A3450" s="41"/>
      <c r="B3450" s="42"/>
      <c r="C3450" s="43"/>
      <c r="D3450" s="267" t="s">
        <v>314</v>
      </c>
      <c r="E3450" s="43"/>
      <c r="F3450" s="268" t="s">
        <v>3375</v>
      </c>
      <c r="G3450" s="43"/>
      <c r="H3450" s="43"/>
      <c r="I3450" s="269"/>
      <c r="J3450" s="43"/>
      <c r="K3450" s="43"/>
      <c r="L3450" s="47"/>
      <c r="M3450" s="270"/>
      <c r="N3450" s="271"/>
      <c r="O3450" s="87"/>
      <c r="P3450" s="87"/>
      <c r="Q3450" s="87"/>
      <c r="R3450" s="87"/>
      <c r="S3450" s="87"/>
      <c r="T3450" s="88"/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T3450" s="20" t="s">
        <v>314</v>
      </c>
      <c r="AU3450" s="20" t="s">
        <v>93</v>
      </c>
    </row>
    <row r="3451" s="14" customFormat="1">
      <c r="A3451" s="14"/>
      <c r="B3451" s="246"/>
      <c r="C3451" s="247"/>
      <c r="D3451" s="231" t="s">
        <v>268</v>
      </c>
      <c r="E3451" s="248" t="s">
        <v>19</v>
      </c>
      <c r="F3451" s="249" t="s">
        <v>3376</v>
      </c>
      <c r="G3451" s="247"/>
      <c r="H3451" s="248" t="s">
        <v>19</v>
      </c>
      <c r="I3451" s="250"/>
      <c r="J3451" s="247"/>
      <c r="K3451" s="247"/>
      <c r="L3451" s="251"/>
      <c r="M3451" s="252"/>
      <c r="N3451" s="253"/>
      <c r="O3451" s="253"/>
      <c r="P3451" s="253"/>
      <c r="Q3451" s="253"/>
      <c r="R3451" s="253"/>
      <c r="S3451" s="253"/>
      <c r="T3451" s="25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55" t="s">
        <v>268</v>
      </c>
      <c r="AU3451" s="255" t="s">
        <v>93</v>
      </c>
      <c r="AV3451" s="14" t="s">
        <v>82</v>
      </c>
      <c r="AW3451" s="14" t="s">
        <v>34</v>
      </c>
      <c r="AX3451" s="14" t="s">
        <v>74</v>
      </c>
      <c r="AY3451" s="255" t="s">
        <v>224</v>
      </c>
    </row>
    <row r="3452" s="13" customFormat="1">
      <c r="A3452" s="13"/>
      <c r="B3452" s="229"/>
      <c r="C3452" s="230"/>
      <c r="D3452" s="231" t="s">
        <v>268</v>
      </c>
      <c r="E3452" s="232" t="s">
        <v>19</v>
      </c>
      <c r="F3452" s="233" t="s">
        <v>3377</v>
      </c>
      <c r="G3452" s="230"/>
      <c r="H3452" s="234">
        <v>158.30000000000001</v>
      </c>
      <c r="I3452" s="235"/>
      <c r="J3452" s="230"/>
      <c r="K3452" s="230"/>
      <c r="L3452" s="236"/>
      <c r="M3452" s="237"/>
      <c r="N3452" s="238"/>
      <c r="O3452" s="238"/>
      <c r="P3452" s="238"/>
      <c r="Q3452" s="238"/>
      <c r="R3452" s="238"/>
      <c r="S3452" s="238"/>
      <c r="T3452" s="239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0" t="s">
        <v>268</v>
      </c>
      <c r="AU3452" s="240" t="s">
        <v>93</v>
      </c>
      <c r="AV3452" s="13" t="s">
        <v>93</v>
      </c>
      <c r="AW3452" s="13" t="s">
        <v>34</v>
      </c>
      <c r="AX3452" s="13" t="s">
        <v>82</v>
      </c>
      <c r="AY3452" s="240" t="s">
        <v>224</v>
      </c>
    </row>
    <row r="3453" s="2" customFormat="1" ht="33" customHeight="1">
      <c r="A3453" s="41"/>
      <c r="B3453" s="42"/>
      <c r="C3453" s="216" t="s">
        <v>3378</v>
      </c>
      <c r="D3453" s="216" t="s">
        <v>227</v>
      </c>
      <c r="E3453" s="217" t="s">
        <v>3379</v>
      </c>
      <c r="F3453" s="218" t="s">
        <v>3380</v>
      </c>
      <c r="G3453" s="219" t="s">
        <v>471</v>
      </c>
      <c r="H3453" s="220">
        <v>29</v>
      </c>
      <c r="I3453" s="221"/>
      <c r="J3453" s="222">
        <f>ROUND(I3453*H3453,2)</f>
        <v>0</v>
      </c>
      <c r="K3453" s="218" t="s">
        <v>312</v>
      </c>
      <c r="L3453" s="47"/>
      <c r="M3453" s="223" t="s">
        <v>19</v>
      </c>
      <c r="N3453" s="224" t="s">
        <v>46</v>
      </c>
      <c r="O3453" s="87"/>
      <c r="P3453" s="225">
        <f>O3453*H3453</f>
        <v>0</v>
      </c>
      <c r="Q3453" s="225">
        <v>0.00347</v>
      </c>
      <c r="R3453" s="225">
        <f>Q3453*H3453</f>
        <v>0.10063</v>
      </c>
      <c r="S3453" s="225">
        <v>0</v>
      </c>
      <c r="T3453" s="226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7" t="s">
        <v>544</v>
      </c>
      <c r="AT3453" s="227" t="s">
        <v>227</v>
      </c>
      <c r="AU3453" s="227" t="s">
        <v>93</v>
      </c>
      <c r="AY3453" s="20" t="s">
        <v>224</v>
      </c>
      <c r="BE3453" s="228">
        <f>IF(N3453="základní",J3453,0)</f>
        <v>0</v>
      </c>
      <c r="BF3453" s="228">
        <f>IF(N3453="snížená",J3453,0)</f>
        <v>0</v>
      </c>
      <c r="BG3453" s="228">
        <f>IF(N3453="zákl. přenesená",J3453,0)</f>
        <v>0</v>
      </c>
      <c r="BH3453" s="228">
        <f>IF(N3453="sníž. přenesená",J3453,0)</f>
        <v>0</v>
      </c>
      <c r="BI3453" s="228">
        <f>IF(N3453="nulová",J3453,0)</f>
        <v>0</v>
      </c>
      <c r="BJ3453" s="20" t="s">
        <v>93</v>
      </c>
      <c r="BK3453" s="228">
        <f>ROUND(I3453*H3453,2)</f>
        <v>0</v>
      </c>
      <c r="BL3453" s="20" t="s">
        <v>544</v>
      </c>
      <c r="BM3453" s="227" t="s">
        <v>3381</v>
      </c>
    </row>
    <row r="3454" s="2" customFormat="1">
      <c r="A3454" s="41"/>
      <c r="B3454" s="42"/>
      <c r="C3454" s="43"/>
      <c r="D3454" s="267" t="s">
        <v>314</v>
      </c>
      <c r="E3454" s="43"/>
      <c r="F3454" s="268" t="s">
        <v>3382</v>
      </c>
      <c r="G3454" s="43"/>
      <c r="H3454" s="43"/>
      <c r="I3454" s="269"/>
      <c r="J3454" s="43"/>
      <c r="K3454" s="43"/>
      <c r="L3454" s="47"/>
      <c r="M3454" s="270"/>
      <c r="N3454" s="271"/>
      <c r="O3454" s="87"/>
      <c r="P3454" s="87"/>
      <c r="Q3454" s="87"/>
      <c r="R3454" s="87"/>
      <c r="S3454" s="87"/>
      <c r="T3454" s="88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T3454" s="20" t="s">
        <v>314</v>
      </c>
      <c r="AU3454" s="20" t="s">
        <v>93</v>
      </c>
    </row>
    <row r="3455" s="14" customFormat="1">
      <c r="A3455" s="14"/>
      <c r="B3455" s="246"/>
      <c r="C3455" s="247"/>
      <c r="D3455" s="231" t="s">
        <v>268</v>
      </c>
      <c r="E3455" s="248" t="s">
        <v>19</v>
      </c>
      <c r="F3455" s="249" t="s">
        <v>3383</v>
      </c>
      <c r="G3455" s="247"/>
      <c r="H3455" s="248" t="s">
        <v>19</v>
      </c>
      <c r="I3455" s="250"/>
      <c r="J3455" s="247"/>
      <c r="K3455" s="247"/>
      <c r="L3455" s="251"/>
      <c r="M3455" s="252"/>
      <c r="N3455" s="253"/>
      <c r="O3455" s="253"/>
      <c r="P3455" s="253"/>
      <c r="Q3455" s="253"/>
      <c r="R3455" s="253"/>
      <c r="S3455" s="253"/>
      <c r="T3455" s="25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5" t="s">
        <v>268</v>
      </c>
      <c r="AU3455" s="255" t="s">
        <v>93</v>
      </c>
      <c r="AV3455" s="14" t="s">
        <v>82</v>
      </c>
      <c r="AW3455" s="14" t="s">
        <v>34</v>
      </c>
      <c r="AX3455" s="14" t="s">
        <v>74</v>
      </c>
      <c r="AY3455" s="255" t="s">
        <v>224</v>
      </c>
    </row>
    <row r="3456" s="13" customFormat="1">
      <c r="A3456" s="13"/>
      <c r="B3456" s="229"/>
      <c r="C3456" s="230"/>
      <c r="D3456" s="231" t="s">
        <v>268</v>
      </c>
      <c r="E3456" s="232" t="s">
        <v>19</v>
      </c>
      <c r="F3456" s="233" t="s">
        <v>623</v>
      </c>
      <c r="G3456" s="230"/>
      <c r="H3456" s="234">
        <v>29</v>
      </c>
      <c r="I3456" s="235"/>
      <c r="J3456" s="230"/>
      <c r="K3456" s="230"/>
      <c r="L3456" s="236"/>
      <c r="M3456" s="237"/>
      <c r="N3456" s="238"/>
      <c r="O3456" s="238"/>
      <c r="P3456" s="238"/>
      <c r="Q3456" s="238"/>
      <c r="R3456" s="238"/>
      <c r="S3456" s="238"/>
      <c r="T3456" s="239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40" t="s">
        <v>268</v>
      </c>
      <c r="AU3456" s="240" t="s">
        <v>93</v>
      </c>
      <c r="AV3456" s="13" t="s">
        <v>93</v>
      </c>
      <c r="AW3456" s="13" t="s">
        <v>34</v>
      </c>
      <c r="AX3456" s="13" t="s">
        <v>82</v>
      </c>
      <c r="AY3456" s="240" t="s">
        <v>224</v>
      </c>
    </row>
    <row r="3457" s="2" customFormat="1" ht="37.8" customHeight="1">
      <c r="A3457" s="41"/>
      <c r="B3457" s="42"/>
      <c r="C3457" s="216" t="s">
        <v>3384</v>
      </c>
      <c r="D3457" s="216" t="s">
        <v>227</v>
      </c>
      <c r="E3457" s="217" t="s">
        <v>3385</v>
      </c>
      <c r="F3457" s="218" t="s">
        <v>3386</v>
      </c>
      <c r="G3457" s="219" t="s">
        <v>471</v>
      </c>
      <c r="H3457" s="220">
        <v>78</v>
      </c>
      <c r="I3457" s="221"/>
      <c r="J3457" s="222">
        <f>ROUND(I3457*H3457,2)</f>
        <v>0</v>
      </c>
      <c r="K3457" s="218" t="s">
        <v>312</v>
      </c>
      <c r="L3457" s="47"/>
      <c r="M3457" s="223" t="s">
        <v>19</v>
      </c>
      <c r="N3457" s="224" t="s">
        <v>46</v>
      </c>
      <c r="O3457" s="87"/>
      <c r="P3457" s="225">
        <f>O3457*H3457</f>
        <v>0</v>
      </c>
      <c r="Q3457" s="225">
        <v>0.00297</v>
      </c>
      <c r="R3457" s="225">
        <f>Q3457*H3457</f>
        <v>0.23166000000000001</v>
      </c>
      <c r="S3457" s="225">
        <v>0</v>
      </c>
      <c r="T3457" s="226">
        <f>S3457*H3457</f>
        <v>0</v>
      </c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R3457" s="227" t="s">
        <v>544</v>
      </c>
      <c r="AT3457" s="227" t="s">
        <v>227</v>
      </c>
      <c r="AU3457" s="227" t="s">
        <v>93</v>
      </c>
      <c r="AY3457" s="20" t="s">
        <v>224</v>
      </c>
      <c r="BE3457" s="228">
        <f>IF(N3457="základní",J3457,0)</f>
        <v>0</v>
      </c>
      <c r="BF3457" s="228">
        <f>IF(N3457="snížená",J3457,0)</f>
        <v>0</v>
      </c>
      <c r="BG3457" s="228">
        <f>IF(N3457="zákl. přenesená",J3457,0)</f>
        <v>0</v>
      </c>
      <c r="BH3457" s="228">
        <f>IF(N3457="sníž. přenesená",J3457,0)</f>
        <v>0</v>
      </c>
      <c r="BI3457" s="228">
        <f>IF(N3457="nulová",J3457,0)</f>
        <v>0</v>
      </c>
      <c r="BJ3457" s="20" t="s">
        <v>93</v>
      </c>
      <c r="BK3457" s="228">
        <f>ROUND(I3457*H3457,2)</f>
        <v>0</v>
      </c>
      <c r="BL3457" s="20" t="s">
        <v>544</v>
      </c>
      <c r="BM3457" s="227" t="s">
        <v>3387</v>
      </c>
    </row>
    <row r="3458" s="2" customFormat="1">
      <c r="A3458" s="41"/>
      <c r="B3458" s="42"/>
      <c r="C3458" s="43"/>
      <c r="D3458" s="267" t="s">
        <v>314</v>
      </c>
      <c r="E3458" s="43"/>
      <c r="F3458" s="268" t="s">
        <v>3388</v>
      </c>
      <c r="G3458" s="43"/>
      <c r="H3458" s="43"/>
      <c r="I3458" s="269"/>
      <c r="J3458" s="43"/>
      <c r="K3458" s="43"/>
      <c r="L3458" s="47"/>
      <c r="M3458" s="270"/>
      <c r="N3458" s="271"/>
      <c r="O3458" s="87"/>
      <c r="P3458" s="87"/>
      <c r="Q3458" s="87"/>
      <c r="R3458" s="87"/>
      <c r="S3458" s="87"/>
      <c r="T3458" s="88"/>
      <c r="U3458" s="41"/>
      <c r="V3458" s="41"/>
      <c r="W3458" s="41"/>
      <c r="X3458" s="41"/>
      <c r="Y3458" s="41"/>
      <c r="Z3458" s="41"/>
      <c r="AA3458" s="41"/>
      <c r="AB3458" s="41"/>
      <c r="AC3458" s="41"/>
      <c r="AD3458" s="41"/>
      <c r="AE3458" s="41"/>
      <c r="AT3458" s="20" t="s">
        <v>314</v>
      </c>
      <c r="AU3458" s="20" t="s">
        <v>93</v>
      </c>
    </row>
    <row r="3459" s="14" customFormat="1">
      <c r="A3459" s="14"/>
      <c r="B3459" s="246"/>
      <c r="C3459" s="247"/>
      <c r="D3459" s="231" t="s">
        <v>268</v>
      </c>
      <c r="E3459" s="248" t="s">
        <v>19</v>
      </c>
      <c r="F3459" s="249" t="s">
        <v>3389</v>
      </c>
      <c r="G3459" s="247"/>
      <c r="H3459" s="248" t="s">
        <v>19</v>
      </c>
      <c r="I3459" s="250"/>
      <c r="J3459" s="247"/>
      <c r="K3459" s="247"/>
      <c r="L3459" s="251"/>
      <c r="M3459" s="252"/>
      <c r="N3459" s="253"/>
      <c r="O3459" s="253"/>
      <c r="P3459" s="253"/>
      <c r="Q3459" s="253"/>
      <c r="R3459" s="253"/>
      <c r="S3459" s="253"/>
      <c r="T3459" s="25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5" t="s">
        <v>268</v>
      </c>
      <c r="AU3459" s="255" t="s">
        <v>93</v>
      </c>
      <c r="AV3459" s="14" t="s">
        <v>82</v>
      </c>
      <c r="AW3459" s="14" t="s">
        <v>34</v>
      </c>
      <c r="AX3459" s="14" t="s">
        <v>74</v>
      </c>
      <c r="AY3459" s="255" t="s">
        <v>224</v>
      </c>
    </row>
    <row r="3460" s="14" customFormat="1">
      <c r="A3460" s="14"/>
      <c r="B3460" s="246"/>
      <c r="C3460" s="247"/>
      <c r="D3460" s="231" t="s">
        <v>268</v>
      </c>
      <c r="E3460" s="248" t="s">
        <v>19</v>
      </c>
      <c r="F3460" s="249" t="s">
        <v>3390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268</v>
      </c>
      <c r="AU3460" s="255" t="s">
        <v>93</v>
      </c>
      <c r="AV3460" s="14" t="s">
        <v>82</v>
      </c>
      <c r="AW3460" s="14" t="s">
        <v>34</v>
      </c>
      <c r="AX3460" s="14" t="s">
        <v>74</v>
      </c>
      <c r="AY3460" s="255" t="s">
        <v>224</v>
      </c>
    </row>
    <row r="3461" s="13" customFormat="1">
      <c r="A3461" s="13"/>
      <c r="B3461" s="229"/>
      <c r="C3461" s="230"/>
      <c r="D3461" s="231" t="s">
        <v>268</v>
      </c>
      <c r="E3461" s="232" t="s">
        <v>19</v>
      </c>
      <c r="F3461" s="233" t="s">
        <v>1186</v>
      </c>
      <c r="G3461" s="230"/>
      <c r="H3461" s="234">
        <v>78</v>
      </c>
      <c r="I3461" s="235"/>
      <c r="J3461" s="230"/>
      <c r="K3461" s="230"/>
      <c r="L3461" s="236"/>
      <c r="M3461" s="237"/>
      <c r="N3461" s="238"/>
      <c r="O3461" s="238"/>
      <c r="P3461" s="238"/>
      <c r="Q3461" s="238"/>
      <c r="R3461" s="238"/>
      <c r="S3461" s="238"/>
      <c r="T3461" s="239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0" t="s">
        <v>268</v>
      </c>
      <c r="AU3461" s="240" t="s">
        <v>93</v>
      </c>
      <c r="AV3461" s="13" t="s">
        <v>93</v>
      </c>
      <c r="AW3461" s="13" t="s">
        <v>34</v>
      </c>
      <c r="AX3461" s="13" t="s">
        <v>82</v>
      </c>
      <c r="AY3461" s="240" t="s">
        <v>224</v>
      </c>
    </row>
    <row r="3462" s="2" customFormat="1" ht="37.8" customHeight="1">
      <c r="A3462" s="41"/>
      <c r="B3462" s="42"/>
      <c r="C3462" s="216" t="s">
        <v>3391</v>
      </c>
      <c r="D3462" s="216" t="s">
        <v>227</v>
      </c>
      <c r="E3462" s="217" t="s">
        <v>3392</v>
      </c>
      <c r="F3462" s="218" t="s">
        <v>3393</v>
      </c>
      <c r="G3462" s="219" t="s">
        <v>266</v>
      </c>
      <c r="H3462" s="220">
        <v>115.33</v>
      </c>
      <c r="I3462" s="221"/>
      <c r="J3462" s="222">
        <f>ROUND(I3462*H3462,2)</f>
        <v>0</v>
      </c>
      <c r="K3462" s="218" t="s">
        <v>312</v>
      </c>
      <c r="L3462" s="47"/>
      <c r="M3462" s="223" t="s">
        <v>19</v>
      </c>
      <c r="N3462" s="224" t="s">
        <v>46</v>
      </c>
      <c r="O3462" s="87"/>
      <c r="P3462" s="225">
        <f>O3462*H3462</f>
        <v>0</v>
      </c>
      <c r="Q3462" s="225">
        <v>0.0078300000000000002</v>
      </c>
      <c r="R3462" s="225">
        <f>Q3462*H3462</f>
        <v>0.90303390000000006</v>
      </c>
      <c r="S3462" s="225">
        <v>0</v>
      </c>
      <c r="T3462" s="226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27" t="s">
        <v>544</v>
      </c>
      <c r="AT3462" s="227" t="s">
        <v>227</v>
      </c>
      <c r="AU3462" s="227" t="s">
        <v>93</v>
      </c>
      <c r="AY3462" s="20" t="s">
        <v>224</v>
      </c>
      <c r="BE3462" s="228">
        <f>IF(N3462="základní",J3462,0)</f>
        <v>0</v>
      </c>
      <c r="BF3462" s="228">
        <f>IF(N3462="snížená",J3462,0)</f>
        <v>0</v>
      </c>
      <c r="BG3462" s="228">
        <f>IF(N3462="zákl. přenesená",J3462,0)</f>
        <v>0</v>
      </c>
      <c r="BH3462" s="228">
        <f>IF(N3462="sníž. přenesená",J3462,0)</f>
        <v>0</v>
      </c>
      <c r="BI3462" s="228">
        <f>IF(N3462="nulová",J3462,0)</f>
        <v>0</v>
      </c>
      <c r="BJ3462" s="20" t="s">
        <v>93</v>
      </c>
      <c r="BK3462" s="228">
        <f>ROUND(I3462*H3462,2)</f>
        <v>0</v>
      </c>
      <c r="BL3462" s="20" t="s">
        <v>544</v>
      </c>
      <c r="BM3462" s="227" t="s">
        <v>3394</v>
      </c>
    </row>
    <row r="3463" s="2" customFormat="1">
      <c r="A3463" s="41"/>
      <c r="B3463" s="42"/>
      <c r="C3463" s="43"/>
      <c r="D3463" s="267" t="s">
        <v>314</v>
      </c>
      <c r="E3463" s="43"/>
      <c r="F3463" s="268" t="s">
        <v>3395</v>
      </c>
      <c r="G3463" s="43"/>
      <c r="H3463" s="43"/>
      <c r="I3463" s="269"/>
      <c r="J3463" s="43"/>
      <c r="K3463" s="43"/>
      <c r="L3463" s="47"/>
      <c r="M3463" s="270"/>
      <c r="N3463" s="271"/>
      <c r="O3463" s="87"/>
      <c r="P3463" s="87"/>
      <c r="Q3463" s="87"/>
      <c r="R3463" s="87"/>
      <c r="S3463" s="87"/>
      <c r="T3463" s="88"/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T3463" s="20" t="s">
        <v>314</v>
      </c>
      <c r="AU3463" s="20" t="s">
        <v>93</v>
      </c>
    </row>
    <row r="3464" s="14" customFormat="1">
      <c r="A3464" s="14"/>
      <c r="B3464" s="246"/>
      <c r="C3464" s="247"/>
      <c r="D3464" s="231" t="s">
        <v>268</v>
      </c>
      <c r="E3464" s="248" t="s">
        <v>19</v>
      </c>
      <c r="F3464" s="249" t="s">
        <v>3396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268</v>
      </c>
      <c r="AU3464" s="255" t="s">
        <v>93</v>
      </c>
      <c r="AV3464" s="14" t="s">
        <v>82</v>
      </c>
      <c r="AW3464" s="14" t="s">
        <v>34</v>
      </c>
      <c r="AX3464" s="14" t="s">
        <v>74</v>
      </c>
      <c r="AY3464" s="255" t="s">
        <v>224</v>
      </c>
    </row>
    <row r="3465" s="13" customFormat="1">
      <c r="A3465" s="13"/>
      <c r="B3465" s="229"/>
      <c r="C3465" s="230"/>
      <c r="D3465" s="231" t="s">
        <v>268</v>
      </c>
      <c r="E3465" s="232" t="s">
        <v>19</v>
      </c>
      <c r="F3465" s="233" t="s">
        <v>3397</v>
      </c>
      <c r="G3465" s="230"/>
      <c r="H3465" s="234">
        <v>115.33</v>
      </c>
      <c r="I3465" s="235"/>
      <c r="J3465" s="230"/>
      <c r="K3465" s="230"/>
      <c r="L3465" s="236"/>
      <c r="M3465" s="237"/>
      <c r="N3465" s="238"/>
      <c r="O3465" s="238"/>
      <c r="P3465" s="238"/>
      <c r="Q3465" s="238"/>
      <c r="R3465" s="238"/>
      <c r="S3465" s="238"/>
      <c r="T3465" s="239"/>
      <c r="U3465" s="13"/>
      <c r="V3465" s="13"/>
      <c r="W3465" s="13"/>
      <c r="X3465" s="13"/>
      <c r="Y3465" s="13"/>
      <c r="Z3465" s="13"/>
      <c r="AA3465" s="13"/>
      <c r="AB3465" s="13"/>
      <c r="AC3465" s="13"/>
      <c r="AD3465" s="13"/>
      <c r="AE3465" s="13"/>
      <c r="AT3465" s="240" t="s">
        <v>268</v>
      </c>
      <c r="AU3465" s="240" t="s">
        <v>93</v>
      </c>
      <c r="AV3465" s="13" t="s">
        <v>93</v>
      </c>
      <c r="AW3465" s="13" t="s">
        <v>34</v>
      </c>
      <c r="AX3465" s="13" t="s">
        <v>82</v>
      </c>
      <c r="AY3465" s="240" t="s">
        <v>224</v>
      </c>
    </row>
    <row r="3466" s="2" customFormat="1" ht="37.8" customHeight="1">
      <c r="A3466" s="41"/>
      <c r="B3466" s="42"/>
      <c r="C3466" s="216" t="s">
        <v>3398</v>
      </c>
      <c r="D3466" s="216" t="s">
        <v>227</v>
      </c>
      <c r="E3466" s="217" t="s">
        <v>3399</v>
      </c>
      <c r="F3466" s="218" t="s">
        <v>3400</v>
      </c>
      <c r="G3466" s="219" t="s">
        <v>471</v>
      </c>
      <c r="H3466" s="220">
        <v>16.280000000000001</v>
      </c>
      <c r="I3466" s="221"/>
      <c r="J3466" s="222">
        <f>ROUND(I3466*H3466,2)</f>
        <v>0</v>
      </c>
      <c r="K3466" s="218" t="s">
        <v>312</v>
      </c>
      <c r="L3466" s="47"/>
      <c r="M3466" s="223" t="s">
        <v>19</v>
      </c>
      <c r="N3466" s="224" t="s">
        <v>46</v>
      </c>
      <c r="O3466" s="87"/>
      <c r="P3466" s="225">
        <f>O3466*H3466</f>
        <v>0</v>
      </c>
      <c r="Q3466" s="225">
        <v>0.0029099999999999998</v>
      </c>
      <c r="R3466" s="225">
        <f>Q3466*H3466</f>
        <v>0.047374800000000002</v>
      </c>
      <c r="S3466" s="225">
        <v>0</v>
      </c>
      <c r="T3466" s="226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27" t="s">
        <v>544</v>
      </c>
      <c r="AT3466" s="227" t="s">
        <v>227</v>
      </c>
      <c r="AU3466" s="227" t="s">
        <v>93</v>
      </c>
      <c r="AY3466" s="20" t="s">
        <v>224</v>
      </c>
      <c r="BE3466" s="228">
        <f>IF(N3466="základní",J3466,0)</f>
        <v>0</v>
      </c>
      <c r="BF3466" s="228">
        <f>IF(N3466="snížená",J3466,0)</f>
        <v>0</v>
      </c>
      <c r="BG3466" s="228">
        <f>IF(N3466="zákl. přenesená",J3466,0)</f>
        <v>0</v>
      </c>
      <c r="BH3466" s="228">
        <f>IF(N3466="sníž. přenesená",J3466,0)</f>
        <v>0</v>
      </c>
      <c r="BI3466" s="228">
        <f>IF(N3466="nulová",J3466,0)</f>
        <v>0</v>
      </c>
      <c r="BJ3466" s="20" t="s">
        <v>93</v>
      </c>
      <c r="BK3466" s="228">
        <f>ROUND(I3466*H3466,2)</f>
        <v>0</v>
      </c>
      <c r="BL3466" s="20" t="s">
        <v>544</v>
      </c>
      <c r="BM3466" s="227" t="s">
        <v>3401</v>
      </c>
    </row>
    <row r="3467" s="2" customFormat="1">
      <c r="A3467" s="41"/>
      <c r="B3467" s="42"/>
      <c r="C3467" s="43"/>
      <c r="D3467" s="267" t="s">
        <v>314</v>
      </c>
      <c r="E3467" s="43"/>
      <c r="F3467" s="268" t="s">
        <v>3402</v>
      </c>
      <c r="G3467" s="43"/>
      <c r="H3467" s="43"/>
      <c r="I3467" s="269"/>
      <c r="J3467" s="43"/>
      <c r="K3467" s="43"/>
      <c r="L3467" s="47"/>
      <c r="M3467" s="270"/>
      <c r="N3467" s="271"/>
      <c r="O3467" s="87"/>
      <c r="P3467" s="87"/>
      <c r="Q3467" s="87"/>
      <c r="R3467" s="87"/>
      <c r="S3467" s="87"/>
      <c r="T3467" s="88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T3467" s="20" t="s">
        <v>314</v>
      </c>
      <c r="AU3467" s="20" t="s">
        <v>93</v>
      </c>
    </row>
    <row r="3468" s="14" customFormat="1">
      <c r="A3468" s="14"/>
      <c r="B3468" s="246"/>
      <c r="C3468" s="247"/>
      <c r="D3468" s="231" t="s">
        <v>268</v>
      </c>
      <c r="E3468" s="248" t="s">
        <v>19</v>
      </c>
      <c r="F3468" s="249" t="s">
        <v>3403</v>
      </c>
      <c r="G3468" s="247"/>
      <c r="H3468" s="248" t="s">
        <v>19</v>
      </c>
      <c r="I3468" s="250"/>
      <c r="J3468" s="247"/>
      <c r="K3468" s="247"/>
      <c r="L3468" s="251"/>
      <c r="M3468" s="252"/>
      <c r="N3468" s="253"/>
      <c r="O3468" s="253"/>
      <c r="P3468" s="253"/>
      <c r="Q3468" s="253"/>
      <c r="R3468" s="253"/>
      <c r="S3468" s="253"/>
      <c r="T3468" s="25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5" t="s">
        <v>268</v>
      </c>
      <c r="AU3468" s="255" t="s">
        <v>93</v>
      </c>
      <c r="AV3468" s="14" t="s">
        <v>82</v>
      </c>
      <c r="AW3468" s="14" t="s">
        <v>34</v>
      </c>
      <c r="AX3468" s="14" t="s">
        <v>74</v>
      </c>
      <c r="AY3468" s="255" t="s">
        <v>224</v>
      </c>
    </row>
    <row r="3469" s="14" customFormat="1">
      <c r="A3469" s="14"/>
      <c r="B3469" s="246"/>
      <c r="C3469" s="247"/>
      <c r="D3469" s="231" t="s">
        <v>268</v>
      </c>
      <c r="E3469" s="248" t="s">
        <v>19</v>
      </c>
      <c r="F3469" s="249" t="s">
        <v>3404</v>
      </c>
      <c r="G3469" s="247"/>
      <c r="H3469" s="248" t="s">
        <v>19</v>
      </c>
      <c r="I3469" s="250"/>
      <c r="J3469" s="247"/>
      <c r="K3469" s="247"/>
      <c r="L3469" s="251"/>
      <c r="M3469" s="252"/>
      <c r="N3469" s="253"/>
      <c r="O3469" s="253"/>
      <c r="P3469" s="253"/>
      <c r="Q3469" s="253"/>
      <c r="R3469" s="253"/>
      <c r="S3469" s="253"/>
      <c r="T3469" s="25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5" t="s">
        <v>268</v>
      </c>
      <c r="AU3469" s="255" t="s">
        <v>93</v>
      </c>
      <c r="AV3469" s="14" t="s">
        <v>82</v>
      </c>
      <c r="AW3469" s="14" t="s">
        <v>34</v>
      </c>
      <c r="AX3469" s="14" t="s">
        <v>74</v>
      </c>
      <c r="AY3469" s="255" t="s">
        <v>224</v>
      </c>
    </row>
    <row r="3470" s="13" customFormat="1">
      <c r="A3470" s="13"/>
      <c r="B3470" s="229"/>
      <c r="C3470" s="230"/>
      <c r="D3470" s="231" t="s">
        <v>268</v>
      </c>
      <c r="E3470" s="232" t="s">
        <v>19</v>
      </c>
      <c r="F3470" s="233" t="s">
        <v>3405</v>
      </c>
      <c r="G3470" s="230"/>
      <c r="H3470" s="234">
        <v>1.95</v>
      </c>
      <c r="I3470" s="235"/>
      <c r="J3470" s="230"/>
      <c r="K3470" s="230"/>
      <c r="L3470" s="236"/>
      <c r="M3470" s="237"/>
      <c r="N3470" s="238"/>
      <c r="O3470" s="238"/>
      <c r="P3470" s="238"/>
      <c r="Q3470" s="238"/>
      <c r="R3470" s="238"/>
      <c r="S3470" s="238"/>
      <c r="T3470" s="239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0" t="s">
        <v>268</v>
      </c>
      <c r="AU3470" s="240" t="s">
        <v>93</v>
      </c>
      <c r="AV3470" s="13" t="s">
        <v>93</v>
      </c>
      <c r="AW3470" s="13" t="s">
        <v>34</v>
      </c>
      <c r="AX3470" s="13" t="s">
        <v>74</v>
      </c>
      <c r="AY3470" s="240" t="s">
        <v>224</v>
      </c>
    </row>
    <row r="3471" s="14" customFormat="1">
      <c r="A3471" s="14"/>
      <c r="B3471" s="246"/>
      <c r="C3471" s="247"/>
      <c r="D3471" s="231" t="s">
        <v>268</v>
      </c>
      <c r="E3471" s="248" t="s">
        <v>19</v>
      </c>
      <c r="F3471" s="249" t="s">
        <v>3406</v>
      </c>
      <c r="G3471" s="247"/>
      <c r="H3471" s="248" t="s">
        <v>19</v>
      </c>
      <c r="I3471" s="250"/>
      <c r="J3471" s="247"/>
      <c r="K3471" s="247"/>
      <c r="L3471" s="251"/>
      <c r="M3471" s="252"/>
      <c r="N3471" s="253"/>
      <c r="O3471" s="253"/>
      <c r="P3471" s="253"/>
      <c r="Q3471" s="253"/>
      <c r="R3471" s="253"/>
      <c r="S3471" s="253"/>
      <c r="T3471" s="25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5" t="s">
        <v>268</v>
      </c>
      <c r="AU3471" s="255" t="s">
        <v>93</v>
      </c>
      <c r="AV3471" s="14" t="s">
        <v>82</v>
      </c>
      <c r="AW3471" s="14" t="s">
        <v>34</v>
      </c>
      <c r="AX3471" s="14" t="s">
        <v>74</v>
      </c>
      <c r="AY3471" s="255" t="s">
        <v>224</v>
      </c>
    </row>
    <row r="3472" s="13" customFormat="1">
      <c r="A3472" s="13"/>
      <c r="B3472" s="229"/>
      <c r="C3472" s="230"/>
      <c r="D3472" s="231" t="s">
        <v>268</v>
      </c>
      <c r="E3472" s="232" t="s">
        <v>19</v>
      </c>
      <c r="F3472" s="233" t="s">
        <v>3407</v>
      </c>
      <c r="G3472" s="230"/>
      <c r="H3472" s="234">
        <v>1.7</v>
      </c>
      <c r="I3472" s="235"/>
      <c r="J3472" s="230"/>
      <c r="K3472" s="230"/>
      <c r="L3472" s="236"/>
      <c r="M3472" s="237"/>
      <c r="N3472" s="238"/>
      <c r="O3472" s="238"/>
      <c r="P3472" s="238"/>
      <c r="Q3472" s="238"/>
      <c r="R3472" s="238"/>
      <c r="S3472" s="238"/>
      <c r="T3472" s="239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40" t="s">
        <v>268</v>
      </c>
      <c r="AU3472" s="240" t="s">
        <v>93</v>
      </c>
      <c r="AV3472" s="13" t="s">
        <v>93</v>
      </c>
      <c r="AW3472" s="13" t="s">
        <v>34</v>
      </c>
      <c r="AX3472" s="13" t="s">
        <v>74</v>
      </c>
      <c r="AY3472" s="240" t="s">
        <v>224</v>
      </c>
    </row>
    <row r="3473" s="14" customFormat="1">
      <c r="A3473" s="14"/>
      <c r="B3473" s="246"/>
      <c r="C3473" s="247"/>
      <c r="D3473" s="231" t="s">
        <v>268</v>
      </c>
      <c r="E3473" s="248" t="s">
        <v>19</v>
      </c>
      <c r="F3473" s="249" t="s">
        <v>3408</v>
      </c>
      <c r="G3473" s="247"/>
      <c r="H3473" s="248" t="s">
        <v>19</v>
      </c>
      <c r="I3473" s="250"/>
      <c r="J3473" s="247"/>
      <c r="K3473" s="247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268</v>
      </c>
      <c r="AU3473" s="255" t="s">
        <v>93</v>
      </c>
      <c r="AV3473" s="14" t="s">
        <v>82</v>
      </c>
      <c r="AW3473" s="14" t="s">
        <v>34</v>
      </c>
      <c r="AX3473" s="14" t="s">
        <v>74</v>
      </c>
      <c r="AY3473" s="255" t="s">
        <v>224</v>
      </c>
    </row>
    <row r="3474" s="13" customFormat="1">
      <c r="A3474" s="13"/>
      <c r="B3474" s="229"/>
      <c r="C3474" s="230"/>
      <c r="D3474" s="231" t="s">
        <v>268</v>
      </c>
      <c r="E3474" s="232" t="s">
        <v>19</v>
      </c>
      <c r="F3474" s="233" t="s">
        <v>3409</v>
      </c>
      <c r="G3474" s="230"/>
      <c r="H3474" s="234">
        <v>1.8500000000000001</v>
      </c>
      <c r="I3474" s="235"/>
      <c r="J3474" s="230"/>
      <c r="K3474" s="230"/>
      <c r="L3474" s="236"/>
      <c r="M3474" s="237"/>
      <c r="N3474" s="238"/>
      <c r="O3474" s="238"/>
      <c r="P3474" s="238"/>
      <c r="Q3474" s="238"/>
      <c r="R3474" s="238"/>
      <c r="S3474" s="238"/>
      <c r="T3474" s="239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0" t="s">
        <v>268</v>
      </c>
      <c r="AU3474" s="240" t="s">
        <v>93</v>
      </c>
      <c r="AV3474" s="13" t="s">
        <v>93</v>
      </c>
      <c r="AW3474" s="13" t="s">
        <v>34</v>
      </c>
      <c r="AX3474" s="13" t="s">
        <v>74</v>
      </c>
      <c r="AY3474" s="240" t="s">
        <v>224</v>
      </c>
    </row>
    <row r="3475" s="14" customFormat="1">
      <c r="A3475" s="14"/>
      <c r="B3475" s="246"/>
      <c r="C3475" s="247"/>
      <c r="D3475" s="231" t="s">
        <v>268</v>
      </c>
      <c r="E3475" s="248" t="s">
        <v>19</v>
      </c>
      <c r="F3475" s="249" t="s">
        <v>3410</v>
      </c>
      <c r="G3475" s="247"/>
      <c r="H3475" s="248" t="s">
        <v>19</v>
      </c>
      <c r="I3475" s="250"/>
      <c r="J3475" s="247"/>
      <c r="K3475" s="247"/>
      <c r="L3475" s="251"/>
      <c r="M3475" s="252"/>
      <c r="N3475" s="253"/>
      <c r="O3475" s="253"/>
      <c r="P3475" s="253"/>
      <c r="Q3475" s="253"/>
      <c r="R3475" s="253"/>
      <c r="S3475" s="253"/>
      <c r="T3475" s="25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5" t="s">
        <v>268</v>
      </c>
      <c r="AU3475" s="255" t="s">
        <v>93</v>
      </c>
      <c r="AV3475" s="14" t="s">
        <v>82</v>
      </c>
      <c r="AW3475" s="14" t="s">
        <v>34</v>
      </c>
      <c r="AX3475" s="14" t="s">
        <v>74</v>
      </c>
      <c r="AY3475" s="255" t="s">
        <v>224</v>
      </c>
    </row>
    <row r="3476" s="13" customFormat="1">
      <c r="A3476" s="13"/>
      <c r="B3476" s="229"/>
      <c r="C3476" s="230"/>
      <c r="D3476" s="231" t="s">
        <v>268</v>
      </c>
      <c r="E3476" s="232" t="s">
        <v>19</v>
      </c>
      <c r="F3476" s="233" t="s">
        <v>3411</v>
      </c>
      <c r="G3476" s="230"/>
      <c r="H3476" s="234">
        <v>4.4000000000000004</v>
      </c>
      <c r="I3476" s="235"/>
      <c r="J3476" s="230"/>
      <c r="K3476" s="230"/>
      <c r="L3476" s="236"/>
      <c r="M3476" s="237"/>
      <c r="N3476" s="238"/>
      <c r="O3476" s="238"/>
      <c r="P3476" s="238"/>
      <c r="Q3476" s="238"/>
      <c r="R3476" s="238"/>
      <c r="S3476" s="238"/>
      <c r="T3476" s="239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0" t="s">
        <v>268</v>
      </c>
      <c r="AU3476" s="240" t="s">
        <v>93</v>
      </c>
      <c r="AV3476" s="13" t="s">
        <v>93</v>
      </c>
      <c r="AW3476" s="13" t="s">
        <v>34</v>
      </c>
      <c r="AX3476" s="13" t="s">
        <v>74</v>
      </c>
      <c r="AY3476" s="240" t="s">
        <v>224</v>
      </c>
    </row>
    <row r="3477" s="14" customFormat="1">
      <c r="A3477" s="14"/>
      <c r="B3477" s="246"/>
      <c r="C3477" s="247"/>
      <c r="D3477" s="231" t="s">
        <v>268</v>
      </c>
      <c r="E3477" s="248" t="s">
        <v>19</v>
      </c>
      <c r="F3477" s="249" t="s">
        <v>3412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268</v>
      </c>
      <c r="AU3477" s="255" t="s">
        <v>93</v>
      </c>
      <c r="AV3477" s="14" t="s">
        <v>82</v>
      </c>
      <c r="AW3477" s="14" t="s">
        <v>34</v>
      </c>
      <c r="AX3477" s="14" t="s">
        <v>74</v>
      </c>
      <c r="AY3477" s="255" t="s">
        <v>224</v>
      </c>
    </row>
    <row r="3478" s="13" customFormat="1">
      <c r="A3478" s="13"/>
      <c r="B3478" s="229"/>
      <c r="C3478" s="230"/>
      <c r="D3478" s="231" t="s">
        <v>268</v>
      </c>
      <c r="E3478" s="232" t="s">
        <v>19</v>
      </c>
      <c r="F3478" s="233" t="s">
        <v>3413</v>
      </c>
      <c r="G3478" s="230"/>
      <c r="H3478" s="234">
        <v>2.73</v>
      </c>
      <c r="I3478" s="235"/>
      <c r="J3478" s="230"/>
      <c r="K3478" s="230"/>
      <c r="L3478" s="236"/>
      <c r="M3478" s="237"/>
      <c r="N3478" s="238"/>
      <c r="O3478" s="238"/>
      <c r="P3478" s="238"/>
      <c r="Q3478" s="238"/>
      <c r="R3478" s="238"/>
      <c r="S3478" s="238"/>
      <c r="T3478" s="239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0" t="s">
        <v>268</v>
      </c>
      <c r="AU3478" s="240" t="s">
        <v>93</v>
      </c>
      <c r="AV3478" s="13" t="s">
        <v>93</v>
      </c>
      <c r="AW3478" s="13" t="s">
        <v>34</v>
      </c>
      <c r="AX3478" s="13" t="s">
        <v>74</v>
      </c>
      <c r="AY3478" s="240" t="s">
        <v>224</v>
      </c>
    </row>
    <row r="3479" s="15" customFormat="1">
      <c r="A3479" s="15"/>
      <c r="B3479" s="256"/>
      <c r="C3479" s="257"/>
      <c r="D3479" s="231" t="s">
        <v>268</v>
      </c>
      <c r="E3479" s="258" t="s">
        <v>19</v>
      </c>
      <c r="F3479" s="259" t="s">
        <v>300</v>
      </c>
      <c r="G3479" s="257"/>
      <c r="H3479" s="260">
        <v>12.630000000000001</v>
      </c>
      <c r="I3479" s="261"/>
      <c r="J3479" s="257"/>
      <c r="K3479" s="257"/>
      <c r="L3479" s="262"/>
      <c r="M3479" s="263"/>
      <c r="N3479" s="264"/>
      <c r="O3479" s="264"/>
      <c r="P3479" s="264"/>
      <c r="Q3479" s="264"/>
      <c r="R3479" s="264"/>
      <c r="S3479" s="264"/>
      <c r="T3479" s="265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6" t="s">
        <v>268</v>
      </c>
      <c r="AU3479" s="266" t="s">
        <v>93</v>
      </c>
      <c r="AV3479" s="15" t="s">
        <v>108</v>
      </c>
      <c r="AW3479" s="15" t="s">
        <v>34</v>
      </c>
      <c r="AX3479" s="15" t="s">
        <v>74</v>
      </c>
      <c r="AY3479" s="266" t="s">
        <v>224</v>
      </c>
    </row>
    <row r="3480" s="14" customFormat="1">
      <c r="A3480" s="14"/>
      <c r="B3480" s="246"/>
      <c r="C3480" s="247"/>
      <c r="D3480" s="231" t="s">
        <v>268</v>
      </c>
      <c r="E3480" s="248" t="s">
        <v>19</v>
      </c>
      <c r="F3480" s="249" t="s">
        <v>3414</v>
      </c>
      <c r="G3480" s="247"/>
      <c r="H3480" s="248" t="s">
        <v>19</v>
      </c>
      <c r="I3480" s="250"/>
      <c r="J3480" s="247"/>
      <c r="K3480" s="247"/>
      <c r="L3480" s="251"/>
      <c r="M3480" s="252"/>
      <c r="N3480" s="253"/>
      <c r="O3480" s="253"/>
      <c r="P3480" s="253"/>
      <c r="Q3480" s="253"/>
      <c r="R3480" s="253"/>
      <c r="S3480" s="253"/>
      <c r="T3480" s="25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5" t="s">
        <v>268</v>
      </c>
      <c r="AU3480" s="255" t="s">
        <v>93</v>
      </c>
      <c r="AV3480" s="14" t="s">
        <v>82</v>
      </c>
      <c r="AW3480" s="14" t="s">
        <v>34</v>
      </c>
      <c r="AX3480" s="14" t="s">
        <v>74</v>
      </c>
      <c r="AY3480" s="255" t="s">
        <v>224</v>
      </c>
    </row>
    <row r="3481" s="14" customFormat="1">
      <c r="A3481" s="14"/>
      <c r="B3481" s="246"/>
      <c r="C3481" s="247"/>
      <c r="D3481" s="231" t="s">
        <v>268</v>
      </c>
      <c r="E3481" s="248" t="s">
        <v>19</v>
      </c>
      <c r="F3481" s="249" t="s">
        <v>3415</v>
      </c>
      <c r="G3481" s="247"/>
      <c r="H3481" s="248" t="s">
        <v>19</v>
      </c>
      <c r="I3481" s="250"/>
      <c r="J3481" s="247"/>
      <c r="K3481" s="247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268</v>
      </c>
      <c r="AU3481" s="255" t="s">
        <v>93</v>
      </c>
      <c r="AV3481" s="14" t="s">
        <v>82</v>
      </c>
      <c r="AW3481" s="14" t="s">
        <v>34</v>
      </c>
      <c r="AX3481" s="14" t="s">
        <v>74</v>
      </c>
      <c r="AY3481" s="255" t="s">
        <v>224</v>
      </c>
    </row>
    <row r="3482" s="13" customFormat="1">
      <c r="A3482" s="13"/>
      <c r="B3482" s="229"/>
      <c r="C3482" s="230"/>
      <c r="D3482" s="231" t="s">
        <v>268</v>
      </c>
      <c r="E3482" s="232" t="s">
        <v>19</v>
      </c>
      <c r="F3482" s="233" t="s">
        <v>3416</v>
      </c>
      <c r="G3482" s="230"/>
      <c r="H3482" s="234">
        <v>3.6499999999999999</v>
      </c>
      <c r="I3482" s="235"/>
      <c r="J3482" s="230"/>
      <c r="K3482" s="230"/>
      <c r="L3482" s="236"/>
      <c r="M3482" s="237"/>
      <c r="N3482" s="238"/>
      <c r="O3482" s="238"/>
      <c r="P3482" s="238"/>
      <c r="Q3482" s="238"/>
      <c r="R3482" s="238"/>
      <c r="S3482" s="238"/>
      <c r="T3482" s="239"/>
      <c r="U3482" s="13"/>
      <c r="V3482" s="13"/>
      <c r="W3482" s="13"/>
      <c r="X3482" s="13"/>
      <c r="Y3482" s="13"/>
      <c r="Z3482" s="13"/>
      <c r="AA3482" s="13"/>
      <c r="AB3482" s="13"/>
      <c r="AC3482" s="13"/>
      <c r="AD3482" s="13"/>
      <c r="AE3482" s="13"/>
      <c r="AT3482" s="240" t="s">
        <v>268</v>
      </c>
      <c r="AU3482" s="240" t="s">
        <v>93</v>
      </c>
      <c r="AV3482" s="13" t="s">
        <v>93</v>
      </c>
      <c r="AW3482" s="13" t="s">
        <v>34</v>
      </c>
      <c r="AX3482" s="13" t="s">
        <v>74</v>
      </c>
      <c r="AY3482" s="240" t="s">
        <v>224</v>
      </c>
    </row>
    <row r="3483" s="15" customFormat="1">
      <c r="A3483" s="15"/>
      <c r="B3483" s="256"/>
      <c r="C3483" s="257"/>
      <c r="D3483" s="231" t="s">
        <v>268</v>
      </c>
      <c r="E3483" s="258" t="s">
        <v>19</v>
      </c>
      <c r="F3483" s="259" t="s">
        <v>300</v>
      </c>
      <c r="G3483" s="257"/>
      <c r="H3483" s="260">
        <v>3.6499999999999999</v>
      </c>
      <c r="I3483" s="261"/>
      <c r="J3483" s="257"/>
      <c r="K3483" s="257"/>
      <c r="L3483" s="262"/>
      <c r="M3483" s="263"/>
      <c r="N3483" s="264"/>
      <c r="O3483" s="264"/>
      <c r="P3483" s="264"/>
      <c r="Q3483" s="264"/>
      <c r="R3483" s="264"/>
      <c r="S3483" s="264"/>
      <c r="T3483" s="265"/>
      <c r="U3483" s="15"/>
      <c r="V3483" s="15"/>
      <c r="W3483" s="15"/>
      <c r="X3483" s="15"/>
      <c r="Y3483" s="15"/>
      <c r="Z3483" s="15"/>
      <c r="AA3483" s="15"/>
      <c r="AB3483" s="15"/>
      <c r="AC3483" s="15"/>
      <c r="AD3483" s="15"/>
      <c r="AE3483" s="15"/>
      <c r="AT3483" s="266" t="s">
        <v>268</v>
      </c>
      <c r="AU3483" s="266" t="s">
        <v>93</v>
      </c>
      <c r="AV3483" s="15" t="s">
        <v>108</v>
      </c>
      <c r="AW3483" s="15" t="s">
        <v>34</v>
      </c>
      <c r="AX3483" s="15" t="s">
        <v>74</v>
      </c>
      <c r="AY3483" s="266" t="s">
        <v>224</v>
      </c>
    </row>
    <row r="3484" s="16" customFormat="1">
      <c r="A3484" s="16"/>
      <c r="B3484" s="272"/>
      <c r="C3484" s="273"/>
      <c r="D3484" s="231" t="s">
        <v>268</v>
      </c>
      <c r="E3484" s="274" t="s">
        <v>19</v>
      </c>
      <c r="F3484" s="275" t="s">
        <v>351</v>
      </c>
      <c r="G3484" s="273"/>
      <c r="H3484" s="276">
        <v>16.280000000000001</v>
      </c>
      <c r="I3484" s="277"/>
      <c r="J3484" s="273"/>
      <c r="K3484" s="273"/>
      <c r="L3484" s="278"/>
      <c r="M3484" s="279"/>
      <c r="N3484" s="280"/>
      <c r="O3484" s="280"/>
      <c r="P3484" s="280"/>
      <c r="Q3484" s="280"/>
      <c r="R3484" s="280"/>
      <c r="S3484" s="280"/>
      <c r="T3484" s="281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T3484" s="282" t="s">
        <v>268</v>
      </c>
      <c r="AU3484" s="282" t="s">
        <v>93</v>
      </c>
      <c r="AV3484" s="16" t="s">
        <v>231</v>
      </c>
      <c r="AW3484" s="16" t="s">
        <v>34</v>
      </c>
      <c r="AX3484" s="16" t="s">
        <v>82</v>
      </c>
      <c r="AY3484" s="282" t="s">
        <v>224</v>
      </c>
    </row>
    <row r="3485" s="2" customFormat="1" ht="37.8" customHeight="1">
      <c r="A3485" s="41"/>
      <c r="B3485" s="42"/>
      <c r="C3485" s="216" t="s">
        <v>3417</v>
      </c>
      <c r="D3485" s="216" t="s">
        <v>227</v>
      </c>
      <c r="E3485" s="217" t="s">
        <v>3418</v>
      </c>
      <c r="F3485" s="218" t="s">
        <v>3419</v>
      </c>
      <c r="G3485" s="219" t="s">
        <v>471</v>
      </c>
      <c r="H3485" s="220">
        <v>128.15000000000001</v>
      </c>
      <c r="I3485" s="221"/>
      <c r="J3485" s="222">
        <f>ROUND(I3485*H3485,2)</f>
        <v>0</v>
      </c>
      <c r="K3485" s="218" t="s">
        <v>312</v>
      </c>
      <c r="L3485" s="47"/>
      <c r="M3485" s="223" t="s">
        <v>19</v>
      </c>
      <c r="N3485" s="224" t="s">
        <v>46</v>
      </c>
      <c r="O3485" s="87"/>
      <c r="P3485" s="225">
        <f>O3485*H3485</f>
        <v>0</v>
      </c>
      <c r="Q3485" s="225">
        <v>0.0035200000000000001</v>
      </c>
      <c r="R3485" s="225">
        <f>Q3485*H3485</f>
        <v>0.45108800000000004</v>
      </c>
      <c r="S3485" s="225">
        <v>0</v>
      </c>
      <c r="T3485" s="226">
        <f>S3485*H3485</f>
        <v>0</v>
      </c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R3485" s="227" t="s">
        <v>544</v>
      </c>
      <c r="AT3485" s="227" t="s">
        <v>227</v>
      </c>
      <c r="AU3485" s="227" t="s">
        <v>93</v>
      </c>
      <c r="AY3485" s="20" t="s">
        <v>224</v>
      </c>
      <c r="BE3485" s="228">
        <f>IF(N3485="základní",J3485,0)</f>
        <v>0</v>
      </c>
      <c r="BF3485" s="228">
        <f>IF(N3485="snížená",J3485,0)</f>
        <v>0</v>
      </c>
      <c r="BG3485" s="228">
        <f>IF(N3485="zákl. přenesená",J3485,0)</f>
        <v>0</v>
      </c>
      <c r="BH3485" s="228">
        <f>IF(N3485="sníž. přenesená",J3485,0)</f>
        <v>0</v>
      </c>
      <c r="BI3485" s="228">
        <f>IF(N3485="nulová",J3485,0)</f>
        <v>0</v>
      </c>
      <c r="BJ3485" s="20" t="s">
        <v>93</v>
      </c>
      <c r="BK3485" s="228">
        <f>ROUND(I3485*H3485,2)</f>
        <v>0</v>
      </c>
      <c r="BL3485" s="20" t="s">
        <v>544</v>
      </c>
      <c r="BM3485" s="227" t="s">
        <v>3420</v>
      </c>
    </row>
    <row r="3486" s="2" customFormat="1">
      <c r="A3486" s="41"/>
      <c r="B3486" s="42"/>
      <c r="C3486" s="43"/>
      <c r="D3486" s="267" t="s">
        <v>314</v>
      </c>
      <c r="E3486" s="43"/>
      <c r="F3486" s="268" t="s">
        <v>3421</v>
      </c>
      <c r="G3486" s="43"/>
      <c r="H3486" s="43"/>
      <c r="I3486" s="269"/>
      <c r="J3486" s="43"/>
      <c r="K3486" s="43"/>
      <c r="L3486" s="47"/>
      <c r="M3486" s="270"/>
      <c r="N3486" s="271"/>
      <c r="O3486" s="87"/>
      <c r="P3486" s="87"/>
      <c r="Q3486" s="87"/>
      <c r="R3486" s="87"/>
      <c r="S3486" s="87"/>
      <c r="T3486" s="88"/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T3486" s="20" t="s">
        <v>314</v>
      </c>
      <c r="AU3486" s="20" t="s">
        <v>93</v>
      </c>
    </row>
    <row r="3487" s="14" customFormat="1">
      <c r="A3487" s="14"/>
      <c r="B3487" s="246"/>
      <c r="C3487" s="247"/>
      <c r="D3487" s="231" t="s">
        <v>268</v>
      </c>
      <c r="E3487" s="248" t="s">
        <v>19</v>
      </c>
      <c r="F3487" s="249" t="s">
        <v>3422</v>
      </c>
      <c r="G3487" s="247"/>
      <c r="H3487" s="248" t="s">
        <v>19</v>
      </c>
      <c r="I3487" s="250"/>
      <c r="J3487" s="247"/>
      <c r="K3487" s="247"/>
      <c r="L3487" s="251"/>
      <c r="M3487" s="252"/>
      <c r="N3487" s="253"/>
      <c r="O3487" s="253"/>
      <c r="P3487" s="253"/>
      <c r="Q3487" s="253"/>
      <c r="R3487" s="253"/>
      <c r="S3487" s="253"/>
      <c r="T3487" s="25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5" t="s">
        <v>268</v>
      </c>
      <c r="AU3487" s="255" t="s">
        <v>93</v>
      </c>
      <c r="AV3487" s="14" t="s">
        <v>82</v>
      </c>
      <c r="AW3487" s="14" t="s">
        <v>34</v>
      </c>
      <c r="AX3487" s="14" t="s">
        <v>74</v>
      </c>
      <c r="AY3487" s="255" t="s">
        <v>224</v>
      </c>
    </row>
    <row r="3488" s="13" customFormat="1">
      <c r="A3488" s="13"/>
      <c r="B3488" s="229"/>
      <c r="C3488" s="230"/>
      <c r="D3488" s="231" t="s">
        <v>268</v>
      </c>
      <c r="E3488" s="232" t="s">
        <v>19</v>
      </c>
      <c r="F3488" s="233" t="s">
        <v>3423</v>
      </c>
      <c r="G3488" s="230"/>
      <c r="H3488" s="234">
        <v>3.6000000000000001</v>
      </c>
      <c r="I3488" s="235"/>
      <c r="J3488" s="230"/>
      <c r="K3488" s="230"/>
      <c r="L3488" s="236"/>
      <c r="M3488" s="237"/>
      <c r="N3488" s="238"/>
      <c r="O3488" s="238"/>
      <c r="P3488" s="238"/>
      <c r="Q3488" s="238"/>
      <c r="R3488" s="238"/>
      <c r="S3488" s="238"/>
      <c r="T3488" s="239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0" t="s">
        <v>268</v>
      </c>
      <c r="AU3488" s="240" t="s">
        <v>93</v>
      </c>
      <c r="AV3488" s="13" t="s">
        <v>93</v>
      </c>
      <c r="AW3488" s="13" t="s">
        <v>34</v>
      </c>
      <c r="AX3488" s="13" t="s">
        <v>74</v>
      </c>
      <c r="AY3488" s="240" t="s">
        <v>224</v>
      </c>
    </row>
    <row r="3489" s="14" customFormat="1">
      <c r="A3489" s="14"/>
      <c r="B3489" s="246"/>
      <c r="C3489" s="247"/>
      <c r="D3489" s="231" t="s">
        <v>268</v>
      </c>
      <c r="E3489" s="248" t="s">
        <v>19</v>
      </c>
      <c r="F3489" s="249" t="s">
        <v>3424</v>
      </c>
      <c r="G3489" s="247"/>
      <c r="H3489" s="248" t="s">
        <v>19</v>
      </c>
      <c r="I3489" s="250"/>
      <c r="J3489" s="247"/>
      <c r="K3489" s="247"/>
      <c r="L3489" s="251"/>
      <c r="M3489" s="252"/>
      <c r="N3489" s="253"/>
      <c r="O3489" s="253"/>
      <c r="P3489" s="253"/>
      <c r="Q3489" s="253"/>
      <c r="R3489" s="253"/>
      <c r="S3489" s="253"/>
      <c r="T3489" s="25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5" t="s">
        <v>268</v>
      </c>
      <c r="AU3489" s="255" t="s">
        <v>93</v>
      </c>
      <c r="AV3489" s="14" t="s">
        <v>82</v>
      </c>
      <c r="AW3489" s="14" t="s">
        <v>34</v>
      </c>
      <c r="AX3489" s="14" t="s">
        <v>74</v>
      </c>
      <c r="AY3489" s="255" t="s">
        <v>224</v>
      </c>
    </row>
    <row r="3490" s="13" customFormat="1">
      <c r="A3490" s="13"/>
      <c r="B3490" s="229"/>
      <c r="C3490" s="230"/>
      <c r="D3490" s="231" t="s">
        <v>268</v>
      </c>
      <c r="E3490" s="232" t="s">
        <v>19</v>
      </c>
      <c r="F3490" s="233" t="s">
        <v>3425</v>
      </c>
      <c r="G3490" s="230"/>
      <c r="H3490" s="234">
        <v>8.5</v>
      </c>
      <c r="I3490" s="235"/>
      <c r="J3490" s="230"/>
      <c r="K3490" s="230"/>
      <c r="L3490" s="236"/>
      <c r="M3490" s="237"/>
      <c r="N3490" s="238"/>
      <c r="O3490" s="238"/>
      <c r="P3490" s="238"/>
      <c r="Q3490" s="238"/>
      <c r="R3490" s="238"/>
      <c r="S3490" s="238"/>
      <c r="T3490" s="239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0" t="s">
        <v>268</v>
      </c>
      <c r="AU3490" s="240" t="s">
        <v>93</v>
      </c>
      <c r="AV3490" s="13" t="s">
        <v>93</v>
      </c>
      <c r="AW3490" s="13" t="s">
        <v>34</v>
      </c>
      <c r="AX3490" s="13" t="s">
        <v>74</v>
      </c>
      <c r="AY3490" s="240" t="s">
        <v>224</v>
      </c>
    </row>
    <row r="3491" s="14" customFormat="1">
      <c r="A3491" s="14"/>
      <c r="B3491" s="246"/>
      <c r="C3491" s="247"/>
      <c r="D3491" s="231" t="s">
        <v>268</v>
      </c>
      <c r="E3491" s="248" t="s">
        <v>19</v>
      </c>
      <c r="F3491" s="249" t="s">
        <v>3426</v>
      </c>
      <c r="G3491" s="247"/>
      <c r="H3491" s="248" t="s">
        <v>19</v>
      </c>
      <c r="I3491" s="250"/>
      <c r="J3491" s="247"/>
      <c r="K3491" s="247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5" t="s">
        <v>268</v>
      </c>
      <c r="AU3491" s="255" t="s">
        <v>93</v>
      </c>
      <c r="AV3491" s="14" t="s">
        <v>82</v>
      </c>
      <c r="AW3491" s="14" t="s">
        <v>34</v>
      </c>
      <c r="AX3491" s="14" t="s">
        <v>74</v>
      </c>
      <c r="AY3491" s="255" t="s">
        <v>224</v>
      </c>
    </row>
    <row r="3492" s="13" customFormat="1">
      <c r="A3492" s="13"/>
      <c r="B3492" s="229"/>
      <c r="C3492" s="230"/>
      <c r="D3492" s="231" t="s">
        <v>268</v>
      </c>
      <c r="E3492" s="232" t="s">
        <v>19</v>
      </c>
      <c r="F3492" s="233" t="s">
        <v>3427</v>
      </c>
      <c r="G3492" s="230"/>
      <c r="H3492" s="234">
        <v>5.25</v>
      </c>
      <c r="I3492" s="235"/>
      <c r="J3492" s="230"/>
      <c r="K3492" s="230"/>
      <c r="L3492" s="236"/>
      <c r="M3492" s="237"/>
      <c r="N3492" s="238"/>
      <c r="O3492" s="238"/>
      <c r="P3492" s="238"/>
      <c r="Q3492" s="238"/>
      <c r="R3492" s="238"/>
      <c r="S3492" s="238"/>
      <c r="T3492" s="239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0" t="s">
        <v>268</v>
      </c>
      <c r="AU3492" s="240" t="s">
        <v>93</v>
      </c>
      <c r="AV3492" s="13" t="s">
        <v>93</v>
      </c>
      <c r="AW3492" s="13" t="s">
        <v>34</v>
      </c>
      <c r="AX3492" s="13" t="s">
        <v>74</v>
      </c>
      <c r="AY3492" s="240" t="s">
        <v>224</v>
      </c>
    </row>
    <row r="3493" s="14" customFormat="1">
      <c r="A3493" s="14"/>
      <c r="B3493" s="246"/>
      <c r="C3493" s="247"/>
      <c r="D3493" s="231" t="s">
        <v>268</v>
      </c>
      <c r="E3493" s="248" t="s">
        <v>19</v>
      </c>
      <c r="F3493" s="249" t="s">
        <v>3428</v>
      </c>
      <c r="G3493" s="247"/>
      <c r="H3493" s="248" t="s">
        <v>19</v>
      </c>
      <c r="I3493" s="250"/>
      <c r="J3493" s="247"/>
      <c r="K3493" s="247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268</v>
      </c>
      <c r="AU3493" s="255" t="s">
        <v>93</v>
      </c>
      <c r="AV3493" s="14" t="s">
        <v>82</v>
      </c>
      <c r="AW3493" s="14" t="s">
        <v>34</v>
      </c>
      <c r="AX3493" s="14" t="s">
        <v>74</v>
      </c>
      <c r="AY3493" s="255" t="s">
        <v>224</v>
      </c>
    </row>
    <row r="3494" s="13" customFormat="1">
      <c r="A3494" s="13"/>
      <c r="B3494" s="229"/>
      <c r="C3494" s="230"/>
      <c r="D3494" s="231" t="s">
        <v>268</v>
      </c>
      <c r="E3494" s="232" t="s">
        <v>19</v>
      </c>
      <c r="F3494" s="233" t="s">
        <v>688</v>
      </c>
      <c r="G3494" s="230"/>
      <c r="H3494" s="234">
        <v>37</v>
      </c>
      <c r="I3494" s="235"/>
      <c r="J3494" s="230"/>
      <c r="K3494" s="230"/>
      <c r="L3494" s="236"/>
      <c r="M3494" s="237"/>
      <c r="N3494" s="238"/>
      <c r="O3494" s="238"/>
      <c r="P3494" s="238"/>
      <c r="Q3494" s="238"/>
      <c r="R3494" s="238"/>
      <c r="S3494" s="238"/>
      <c r="T3494" s="239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0" t="s">
        <v>268</v>
      </c>
      <c r="AU3494" s="240" t="s">
        <v>93</v>
      </c>
      <c r="AV3494" s="13" t="s">
        <v>93</v>
      </c>
      <c r="AW3494" s="13" t="s">
        <v>34</v>
      </c>
      <c r="AX3494" s="13" t="s">
        <v>74</v>
      </c>
      <c r="AY3494" s="240" t="s">
        <v>224</v>
      </c>
    </row>
    <row r="3495" s="14" customFormat="1">
      <c r="A3495" s="14"/>
      <c r="B3495" s="246"/>
      <c r="C3495" s="247"/>
      <c r="D3495" s="231" t="s">
        <v>268</v>
      </c>
      <c r="E3495" s="248" t="s">
        <v>19</v>
      </c>
      <c r="F3495" s="249" t="s">
        <v>3429</v>
      </c>
      <c r="G3495" s="247"/>
      <c r="H3495" s="248" t="s">
        <v>19</v>
      </c>
      <c r="I3495" s="250"/>
      <c r="J3495" s="247"/>
      <c r="K3495" s="247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268</v>
      </c>
      <c r="AU3495" s="255" t="s">
        <v>93</v>
      </c>
      <c r="AV3495" s="14" t="s">
        <v>82</v>
      </c>
      <c r="AW3495" s="14" t="s">
        <v>34</v>
      </c>
      <c r="AX3495" s="14" t="s">
        <v>74</v>
      </c>
      <c r="AY3495" s="255" t="s">
        <v>224</v>
      </c>
    </row>
    <row r="3496" s="13" customFormat="1">
      <c r="A3496" s="13"/>
      <c r="B3496" s="229"/>
      <c r="C3496" s="230"/>
      <c r="D3496" s="231" t="s">
        <v>268</v>
      </c>
      <c r="E3496" s="232" t="s">
        <v>19</v>
      </c>
      <c r="F3496" s="233" t="s">
        <v>650</v>
      </c>
      <c r="G3496" s="230"/>
      <c r="H3496" s="234">
        <v>33</v>
      </c>
      <c r="I3496" s="235"/>
      <c r="J3496" s="230"/>
      <c r="K3496" s="230"/>
      <c r="L3496" s="236"/>
      <c r="M3496" s="237"/>
      <c r="N3496" s="238"/>
      <c r="O3496" s="238"/>
      <c r="P3496" s="238"/>
      <c r="Q3496" s="238"/>
      <c r="R3496" s="238"/>
      <c r="S3496" s="238"/>
      <c r="T3496" s="239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40" t="s">
        <v>268</v>
      </c>
      <c r="AU3496" s="240" t="s">
        <v>93</v>
      </c>
      <c r="AV3496" s="13" t="s">
        <v>93</v>
      </c>
      <c r="AW3496" s="13" t="s">
        <v>34</v>
      </c>
      <c r="AX3496" s="13" t="s">
        <v>74</v>
      </c>
      <c r="AY3496" s="240" t="s">
        <v>224</v>
      </c>
    </row>
    <row r="3497" s="14" customFormat="1">
      <c r="A3497" s="14"/>
      <c r="B3497" s="246"/>
      <c r="C3497" s="247"/>
      <c r="D3497" s="231" t="s">
        <v>268</v>
      </c>
      <c r="E3497" s="248" t="s">
        <v>19</v>
      </c>
      <c r="F3497" s="249" t="s">
        <v>3430</v>
      </c>
      <c r="G3497" s="247"/>
      <c r="H3497" s="248" t="s">
        <v>19</v>
      </c>
      <c r="I3497" s="250"/>
      <c r="J3497" s="247"/>
      <c r="K3497" s="247"/>
      <c r="L3497" s="251"/>
      <c r="M3497" s="252"/>
      <c r="N3497" s="253"/>
      <c r="O3497" s="253"/>
      <c r="P3497" s="253"/>
      <c r="Q3497" s="253"/>
      <c r="R3497" s="253"/>
      <c r="S3497" s="253"/>
      <c r="T3497" s="25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5" t="s">
        <v>268</v>
      </c>
      <c r="AU3497" s="255" t="s">
        <v>93</v>
      </c>
      <c r="AV3497" s="14" t="s">
        <v>82</v>
      </c>
      <c r="AW3497" s="14" t="s">
        <v>34</v>
      </c>
      <c r="AX3497" s="14" t="s">
        <v>74</v>
      </c>
      <c r="AY3497" s="255" t="s">
        <v>224</v>
      </c>
    </row>
    <row r="3498" s="13" customFormat="1">
      <c r="A3498" s="13"/>
      <c r="B3498" s="229"/>
      <c r="C3498" s="230"/>
      <c r="D3498" s="231" t="s">
        <v>268</v>
      </c>
      <c r="E3498" s="232" t="s">
        <v>19</v>
      </c>
      <c r="F3498" s="233" t="s">
        <v>3431</v>
      </c>
      <c r="G3498" s="230"/>
      <c r="H3498" s="234">
        <v>37.049999999999997</v>
      </c>
      <c r="I3498" s="235"/>
      <c r="J3498" s="230"/>
      <c r="K3498" s="230"/>
      <c r="L3498" s="236"/>
      <c r="M3498" s="237"/>
      <c r="N3498" s="238"/>
      <c r="O3498" s="238"/>
      <c r="P3498" s="238"/>
      <c r="Q3498" s="238"/>
      <c r="R3498" s="238"/>
      <c r="S3498" s="238"/>
      <c r="T3498" s="239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40" t="s">
        <v>268</v>
      </c>
      <c r="AU3498" s="240" t="s">
        <v>93</v>
      </c>
      <c r="AV3498" s="13" t="s">
        <v>93</v>
      </c>
      <c r="AW3498" s="13" t="s">
        <v>34</v>
      </c>
      <c r="AX3498" s="13" t="s">
        <v>74</v>
      </c>
      <c r="AY3498" s="240" t="s">
        <v>224</v>
      </c>
    </row>
    <row r="3499" s="14" customFormat="1">
      <c r="A3499" s="14"/>
      <c r="B3499" s="246"/>
      <c r="C3499" s="247"/>
      <c r="D3499" s="231" t="s">
        <v>268</v>
      </c>
      <c r="E3499" s="248" t="s">
        <v>19</v>
      </c>
      <c r="F3499" s="249" t="s">
        <v>3432</v>
      </c>
      <c r="G3499" s="247"/>
      <c r="H3499" s="248" t="s">
        <v>19</v>
      </c>
      <c r="I3499" s="250"/>
      <c r="J3499" s="247"/>
      <c r="K3499" s="247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268</v>
      </c>
      <c r="AU3499" s="255" t="s">
        <v>93</v>
      </c>
      <c r="AV3499" s="14" t="s">
        <v>82</v>
      </c>
      <c r="AW3499" s="14" t="s">
        <v>34</v>
      </c>
      <c r="AX3499" s="14" t="s">
        <v>74</v>
      </c>
      <c r="AY3499" s="255" t="s">
        <v>224</v>
      </c>
    </row>
    <row r="3500" s="13" customFormat="1">
      <c r="A3500" s="13"/>
      <c r="B3500" s="229"/>
      <c r="C3500" s="230"/>
      <c r="D3500" s="231" t="s">
        <v>268</v>
      </c>
      <c r="E3500" s="232" t="s">
        <v>19</v>
      </c>
      <c r="F3500" s="233" t="s">
        <v>3433</v>
      </c>
      <c r="G3500" s="230"/>
      <c r="H3500" s="234">
        <v>3.75</v>
      </c>
      <c r="I3500" s="235"/>
      <c r="J3500" s="230"/>
      <c r="K3500" s="230"/>
      <c r="L3500" s="236"/>
      <c r="M3500" s="237"/>
      <c r="N3500" s="238"/>
      <c r="O3500" s="238"/>
      <c r="P3500" s="238"/>
      <c r="Q3500" s="238"/>
      <c r="R3500" s="238"/>
      <c r="S3500" s="238"/>
      <c r="T3500" s="239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0" t="s">
        <v>268</v>
      </c>
      <c r="AU3500" s="240" t="s">
        <v>93</v>
      </c>
      <c r="AV3500" s="13" t="s">
        <v>93</v>
      </c>
      <c r="AW3500" s="13" t="s">
        <v>34</v>
      </c>
      <c r="AX3500" s="13" t="s">
        <v>74</v>
      </c>
      <c r="AY3500" s="240" t="s">
        <v>224</v>
      </c>
    </row>
    <row r="3501" s="16" customFormat="1">
      <c r="A3501" s="16"/>
      <c r="B3501" s="272"/>
      <c r="C3501" s="273"/>
      <c r="D3501" s="231" t="s">
        <v>268</v>
      </c>
      <c r="E3501" s="274" t="s">
        <v>19</v>
      </c>
      <c r="F3501" s="275" t="s">
        <v>351</v>
      </c>
      <c r="G3501" s="273"/>
      <c r="H3501" s="276">
        <v>128.15000000000001</v>
      </c>
      <c r="I3501" s="277"/>
      <c r="J3501" s="273"/>
      <c r="K3501" s="273"/>
      <c r="L3501" s="278"/>
      <c r="M3501" s="279"/>
      <c r="N3501" s="280"/>
      <c r="O3501" s="280"/>
      <c r="P3501" s="280"/>
      <c r="Q3501" s="280"/>
      <c r="R3501" s="280"/>
      <c r="S3501" s="280"/>
      <c r="T3501" s="281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T3501" s="282" t="s">
        <v>268</v>
      </c>
      <c r="AU3501" s="282" t="s">
        <v>93</v>
      </c>
      <c r="AV3501" s="16" t="s">
        <v>231</v>
      </c>
      <c r="AW3501" s="16" t="s">
        <v>34</v>
      </c>
      <c r="AX3501" s="16" t="s">
        <v>82</v>
      </c>
      <c r="AY3501" s="282" t="s">
        <v>224</v>
      </c>
    </row>
    <row r="3502" s="2" customFormat="1" ht="37.8" customHeight="1">
      <c r="A3502" s="41"/>
      <c r="B3502" s="42"/>
      <c r="C3502" s="216" t="s">
        <v>3434</v>
      </c>
      <c r="D3502" s="216" t="s">
        <v>227</v>
      </c>
      <c r="E3502" s="217" t="s">
        <v>3435</v>
      </c>
      <c r="F3502" s="218" t="s">
        <v>3436</v>
      </c>
      <c r="G3502" s="219" t="s">
        <v>471</v>
      </c>
      <c r="H3502" s="220">
        <v>8.3000000000000007</v>
      </c>
      <c r="I3502" s="221"/>
      <c r="J3502" s="222">
        <f>ROUND(I3502*H3502,2)</f>
        <v>0</v>
      </c>
      <c r="K3502" s="218" t="s">
        <v>19</v>
      </c>
      <c r="L3502" s="47"/>
      <c r="M3502" s="223" t="s">
        <v>19</v>
      </c>
      <c r="N3502" s="224" t="s">
        <v>46</v>
      </c>
      <c r="O3502" s="87"/>
      <c r="P3502" s="225">
        <f>O3502*H3502</f>
        <v>0</v>
      </c>
      <c r="Q3502" s="225">
        <v>0.017000000000000001</v>
      </c>
      <c r="R3502" s="225">
        <f>Q3502*H3502</f>
        <v>0.14110000000000003</v>
      </c>
      <c r="S3502" s="225">
        <v>0</v>
      </c>
      <c r="T3502" s="226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7" t="s">
        <v>544</v>
      </c>
      <c r="AT3502" s="227" t="s">
        <v>227</v>
      </c>
      <c r="AU3502" s="227" t="s">
        <v>93</v>
      </c>
      <c r="AY3502" s="20" t="s">
        <v>224</v>
      </c>
      <c r="BE3502" s="228">
        <f>IF(N3502="základní",J3502,0)</f>
        <v>0</v>
      </c>
      <c r="BF3502" s="228">
        <f>IF(N3502="snížená",J3502,0)</f>
        <v>0</v>
      </c>
      <c r="BG3502" s="228">
        <f>IF(N3502="zákl. přenesená",J3502,0)</f>
        <v>0</v>
      </c>
      <c r="BH3502" s="228">
        <f>IF(N3502="sníž. přenesená",J3502,0)</f>
        <v>0</v>
      </c>
      <c r="BI3502" s="228">
        <f>IF(N3502="nulová",J3502,0)</f>
        <v>0</v>
      </c>
      <c r="BJ3502" s="20" t="s">
        <v>93</v>
      </c>
      <c r="BK3502" s="228">
        <f>ROUND(I3502*H3502,2)</f>
        <v>0</v>
      </c>
      <c r="BL3502" s="20" t="s">
        <v>544</v>
      </c>
      <c r="BM3502" s="227" t="s">
        <v>3437</v>
      </c>
    </row>
    <row r="3503" s="14" customFormat="1">
      <c r="A3503" s="14"/>
      <c r="B3503" s="246"/>
      <c r="C3503" s="247"/>
      <c r="D3503" s="231" t="s">
        <v>268</v>
      </c>
      <c r="E3503" s="248" t="s">
        <v>19</v>
      </c>
      <c r="F3503" s="249" t="s">
        <v>3438</v>
      </c>
      <c r="G3503" s="247"/>
      <c r="H3503" s="248" t="s">
        <v>19</v>
      </c>
      <c r="I3503" s="250"/>
      <c r="J3503" s="247"/>
      <c r="K3503" s="247"/>
      <c r="L3503" s="251"/>
      <c r="M3503" s="252"/>
      <c r="N3503" s="253"/>
      <c r="O3503" s="253"/>
      <c r="P3503" s="253"/>
      <c r="Q3503" s="253"/>
      <c r="R3503" s="253"/>
      <c r="S3503" s="253"/>
      <c r="T3503" s="25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5" t="s">
        <v>268</v>
      </c>
      <c r="AU3503" s="255" t="s">
        <v>93</v>
      </c>
      <c r="AV3503" s="14" t="s">
        <v>82</v>
      </c>
      <c r="AW3503" s="14" t="s">
        <v>34</v>
      </c>
      <c r="AX3503" s="14" t="s">
        <v>74</v>
      </c>
      <c r="AY3503" s="255" t="s">
        <v>224</v>
      </c>
    </row>
    <row r="3504" s="13" customFormat="1">
      <c r="A3504" s="13"/>
      <c r="B3504" s="229"/>
      <c r="C3504" s="230"/>
      <c r="D3504" s="231" t="s">
        <v>268</v>
      </c>
      <c r="E3504" s="232" t="s">
        <v>19</v>
      </c>
      <c r="F3504" s="233" t="s">
        <v>3439</v>
      </c>
      <c r="G3504" s="230"/>
      <c r="H3504" s="234">
        <v>8.3000000000000007</v>
      </c>
      <c r="I3504" s="235"/>
      <c r="J3504" s="230"/>
      <c r="K3504" s="230"/>
      <c r="L3504" s="236"/>
      <c r="M3504" s="237"/>
      <c r="N3504" s="238"/>
      <c r="O3504" s="238"/>
      <c r="P3504" s="238"/>
      <c r="Q3504" s="238"/>
      <c r="R3504" s="238"/>
      <c r="S3504" s="238"/>
      <c r="T3504" s="239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0" t="s">
        <v>268</v>
      </c>
      <c r="AU3504" s="240" t="s">
        <v>93</v>
      </c>
      <c r="AV3504" s="13" t="s">
        <v>93</v>
      </c>
      <c r="AW3504" s="13" t="s">
        <v>34</v>
      </c>
      <c r="AX3504" s="13" t="s">
        <v>82</v>
      </c>
      <c r="AY3504" s="240" t="s">
        <v>224</v>
      </c>
    </row>
    <row r="3505" s="2" customFormat="1" ht="16.5" customHeight="1">
      <c r="A3505" s="41"/>
      <c r="B3505" s="42"/>
      <c r="C3505" s="216" t="s">
        <v>3440</v>
      </c>
      <c r="D3505" s="216" t="s">
        <v>227</v>
      </c>
      <c r="E3505" s="217" t="s">
        <v>3441</v>
      </c>
      <c r="F3505" s="218" t="s">
        <v>3442</v>
      </c>
      <c r="G3505" s="219" t="s">
        <v>471</v>
      </c>
      <c r="H3505" s="220">
        <v>352.30000000000001</v>
      </c>
      <c r="I3505" s="221"/>
      <c r="J3505" s="222">
        <f>ROUND(I3505*H3505,2)</f>
        <v>0</v>
      </c>
      <c r="K3505" s="218" t="s">
        <v>312</v>
      </c>
      <c r="L3505" s="47"/>
      <c r="M3505" s="223" t="s">
        <v>19</v>
      </c>
      <c r="N3505" s="224" t="s">
        <v>46</v>
      </c>
      <c r="O3505" s="87"/>
      <c r="P3505" s="225">
        <f>O3505*H3505</f>
        <v>0</v>
      </c>
      <c r="Q3505" s="225">
        <v>0</v>
      </c>
      <c r="R3505" s="225">
        <f>Q3505*H3505</f>
        <v>0</v>
      </c>
      <c r="S3505" s="225">
        <v>0</v>
      </c>
      <c r="T3505" s="226">
        <f>S3505*H3505</f>
        <v>0</v>
      </c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R3505" s="227" t="s">
        <v>544</v>
      </c>
      <c r="AT3505" s="227" t="s">
        <v>227</v>
      </c>
      <c r="AU3505" s="227" t="s">
        <v>93</v>
      </c>
      <c r="AY3505" s="20" t="s">
        <v>224</v>
      </c>
      <c r="BE3505" s="228">
        <f>IF(N3505="základní",J3505,0)</f>
        <v>0</v>
      </c>
      <c r="BF3505" s="228">
        <f>IF(N3505="snížená",J3505,0)</f>
        <v>0</v>
      </c>
      <c r="BG3505" s="228">
        <f>IF(N3505="zákl. přenesená",J3505,0)</f>
        <v>0</v>
      </c>
      <c r="BH3505" s="228">
        <f>IF(N3505="sníž. přenesená",J3505,0)</f>
        <v>0</v>
      </c>
      <c r="BI3505" s="228">
        <f>IF(N3505="nulová",J3505,0)</f>
        <v>0</v>
      </c>
      <c r="BJ3505" s="20" t="s">
        <v>93</v>
      </c>
      <c r="BK3505" s="228">
        <f>ROUND(I3505*H3505,2)</f>
        <v>0</v>
      </c>
      <c r="BL3505" s="20" t="s">
        <v>544</v>
      </c>
      <c r="BM3505" s="227" t="s">
        <v>3443</v>
      </c>
    </row>
    <row r="3506" s="2" customFormat="1">
      <c r="A3506" s="41"/>
      <c r="B3506" s="42"/>
      <c r="C3506" s="43"/>
      <c r="D3506" s="267" t="s">
        <v>314</v>
      </c>
      <c r="E3506" s="43"/>
      <c r="F3506" s="268" t="s">
        <v>3444</v>
      </c>
      <c r="G3506" s="43"/>
      <c r="H3506" s="43"/>
      <c r="I3506" s="269"/>
      <c r="J3506" s="43"/>
      <c r="K3506" s="43"/>
      <c r="L3506" s="47"/>
      <c r="M3506" s="270"/>
      <c r="N3506" s="271"/>
      <c r="O3506" s="87"/>
      <c r="P3506" s="87"/>
      <c r="Q3506" s="87"/>
      <c r="R3506" s="87"/>
      <c r="S3506" s="87"/>
      <c r="T3506" s="88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T3506" s="20" t="s">
        <v>314</v>
      </c>
      <c r="AU3506" s="20" t="s">
        <v>93</v>
      </c>
    </row>
    <row r="3507" s="14" customFormat="1">
      <c r="A3507" s="14"/>
      <c r="B3507" s="246"/>
      <c r="C3507" s="247"/>
      <c r="D3507" s="231" t="s">
        <v>268</v>
      </c>
      <c r="E3507" s="248" t="s">
        <v>19</v>
      </c>
      <c r="F3507" s="249" t="s">
        <v>3445</v>
      </c>
      <c r="G3507" s="247"/>
      <c r="H3507" s="248" t="s">
        <v>19</v>
      </c>
      <c r="I3507" s="250"/>
      <c r="J3507" s="247"/>
      <c r="K3507" s="247"/>
      <c r="L3507" s="251"/>
      <c r="M3507" s="252"/>
      <c r="N3507" s="253"/>
      <c r="O3507" s="253"/>
      <c r="P3507" s="253"/>
      <c r="Q3507" s="253"/>
      <c r="R3507" s="253"/>
      <c r="S3507" s="253"/>
      <c r="T3507" s="25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5" t="s">
        <v>268</v>
      </c>
      <c r="AU3507" s="255" t="s">
        <v>93</v>
      </c>
      <c r="AV3507" s="14" t="s">
        <v>82</v>
      </c>
      <c r="AW3507" s="14" t="s">
        <v>34</v>
      </c>
      <c r="AX3507" s="14" t="s">
        <v>74</v>
      </c>
      <c r="AY3507" s="255" t="s">
        <v>224</v>
      </c>
    </row>
    <row r="3508" s="13" customFormat="1">
      <c r="A3508" s="13"/>
      <c r="B3508" s="229"/>
      <c r="C3508" s="230"/>
      <c r="D3508" s="231" t="s">
        <v>268</v>
      </c>
      <c r="E3508" s="232" t="s">
        <v>19</v>
      </c>
      <c r="F3508" s="233" t="s">
        <v>623</v>
      </c>
      <c r="G3508" s="230"/>
      <c r="H3508" s="234">
        <v>29</v>
      </c>
      <c r="I3508" s="235"/>
      <c r="J3508" s="230"/>
      <c r="K3508" s="230"/>
      <c r="L3508" s="236"/>
      <c r="M3508" s="237"/>
      <c r="N3508" s="238"/>
      <c r="O3508" s="238"/>
      <c r="P3508" s="238"/>
      <c r="Q3508" s="238"/>
      <c r="R3508" s="238"/>
      <c r="S3508" s="238"/>
      <c r="T3508" s="239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0" t="s">
        <v>268</v>
      </c>
      <c r="AU3508" s="240" t="s">
        <v>93</v>
      </c>
      <c r="AV3508" s="13" t="s">
        <v>93</v>
      </c>
      <c r="AW3508" s="13" t="s">
        <v>34</v>
      </c>
      <c r="AX3508" s="13" t="s">
        <v>74</v>
      </c>
      <c r="AY3508" s="240" t="s">
        <v>224</v>
      </c>
    </row>
    <row r="3509" s="14" customFormat="1">
      <c r="A3509" s="14"/>
      <c r="B3509" s="246"/>
      <c r="C3509" s="247"/>
      <c r="D3509" s="231" t="s">
        <v>268</v>
      </c>
      <c r="E3509" s="248" t="s">
        <v>19</v>
      </c>
      <c r="F3509" s="249" t="s">
        <v>3446</v>
      </c>
      <c r="G3509" s="247"/>
      <c r="H3509" s="248" t="s">
        <v>19</v>
      </c>
      <c r="I3509" s="250"/>
      <c r="J3509" s="247"/>
      <c r="K3509" s="247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268</v>
      </c>
      <c r="AU3509" s="255" t="s">
        <v>93</v>
      </c>
      <c r="AV3509" s="14" t="s">
        <v>82</v>
      </c>
      <c r="AW3509" s="14" t="s">
        <v>34</v>
      </c>
      <c r="AX3509" s="14" t="s">
        <v>74</v>
      </c>
      <c r="AY3509" s="255" t="s">
        <v>224</v>
      </c>
    </row>
    <row r="3510" s="13" customFormat="1">
      <c r="A3510" s="13"/>
      <c r="B3510" s="229"/>
      <c r="C3510" s="230"/>
      <c r="D3510" s="231" t="s">
        <v>268</v>
      </c>
      <c r="E3510" s="232" t="s">
        <v>19</v>
      </c>
      <c r="F3510" s="233" t="s">
        <v>3447</v>
      </c>
      <c r="G3510" s="230"/>
      <c r="H3510" s="234">
        <v>323.30000000000001</v>
      </c>
      <c r="I3510" s="235"/>
      <c r="J3510" s="230"/>
      <c r="K3510" s="230"/>
      <c r="L3510" s="236"/>
      <c r="M3510" s="237"/>
      <c r="N3510" s="238"/>
      <c r="O3510" s="238"/>
      <c r="P3510" s="238"/>
      <c r="Q3510" s="238"/>
      <c r="R3510" s="238"/>
      <c r="S3510" s="238"/>
      <c r="T3510" s="239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0" t="s">
        <v>268</v>
      </c>
      <c r="AU3510" s="240" t="s">
        <v>93</v>
      </c>
      <c r="AV3510" s="13" t="s">
        <v>93</v>
      </c>
      <c r="AW3510" s="13" t="s">
        <v>34</v>
      </c>
      <c r="AX3510" s="13" t="s">
        <v>74</v>
      </c>
      <c r="AY3510" s="240" t="s">
        <v>224</v>
      </c>
    </row>
    <row r="3511" s="16" customFormat="1">
      <c r="A3511" s="16"/>
      <c r="B3511" s="272"/>
      <c r="C3511" s="273"/>
      <c r="D3511" s="231" t="s">
        <v>268</v>
      </c>
      <c r="E3511" s="274" t="s">
        <v>19</v>
      </c>
      <c r="F3511" s="275" t="s">
        <v>351</v>
      </c>
      <c r="G3511" s="273"/>
      <c r="H3511" s="276">
        <v>352.30000000000001</v>
      </c>
      <c r="I3511" s="277"/>
      <c r="J3511" s="273"/>
      <c r="K3511" s="273"/>
      <c r="L3511" s="278"/>
      <c r="M3511" s="279"/>
      <c r="N3511" s="280"/>
      <c r="O3511" s="280"/>
      <c r="P3511" s="280"/>
      <c r="Q3511" s="280"/>
      <c r="R3511" s="280"/>
      <c r="S3511" s="280"/>
      <c r="T3511" s="281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T3511" s="282" t="s">
        <v>268</v>
      </c>
      <c r="AU3511" s="282" t="s">
        <v>93</v>
      </c>
      <c r="AV3511" s="16" t="s">
        <v>231</v>
      </c>
      <c r="AW3511" s="16" t="s">
        <v>34</v>
      </c>
      <c r="AX3511" s="16" t="s">
        <v>82</v>
      </c>
      <c r="AY3511" s="282" t="s">
        <v>224</v>
      </c>
    </row>
    <row r="3512" s="2" customFormat="1" ht="24.15" customHeight="1">
      <c r="A3512" s="41"/>
      <c r="B3512" s="42"/>
      <c r="C3512" s="286" t="s">
        <v>3448</v>
      </c>
      <c r="D3512" s="286" t="s">
        <v>572</v>
      </c>
      <c r="E3512" s="287" t="s">
        <v>3449</v>
      </c>
      <c r="F3512" s="288" t="s">
        <v>3450</v>
      </c>
      <c r="G3512" s="289" t="s">
        <v>371</v>
      </c>
      <c r="H3512" s="290">
        <v>0.77000000000000002</v>
      </c>
      <c r="I3512" s="291"/>
      <c r="J3512" s="292">
        <f>ROUND(I3512*H3512,2)</f>
        <v>0</v>
      </c>
      <c r="K3512" s="288" t="s">
        <v>312</v>
      </c>
      <c r="L3512" s="293"/>
      <c r="M3512" s="294" t="s">
        <v>19</v>
      </c>
      <c r="N3512" s="295" t="s">
        <v>46</v>
      </c>
      <c r="O3512" s="87"/>
      <c r="P3512" s="225">
        <f>O3512*H3512</f>
        <v>0</v>
      </c>
      <c r="Q3512" s="225">
        <v>1</v>
      </c>
      <c r="R3512" s="225">
        <f>Q3512*H3512</f>
        <v>0.77000000000000002</v>
      </c>
      <c r="S3512" s="225">
        <v>0</v>
      </c>
      <c r="T3512" s="226">
        <f>S3512*H3512</f>
        <v>0</v>
      </c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R3512" s="227" t="s">
        <v>643</v>
      </c>
      <c r="AT3512" s="227" t="s">
        <v>572</v>
      </c>
      <c r="AU3512" s="227" t="s">
        <v>93</v>
      </c>
      <c r="AY3512" s="20" t="s">
        <v>224</v>
      </c>
      <c r="BE3512" s="228">
        <f>IF(N3512="základní",J3512,0)</f>
        <v>0</v>
      </c>
      <c r="BF3512" s="228">
        <f>IF(N3512="snížená",J3512,0)</f>
        <v>0</v>
      </c>
      <c r="BG3512" s="228">
        <f>IF(N3512="zákl. přenesená",J3512,0)</f>
        <v>0</v>
      </c>
      <c r="BH3512" s="228">
        <f>IF(N3512="sníž. přenesená",J3512,0)</f>
        <v>0</v>
      </c>
      <c r="BI3512" s="228">
        <f>IF(N3512="nulová",J3512,0)</f>
        <v>0</v>
      </c>
      <c r="BJ3512" s="20" t="s">
        <v>93</v>
      </c>
      <c r="BK3512" s="228">
        <f>ROUND(I3512*H3512,2)</f>
        <v>0</v>
      </c>
      <c r="BL3512" s="20" t="s">
        <v>544</v>
      </c>
      <c r="BM3512" s="227" t="s">
        <v>3451</v>
      </c>
    </row>
    <row r="3513" s="14" customFormat="1">
      <c r="A3513" s="14"/>
      <c r="B3513" s="246"/>
      <c r="C3513" s="247"/>
      <c r="D3513" s="231" t="s">
        <v>268</v>
      </c>
      <c r="E3513" s="248" t="s">
        <v>19</v>
      </c>
      <c r="F3513" s="249" t="s">
        <v>3445</v>
      </c>
      <c r="G3513" s="247"/>
      <c r="H3513" s="248" t="s">
        <v>19</v>
      </c>
      <c r="I3513" s="250"/>
      <c r="J3513" s="247"/>
      <c r="K3513" s="247"/>
      <c r="L3513" s="251"/>
      <c r="M3513" s="252"/>
      <c r="N3513" s="253"/>
      <c r="O3513" s="253"/>
      <c r="P3513" s="253"/>
      <c r="Q3513" s="253"/>
      <c r="R3513" s="253"/>
      <c r="S3513" s="253"/>
      <c r="T3513" s="25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T3513" s="255" t="s">
        <v>268</v>
      </c>
      <c r="AU3513" s="255" t="s">
        <v>93</v>
      </c>
      <c r="AV3513" s="14" t="s">
        <v>82</v>
      </c>
      <c r="AW3513" s="14" t="s">
        <v>34</v>
      </c>
      <c r="AX3513" s="14" t="s">
        <v>74</v>
      </c>
      <c r="AY3513" s="255" t="s">
        <v>224</v>
      </c>
    </row>
    <row r="3514" s="13" customFormat="1">
      <c r="A3514" s="13"/>
      <c r="B3514" s="229"/>
      <c r="C3514" s="230"/>
      <c r="D3514" s="231" t="s">
        <v>268</v>
      </c>
      <c r="E3514" s="232" t="s">
        <v>19</v>
      </c>
      <c r="F3514" s="233" t="s">
        <v>3452</v>
      </c>
      <c r="G3514" s="230"/>
      <c r="H3514" s="234">
        <v>0.77000000000000002</v>
      </c>
      <c r="I3514" s="235"/>
      <c r="J3514" s="230"/>
      <c r="K3514" s="230"/>
      <c r="L3514" s="236"/>
      <c r="M3514" s="237"/>
      <c r="N3514" s="238"/>
      <c r="O3514" s="238"/>
      <c r="P3514" s="238"/>
      <c r="Q3514" s="238"/>
      <c r="R3514" s="238"/>
      <c r="S3514" s="238"/>
      <c r="T3514" s="239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0" t="s">
        <v>268</v>
      </c>
      <c r="AU3514" s="240" t="s">
        <v>93</v>
      </c>
      <c r="AV3514" s="13" t="s">
        <v>93</v>
      </c>
      <c r="AW3514" s="13" t="s">
        <v>34</v>
      </c>
      <c r="AX3514" s="13" t="s">
        <v>82</v>
      </c>
      <c r="AY3514" s="240" t="s">
        <v>224</v>
      </c>
    </row>
    <row r="3515" s="2" customFormat="1" ht="24.15" customHeight="1">
      <c r="A3515" s="41"/>
      <c r="B3515" s="42"/>
      <c r="C3515" s="286" t="s">
        <v>3453</v>
      </c>
      <c r="D3515" s="286" t="s">
        <v>572</v>
      </c>
      <c r="E3515" s="287" t="s">
        <v>3454</v>
      </c>
      <c r="F3515" s="288" t="s">
        <v>3455</v>
      </c>
      <c r="G3515" s="289" t="s">
        <v>471</v>
      </c>
      <c r="H3515" s="290">
        <v>163.19999999999999</v>
      </c>
      <c r="I3515" s="291"/>
      <c r="J3515" s="292">
        <f>ROUND(I3515*H3515,2)</f>
        <v>0</v>
      </c>
      <c r="K3515" s="288" t="s">
        <v>312</v>
      </c>
      <c r="L3515" s="293"/>
      <c r="M3515" s="294" t="s">
        <v>19</v>
      </c>
      <c r="N3515" s="295" t="s">
        <v>46</v>
      </c>
      <c r="O3515" s="87"/>
      <c r="P3515" s="225">
        <f>O3515*H3515</f>
        <v>0</v>
      </c>
      <c r="Q3515" s="225">
        <v>0.00048999999999999998</v>
      </c>
      <c r="R3515" s="225">
        <f>Q3515*H3515</f>
        <v>0.079967999999999997</v>
      </c>
      <c r="S3515" s="225">
        <v>0</v>
      </c>
      <c r="T3515" s="226">
        <f>S3515*H3515</f>
        <v>0</v>
      </c>
      <c r="U3515" s="41"/>
      <c r="V3515" s="41"/>
      <c r="W3515" s="41"/>
      <c r="X3515" s="41"/>
      <c r="Y3515" s="41"/>
      <c r="Z3515" s="41"/>
      <c r="AA3515" s="41"/>
      <c r="AB3515" s="41"/>
      <c r="AC3515" s="41"/>
      <c r="AD3515" s="41"/>
      <c r="AE3515" s="41"/>
      <c r="AR3515" s="227" t="s">
        <v>643</v>
      </c>
      <c r="AT3515" s="227" t="s">
        <v>572</v>
      </c>
      <c r="AU3515" s="227" t="s">
        <v>93</v>
      </c>
      <c r="AY3515" s="20" t="s">
        <v>224</v>
      </c>
      <c r="BE3515" s="228">
        <f>IF(N3515="základní",J3515,0)</f>
        <v>0</v>
      </c>
      <c r="BF3515" s="228">
        <f>IF(N3515="snížená",J3515,0)</f>
        <v>0</v>
      </c>
      <c r="BG3515" s="228">
        <f>IF(N3515="zákl. přenesená",J3515,0)</f>
        <v>0</v>
      </c>
      <c r="BH3515" s="228">
        <f>IF(N3515="sníž. přenesená",J3515,0)</f>
        <v>0</v>
      </c>
      <c r="BI3515" s="228">
        <f>IF(N3515="nulová",J3515,0)</f>
        <v>0</v>
      </c>
      <c r="BJ3515" s="20" t="s">
        <v>93</v>
      </c>
      <c r="BK3515" s="228">
        <f>ROUND(I3515*H3515,2)</f>
        <v>0</v>
      </c>
      <c r="BL3515" s="20" t="s">
        <v>544</v>
      </c>
      <c r="BM3515" s="227" t="s">
        <v>3456</v>
      </c>
    </row>
    <row r="3516" s="2" customFormat="1" ht="16.5" customHeight="1">
      <c r="A3516" s="41"/>
      <c r="B3516" s="42"/>
      <c r="C3516" s="286" t="s">
        <v>3457</v>
      </c>
      <c r="D3516" s="286" t="s">
        <v>572</v>
      </c>
      <c r="E3516" s="287" t="s">
        <v>3458</v>
      </c>
      <c r="F3516" s="288" t="s">
        <v>3459</v>
      </c>
      <c r="G3516" s="289" t="s">
        <v>471</v>
      </c>
      <c r="H3516" s="290">
        <v>355.63</v>
      </c>
      <c r="I3516" s="291"/>
      <c r="J3516" s="292">
        <f>ROUND(I3516*H3516,2)</f>
        <v>0</v>
      </c>
      <c r="K3516" s="288" t="s">
        <v>19</v>
      </c>
      <c r="L3516" s="293"/>
      <c r="M3516" s="294" t="s">
        <v>19</v>
      </c>
      <c r="N3516" s="295" t="s">
        <v>46</v>
      </c>
      <c r="O3516" s="87"/>
      <c r="P3516" s="225">
        <f>O3516*H3516</f>
        <v>0</v>
      </c>
      <c r="Q3516" s="225">
        <v>0.00023000000000000001</v>
      </c>
      <c r="R3516" s="225">
        <f>Q3516*H3516</f>
        <v>0.081794900000000004</v>
      </c>
      <c r="S3516" s="225">
        <v>0</v>
      </c>
      <c r="T3516" s="226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27" t="s">
        <v>643</v>
      </c>
      <c r="AT3516" s="227" t="s">
        <v>572</v>
      </c>
      <c r="AU3516" s="227" t="s">
        <v>93</v>
      </c>
      <c r="AY3516" s="20" t="s">
        <v>224</v>
      </c>
      <c r="BE3516" s="228">
        <f>IF(N3516="základní",J3516,0)</f>
        <v>0</v>
      </c>
      <c r="BF3516" s="228">
        <f>IF(N3516="snížená",J3516,0)</f>
        <v>0</v>
      </c>
      <c r="BG3516" s="228">
        <f>IF(N3516="zákl. přenesená",J3516,0)</f>
        <v>0</v>
      </c>
      <c r="BH3516" s="228">
        <f>IF(N3516="sníž. přenesená",J3516,0)</f>
        <v>0</v>
      </c>
      <c r="BI3516" s="228">
        <f>IF(N3516="nulová",J3516,0)</f>
        <v>0</v>
      </c>
      <c r="BJ3516" s="20" t="s">
        <v>93</v>
      </c>
      <c r="BK3516" s="228">
        <f>ROUND(I3516*H3516,2)</f>
        <v>0</v>
      </c>
      <c r="BL3516" s="20" t="s">
        <v>544</v>
      </c>
      <c r="BM3516" s="227" t="s">
        <v>3460</v>
      </c>
    </row>
    <row r="3517" s="14" customFormat="1">
      <c r="A3517" s="14"/>
      <c r="B3517" s="246"/>
      <c r="C3517" s="247"/>
      <c r="D3517" s="231" t="s">
        <v>268</v>
      </c>
      <c r="E3517" s="248" t="s">
        <v>19</v>
      </c>
      <c r="F3517" s="249" t="s">
        <v>3446</v>
      </c>
      <c r="G3517" s="247"/>
      <c r="H3517" s="248" t="s">
        <v>19</v>
      </c>
      <c r="I3517" s="250"/>
      <c r="J3517" s="247"/>
      <c r="K3517" s="247"/>
      <c r="L3517" s="251"/>
      <c r="M3517" s="252"/>
      <c r="N3517" s="253"/>
      <c r="O3517" s="253"/>
      <c r="P3517" s="253"/>
      <c r="Q3517" s="253"/>
      <c r="R3517" s="253"/>
      <c r="S3517" s="253"/>
      <c r="T3517" s="25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5" t="s">
        <v>268</v>
      </c>
      <c r="AU3517" s="255" t="s">
        <v>93</v>
      </c>
      <c r="AV3517" s="14" t="s">
        <v>82</v>
      </c>
      <c r="AW3517" s="14" t="s">
        <v>34</v>
      </c>
      <c r="AX3517" s="14" t="s">
        <v>74</v>
      </c>
      <c r="AY3517" s="255" t="s">
        <v>224</v>
      </c>
    </row>
    <row r="3518" s="13" customFormat="1">
      <c r="A3518" s="13"/>
      <c r="B3518" s="229"/>
      <c r="C3518" s="230"/>
      <c r="D3518" s="231" t="s">
        <v>268</v>
      </c>
      <c r="E3518" s="232" t="s">
        <v>19</v>
      </c>
      <c r="F3518" s="233" t="s">
        <v>3461</v>
      </c>
      <c r="G3518" s="230"/>
      <c r="H3518" s="234">
        <v>355.63</v>
      </c>
      <c r="I3518" s="235"/>
      <c r="J3518" s="230"/>
      <c r="K3518" s="230"/>
      <c r="L3518" s="236"/>
      <c r="M3518" s="237"/>
      <c r="N3518" s="238"/>
      <c r="O3518" s="238"/>
      <c r="P3518" s="238"/>
      <c r="Q3518" s="238"/>
      <c r="R3518" s="238"/>
      <c r="S3518" s="238"/>
      <c r="T3518" s="239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0" t="s">
        <v>268</v>
      </c>
      <c r="AU3518" s="240" t="s">
        <v>93</v>
      </c>
      <c r="AV3518" s="13" t="s">
        <v>93</v>
      </c>
      <c r="AW3518" s="13" t="s">
        <v>34</v>
      </c>
      <c r="AX3518" s="13" t="s">
        <v>82</v>
      </c>
      <c r="AY3518" s="240" t="s">
        <v>224</v>
      </c>
    </row>
    <row r="3519" s="2" customFormat="1" ht="49.05" customHeight="1">
      <c r="A3519" s="41"/>
      <c r="B3519" s="42"/>
      <c r="C3519" s="216" t="s">
        <v>3462</v>
      </c>
      <c r="D3519" s="216" t="s">
        <v>227</v>
      </c>
      <c r="E3519" s="217" t="s">
        <v>3463</v>
      </c>
      <c r="F3519" s="218" t="s">
        <v>3464</v>
      </c>
      <c r="G3519" s="219" t="s">
        <v>371</v>
      </c>
      <c r="H3519" s="220">
        <v>3.601</v>
      </c>
      <c r="I3519" s="221"/>
      <c r="J3519" s="222">
        <f>ROUND(I3519*H3519,2)</f>
        <v>0</v>
      </c>
      <c r="K3519" s="218" t="s">
        <v>312</v>
      </c>
      <c r="L3519" s="47"/>
      <c r="M3519" s="223" t="s">
        <v>19</v>
      </c>
      <c r="N3519" s="224" t="s">
        <v>46</v>
      </c>
      <c r="O3519" s="87"/>
      <c r="P3519" s="225">
        <f>O3519*H3519</f>
        <v>0</v>
      </c>
      <c r="Q3519" s="225">
        <v>0</v>
      </c>
      <c r="R3519" s="225">
        <f>Q3519*H3519</f>
        <v>0</v>
      </c>
      <c r="S3519" s="225">
        <v>0</v>
      </c>
      <c r="T3519" s="226">
        <f>S3519*H3519</f>
        <v>0</v>
      </c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R3519" s="227" t="s">
        <v>544</v>
      </c>
      <c r="AT3519" s="227" t="s">
        <v>227</v>
      </c>
      <c r="AU3519" s="227" t="s">
        <v>93</v>
      </c>
      <c r="AY3519" s="20" t="s">
        <v>224</v>
      </c>
      <c r="BE3519" s="228">
        <f>IF(N3519="základní",J3519,0)</f>
        <v>0</v>
      </c>
      <c r="BF3519" s="228">
        <f>IF(N3519="snížená",J3519,0)</f>
        <v>0</v>
      </c>
      <c r="BG3519" s="228">
        <f>IF(N3519="zákl. přenesená",J3519,0)</f>
        <v>0</v>
      </c>
      <c r="BH3519" s="228">
        <f>IF(N3519="sníž. přenesená",J3519,0)</f>
        <v>0</v>
      </c>
      <c r="BI3519" s="228">
        <f>IF(N3519="nulová",J3519,0)</f>
        <v>0</v>
      </c>
      <c r="BJ3519" s="20" t="s">
        <v>93</v>
      </c>
      <c r="BK3519" s="228">
        <f>ROUND(I3519*H3519,2)</f>
        <v>0</v>
      </c>
      <c r="BL3519" s="20" t="s">
        <v>544</v>
      </c>
      <c r="BM3519" s="227" t="s">
        <v>3465</v>
      </c>
    </row>
    <row r="3520" s="2" customFormat="1">
      <c r="A3520" s="41"/>
      <c r="B3520" s="42"/>
      <c r="C3520" s="43"/>
      <c r="D3520" s="267" t="s">
        <v>314</v>
      </c>
      <c r="E3520" s="43"/>
      <c r="F3520" s="268" t="s">
        <v>3466</v>
      </c>
      <c r="G3520" s="43"/>
      <c r="H3520" s="43"/>
      <c r="I3520" s="269"/>
      <c r="J3520" s="43"/>
      <c r="K3520" s="43"/>
      <c r="L3520" s="47"/>
      <c r="M3520" s="270"/>
      <c r="N3520" s="271"/>
      <c r="O3520" s="87"/>
      <c r="P3520" s="87"/>
      <c r="Q3520" s="87"/>
      <c r="R3520" s="87"/>
      <c r="S3520" s="87"/>
      <c r="T3520" s="88"/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T3520" s="20" t="s">
        <v>314</v>
      </c>
      <c r="AU3520" s="20" t="s">
        <v>93</v>
      </c>
    </row>
    <row r="3521" s="12" customFormat="1" ht="22.8" customHeight="1">
      <c r="A3521" s="12"/>
      <c r="B3521" s="200"/>
      <c r="C3521" s="201"/>
      <c r="D3521" s="202" t="s">
        <v>73</v>
      </c>
      <c r="E3521" s="214" t="s">
        <v>3467</v>
      </c>
      <c r="F3521" s="214" t="s">
        <v>3468</v>
      </c>
      <c r="G3521" s="201"/>
      <c r="H3521" s="201"/>
      <c r="I3521" s="204"/>
      <c r="J3521" s="215">
        <f>BK3521</f>
        <v>0</v>
      </c>
      <c r="K3521" s="201"/>
      <c r="L3521" s="206"/>
      <c r="M3521" s="207"/>
      <c r="N3521" s="208"/>
      <c r="O3521" s="208"/>
      <c r="P3521" s="209">
        <f>SUM(P3522:P3654)</f>
        <v>0</v>
      </c>
      <c r="Q3521" s="208"/>
      <c r="R3521" s="209">
        <f>SUM(R3522:R3654)</f>
        <v>5.2068425200000004</v>
      </c>
      <c r="S3521" s="208"/>
      <c r="T3521" s="210">
        <f>SUM(T3522:T3654)</f>
        <v>0</v>
      </c>
      <c r="U3521" s="12"/>
      <c r="V3521" s="12"/>
      <c r="W3521" s="12"/>
      <c r="X3521" s="12"/>
      <c r="Y3521" s="12"/>
      <c r="Z3521" s="12"/>
      <c r="AA3521" s="12"/>
      <c r="AB3521" s="12"/>
      <c r="AC3521" s="12"/>
      <c r="AD3521" s="12"/>
      <c r="AE3521" s="12"/>
      <c r="AR3521" s="211" t="s">
        <v>93</v>
      </c>
      <c r="AT3521" s="212" t="s">
        <v>73</v>
      </c>
      <c r="AU3521" s="212" t="s">
        <v>82</v>
      </c>
      <c r="AY3521" s="211" t="s">
        <v>224</v>
      </c>
      <c r="BK3521" s="213">
        <f>SUM(BK3522:BK3654)</f>
        <v>0</v>
      </c>
    </row>
    <row r="3522" s="2" customFormat="1" ht="16.5" customHeight="1">
      <c r="A3522" s="41"/>
      <c r="B3522" s="42"/>
      <c r="C3522" s="216" t="s">
        <v>3469</v>
      </c>
      <c r="D3522" s="216" t="s">
        <v>227</v>
      </c>
      <c r="E3522" s="217" t="s">
        <v>3470</v>
      </c>
      <c r="F3522" s="218" t="s">
        <v>3471</v>
      </c>
      <c r="G3522" s="219" t="s">
        <v>266</v>
      </c>
      <c r="H3522" s="220">
        <v>7.5469999999999997</v>
      </c>
      <c r="I3522" s="221"/>
      <c r="J3522" s="222">
        <f>ROUND(I3522*H3522,2)</f>
        <v>0</v>
      </c>
      <c r="K3522" s="218" t="s">
        <v>19</v>
      </c>
      <c r="L3522" s="47"/>
      <c r="M3522" s="223" t="s">
        <v>19</v>
      </c>
      <c r="N3522" s="224" t="s">
        <v>46</v>
      </c>
      <c r="O3522" s="87"/>
      <c r="P3522" s="225">
        <f>O3522*H3522</f>
        <v>0</v>
      </c>
      <c r="Q3522" s="225">
        <v>0</v>
      </c>
      <c r="R3522" s="225">
        <f>Q3522*H3522</f>
        <v>0</v>
      </c>
      <c r="S3522" s="225">
        <v>0</v>
      </c>
      <c r="T3522" s="226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27" t="s">
        <v>544</v>
      </c>
      <c r="AT3522" s="227" t="s">
        <v>227</v>
      </c>
      <c r="AU3522" s="227" t="s">
        <v>93</v>
      </c>
      <c r="AY3522" s="20" t="s">
        <v>224</v>
      </c>
      <c r="BE3522" s="228">
        <f>IF(N3522="základní",J3522,0)</f>
        <v>0</v>
      </c>
      <c r="BF3522" s="228">
        <f>IF(N3522="snížená",J3522,0)</f>
        <v>0</v>
      </c>
      <c r="BG3522" s="228">
        <f>IF(N3522="zákl. přenesená",J3522,0)</f>
        <v>0</v>
      </c>
      <c r="BH3522" s="228">
        <f>IF(N3522="sníž. přenesená",J3522,0)</f>
        <v>0</v>
      </c>
      <c r="BI3522" s="228">
        <f>IF(N3522="nulová",J3522,0)</f>
        <v>0</v>
      </c>
      <c r="BJ3522" s="20" t="s">
        <v>93</v>
      </c>
      <c r="BK3522" s="228">
        <f>ROUND(I3522*H3522,2)</f>
        <v>0</v>
      </c>
      <c r="BL3522" s="20" t="s">
        <v>544</v>
      </c>
      <c r="BM3522" s="227" t="s">
        <v>3472</v>
      </c>
    </row>
    <row r="3523" s="13" customFormat="1">
      <c r="A3523" s="13"/>
      <c r="B3523" s="229"/>
      <c r="C3523" s="230"/>
      <c r="D3523" s="231" t="s">
        <v>268</v>
      </c>
      <c r="E3523" s="232" t="s">
        <v>19</v>
      </c>
      <c r="F3523" s="233" t="s">
        <v>3473</v>
      </c>
      <c r="G3523" s="230"/>
      <c r="H3523" s="234">
        <v>7.5469999999999997</v>
      </c>
      <c r="I3523" s="235"/>
      <c r="J3523" s="230"/>
      <c r="K3523" s="230"/>
      <c r="L3523" s="236"/>
      <c r="M3523" s="237"/>
      <c r="N3523" s="238"/>
      <c r="O3523" s="238"/>
      <c r="P3523" s="238"/>
      <c r="Q3523" s="238"/>
      <c r="R3523" s="238"/>
      <c r="S3523" s="238"/>
      <c r="T3523" s="23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0" t="s">
        <v>268</v>
      </c>
      <c r="AU3523" s="240" t="s">
        <v>93</v>
      </c>
      <c r="AV3523" s="13" t="s">
        <v>93</v>
      </c>
      <c r="AW3523" s="13" t="s">
        <v>34</v>
      </c>
      <c r="AX3523" s="13" t="s">
        <v>82</v>
      </c>
      <c r="AY3523" s="240" t="s">
        <v>224</v>
      </c>
    </row>
    <row r="3524" s="2" customFormat="1" ht="16.5" customHeight="1">
      <c r="A3524" s="41"/>
      <c r="B3524" s="42"/>
      <c r="C3524" s="216" t="s">
        <v>3474</v>
      </c>
      <c r="D3524" s="216" t="s">
        <v>227</v>
      </c>
      <c r="E3524" s="217" t="s">
        <v>3475</v>
      </c>
      <c r="F3524" s="218" t="s">
        <v>3476</v>
      </c>
      <c r="G3524" s="219" t="s">
        <v>266</v>
      </c>
      <c r="H3524" s="220">
        <v>7.7619999999999996</v>
      </c>
      <c r="I3524" s="221"/>
      <c r="J3524" s="222">
        <f>ROUND(I3524*H3524,2)</f>
        <v>0</v>
      </c>
      <c r="K3524" s="218" t="s">
        <v>19</v>
      </c>
      <c r="L3524" s="47"/>
      <c r="M3524" s="223" t="s">
        <v>19</v>
      </c>
      <c r="N3524" s="224" t="s">
        <v>46</v>
      </c>
      <c r="O3524" s="87"/>
      <c r="P3524" s="225">
        <f>O3524*H3524</f>
        <v>0</v>
      </c>
      <c r="Q3524" s="225">
        <v>0</v>
      </c>
      <c r="R3524" s="225">
        <f>Q3524*H3524</f>
        <v>0</v>
      </c>
      <c r="S3524" s="225">
        <v>0</v>
      </c>
      <c r="T3524" s="226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7" t="s">
        <v>544</v>
      </c>
      <c r="AT3524" s="227" t="s">
        <v>227</v>
      </c>
      <c r="AU3524" s="227" t="s">
        <v>93</v>
      </c>
      <c r="AY3524" s="20" t="s">
        <v>224</v>
      </c>
      <c r="BE3524" s="228">
        <f>IF(N3524="základní",J3524,0)</f>
        <v>0</v>
      </c>
      <c r="BF3524" s="228">
        <f>IF(N3524="snížená",J3524,0)</f>
        <v>0</v>
      </c>
      <c r="BG3524" s="228">
        <f>IF(N3524="zákl. přenesená",J3524,0)</f>
        <v>0</v>
      </c>
      <c r="BH3524" s="228">
        <f>IF(N3524="sníž. přenesená",J3524,0)</f>
        <v>0</v>
      </c>
      <c r="BI3524" s="228">
        <f>IF(N3524="nulová",J3524,0)</f>
        <v>0</v>
      </c>
      <c r="BJ3524" s="20" t="s">
        <v>93</v>
      </c>
      <c r="BK3524" s="228">
        <f>ROUND(I3524*H3524,2)</f>
        <v>0</v>
      </c>
      <c r="BL3524" s="20" t="s">
        <v>544</v>
      </c>
      <c r="BM3524" s="227" t="s">
        <v>3477</v>
      </c>
    </row>
    <row r="3525" s="13" customFormat="1">
      <c r="A3525" s="13"/>
      <c r="B3525" s="229"/>
      <c r="C3525" s="230"/>
      <c r="D3525" s="231" t="s">
        <v>268</v>
      </c>
      <c r="E3525" s="232" t="s">
        <v>19</v>
      </c>
      <c r="F3525" s="233" t="s">
        <v>3478</v>
      </c>
      <c r="G3525" s="230"/>
      <c r="H3525" s="234">
        <v>7.7619999999999996</v>
      </c>
      <c r="I3525" s="235"/>
      <c r="J3525" s="230"/>
      <c r="K3525" s="230"/>
      <c r="L3525" s="236"/>
      <c r="M3525" s="237"/>
      <c r="N3525" s="238"/>
      <c r="O3525" s="238"/>
      <c r="P3525" s="238"/>
      <c r="Q3525" s="238"/>
      <c r="R3525" s="238"/>
      <c r="S3525" s="238"/>
      <c r="T3525" s="239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0" t="s">
        <v>268</v>
      </c>
      <c r="AU3525" s="240" t="s">
        <v>93</v>
      </c>
      <c r="AV3525" s="13" t="s">
        <v>93</v>
      </c>
      <c r="AW3525" s="13" t="s">
        <v>34</v>
      </c>
      <c r="AX3525" s="13" t="s">
        <v>82</v>
      </c>
      <c r="AY3525" s="240" t="s">
        <v>224</v>
      </c>
    </row>
    <row r="3526" s="2" customFormat="1" ht="24.15" customHeight="1">
      <c r="A3526" s="41"/>
      <c r="B3526" s="42"/>
      <c r="C3526" s="216" t="s">
        <v>3479</v>
      </c>
      <c r="D3526" s="216" t="s">
        <v>227</v>
      </c>
      <c r="E3526" s="217" t="s">
        <v>3480</v>
      </c>
      <c r="F3526" s="218" t="s">
        <v>3481</v>
      </c>
      <c r="G3526" s="219" t="s">
        <v>595</v>
      </c>
      <c r="H3526" s="220">
        <v>3</v>
      </c>
      <c r="I3526" s="221"/>
      <c r="J3526" s="222">
        <f>ROUND(I3526*H3526,2)</f>
        <v>0</v>
      </c>
      <c r="K3526" s="218" t="s">
        <v>19</v>
      </c>
      <c r="L3526" s="47"/>
      <c r="M3526" s="223" t="s">
        <v>19</v>
      </c>
      <c r="N3526" s="224" t="s">
        <v>46</v>
      </c>
      <c r="O3526" s="87"/>
      <c r="P3526" s="225">
        <f>O3526*H3526</f>
        <v>0</v>
      </c>
      <c r="Q3526" s="225">
        <v>0</v>
      </c>
      <c r="R3526" s="225">
        <f>Q3526*H3526</f>
        <v>0</v>
      </c>
      <c r="S3526" s="225">
        <v>0</v>
      </c>
      <c r="T3526" s="226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7" t="s">
        <v>544</v>
      </c>
      <c r="AT3526" s="227" t="s">
        <v>227</v>
      </c>
      <c r="AU3526" s="227" t="s">
        <v>93</v>
      </c>
      <c r="AY3526" s="20" t="s">
        <v>224</v>
      </c>
      <c r="BE3526" s="228">
        <f>IF(N3526="základní",J3526,0)</f>
        <v>0</v>
      </c>
      <c r="BF3526" s="228">
        <f>IF(N3526="snížená",J3526,0)</f>
        <v>0</v>
      </c>
      <c r="BG3526" s="228">
        <f>IF(N3526="zákl. přenesená",J3526,0)</f>
        <v>0</v>
      </c>
      <c r="BH3526" s="228">
        <f>IF(N3526="sníž. přenesená",J3526,0)</f>
        <v>0</v>
      </c>
      <c r="BI3526" s="228">
        <f>IF(N3526="nulová",J3526,0)</f>
        <v>0</v>
      </c>
      <c r="BJ3526" s="20" t="s">
        <v>93</v>
      </c>
      <c r="BK3526" s="228">
        <f>ROUND(I3526*H3526,2)</f>
        <v>0</v>
      </c>
      <c r="BL3526" s="20" t="s">
        <v>544</v>
      </c>
      <c r="BM3526" s="227" t="s">
        <v>3482</v>
      </c>
    </row>
    <row r="3527" s="2" customFormat="1" ht="24.15" customHeight="1">
      <c r="A3527" s="41"/>
      <c r="B3527" s="42"/>
      <c r="C3527" s="216" t="s">
        <v>3483</v>
      </c>
      <c r="D3527" s="216" t="s">
        <v>227</v>
      </c>
      <c r="E3527" s="217" t="s">
        <v>3484</v>
      </c>
      <c r="F3527" s="218" t="s">
        <v>3485</v>
      </c>
      <c r="G3527" s="219" t="s">
        <v>595</v>
      </c>
      <c r="H3527" s="220">
        <v>3</v>
      </c>
      <c r="I3527" s="221"/>
      <c r="J3527" s="222">
        <f>ROUND(I3527*H3527,2)</f>
        <v>0</v>
      </c>
      <c r="K3527" s="218" t="s">
        <v>19</v>
      </c>
      <c r="L3527" s="47"/>
      <c r="M3527" s="223" t="s">
        <v>19</v>
      </c>
      <c r="N3527" s="224" t="s">
        <v>46</v>
      </c>
      <c r="O3527" s="87"/>
      <c r="P3527" s="225">
        <f>O3527*H3527</f>
        <v>0</v>
      </c>
      <c r="Q3527" s="225">
        <v>0</v>
      </c>
      <c r="R3527" s="225">
        <f>Q3527*H3527</f>
        <v>0</v>
      </c>
      <c r="S3527" s="225">
        <v>0</v>
      </c>
      <c r="T3527" s="226">
        <f>S3527*H3527</f>
        <v>0</v>
      </c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R3527" s="227" t="s">
        <v>544</v>
      </c>
      <c r="AT3527" s="227" t="s">
        <v>227</v>
      </c>
      <c r="AU3527" s="227" t="s">
        <v>93</v>
      </c>
      <c r="AY3527" s="20" t="s">
        <v>224</v>
      </c>
      <c r="BE3527" s="228">
        <f>IF(N3527="základní",J3527,0)</f>
        <v>0</v>
      </c>
      <c r="BF3527" s="228">
        <f>IF(N3527="snížená",J3527,0)</f>
        <v>0</v>
      </c>
      <c r="BG3527" s="228">
        <f>IF(N3527="zákl. přenesená",J3527,0)</f>
        <v>0</v>
      </c>
      <c r="BH3527" s="228">
        <f>IF(N3527="sníž. přenesená",J3527,0)</f>
        <v>0</v>
      </c>
      <c r="BI3527" s="228">
        <f>IF(N3527="nulová",J3527,0)</f>
        <v>0</v>
      </c>
      <c r="BJ3527" s="20" t="s">
        <v>93</v>
      </c>
      <c r="BK3527" s="228">
        <f>ROUND(I3527*H3527,2)</f>
        <v>0</v>
      </c>
      <c r="BL3527" s="20" t="s">
        <v>544</v>
      </c>
      <c r="BM3527" s="227" t="s">
        <v>3486</v>
      </c>
    </row>
    <row r="3528" s="2" customFormat="1" ht="24.15" customHeight="1">
      <c r="A3528" s="41"/>
      <c r="B3528" s="42"/>
      <c r="C3528" s="216" t="s">
        <v>3487</v>
      </c>
      <c r="D3528" s="216" t="s">
        <v>227</v>
      </c>
      <c r="E3528" s="217" t="s">
        <v>3488</v>
      </c>
      <c r="F3528" s="218" t="s">
        <v>3489</v>
      </c>
      <c r="G3528" s="219" t="s">
        <v>595</v>
      </c>
      <c r="H3528" s="220">
        <v>4</v>
      </c>
      <c r="I3528" s="221"/>
      <c r="J3528" s="222">
        <f>ROUND(I3528*H3528,2)</f>
        <v>0</v>
      </c>
      <c r="K3528" s="218" t="s">
        <v>19</v>
      </c>
      <c r="L3528" s="47"/>
      <c r="M3528" s="223" t="s">
        <v>19</v>
      </c>
      <c r="N3528" s="224" t="s">
        <v>46</v>
      </c>
      <c r="O3528" s="87"/>
      <c r="P3528" s="225">
        <f>O3528*H3528</f>
        <v>0</v>
      </c>
      <c r="Q3528" s="225">
        <v>0</v>
      </c>
      <c r="R3528" s="225">
        <f>Q3528*H3528</f>
        <v>0</v>
      </c>
      <c r="S3528" s="225">
        <v>0</v>
      </c>
      <c r="T3528" s="226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7" t="s">
        <v>544</v>
      </c>
      <c r="AT3528" s="227" t="s">
        <v>227</v>
      </c>
      <c r="AU3528" s="227" t="s">
        <v>93</v>
      </c>
      <c r="AY3528" s="20" t="s">
        <v>224</v>
      </c>
      <c r="BE3528" s="228">
        <f>IF(N3528="základní",J3528,0)</f>
        <v>0</v>
      </c>
      <c r="BF3528" s="228">
        <f>IF(N3528="snížená",J3528,0)</f>
        <v>0</v>
      </c>
      <c r="BG3528" s="228">
        <f>IF(N3528="zákl. přenesená",J3528,0)</f>
        <v>0</v>
      </c>
      <c r="BH3528" s="228">
        <f>IF(N3528="sníž. přenesená",J3528,0)</f>
        <v>0</v>
      </c>
      <c r="BI3528" s="228">
        <f>IF(N3528="nulová",J3528,0)</f>
        <v>0</v>
      </c>
      <c r="BJ3528" s="20" t="s">
        <v>93</v>
      </c>
      <c r="BK3528" s="228">
        <f>ROUND(I3528*H3528,2)</f>
        <v>0</v>
      </c>
      <c r="BL3528" s="20" t="s">
        <v>544</v>
      </c>
      <c r="BM3528" s="227" t="s">
        <v>3490</v>
      </c>
    </row>
    <row r="3529" s="2" customFormat="1" ht="24.15" customHeight="1">
      <c r="A3529" s="41"/>
      <c r="B3529" s="42"/>
      <c r="C3529" s="216" t="s">
        <v>3491</v>
      </c>
      <c r="D3529" s="216" t="s">
        <v>227</v>
      </c>
      <c r="E3529" s="217" t="s">
        <v>3492</v>
      </c>
      <c r="F3529" s="218" t="s">
        <v>3493</v>
      </c>
      <c r="G3529" s="219" t="s">
        <v>595</v>
      </c>
      <c r="H3529" s="220">
        <v>13</v>
      </c>
      <c r="I3529" s="221"/>
      <c r="J3529" s="222">
        <f>ROUND(I3529*H3529,2)</f>
        <v>0</v>
      </c>
      <c r="K3529" s="218" t="s">
        <v>19</v>
      </c>
      <c r="L3529" s="47"/>
      <c r="M3529" s="223" t="s">
        <v>19</v>
      </c>
      <c r="N3529" s="224" t="s">
        <v>46</v>
      </c>
      <c r="O3529" s="87"/>
      <c r="P3529" s="225">
        <f>O3529*H3529</f>
        <v>0</v>
      </c>
      <c r="Q3529" s="225">
        <v>0</v>
      </c>
      <c r="R3529" s="225">
        <f>Q3529*H3529</f>
        <v>0</v>
      </c>
      <c r="S3529" s="225">
        <v>0</v>
      </c>
      <c r="T3529" s="226">
        <f>S3529*H3529</f>
        <v>0</v>
      </c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R3529" s="227" t="s">
        <v>544</v>
      </c>
      <c r="AT3529" s="227" t="s">
        <v>227</v>
      </c>
      <c r="AU3529" s="227" t="s">
        <v>93</v>
      </c>
      <c r="AY3529" s="20" t="s">
        <v>224</v>
      </c>
      <c r="BE3529" s="228">
        <f>IF(N3529="základní",J3529,0)</f>
        <v>0</v>
      </c>
      <c r="BF3529" s="228">
        <f>IF(N3529="snížená",J3529,0)</f>
        <v>0</v>
      </c>
      <c r="BG3529" s="228">
        <f>IF(N3529="zákl. přenesená",J3529,0)</f>
        <v>0</v>
      </c>
      <c r="BH3529" s="228">
        <f>IF(N3529="sníž. přenesená",J3529,0)</f>
        <v>0</v>
      </c>
      <c r="BI3529" s="228">
        <f>IF(N3529="nulová",J3529,0)</f>
        <v>0</v>
      </c>
      <c r="BJ3529" s="20" t="s">
        <v>93</v>
      </c>
      <c r="BK3529" s="228">
        <f>ROUND(I3529*H3529,2)</f>
        <v>0</v>
      </c>
      <c r="BL3529" s="20" t="s">
        <v>544</v>
      </c>
      <c r="BM3529" s="227" t="s">
        <v>3494</v>
      </c>
    </row>
    <row r="3530" s="2" customFormat="1" ht="24.15" customHeight="1">
      <c r="A3530" s="41"/>
      <c r="B3530" s="42"/>
      <c r="C3530" s="216" t="s">
        <v>3495</v>
      </c>
      <c r="D3530" s="216" t="s">
        <v>227</v>
      </c>
      <c r="E3530" s="217" t="s">
        <v>3496</v>
      </c>
      <c r="F3530" s="218" t="s">
        <v>3497</v>
      </c>
      <c r="G3530" s="219" t="s">
        <v>595</v>
      </c>
      <c r="H3530" s="220">
        <v>12</v>
      </c>
      <c r="I3530" s="221"/>
      <c r="J3530" s="222">
        <f>ROUND(I3530*H3530,2)</f>
        <v>0</v>
      </c>
      <c r="K3530" s="218" t="s">
        <v>19</v>
      </c>
      <c r="L3530" s="47"/>
      <c r="M3530" s="223" t="s">
        <v>19</v>
      </c>
      <c r="N3530" s="224" t="s">
        <v>46</v>
      </c>
      <c r="O3530" s="87"/>
      <c r="P3530" s="225">
        <f>O3530*H3530</f>
        <v>0</v>
      </c>
      <c r="Q3530" s="225">
        <v>0</v>
      </c>
      <c r="R3530" s="225">
        <f>Q3530*H3530</f>
        <v>0</v>
      </c>
      <c r="S3530" s="225">
        <v>0</v>
      </c>
      <c r="T3530" s="226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7" t="s">
        <v>544</v>
      </c>
      <c r="AT3530" s="227" t="s">
        <v>227</v>
      </c>
      <c r="AU3530" s="227" t="s">
        <v>93</v>
      </c>
      <c r="AY3530" s="20" t="s">
        <v>224</v>
      </c>
      <c r="BE3530" s="228">
        <f>IF(N3530="základní",J3530,0)</f>
        <v>0</v>
      </c>
      <c r="BF3530" s="228">
        <f>IF(N3530="snížená",J3530,0)</f>
        <v>0</v>
      </c>
      <c r="BG3530" s="228">
        <f>IF(N3530="zákl. přenesená",J3530,0)</f>
        <v>0</v>
      </c>
      <c r="BH3530" s="228">
        <f>IF(N3530="sníž. přenesená",J3530,0)</f>
        <v>0</v>
      </c>
      <c r="BI3530" s="228">
        <f>IF(N3530="nulová",J3530,0)</f>
        <v>0</v>
      </c>
      <c r="BJ3530" s="20" t="s">
        <v>93</v>
      </c>
      <c r="BK3530" s="228">
        <f>ROUND(I3530*H3530,2)</f>
        <v>0</v>
      </c>
      <c r="BL3530" s="20" t="s">
        <v>544</v>
      </c>
      <c r="BM3530" s="227" t="s">
        <v>3498</v>
      </c>
    </row>
    <row r="3531" s="2" customFormat="1" ht="24.15" customHeight="1">
      <c r="A3531" s="41"/>
      <c r="B3531" s="42"/>
      <c r="C3531" s="216" t="s">
        <v>3499</v>
      </c>
      <c r="D3531" s="216" t="s">
        <v>227</v>
      </c>
      <c r="E3531" s="217" t="s">
        <v>3500</v>
      </c>
      <c r="F3531" s="218" t="s">
        <v>3501</v>
      </c>
      <c r="G3531" s="219" t="s">
        <v>595</v>
      </c>
      <c r="H3531" s="220">
        <v>17</v>
      </c>
      <c r="I3531" s="221"/>
      <c r="J3531" s="222">
        <f>ROUND(I3531*H3531,2)</f>
        <v>0</v>
      </c>
      <c r="K3531" s="218" t="s">
        <v>19</v>
      </c>
      <c r="L3531" s="47"/>
      <c r="M3531" s="223" t="s">
        <v>19</v>
      </c>
      <c r="N3531" s="224" t="s">
        <v>46</v>
      </c>
      <c r="O3531" s="87"/>
      <c r="P3531" s="225">
        <f>O3531*H3531</f>
        <v>0</v>
      </c>
      <c r="Q3531" s="225">
        <v>0</v>
      </c>
      <c r="R3531" s="225">
        <f>Q3531*H3531</f>
        <v>0</v>
      </c>
      <c r="S3531" s="225">
        <v>0</v>
      </c>
      <c r="T3531" s="226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7" t="s">
        <v>544</v>
      </c>
      <c r="AT3531" s="227" t="s">
        <v>227</v>
      </c>
      <c r="AU3531" s="227" t="s">
        <v>93</v>
      </c>
      <c r="AY3531" s="20" t="s">
        <v>224</v>
      </c>
      <c r="BE3531" s="228">
        <f>IF(N3531="základní",J3531,0)</f>
        <v>0</v>
      </c>
      <c r="BF3531" s="228">
        <f>IF(N3531="snížená",J3531,0)</f>
        <v>0</v>
      </c>
      <c r="BG3531" s="228">
        <f>IF(N3531="zákl. přenesená",J3531,0)</f>
        <v>0</v>
      </c>
      <c r="BH3531" s="228">
        <f>IF(N3531="sníž. přenesená",J3531,0)</f>
        <v>0</v>
      </c>
      <c r="BI3531" s="228">
        <f>IF(N3531="nulová",J3531,0)</f>
        <v>0</v>
      </c>
      <c r="BJ3531" s="20" t="s">
        <v>93</v>
      </c>
      <c r="BK3531" s="228">
        <f>ROUND(I3531*H3531,2)</f>
        <v>0</v>
      </c>
      <c r="BL3531" s="20" t="s">
        <v>544</v>
      </c>
      <c r="BM3531" s="227" t="s">
        <v>3502</v>
      </c>
    </row>
    <row r="3532" s="2" customFormat="1" ht="24.15" customHeight="1">
      <c r="A3532" s="41"/>
      <c r="B3532" s="42"/>
      <c r="C3532" s="216" t="s">
        <v>3503</v>
      </c>
      <c r="D3532" s="216" t="s">
        <v>227</v>
      </c>
      <c r="E3532" s="217" t="s">
        <v>3504</v>
      </c>
      <c r="F3532" s="218" t="s">
        <v>3505</v>
      </c>
      <c r="G3532" s="219" t="s">
        <v>595</v>
      </c>
      <c r="H3532" s="220">
        <v>15</v>
      </c>
      <c r="I3532" s="221"/>
      <c r="J3532" s="222">
        <f>ROUND(I3532*H3532,2)</f>
        <v>0</v>
      </c>
      <c r="K3532" s="218" t="s">
        <v>19</v>
      </c>
      <c r="L3532" s="47"/>
      <c r="M3532" s="223" t="s">
        <v>19</v>
      </c>
      <c r="N3532" s="224" t="s">
        <v>46</v>
      </c>
      <c r="O3532" s="87"/>
      <c r="P3532" s="225">
        <f>O3532*H3532</f>
        <v>0</v>
      </c>
      <c r="Q3532" s="225">
        <v>0</v>
      </c>
      <c r="R3532" s="225">
        <f>Q3532*H3532</f>
        <v>0</v>
      </c>
      <c r="S3532" s="225">
        <v>0</v>
      </c>
      <c r="T3532" s="226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7" t="s">
        <v>544</v>
      </c>
      <c r="AT3532" s="227" t="s">
        <v>227</v>
      </c>
      <c r="AU3532" s="227" t="s">
        <v>93</v>
      </c>
      <c r="AY3532" s="20" t="s">
        <v>224</v>
      </c>
      <c r="BE3532" s="228">
        <f>IF(N3532="základní",J3532,0)</f>
        <v>0</v>
      </c>
      <c r="BF3532" s="228">
        <f>IF(N3532="snížená",J3532,0)</f>
        <v>0</v>
      </c>
      <c r="BG3532" s="228">
        <f>IF(N3532="zákl. přenesená",J3532,0)</f>
        <v>0</v>
      </c>
      <c r="BH3532" s="228">
        <f>IF(N3532="sníž. přenesená",J3532,0)</f>
        <v>0</v>
      </c>
      <c r="BI3532" s="228">
        <f>IF(N3532="nulová",J3532,0)</f>
        <v>0</v>
      </c>
      <c r="BJ3532" s="20" t="s">
        <v>93</v>
      </c>
      <c r="BK3532" s="228">
        <f>ROUND(I3532*H3532,2)</f>
        <v>0</v>
      </c>
      <c r="BL3532" s="20" t="s">
        <v>544</v>
      </c>
      <c r="BM3532" s="227" t="s">
        <v>3506</v>
      </c>
    </row>
    <row r="3533" s="2" customFormat="1" ht="33" customHeight="1">
      <c r="A3533" s="41"/>
      <c r="B3533" s="42"/>
      <c r="C3533" s="216" t="s">
        <v>3507</v>
      </c>
      <c r="D3533" s="216" t="s">
        <v>227</v>
      </c>
      <c r="E3533" s="217" t="s">
        <v>3508</v>
      </c>
      <c r="F3533" s="218" t="s">
        <v>3509</v>
      </c>
      <c r="G3533" s="219" t="s">
        <v>266</v>
      </c>
      <c r="H3533" s="220">
        <v>167.01400000000001</v>
      </c>
      <c r="I3533" s="221"/>
      <c r="J3533" s="222">
        <f>ROUND(I3533*H3533,2)</f>
        <v>0</v>
      </c>
      <c r="K3533" s="218" t="s">
        <v>312</v>
      </c>
      <c r="L3533" s="47"/>
      <c r="M3533" s="223" t="s">
        <v>19</v>
      </c>
      <c r="N3533" s="224" t="s">
        <v>46</v>
      </c>
      <c r="O3533" s="87"/>
      <c r="P3533" s="225">
        <f>O3533*H3533</f>
        <v>0</v>
      </c>
      <c r="Q3533" s="225">
        <v>0</v>
      </c>
      <c r="R3533" s="225">
        <f>Q3533*H3533</f>
        <v>0</v>
      </c>
      <c r="S3533" s="225">
        <v>0</v>
      </c>
      <c r="T3533" s="226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7" t="s">
        <v>544</v>
      </c>
      <c r="AT3533" s="227" t="s">
        <v>227</v>
      </c>
      <c r="AU3533" s="227" t="s">
        <v>93</v>
      </c>
      <c r="AY3533" s="20" t="s">
        <v>224</v>
      </c>
      <c r="BE3533" s="228">
        <f>IF(N3533="základní",J3533,0)</f>
        <v>0</v>
      </c>
      <c r="BF3533" s="228">
        <f>IF(N3533="snížená",J3533,0)</f>
        <v>0</v>
      </c>
      <c r="BG3533" s="228">
        <f>IF(N3533="zákl. přenesená",J3533,0)</f>
        <v>0</v>
      </c>
      <c r="BH3533" s="228">
        <f>IF(N3533="sníž. přenesená",J3533,0)</f>
        <v>0</v>
      </c>
      <c r="BI3533" s="228">
        <f>IF(N3533="nulová",J3533,0)</f>
        <v>0</v>
      </c>
      <c r="BJ3533" s="20" t="s">
        <v>93</v>
      </c>
      <c r="BK3533" s="228">
        <f>ROUND(I3533*H3533,2)</f>
        <v>0</v>
      </c>
      <c r="BL3533" s="20" t="s">
        <v>544</v>
      </c>
      <c r="BM3533" s="227" t="s">
        <v>3510</v>
      </c>
    </row>
    <row r="3534" s="2" customFormat="1">
      <c r="A3534" s="41"/>
      <c r="B3534" s="42"/>
      <c r="C3534" s="43"/>
      <c r="D3534" s="267" t="s">
        <v>314</v>
      </c>
      <c r="E3534" s="43"/>
      <c r="F3534" s="268" t="s">
        <v>3511</v>
      </c>
      <c r="G3534" s="43"/>
      <c r="H3534" s="43"/>
      <c r="I3534" s="269"/>
      <c r="J3534" s="43"/>
      <c r="K3534" s="43"/>
      <c r="L3534" s="47"/>
      <c r="M3534" s="270"/>
      <c r="N3534" s="271"/>
      <c r="O3534" s="87"/>
      <c r="P3534" s="87"/>
      <c r="Q3534" s="87"/>
      <c r="R3534" s="87"/>
      <c r="S3534" s="87"/>
      <c r="T3534" s="88"/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T3534" s="20" t="s">
        <v>314</v>
      </c>
      <c r="AU3534" s="20" t="s">
        <v>93</v>
      </c>
    </row>
    <row r="3535" s="14" customFormat="1">
      <c r="A3535" s="14"/>
      <c r="B3535" s="246"/>
      <c r="C3535" s="247"/>
      <c r="D3535" s="231" t="s">
        <v>268</v>
      </c>
      <c r="E3535" s="248" t="s">
        <v>19</v>
      </c>
      <c r="F3535" s="249" t="s">
        <v>1472</v>
      </c>
      <c r="G3535" s="247"/>
      <c r="H3535" s="248" t="s">
        <v>19</v>
      </c>
      <c r="I3535" s="250"/>
      <c r="J3535" s="247"/>
      <c r="K3535" s="247"/>
      <c r="L3535" s="251"/>
      <c r="M3535" s="252"/>
      <c r="N3535" s="253"/>
      <c r="O3535" s="253"/>
      <c r="P3535" s="253"/>
      <c r="Q3535" s="253"/>
      <c r="R3535" s="253"/>
      <c r="S3535" s="253"/>
      <c r="T3535" s="25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5" t="s">
        <v>268</v>
      </c>
      <c r="AU3535" s="255" t="s">
        <v>93</v>
      </c>
      <c r="AV3535" s="14" t="s">
        <v>82</v>
      </c>
      <c r="AW3535" s="14" t="s">
        <v>34</v>
      </c>
      <c r="AX3535" s="14" t="s">
        <v>74</v>
      </c>
      <c r="AY3535" s="255" t="s">
        <v>224</v>
      </c>
    </row>
    <row r="3536" s="14" customFormat="1">
      <c r="A3536" s="14"/>
      <c r="B3536" s="246"/>
      <c r="C3536" s="247"/>
      <c r="D3536" s="231" t="s">
        <v>268</v>
      </c>
      <c r="E3536" s="248" t="s">
        <v>19</v>
      </c>
      <c r="F3536" s="249" t="s">
        <v>704</v>
      </c>
      <c r="G3536" s="247"/>
      <c r="H3536" s="248" t="s">
        <v>19</v>
      </c>
      <c r="I3536" s="250"/>
      <c r="J3536" s="247"/>
      <c r="K3536" s="247"/>
      <c r="L3536" s="251"/>
      <c r="M3536" s="252"/>
      <c r="N3536" s="253"/>
      <c r="O3536" s="253"/>
      <c r="P3536" s="253"/>
      <c r="Q3536" s="253"/>
      <c r="R3536" s="253"/>
      <c r="S3536" s="253"/>
      <c r="T3536" s="25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5" t="s">
        <v>268</v>
      </c>
      <c r="AU3536" s="255" t="s">
        <v>93</v>
      </c>
      <c r="AV3536" s="14" t="s">
        <v>82</v>
      </c>
      <c r="AW3536" s="14" t="s">
        <v>34</v>
      </c>
      <c r="AX3536" s="14" t="s">
        <v>74</v>
      </c>
      <c r="AY3536" s="255" t="s">
        <v>224</v>
      </c>
    </row>
    <row r="3537" s="13" customFormat="1">
      <c r="A3537" s="13"/>
      <c r="B3537" s="229"/>
      <c r="C3537" s="230"/>
      <c r="D3537" s="231" t="s">
        <v>268</v>
      </c>
      <c r="E3537" s="232" t="s">
        <v>19</v>
      </c>
      <c r="F3537" s="233" t="s">
        <v>3512</v>
      </c>
      <c r="G3537" s="230"/>
      <c r="H3537" s="234">
        <v>8.6579999999999995</v>
      </c>
      <c r="I3537" s="235"/>
      <c r="J3537" s="230"/>
      <c r="K3537" s="230"/>
      <c r="L3537" s="236"/>
      <c r="M3537" s="237"/>
      <c r="N3537" s="238"/>
      <c r="O3537" s="238"/>
      <c r="P3537" s="238"/>
      <c r="Q3537" s="238"/>
      <c r="R3537" s="238"/>
      <c r="S3537" s="238"/>
      <c r="T3537" s="239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40" t="s">
        <v>268</v>
      </c>
      <c r="AU3537" s="240" t="s">
        <v>93</v>
      </c>
      <c r="AV3537" s="13" t="s">
        <v>93</v>
      </c>
      <c r="AW3537" s="13" t="s">
        <v>34</v>
      </c>
      <c r="AX3537" s="13" t="s">
        <v>74</v>
      </c>
      <c r="AY3537" s="240" t="s">
        <v>224</v>
      </c>
    </row>
    <row r="3538" s="14" customFormat="1">
      <c r="A3538" s="14"/>
      <c r="B3538" s="246"/>
      <c r="C3538" s="247"/>
      <c r="D3538" s="231" t="s">
        <v>268</v>
      </c>
      <c r="E3538" s="248" t="s">
        <v>19</v>
      </c>
      <c r="F3538" s="249" t="s">
        <v>1474</v>
      </c>
      <c r="G3538" s="247"/>
      <c r="H3538" s="248" t="s">
        <v>19</v>
      </c>
      <c r="I3538" s="250"/>
      <c r="J3538" s="247"/>
      <c r="K3538" s="247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268</v>
      </c>
      <c r="AU3538" s="255" t="s">
        <v>93</v>
      </c>
      <c r="AV3538" s="14" t="s">
        <v>82</v>
      </c>
      <c r="AW3538" s="14" t="s">
        <v>34</v>
      </c>
      <c r="AX3538" s="14" t="s">
        <v>74</v>
      </c>
      <c r="AY3538" s="255" t="s">
        <v>224</v>
      </c>
    </row>
    <row r="3539" s="13" customFormat="1">
      <c r="A3539" s="13"/>
      <c r="B3539" s="229"/>
      <c r="C3539" s="230"/>
      <c r="D3539" s="231" t="s">
        <v>268</v>
      </c>
      <c r="E3539" s="232" t="s">
        <v>19</v>
      </c>
      <c r="F3539" s="233" t="s">
        <v>3512</v>
      </c>
      <c r="G3539" s="230"/>
      <c r="H3539" s="234">
        <v>8.6579999999999995</v>
      </c>
      <c r="I3539" s="235"/>
      <c r="J3539" s="230"/>
      <c r="K3539" s="230"/>
      <c r="L3539" s="236"/>
      <c r="M3539" s="237"/>
      <c r="N3539" s="238"/>
      <c r="O3539" s="238"/>
      <c r="P3539" s="238"/>
      <c r="Q3539" s="238"/>
      <c r="R3539" s="238"/>
      <c r="S3539" s="238"/>
      <c r="T3539" s="239"/>
      <c r="U3539" s="13"/>
      <c r="V3539" s="13"/>
      <c r="W3539" s="13"/>
      <c r="X3539" s="13"/>
      <c r="Y3539" s="13"/>
      <c r="Z3539" s="13"/>
      <c r="AA3539" s="13"/>
      <c r="AB3539" s="13"/>
      <c r="AC3539" s="13"/>
      <c r="AD3539" s="13"/>
      <c r="AE3539" s="13"/>
      <c r="AT3539" s="240" t="s">
        <v>268</v>
      </c>
      <c r="AU3539" s="240" t="s">
        <v>93</v>
      </c>
      <c r="AV3539" s="13" t="s">
        <v>93</v>
      </c>
      <c r="AW3539" s="13" t="s">
        <v>34</v>
      </c>
      <c r="AX3539" s="13" t="s">
        <v>74</v>
      </c>
      <c r="AY3539" s="240" t="s">
        <v>224</v>
      </c>
    </row>
    <row r="3540" s="14" customFormat="1">
      <c r="A3540" s="14"/>
      <c r="B3540" s="246"/>
      <c r="C3540" s="247"/>
      <c r="D3540" s="231" t="s">
        <v>268</v>
      </c>
      <c r="E3540" s="248" t="s">
        <v>19</v>
      </c>
      <c r="F3540" s="249" t="s">
        <v>1171</v>
      </c>
      <c r="G3540" s="247"/>
      <c r="H3540" s="248" t="s">
        <v>19</v>
      </c>
      <c r="I3540" s="250"/>
      <c r="J3540" s="247"/>
      <c r="K3540" s="247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268</v>
      </c>
      <c r="AU3540" s="255" t="s">
        <v>93</v>
      </c>
      <c r="AV3540" s="14" t="s">
        <v>82</v>
      </c>
      <c r="AW3540" s="14" t="s">
        <v>34</v>
      </c>
      <c r="AX3540" s="14" t="s">
        <v>74</v>
      </c>
      <c r="AY3540" s="255" t="s">
        <v>224</v>
      </c>
    </row>
    <row r="3541" s="13" customFormat="1">
      <c r="A3541" s="13"/>
      <c r="B3541" s="229"/>
      <c r="C3541" s="230"/>
      <c r="D3541" s="231" t="s">
        <v>268</v>
      </c>
      <c r="E3541" s="232" t="s">
        <v>19</v>
      </c>
      <c r="F3541" s="233" t="s">
        <v>3512</v>
      </c>
      <c r="G3541" s="230"/>
      <c r="H3541" s="234">
        <v>8.6579999999999995</v>
      </c>
      <c r="I3541" s="235"/>
      <c r="J3541" s="230"/>
      <c r="K3541" s="230"/>
      <c r="L3541" s="236"/>
      <c r="M3541" s="237"/>
      <c r="N3541" s="238"/>
      <c r="O3541" s="238"/>
      <c r="P3541" s="238"/>
      <c r="Q3541" s="238"/>
      <c r="R3541" s="238"/>
      <c r="S3541" s="238"/>
      <c r="T3541" s="239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0" t="s">
        <v>268</v>
      </c>
      <c r="AU3541" s="240" t="s">
        <v>93</v>
      </c>
      <c r="AV3541" s="13" t="s">
        <v>93</v>
      </c>
      <c r="AW3541" s="13" t="s">
        <v>34</v>
      </c>
      <c r="AX3541" s="13" t="s">
        <v>74</v>
      </c>
      <c r="AY3541" s="240" t="s">
        <v>224</v>
      </c>
    </row>
    <row r="3542" s="14" customFormat="1">
      <c r="A3542" s="14"/>
      <c r="B3542" s="246"/>
      <c r="C3542" s="247"/>
      <c r="D3542" s="231" t="s">
        <v>268</v>
      </c>
      <c r="E3542" s="248" t="s">
        <v>19</v>
      </c>
      <c r="F3542" s="249" t="s">
        <v>3513</v>
      </c>
      <c r="G3542" s="247"/>
      <c r="H3542" s="248" t="s">
        <v>19</v>
      </c>
      <c r="I3542" s="250"/>
      <c r="J3542" s="247"/>
      <c r="K3542" s="247"/>
      <c r="L3542" s="251"/>
      <c r="M3542" s="252"/>
      <c r="N3542" s="253"/>
      <c r="O3542" s="253"/>
      <c r="P3542" s="253"/>
      <c r="Q3542" s="253"/>
      <c r="R3542" s="253"/>
      <c r="S3542" s="253"/>
      <c r="T3542" s="25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5" t="s">
        <v>268</v>
      </c>
      <c r="AU3542" s="255" t="s">
        <v>93</v>
      </c>
      <c r="AV3542" s="14" t="s">
        <v>82</v>
      </c>
      <c r="AW3542" s="14" t="s">
        <v>34</v>
      </c>
      <c r="AX3542" s="14" t="s">
        <v>74</v>
      </c>
      <c r="AY3542" s="255" t="s">
        <v>224</v>
      </c>
    </row>
    <row r="3543" s="13" customFormat="1">
      <c r="A3543" s="13"/>
      <c r="B3543" s="229"/>
      <c r="C3543" s="230"/>
      <c r="D3543" s="231" t="s">
        <v>268</v>
      </c>
      <c r="E3543" s="232" t="s">
        <v>19</v>
      </c>
      <c r="F3543" s="233" t="s">
        <v>3514</v>
      </c>
      <c r="G3543" s="230"/>
      <c r="H3543" s="234">
        <v>7.7999999999999998</v>
      </c>
      <c r="I3543" s="235"/>
      <c r="J3543" s="230"/>
      <c r="K3543" s="230"/>
      <c r="L3543" s="236"/>
      <c r="M3543" s="237"/>
      <c r="N3543" s="238"/>
      <c r="O3543" s="238"/>
      <c r="P3543" s="238"/>
      <c r="Q3543" s="238"/>
      <c r="R3543" s="238"/>
      <c r="S3543" s="238"/>
      <c r="T3543" s="23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0" t="s">
        <v>268</v>
      </c>
      <c r="AU3543" s="240" t="s">
        <v>93</v>
      </c>
      <c r="AV3543" s="13" t="s">
        <v>93</v>
      </c>
      <c r="AW3543" s="13" t="s">
        <v>34</v>
      </c>
      <c r="AX3543" s="13" t="s">
        <v>74</v>
      </c>
      <c r="AY3543" s="240" t="s">
        <v>224</v>
      </c>
    </row>
    <row r="3544" s="14" customFormat="1">
      <c r="A3544" s="14"/>
      <c r="B3544" s="246"/>
      <c r="C3544" s="247"/>
      <c r="D3544" s="231" t="s">
        <v>268</v>
      </c>
      <c r="E3544" s="248" t="s">
        <v>19</v>
      </c>
      <c r="F3544" s="249" t="s">
        <v>3027</v>
      </c>
      <c r="G3544" s="247"/>
      <c r="H3544" s="248" t="s">
        <v>19</v>
      </c>
      <c r="I3544" s="250"/>
      <c r="J3544" s="247"/>
      <c r="K3544" s="247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268</v>
      </c>
      <c r="AU3544" s="255" t="s">
        <v>93</v>
      </c>
      <c r="AV3544" s="14" t="s">
        <v>82</v>
      </c>
      <c r="AW3544" s="14" t="s">
        <v>34</v>
      </c>
      <c r="AX3544" s="14" t="s">
        <v>74</v>
      </c>
      <c r="AY3544" s="255" t="s">
        <v>224</v>
      </c>
    </row>
    <row r="3545" s="13" customFormat="1">
      <c r="A3545" s="13"/>
      <c r="B3545" s="229"/>
      <c r="C3545" s="230"/>
      <c r="D3545" s="231" t="s">
        <v>268</v>
      </c>
      <c r="E3545" s="232" t="s">
        <v>19</v>
      </c>
      <c r="F3545" s="233" t="s">
        <v>971</v>
      </c>
      <c r="G3545" s="230"/>
      <c r="H3545" s="234">
        <v>60</v>
      </c>
      <c r="I3545" s="235"/>
      <c r="J3545" s="230"/>
      <c r="K3545" s="230"/>
      <c r="L3545" s="236"/>
      <c r="M3545" s="237"/>
      <c r="N3545" s="238"/>
      <c r="O3545" s="238"/>
      <c r="P3545" s="238"/>
      <c r="Q3545" s="238"/>
      <c r="R3545" s="238"/>
      <c r="S3545" s="238"/>
      <c r="T3545" s="239"/>
      <c r="U3545" s="13"/>
      <c r="V3545" s="13"/>
      <c r="W3545" s="13"/>
      <c r="X3545" s="13"/>
      <c r="Y3545" s="13"/>
      <c r="Z3545" s="13"/>
      <c r="AA3545" s="13"/>
      <c r="AB3545" s="13"/>
      <c r="AC3545" s="13"/>
      <c r="AD3545" s="13"/>
      <c r="AE3545" s="13"/>
      <c r="AT3545" s="240" t="s">
        <v>268</v>
      </c>
      <c r="AU3545" s="240" t="s">
        <v>93</v>
      </c>
      <c r="AV3545" s="13" t="s">
        <v>93</v>
      </c>
      <c r="AW3545" s="13" t="s">
        <v>34</v>
      </c>
      <c r="AX3545" s="13" t="s">
        <v>74</v>
      </c>
      <c r="AY3545" s="240" t="s">
        <v>224</v>
      </c>
    </row>
    <row r="3546" s="14" customFormat="1">
      <c r="A3546" s="14"/>
      <c r="B3546" s="246"/>
      <c r="C3546" s="247"/>
      <c r="D3546" s="231" t="s">
        <v>268</v>
      </c>
      <c r="E3546" s="248" t="s">
        <v>19</v>
      </c>
      <c r="F3546" s="249" t="s">
        <v>1617</v>
      </c>
      <c r="G3546" s="247"/>
      <c r="H3546" s="248" t="s">
        <v>19</v>
      </c>
      <c r="I3546" s="250"/>
      <c r="J3546" s="247"/>
      <c r="K3546" s="247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268</v>
      </c>
      <c r="AU3546" s="255" t="s">
        <v>93</v>
      </c>
      <c r="AV3546" s="14" t="s">
        <v>82</v>
      </c>
      <c r="AW3546" s="14" t="s">
        <v>34</v>
      </c>
      <c r="AX3546" s="14" t="s">
        <v>74</v>
      </c>
      <c r="AY3546" s="255" t="s">
        <v>224</v>
      </c>
    </row>
    <row r="3547" s="13" customFormat="1">
      <c r="A3547" s="13"/>
      <c r="B3547" s="229"/>
      <c r="C3547" s="230"/>
      <c r="D3547" s="231" t="s">
        <v>268</v>
      </c>
      <c r="E3547" s="232" t="s">
        <v>19</v>
      </c>
      <c r="F3547" s="233" t="s">
        <v>1618</v>
      </c>
      <c r="G3547" s="230"/>
      <c r="H3547" s="234">
        <v>73.239999999999995</v>
      </c>
      <c r="I3547" s="235"/>
      <c r="J3547" s="230"/>
      <c r="K3547" s="230"/>
      <c r="L3547" s="236"/>
      <c r="M3547" s="237"/>
      <c r="N3547" s="238"/>
      <c r="O3547" s="238"/>
      <c r="P3547" s="238"/>
      <c r="Q3547" s="238"/>
      <c r="R3547" s="238"/>
      <c r="S3547" s="238"/>
      <c r="T3547" s="23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40" t="s">
        <v>268</v>
      </c>
      <c r="AU3547" s="240" t="s">
        <v>93</v>
      </c>
      <c r="AV3547" s="13" t="s">
        <v>93</v>
      </c>
      <c r="AW3547" s="13" t="s">
        <v>34</v>
      </c>
      <c r="AX3547" s="13" t="s">
        <v>74</v>
      </c>
      <c r="AY3547" s="240" t="s">
        <v>224</v>
      </c>
    </row>
    <row r="3548" s="16" customFormat="1">
      <c r="A3548" s="16"/>
      <c r="B3548" s="272"/>
      <c r="C3548" s="273"/>
      <c r="D3548" s="231" t="s">
        <v>268</v>
      </c>
      <c r="E3548" s="274" t="s">
        <v>19</v>
      </c>
      <c r="F3548" s="275" t="s">
        <v>351</v>
      </c>
      <c r="G3548" s="273"/>
      <c r="H3548" s="276">
        <v>167.01400000000001</v>
      </c>
      <c r="I3548" s="277"/>
      <c r="J3548" s="273"/>
      <c r="K3548" s="273"/>
      <c r="L3548" s="278"/>
      <c r="M3548" s="279"/>
      <c r="N3548" s="280"/>
      <c r="O3548" s="280"/>
      <c r="P3548" s="280"/>
      <c r="Q3548" s="280"/>
      <c r="R3548" s="280"/>
      <c r="S3548" s="280"/>
      <c r="T3548" s="281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T3548" s="282" t="s">
        <v>268</v>
      </c>
      <c r="AU3548" s="282" t="s">
        <v>93</v>
      </c>
      <c r="AV3548" s="16" t="s">
        <v>231</v>
      </c>
      <c r="AW3548" s="16" t="s">
        <v>34</v>
      </c>
      <c r="AX3548" s="16" t="s">
        <v>82</v>
      </c>
      <c r="AY3548" s="282" t="s">
        <v>224</v>
      </c>
    </row>
    <row r="3549" s="2" customFormat="1" ht="16.5" customHeight="1">
      <c r="A3549" s="41"/>
      <c r="B3549" s="42"/>
      <c r="C3549" s="286" t="s">
        <v>3515</v>
      </c>
      <c r="D3549" s="286" t="s">
        <v>572</v>
      </c>
      <c r="E3549" s="287" t="s">
        <v>3516</v>
      </c>
      <c r="F3549" s="288" t="s">
        <v>3517</v>
      </c>
      <c r="G3549" s="289" t="s">
        <v>266</v>
      </c>
      <c r="H3549" s="290">
        <v>24.766999999999999</v>
      </c>
      <c r="I3549" s="291"/>
      <c r="J3549" s="292">
        <f>ROUND(I3549*H3549,2)</f>
        <v>0</v>
      </c>
      <c r="K3549" s="288" t="s">
        <v>312</v>
      </c>
      <c r="L3549" s="293"/>
      <c r="M3549" s="294" t="s">
        <v>19</v>
      </c>
      <c r="N3549" s="295" t="s">
        <v>46</v>
      </c>
      <c r="O3549" s="87"/>
      <c r="P3549" s="225">
        <f>O3549*H3549</f>
        <v>0</v>
      </c>
      <c r="Q3549" s="225">
        <v>0.0129</v>
      </c>
      <c r="R3549" s="225">
        <f>Q3549*H3549</f>
        <v>0.31949430000000001</v>
      </c>
      <c r="S3549" s="225">
        <v>0</v>
      </c>
      <c r="T3549" s="226">
        <f>S3549*H3549</f>
        <v>0</v>
      </c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R3549" s="227" t="s">
        <v>643</v>
      </c>
      <c r="AT3549" s="227" t="s">
        <v>572</v>
      </c>
      <c r="AU3549" s="227" t="s">
        <v>93</v>
      </c>
      <c r="AY3549" s="20" t="s">
        <v>224</v>
      </c>
      <c r="BE3549" s="228">
        <f>IF(N3549="základní",J3549,0)</f>
        <v>0</v>
      </c>
      <c r="BF3549" s="228">
        <f>IF(N3549="snížená",J3549,0)</f>
        <v>0</v>
      </c>
      <c r="BG3549" s="228">
        <f>IF(N3549="zákl. přenesená",J3549,0)</f>
        <v>0</v>
      </c>
      <c r="BH3549" s="228">
        <f>IF(N3549="sníž. přenesená",J3549,0)</f>
        <v>0</v>
      </c>
      <c r="BI3549" s="228">
        <f>IF(N3549="nulová",J3549,0)</f>
        <v>0</v>
      </c>
      <c r="BJ3549" s="20" t="s">
        <v>93</v>
      </c>
      <c r="BK3549" s="228">
        <f>ROUND(I3549*H3549,2)</f>
        <v>0</v>
      </c>
      <c r="BL3549" s="20" t="s">
        <v>544</v>
      </c>
      <c r="BM3549" s="227" t="s">
        <v>3518</v>
      </c>
    </row>
    <row r="3550" s="14" customFormat="1">
      <c r="A3550" s="14"/>
      <c r="B3550" s="246"/>
      <c r="C3550" s="247"/>
      <c r="D3550" s="231" t="s">
        <v>268</v>
      </c>
      <c r="E3550" s="248" t="s">
        <v>19</v>
      </c>
      <c r="F3550" s="249" t="s">
        <v>1472</v>
      </c>
      <c r="G3550" s="247"/>
      <c r="H3550" s="248" t="s">
        <v>19</v>
      </c>
      <c r="I3550" s="250"/>
      <c r="J3550" s="247"/>
      <c r="K3550" s="247"/>
      <c r="L3550" s="251"/>
      <c r="M3550" s="252"/>
      <c r="N3550" s="253"/>
      <c r="O3550" s="253"/>
      <c r="P3550" s="253"/>
      <c r="Q3550" s="253"/>
      <c r="R3550" s="253"/>
      <c r="S3550" s="253"/>
      <c r="T3550" s="25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5" t="s">
        <v>268</v>
      </c>
      <c r="AU3550" s="255" t="s">
        <v>93</v>
      </c>
      <c r="AV3550" s="14" t="s">
        <v>82</v>
      </c>
      <c r="AW3550" s="14" t="s">
        <v>34</v>
      </c>
      <c r="AX3550" s="14" t="s">
        <v>74</v>
      </c>
      <c r="AY3550" s="255" t="s">
        <v>224</v>
      </c>
    </row>
    <row r="3551" s="14" customFormat="1">
      <c r="A3551" s="14"/>
      <c r="B3551" s="246"/>
      <c r="C3551" s="247"/>
      <c r="D3551" s="231" t="s">
        <v>268</v>
      </c>
      <c r="E3551" s="248" t="s">
        <v>19</v>
      </c>
      <c r="F3551" s="249" t="s">
        <v>704</v>
      </c>
      <c r="G3551" s="247"/>
      <c r="H3551" s="248" t="s">
        <v>19</v>
      </c>
      <c r="I3551" s="250"/>
      <c r="J3551" s="247"/>
      <c r="K3551" s="247"/>
      <c r="L3551" s="251"/>
      <c r="M3551" s="252"/>
      <c r="N3551" s="253"/>
      <c r="O3551" s="253"/>
      <c r="P3551" s="253"/>
      <c r="Q3551" s="253"/>
      <c r="R3551" s="253"/>
      <c r="S3551" s="253"/>
      <c r="T3551" s="25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5" t="s">
        <v>268</v>
      </c>
      <c r="AU3551" s="255" t="s">
        <v>93</v>
      </c>
      <c r="AV3551" s="14" t="s">
        <v>82</v>
      </c>
      <c r="AW3551" s="14" t="s">
        <v>34</v>
      </c>
      <c r="AX3551" s="14" t="s">
        <v>74</v>
      </c>
      <c r="AY3551" s="255" t="s">
        <v>224</v>
      </c>
    </row>
    <row r="3552" s="13" customFormat="1">
      <c r="A3552" s="13"/>
      <c r="B3552" s="229"/>
      <c r="C3552" s="230"/>
      <c r="D3552" s="231" t="s">
        <v>268</v>
      </c>
      <c r="E3552" s="232" t="s">
        <v>19</v>
      </c>
      <c r="F3552" s="233" t="s">
        <v>3519</v>
      </c>
      <c r="G3552" s="230"/>
      <c r="H3552" s="234">
        <v>6.3490000000000002</v>
      </c>
      <c r="I3552" s="235"/>
      <c r="J3552" s="230"/>
      <c r="K3552" s="230"/>
      <c r="L3552" s="236"/>
      <c r="M3552" s="237"/>
      <c r="N3552" s="238"/>
      <c r="O3552" s="238"/>
      <c r="P3552" s="238"/>
      <c r="Q3552" s="238"/>
      <c r="R3552" s="238"/>
      <c r="S3552" s="238"/>
      <c r="T3552" s="23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0" t="s">
        <v>268</v>
      </c>
      <c r="AU3552" s="240" t="s">
        <v>93</v>
      </c>
      <c r="AV3552" s="13" t="s">
        <v>93</v>
      </c>
      <c r="AW3552" s="13" t="s">
        <v>34</v>
      </c>
      <c r="AX3552" s="13" t="s">
        <v>74</v>
      </c>
      <c r="AY3552" s="240" t="s">
        <v>224</v>
      </c>
    </row>
    <row r="3553" s="14" customFormat="1">
      <c r="A3553" s="14"/>
      <c r="B3553" s="246"/>
      <c r="C3553" s="247"/>
      <c r="D3553" s="231" t="s">
        <v>268</v>
      </c>
      <c r="E3553" s="248" t="s">
        <v>19</v>
      </c>
      <c r="F3553" s="249" t="s">
        <v>1474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268</v>
      </c>
      <c r="AU3553" s="255" t="s">
        <v>93</v>
      </c>
      <c r="AV3553" s="14" t="s">
        <v>82</v>
      </c>
      <c r="AW3553" s="14" t="s">
        <v>34</v>
      </c>
      <c r="AX3553" s="14" t="s">
        <v>74</v>
      </c>
      <c r="AY3553" s="255" t="s">
        <v>224</v>
      </c>
    </row>
    <row r="3554" s="13" customFormat="1">
      <c r="A3554" s="13"/>
      <c r="B3554" s="229"/>
      <c r="C3554" s="230"/>
      <c r="D3554" s="231" t="s">
        <v>268</v>
      </c>
      <c r="E3554" s="232" t="s">
        <v>19</v>
      </c>
      <c r="F3554" s="233" t="s">
        <v>3519</v>
      </c>
      <c r="G3554" s="230"/>
      <c r="H3554" s="234">
        <v>6.3490000000000002</v>
      </c>
      <c r="I3554" s="235"/>
      <c r="J3554" s="230"/>
      <c r="K3554" s="230"/>
      <c r="L3554" s="236"/>
      <c r="M3554" s="237"/>
      <c r="N3554" s="238"/>
      <c r="O3554" s="238"/>
      <c r="P3554" s="238"/>
      <c r="Q3554" s="238"/>
      <c r="R3554" s="238"/>
      <c r="S3554" s="238"/>
      <c r="T3554" s="239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0" t="s">
        <v>268</v>
      </c>
      <c r="AU3554" s="240" t="s">
        <v>93</v>
      </c>
      <c r="AV3554" s="13" t="s">
        <v>93</v>
      </c>
      <c r="AW3554" s="13" t="s">
        <v>34</v>
      </c>
      <c r="AX3554" s="13" t="s">
        <v>74</v>
      </c>
      <c r="AY3554" s="240" t="s">
        <v>224</v>
      </c>
    </row>
    <row r="3555" s="14" customFormat="1">
      <c r="A3555" s="14"/>
      <c r="B3555" s="246"/>
      <c r="C3555" s="247"/>
      <c r="D3555" s="231" t="s">
        <v>268</v>
      </c>
      <c r="E3555" s="248" t="s">
        <v>19</v>
      </c>
      <c r="F3555" s="249" t="s">
        <v>1171</v>
      </c>
      <c r="G3555" s="247"/>
      <c r="H3555" s="248" t="s">
        <v>19</v>
      </c>
      <c r="I3555" s="250"/>
      <c r="J3555" s="247"/>
      <c r="K3555" s="247"/>
      <c r="L3555" s="251"/>
      <c r="M3555" s="252"/>
      <c r="N3555" s="253"/>
      <c r="O3555" s="253"/>
      <c r="P3555" s="253"/>
      <c r="Q3555" s="253"/>
      <c r="R3555" s="253"/>
      <c r="S3555" s="253"/>
      <c r="T3555" s="25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5" t="s">
        <v>268</v>
      </c>
      <c r="AU3555" s="255" t="s">
        <v>93</v>
      </c>
      <c r="AV3555" s="14" t="s">
        <v>82</v>
      </c>
      <c r="AW3555" s="14" t="s">
        <v>34</v>
      </c>
      <c r="AX3555" s="14" t="s">
        <v>74</v>
      </c>
      <c r="AY3555" s="255" t="s">
        <v>224</v>
      </c>
    </row>
    <row r="3556" s="13" customFormat="1">
      <c r="A3556" s="13"/>
      <c r="B3556" s="229"/>
      <c r="C3556" s="230"/>
      <c r="D3556" s="231" t="s">
        <v>268</v>
      </c>
      <c r="E3556" s="232" t="s">
        <v>19</v>
      </c>
      <c r="F3556" s="233" t="s">
        <v>3519</v>
      </c>
      <c r="G3556" s="230"/>
      <c r="H3556" s="234">
        <v>6.3490000000000002</v>
      </c>
      <c r="I3556" s="235"/>
      <c r="J3556" s="230"/>
      <c r="K3556" s="230"/>
      <c r="L3556" s="236"/>
      <c r="M3556" s="237"/>
      <c r="N3556" s="238"/>
      <c r="O3556" s="238"/>
      <c r="P3556" s="238"/>
      <c r="Q3556" s="238"/>
      <c r="R3556" s="238"/>
      <c r="S3556" s="238"/>
      <c r="T3556" s="23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0" t="s">
        <v>268</v>
      </c>
      <c r="AU3556" s="240" t="s">
        <v>93</v>
      </c>
      <c r="AV3556" s="13" t="s">
        <v>93</v>
      </c>
      <c r="AW3556" s="13" t="s">
        <v>34</v>
      </c>
      <c r="AX3556" s="13" t="s">
        <v>74</v>
      </c>
      <c r="AY3556" s="240" t="s">
        <v>224</v>
      </c>
    </row>
    <row r="3557" s="14" customFormat="1">
      <c r="A3557" s="14"/>
      <c r="B3557" s="246"/>
      <c r="C3557" s="247"/>
      <c r="D3557" s="231" t="s">
        <v>268</v>
      </c>
      <c r="E3557" s="248" t="s">
        <v>19</v>
      </c>
      <c r="F3557" s="249" t="s">
        <v>3513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268</v>
      </c>
      <c r="AU3557" s="255" t="s">
        <v>93</v>
      </c>
      <c r="AV3557" s="14" t="s">
        <v>82</v>
      </c>
      <c r="AW3557" s="14" t="s">
        <v>34</v>
      </c>
      <c r="AX3557" s="14" t="s">
        <v>74</v>
      </c>
      <c r="AY3557" s="255" t="s">
        <v>224</v>
      </c>
    </row>
    <row r="3558" s="13" customFormat="1">
      <c r="A3558" s="13"/>
      <c r="B3558" s="229"/>
      <c r="C3558" s="230"/>
      <c r="D3558" s="231" t="s">
        <v>268</v>
      </c>
      <c r="E3558" s="232" t="s">
        <v>19</v>
      </c>
      <c r="F3558" s="233" t="s">
        <v>3520</v>
      </c>
      <c r="G3558" s="230"/>
      <c r="H3558" s="234">
        <v>5.7199999999999998</v>
      </c>
      <c r="I3558" s="235"/>
      <c r="J3558" s="230"/>
      <c r="K3558" s="230"/>
      <c r="L3558" s="236"/>
      <c r="M3558" s="237"/>
      <c r="N3558" s="238"/>
      <c r="O3558" s="238"/>
      <c r="P3558" s="238"/>
      <c r="Q3558" s="238"/>
      <c r="R3558" s="238"/>
      <c r="S3558" s="238"/>
      <c r="T3558" s="23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0" t="s">
        <v>268</v>
      </c>
      <c r="AU3558" s="240" t="s">
        <v>93</v>
      </c>
      <c r="AV3558" s="13" t="s">
        <v>93</v>
      </c>
      <c r="AW3558" s="13" t="s">
        <v>34</v>
      </c>
      <c r="AX3558" s="13" t="s">
        <v>74</v>
      </c>
      <c r="AY3558" s="240" t="s">
        <v>224</v>
      </c>
    </row>
    <row r="3559" s="16" customFormat="1">
      <c r="A3559" s="16"/>
      <c r="B3559" s="272"/>
      <c r="C3559" s="273"/>
      <c r="D3559" s="231" t="s">
        <v>268</v>
      </c>
      <c r="E3559" s="274" t="s">
        <v>19</v>
      </c>
      <c r="F3559" s="275" t="s">
        <v>351</v>
      </c>
      <c r="G3559" s="273"/>
      <c r="H3559" s="276">
        <v>24.766999999999999</v>
      </c>
      <c r="I3559" s="277"/>
      <c r="J3559" s="273"/>
      <c r="K3559" s="273"/>
      <c r="L3559" s="278"/>
      <c r="M3559" s="279"/>
      <c r="N3559" s="280"/>
      <c r="O3559" s="280"/>
      <c r="P3559" s="280"/>
      <c r="Q3559" s="280"/>
      <c r="R3559" s="280"/>
      <c r="S3559" s="280"/>
      <c r="T3559" s="281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T3559" s="282" t="s">
        <v>268</v>
      </c>
      <c r="AU3559" s="282" t="s">
        <v>93</v>
      </c>
      <c r="AV3559" s="16" t="s">
        <v>231</v>
      </c>
      <c r="AW3559" s="16" t="s">
        <v>34</v>
      </c>
      <c r="AX3559" s="16" t="s">
        <v>82</v>
      </c>
      <c r="AY3559" s="282" t="s">
        <v>224</v>
      </c>
    </row>
    <row r="3560" s="2" customFormat="1" ht="16.5" customHeight="1">
      <c r="A3560" s="41"/>
      <c r="B3560" s="42"/>
      <c r="C3560" s="286" t="s">
        <v>3521</v>
      </c>
      <c r="D3560" s="286" t="s">
        <v>572</v>
      </c>
      <c r="E3560" s="287" t="s">
        <v>3522</v>
      </c>
      <c r="F3560" s="288" t="s">
        <v>3523</v>
      </c>
      <c r="G3560" s="289" t="s">
        <v>266</v>
      </c>
      <c r="H3560" s="290">
        <v>66</v>
      </c>
      <c r="I3560" s="291"/>
      <c r="J3560" s="292">
        <f>ROUND(I3560*H3560,2)</f>
        <v>0</v>
      </c>
      <c r="K3560" s="288" t="s">
        <v>312</v>
      </c>
      <c r="L3560" s="293"/>
      <c r="M3560" s="294" t="s">
        <v>19</v>
      </c>
      <c r="N3560" s="295" t="s">
        <v>46</v>
      </c>
      <c r="O3560" s="87"/>
      <c r="P3560" s="225">
        <f>O3560*H3560</f>
        <v>0</v>
      </c>
      <c r="Q3560" s="225">
        <v>0.0045999999999999999</v>
      </c>
      <c r="R3560" s="225">
        <f>Q3560*H3560</f>
        <v>0.30359999999999998</v>
      </c>
      <c r="S3560" s="225">
        <v>0</v>
      </c>
      <c r="T3560" s="226">
        <f>S3560*H3560</f>
        <v>0</v>
      </c>
      <c r="U3560" s="41"/>
      <c r="V3560" s="41"/>
      <c r="W3560" s="41"/>
      <c r="X3560" s="41"/>
      <c r="Y3560" s="41"/>
      <c r="Z3560" s="41"/>
      <c r="AA3560" s="41"/>
      <c r="AB3560" s="41"/>
      <c r="AC3560" s="41"/>
      <c r="AD3560" s="41"/>
      <c r="AE3560" s="41"/>
      <c r="AR3560" s="227" t="s">
        <v>643</v>
      </c>
      <c r="AT3560" s="227" t="s">
        <v>572</v>
      </c>
      <c r="AU3560" s="227" t="s">
        <v>93</v>
      </c>
      <c r="AY3560" s="20" t="s">
        <v>224</v>
      </c>
      <c r="BE3560" s="228">
        <f>IF(N3560="základní",J3560,0)</f>
        <v>0</v>
      </c>
      <c r="BF3560" s="228">
        <f>IF(N3560="snížená",J3560,0)</f>
        <v>0</v>
      </c>
      <c r="BG3560" s="228">
        <f>IF(N3560="zákl. přenesená",J3560,0)</f>
        <v>0</v>
      </c>
      <c r="BH3560" s="228">
        <f>IF(N3560="sníž. přenesená",J3560,0)</f>
        <v>0</v>
      </c>
      <c r="BI3560" s="228">
        <f>IF(N3560="nulová",J3560,0)</f>
        <v>0</v>
      </c>
      <c r="BJ3560" s="20" t="s">
        <v>93</v>
      </c>
      <c r="BK3560" s="228">
        <f>ROUND(I3560*H3560,2)</f>
        <v>0</v>
      </c>
      <c r="BL3560" s="20" t="s">
        <v>544</v>
      </c>
      <c r="BM3560" s="227" t="s">
        <v>3524</v>
      </c>
    </row>
    <row r="3561" s="14" customFormat="1">
      <c r="A3561" s="14"/>
      <c r="B3561" s="246"/>
      <c r="C3561" s="247"/>
      <c r="D3561" s="231" t="s">
        <v>268</v>
      </c>
      <c r="E3561" s="248" t="s">
        <v>19</v>
      </c>
      <c r="F3561" s="249" t="s">
        <v>3027</v>
      </c>
      <c r="G3561" s="247"/>
      <c r="H3561" s="248" t="s">
        <v>19</v>
      </c>
      <c r="I3561" s="250"/>
      <c r="J3561" s="247"/>
      <c r="K3561" s="247"/>
      <c r="L3561" s="251"/>
      <c r="M3561" s="252"/>
      <c r="N3561" s="253"/>
      <c r="O3561" s="253"/>
      <c r="P3561" s="253"/>
      <c r="Q3561" s="253"/>
      <c r="R3561" s="253"/>
      <c r="S3561" s="253"/>
      <c r="T3561" s="25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5" t="s">
        <v>268</v>
      </c>
      <c r="AU3561" s="255" t="s">
        <v>93</v>
      </c>
      <c r="AV3561" s="14" t="s">
        <v>82</v>
      </c>
      <c r="AW3561" s="14" t="s">
        <v>34</v>
      </c>
      <c r="AX3561" s="14" t="s">
        <v>74</v>
      </c>
      <c r="AY3561" s="255" t="s">
        <v>224</v>
      </c>
    </row>
    <row r="3562" s="13" customFormat="1">
      <c r="A3562" s="13"/>
      <c r="B3562" s="229"/>
      <c r="C3562" s="230"/>
      <c r="D3562" s="231" t="s">
        <v>268</v>
      </c>
      <c r="E3562" s="232" t="s">
        <v>19</v>
      </c>
      <c r="F3562" s="233" t="s">
        <v>3525</v>
      </c>
      <c r="G3562" s="230"/>
      <c r="H3562" s="234">
        <v>66</v>
      </c>
      <c r="I3562" s="235"/>
      <c r="J3562" s="230"/>
      <c r="K3562" s="230"/>
      <c r="L3562" s="236"/>
      <c r="M3562" s="237"/>
      <c r="N3562" s="238"/>
      <c r="O3562" s="238"/>
      <c r="P3562" s="238"/>
      <c r="Q3562" s="238"/>
      <c r="R3562" s="238"/>
      <c r="S3562" s="238"/>
      <c r="T3562" s="239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0" t="s">
        <v>268</v>
      </c>
      <c r="AU3562" s="240" t="s">
        <v>93</v>
      </c>
      <c r="AV3562" s="13" t="s">
        <v>93</v>
      </c>
      <c r="AW3562" s="13" t="s">
        <v>34</v>
      </c>
      <c r="AX3562" s="13" t="s">
        <v>82</v>
      </c>
      <c r="AY3562" s="240" t="s">
        <v>224</v>
      </c>
    </row>
    <row r="3563" s="2" customFormat="1" ht="16.5" customHeight="1">
      <c r="A3563" s="41"/>
      <c r="B3563" s="42"/>
      <c r="C3563" s="286" t="s">
        <v>3526</v>
      </c>
      <c r="D3563" s="286" t="s">
        <v>572</v>
      </c>
      <c r="E3563" s="287" t="s">
        <v>3516</v>
      </c>
      <c r="F3563" s="288" t="s">
        <v>3517</v>
      </c>
      <c r="G3563" s="289" t="s">
        <v>266</v>
      </c>
      <c r="H3563" s="290">
        <v>12.385</v>
      </c>
      <c r="I3563" s="291"/>
      <c r="J3563" s="292">
        <f>ROUND(I3563*H3563,2)</f>
        <v>0</v>
      </c>
      <c r="K3563" s="288" t="s">
        <v>312</v>
      </c>
      <c r="L3563" s="293"/>
      <c r="M3563" s="294" t="s">
        <v>19</v>
      </c>
      <c r="N3563" s="295" t="s">
        <v>46</v>
      </c>
      <c r="O3563" s="87"/>
      <c r="P3563" s="225">
        <f>O3563*H3563</f>
        <v>0</v>
      </c>
      <c r="Q3563" s="225">
        <v>0.0129</v>
      </c>
      <c r="R3563" s="225">
        <f>Q3563*H3563</f>
        <v>0.15976650000000001</v>
      </c>
      <c r="S3563" s="225">
        <v>0</v>
      </c>
      <c r="T3563" s="226">
        <f>S3563*H3563</f>
        <v>0</v>
      </c>
      <c r="U3563" s="41"/>
      <c r="V3563" s="41"/>
      <c r="W3563" s="41"/>
      <c r="X3563" s="41"/>
      <c r="Y3563" s="41"/>
      <c r="Z3563" s="41"/>
      <c r="AA3563" s="41"/>
      <c r="AB3563" s="41"/>
      <c r="AC3563" s="41"/>
      <c r="AD3563" s="41"/>
      <c r="AE3563" s="41"/>
      <c r="AR3563" s="227" t="s">
        <v>643</v>
      </c>
      <c r="AT3563" s="227" t="s">
        <v>572</v>
      </c>
      <c r="AU3563" s="227" t="s">
        <v>93</v>
      </c>
      <c r="AY3563" s="20" t="s">
        <v>224</v>
      </c>
      <c r="BE3563" s="228">
        <f>IF(N3563="základní",J3563,0)</f>
        <v>0</v>
      </c>
      <c r="BF3563" s="228">
        <f>IF(N3563="snížená",J3563,0)</f>
        <v>0</v>
      </c>
      <c r="BG3563" s="228">
        <f>IF(N3563="zákl. přenesená",J3563,0)</f>
        <v>0</v>
      </c>
      <c r="BH3563" s="228">
        <f>IF(N3563="sníž. přenesená",J3563,0)</f>
        <v>0</v>
      </c>
      <c r="BI3563" s="228">
        <f>IF(N3563="nulová",J3563,0)</f>
        <v>0</v>
      </c>
      <c r="BJ3563" s="20" t="s">
        <v>93</v>
      </c>
      <c r="BK3563" s="228">
        <f>ROUND(I3563*H3563,2)</f>
        <v>0</v>
      </c>
      <c r="BL3563" s="20" t="s">
        <v>544</v>
      </c>
      <c r="BM3563" s="227" t="s">
        <v>3527</v>
      </c>
    </row>
    <row r="3564" s="14" customFormat="1">
      <c r="A3564" s="14"/>
      <c r="B3564" s="246"/>
      <c r="C3564" s="247"/>
      <c r="D3564" s="231" t="s">
        <v>268</v>
      </c>
      <c r="E3564" s="248" t="s">
        <v>19</v>
      </c>
      <c r="F3564" s="249" t="s">
        <v>1472</v>
      </c>
      <c r="G3564" s="247"/>
      <c r="H3564" s="248" t="s">
        <v>19</v>
      </c>
      <c r="I3564" s="250"/>
      <c r="J3564" s="247"/>
      <c r="K3564" s="247"/>
      <c r="L3564" s="251"/>
      <c r="M3564" s="252"/>
      <c r="N3564" s="253"/>
      <c r="O3564" s="253"/>
      <c r="P3564" s="253"/>
      <c r="Q3564" s="253"/>
      <c r="R3564" s="253"/>
      <c r="S3564" s="253"/>
      <c r="T3564" s="25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5" t="s">
        <v>268</v>
      </c>
      <c r="AU3564" s="255" t="s">
        <v>93</v>
      </c>
      <c r="AV3564" s="14" t="s">
        <v>82</v>
      </c>
      <c r="AW3564" s="14" t="s">
        <v>34</v>
      </c>
      <c r="AX3564" s="14" t="s">
        <v>74</v>
      </c>
      <c r="AY3564" s="255" t="s">
        <v>224</v>
      </c>
    </row>
    <row r="3565" s="14" customFormat="1">
      <c r="A3565" s="14"/>
      <c r="B3565" s="246"/>
      <c r="C3565" s="247"/>
      <c r="D3565" s="231" t="s">
        <v>268</v>
      </c>
      <c r="E3565" s="248" t="s">
        <v>19</v>
      </c>
      <c r="F3565" s="249" t="s">
        <v>704</v>
      </c>
      <c r="G3565" s="247"/>
      <c r="H3565" s="248" t="s">
        <v>19</v>
      </c>
      <c r="I3565" s="250"/>
      <c r="J3565" s="247"/>
      <c r="K3565" s="247"/>
      <c r="L3565" s="251"/>
      <c r="M3565" s="252"/>
      <c r="N3565" s="253"/>
      <c r="O3565" s="253"/>
      <c r="P3565" s="253"/>
      <c r="Q3565" s="253"/>
      <c r="R3565" s="253"/>
      <c r="S3565" s="253"/>
      <c r="T3565" s="25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5" t="s">
        <v>268</v>
      </c>
      <c r="AU3565" s="255" t="s">
        <v>93</v>
      </c>
      <c r="AV3565" s="14" t="s">
        <v>82</v>
      </c>
      <c r="AW3565" s="14" t="s">
        <v>34</v>
      </c>
      <c r="AX3565" s="14" t="s">
        <v>74</v>
      </c>
      <c r="AY3565" s="255" t="s">
        <v>224</v>
      </c>
    </row>
    <row r="3566" s="13" customFormat="1">
      <c r="A3566" s="13"/>
      <c r="B3566" s="229"/>
      <c r="C3566" s="230"/>
      <c r="D3566" s="231" t="s">
        <v>268</v>
      </c>
      <c r="E3566" s="232" t="s">
        <v>19</v>
      </c>
      <c r="F3566" s="233" t="s">
        <v>3528</v>
      </c>
      <c r="G3566" s="230"/>
      <c r="H3566" s="234">
        <v>3.1749999999999998</v>
      </c>
      <c r="I3566" s="235"/>
      <c r="J3566" s="230"/>
      <c r="K3566" s="230"/>
      <c r="L3566" s="236"/>
      <c r="M3566" s="237"/>
      <c r="N3566" s="238"/>
      <c r="O3566" s="238"/>
      <c r="P3566" s="238"/>
      <c r="Q3566" s="238"/>
      <c r="R3566" s="238"/>
      <c r="S3566" s="238"/>
      <c r="T3566" s="239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0" t="s">
        <v>268</v>
      </c>
      <c r="AU3566" s="240" t="s">
        <v>93</v>
      </c>
      <c r="AV3566" s="13" t="s">
        <v>93</v>
      </c>
      <c r="AW3566" s="13" t="s">
        <v>34</v>
      </c>
      <c r="AX3566" s="13" t="s">
        <v>74</v>
      </c>
      <c r="AY3566" s="240" t="s">
        <v>224</v>
      </c>
    </row>
    <row r="3567" s="14" customFormat="1">
      <c r="A3567" s="14"/>
      <c r="B3567" s="246"/>
      <c r="C3567" s="247"/>
      <c r="D3567" s="231" t="s">
        <v>268</v>
      </c>
      <c r="E3567" s="248" t="s">
        <v>19</v>
      </c>
      <c r="F3567" s="249" t="s">
        <v>1474</v>
      </c>
      <c r="G3567" s="247"/>
      <c r="H3567" s="248" t="s">
        <v>19</v>
      </c>
      <c r="I3567" s="250"/>
      <c r="J3567" s="247"/>
      <c r="K3567" s="247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268</v>
      </c>
      <c r="AU3567" s="255" t="s">
        <v>93</v>
      </c>
      <c r="AV3567" s="14" t="s">
        <v>82</v>
      </c>
      <c r="AW3567" s="14" t="s">
        <v>34</v>
      </c>
      <c r="AX3567" s="14" t="s">
        <v>74</v>
      </c>
      <c r="AY3567" s="255" t="s">
        <v>224</v>
      </c>
    </row>
    <row r="3568" s="13" customFormat="1">
      <c r="A3568" s="13"/>
      <c r="B3568" s="229"/>
      <c r="C3568" s="230"/>
      <c r="D3568" s="231" t="s">
        <v>268</v>
      </c>
      <c r="E3568" s="232" t="s">
        <v>19</v>
      </c>
      <c r="F3568" s="233" t="s">
        <v>3528</v>
      </c>
      <c r="G3568" s="230"/>
      <c r="H3568" s="234">
        <v>3.1749999999999998</v>
      </c>
      <c r="I3568" s="235"/>
      <c r="J3568" s="230"/>
      <c r="K3568" s="230"/>
      <c r="L3568" s="236"/>
      <c r="M3568" s="237"/>
      <c r="N3568" s="238"/>
      <c r="O3568" s="238"/>
      <c r="P3568" s="238"/>
      <c r="Q3568" s="238"/>
      <c r="R3568" s="238"/>
      <c r="S3568" s="238"/>
      <c r="T3568" s="239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0" t="s">
        <v>268</v>
      </c>
      <c r="AU3568" s="240" t="s">
        <v>93</v>
      </c>
      <c r="AV3568" s="13" t="s">
        <v>93</v>
      </c>
      <c r="AW3568" s="13" t="s">
        <v>34</v>
      </c>
      <c r="AX3568" s="13" t="s">
        <v>74</v>
      </c>
      <c r="AY3568" s="240" t="s">
        <v>224</v>
      </c>
    </row>
    <row r="3569" s="14" customFormat="1">
      <c r="A3569" s="14"/>
      <c r="B3569" s="246"/>
      <c r="C3569" s="247"/>
      <c r="D3569" s="231" t="s">
        <v>268</v>
      </c>
      <c r="E3569" s="248" t="s">
        <v>19</v>
      </c>
      <c r="F3569" s="249" t="s">
        <v>1171</v>
      </c>
      <c r="G3569" s="247"/>
      <c r="H3569" s="248" t="s">
        <v>19</v>
      </c>
      <c r="I3569" s="250"/>
      <c r="J3569" s="247"/>
      <c r="K3569" s="247"/>
      <c r="L3569" s="251"/>
      <c r="M3569" s="252"/>
      <c r="N3569" s="253"/>
      <c r="O3569" s="253"/>
      <c r="P3569" s="253"/>
      <c r="Q3569" s="253"/>
      <c r="R3569" s="253"/>
      <c r="S3569" s="253"/>
      <c r="T3569" s="25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5" t="s">
        <v>268</v>
      </c>
      <c r="AU3569" s="255" t="s">
        <v>93</v>
      </c>
      <c r="AV3569" s="14" t="s">
        <v>82</v>
      </c>
      <c r="AW3569" s="14" t="s">
        <v>34</v>
      </c>
      <c r="AX3569" s="14" t="s">
        <v>74</v>
      </c>
      <c r="AY3569" s="255" t="s">
        <v>224</v>
      </c>
    </row>
    <row r="3570" s="13" customFormat="1">
      <c r="A3570" s="13"/>
      <c r="B3570" s="229"/>
      <c r="C3570" s="230"/>
      <c r="D3570" s="231" t="s">
        <v>268</v>
      </c>
      <c r="E3570" s="232" t="s">
        <v>19</v>
      </c>
      <c r="F3570" s="233" t="s">
        <v>3528</v>
      </c>
      <c r="G3570" s="230"/>
      <c r="H3570" s="234">
        <v>3.1749999999999998</v>
      </c>
      <c r="I3570" s="235"/>
      <c r="J3570" s="230"/>
      <c r="K3570" s="230"/>
      <c r="L3570" s="236"/>
      <c r="M3570" s="237"/>
      <c r="N3570" s="238"/>
      <c r="O3570" s="238"/>
      <c r="P3570" s="238"/>
      <c r="Q3570" s="238"/>
      <c r="R3570" s="238"/>
      <c r="S3570" s="238"/>
      <c r="T3570" s="239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0" t="s">
        <v>268</v>
      </c>
      <c r="AU3570" s="240" t="s">
        <v>93</v>
      </c>
      <c r="AV3570" s="13" t="s">
        <v>93</v>
      </c>
      <c r="AW3570" s="13" t="s">
        <v>34</v>
      </c>
      <c r="AX3570" s="13" t="s">
        <v>74</v>
      </c>
      <c r="AY3570" s="240" t="s">
        <v>224</v>
      </c>
    </row>
    <row r="3571" s="14" customFormat="1">
      <c r="A3571" s="14"/>
      <c r="B3571" s="246"/>
      <c r="C3571" s="247"/>
      <c r="D3571" s="231" t="s">
        <v>268</v>
      </c>
      <c r="E3571" s="248" t="s">
        <v>19</v>
      </c>
      <c r="F3571" s="249" t="s">
        <v>3513</v>
      </c>
      <c r="G3571" s="247"/>
      <c r="H3571" s="248" t="s">
        <v>19</v>
      </c>
      <c r="I3571" s="250"/>
      <c r="J3571" s="247"/>
      <c r="K3571" s="247"/>
      <c r="L3571" s="251"/>
      <c r="M3571" s="252"/>
      <c r="N3571" s="253"/>
      <c r="O3571" s="253"/>
      <c r="P3571" s="253"/>
      <c r="Q3571" s="253"/>
      <c r="R3571" s="253"/>
      <c r="S3571" s="253"/>
      <c r="T3571" s="25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5" t="s">
        <v>268</v>
      </c>
      <c r="AU3571" s="255" t="s">
        <v>93</v>
      </c>
      <c r="AV3571" s="14" t="s">
        <v>82</v>
      </c>
      <c r="AW3571" s="14" t="s">
        <v>34</v>
      </c>
      <c r="AX3571" s="14" t="s">
        <v>74</v>
      </c>
      <c r="AY3571" s="255" t="s">
        <v>224</v>
      </c>
    </row>
    <row r="3572" s="13" customFormat="1">
      <c r="A3572" s="13"/>
      <c r="B3572" s="229"/>
      <c r="C3572" s="230"/>
      <c r="D3572" s="231" t="s">
        <v>268</v>
      </c>
      <c r="E3572" s="232" t="s">
        <v>19</v>
      </c>
      <c r="F3572" s="233" t="s">
        <v>3529</v>
      </c>
      <c r="G3572" s="230"/>
      <c r="H3572" s="234">
        <v>2.8599999999999999</v>
      </c>
      <c r="I3572" s="235"/>
      <c r="J3572" s="230"/>
      <c r="K3572" s="230"/>
      <c r="L3572" s="236"/>
      <c r="M3572" s="237"/>
      <c r="N3572" s="238"/>
      <c r="O3572" s="238"/>
      <c r="P3572" s="238"/>
      <c r="Q3572" s="238"/>
      <c r="R3572" s="238"/>
      <c r="S3572" s="238"/>
      <c r="T3572" s="23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0" t="s">
        <v>268</v>
      </c>
      <c r="AU3572" s="240" t="s">
        <v>93</v>
      </c>
      <c r="AV3572" s="13" t="s">
        <v>93</v>
      </c>
      <c r="AW3572" s="13" t="s">
        <v>34</v>
      </c>
      <c r="AX3572" s="13" t="s">
        <v>74</v>
      </c>
      <c r="AY3572" s="240" t="s">
        <v>224</v>
      </c>
    </row>
    <row r="3573" s="16" customFormat="1">
      <c r="A3573" s="16"/>
      <c r="B3573" s="272"/>
      <c r="C3573" s="273"/>
      <c r="D3573" s="231" t="s">
        <v>268</v>
      </c>
      <c r="E3573" s="274" t="s">
        <v>19</v>
      </c>
      <c r="F3573" s="275" t="s">
        <v>351</v>
      </c>
      <c r="G3573" s="273"/>
      <c r="H3573" s="276">
        <v>12.385</v>
      </c>
      <c r="I3573" s="277"/>
      <c r="J3573" s="273"/>
      <c r="K3573" s="273"/>
      <c r="L3573" s="278"/>
      <c r="M3573" s="279"/>
      <c r="N3573" s="280"/>
      <c r="O3573" s="280"/>
      <c r="P3573" s="280"/>
      <c r="Q3573" s="280"/>
      <c r="R3573" s="280"/>
      <c r="S3573" s="280"/>
      <c r="T3573" s="281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T3573" s="282" t="s">
        <v>268</v>
      </c>
      <c r="AU3573" s="282" t="s">
        <v>93</v>
      </c>
      <c r="AV3573" s="16" t="s">
        <v>231</v>
      </c>
      <c r="AW3573" s="16" t="s">
        <v>34</v>
      </c>
      <c r="AX3573" s="16" t="s">
        <v>82</v>
      </c>
      <c r="AY3573" s="282" t="s">
        <v>224</v>
      </c>
    </row>
    <row r="3574" s="2" customFormat="1" ht="21.75" customHeight="1">
      <c r="A3574" s="41"/>
      <c r="B3574" s="42"/>
      <c r="C3574" s="286" t="s">
        <v>3530</v>
      </c>
      <c r="D3574" s="286" t="s">
        <v>572</v>
      </c>
      <c r="E3574" s="287" t="s">
        <v>3531</v>
      </c>
      <c r="F3574" s="288" t="s">
        <v>3532</v>
      </c>
      <c r="G3574" s="289" t="s">
        <v>266</v>
      </c>
      <c r="H3574" s="290">
        <v>80.563999999999993</v>
      </c>
      <c r="I3574" s="291"/>
      <c r="J3574" s="292">
        <f>ROUND(I3574*H3574,2)</f>
        <v>0</v>
      </c>
      <c r="K3574" s="288" t="s">
        <v>312</v>
      </c>
      <c r="L3574" s="293"/>
      <c r="M3574" s="294" t="s">
        <v>19</v>
      </c>
      <c r="N3574" s="295" t="s">
        <v>46</v>
      </c>
      <c r="O3574" s="87"/>
      <c r="P3574" s="225">
        <f>O3574*H3574</f>
        <v>0</v>
      </c>
      <c r="Q3574" s="225">
        <v>0.014630000000000001</v>
      </c>
      <c r="R3574" s="225">
        <f>Q3574*H3574</f>
        <v>1.17865132</v>
      </c>
      <c r="S3574" s="225">
        <v>0</v>
      </c>
      <c r="T3574" s="226">
        <f>S3574*H3574</f>
        <v>0</v>
      </c>
      <c r="U3574" s="41"/>
      <c r="V3574" s="41"/>
      <c r="W3574" s="41"/>
      <c r="X3574" s="41"/>
      <c r="Y3574" s="41"/>
      <c r="Z3574" s="41"/>
      <c r="AA3574" s="41"/>
      <c r="AB3574" s="41"/>
      <c r="AC3574" s="41"/>
      <c r="AD3574" s="41"/>
      <c r="AE3574" s="41"/>
      <c r="AR3574" s="227" t="s">
        <v>643</v>
      </c>
      <c r="AT3574" s="227" t="s">
        <v>572</v>
      </c>
      <c r="AU3574" s="227" t="s">
        <v>93</v>
      </c>
      <c r="AY3574" s="20" t="s">
        <v>224</v>
      </c>
      <c r="BE3574" s="228">
        <f>IF(N3574="základní",J3574,0)</f>
        <v>0</v>
      </c>
      <c r="BF3574" s="228">
        <f>IF(N3574="snížená",J3574,0)</f>
        <v>0</v>
      </c>
      <c r="BG3574" s="228">
        <f>IF(N3574="zákl. přenesená",J3574,0)</f>
        <v>0</v>
      </c>
      <c r="BH3574" s="228">
        <f>IF(N3574="sníž. přenesená",J3574,0)</f>
        <v>0</v>
      </c>
      <c r="BI3574" s="228">
        <f>IF(N3574="nulová",J3574,0)</f>
        <v>0</v>
      </c>
      <c r="BJ3574" s="20" t="s">
        <v>93</v>
      </c>
      <c r="BK3574" s="228">
        <f>ROUND(I3574*H3574,2)</f>
        <v>0</v>
      </c>
      <c r="BL3574" s="20" t="s">
        <v>544</v>
      </c>
      <c r="BM3574" s="227" t="s">
        <v>3533</v>
      </c>
    </row>
    <row r="3575" s="14" customFormat="1">
      <c r="A3575" s="14"/>
      <c r="B3575" s="246"/>
      <c r="C3575" s="247"/>
      <c r="D3575" s="231" t="s">
        <v>268</v>
      </c>
      <c r="E3575" s="248" t="s">
        <v>19</v>
      </c>
      <c r="F3575" s="249" t="s">
        <v>1617</v>
      </c>
      <c r="G3575" s="247"/>
      <c r="H3575" s="248" t="s">
        <v>19</v>
      </c>
      <c r="I3575" s="250"/>
      <c r="J3575" s="247"/>
      <c r="K3575" s="247"/>
      <c r="L3575" s="251"/>
      <c r="M3575" s="252"/>
      <c r="N3575" s="253"/>
      <c r="O3575" s="253"/>
      <c r="P3575" s="253"/>
      <c r="Q3575" s="253"/>
      <c r="R3575" s="253"/>
      <c r="S3575" s="253"/>
      <c r="T3575" s="25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5" t="s">
        <v>268</v>
      </c>
      <c r="AU3575" s="255" t="s">
        <v>93</v>
      </c>
      <c r="AV3575" s="14" t="s">
        <v>82</v>
      </c>
      <c r="AW3575" s="14" t="s">
        <v>34</v>
      </c>
      <c r="AX3575" s="14" t="s">
        <v>74</v>
      </c>
      <c r="AY3575" s="255" t="s">
        <v>224</v>
      </c>
    </row>
    <row r="3576" s="13" customFormat="1">
      <c r="A3576" s="13"/>
      <c r="B3576" s="229"/>
      <c r="C3576" s="230"/>
      <c r="D3576" s="231" t="s">
        <v>268</v>
      </c>
      <c r="E3576" s="232" t="s">
        <v>19</v>
      </c>
      <c r="F3576" s="233" t="s">
        <v>3534</v>
      </c>
      <c r="G3576" s="230"/>
      <c r="H3576" s="234">
        <v>80.563999999999993</v>
      </c>
      <c r="I3576" s="235"/>
      <c r="J3576" s="230"/>
      <c r="K3576" s="230"/>
      <c r="L3576" s="236"/>
      <c r="M3576" s="237"/>
      <c r="N3576" s="238"/>
      <c r="O3576" s="238"/>
      <c r="P3576" s="238"/>
      <c r="Q3576" s="238"/>
      <c r="R3576" s="238"/>
      <c r="S3576" s="238"/>
      <c r="T3576" s="239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40" t="s">
        <v>268</v>
      </c>
      <c r="AU3576" s="240" t="s">
        <v>93</v>
      </c>
      <c r="AV3576" s="13" t="s">
        <v>93</v>
      </c>
      <c r="AW3576" s="13" t="s">
        <v>34</v>
      </c>
      <c r="AX3576" s="13" t="s">
        <v>82</v>
      </c>
      <c r="AY3576" s="240" t="s">
        <v>224</v>
      </c>
    </row>
    <row r="3577" s="2" customFormat="1" ht="37.8" customHeight="1">
      <c r="A3577" s="41"/>
      <c r="B3577" s="42"/>
      <c r="C3577" s="216" t="s">
        <v>3535</v>
      </c>
      <c r="D3577" s="216" t="s">
        <v>227</v>
      </c>
      <c r="E3577" s="217" t="s">
        <v>3536</v>
      </c>
      <c r="F3577" s="218" t="s">
        <v>3537</v>
      </c>
      <c r="G3577" s="219" t="s">
        <v>266</v>
      </c>
      <c r="H3577" s="220">
        <v>200.26300000000001</v>
      </c>
      <c r="I3577" s="221"/>
      <c r="J3577" s="222">
        <f>ROUND(I3577*H3577,2)</f>
        <v>0</v>
      </c>
      <c r="K3577" s="218" t="s">
        <v>312</v>
      </c>
      <c r="L3577" s="47"/>
      <c r="M3577" s="223" t="s">
        <v>19</v>
      </c>
      <c r="N3577" s="224" t="s">
        <v>46</v>
      </c>
      <c r="O3577" s="87"/>
      <c r="P3577" s="225">
        <f>O3577*H3577</f>
        <v>0</v>
      </c>
      <c r="Q3577" s="225">
        <v>0</v>
      </c>
      <c r="R3577" s="225">
        <f>Q3577*H3577</f>
        <v>0</v>
      </c>
      <c r="S3577" s="225">
        <v>0</v>
      </c>
      <c r="T3577" s="226">
        <f>S3577*H3577</f>
        <v>0</v>
      </c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R3577" s="227" t="s">
        <v>544</v>
      </c>
      <c r="AT3577" s="227" t="s">
        <v>227</v>
      </c>
      <c r="AU3577" s="227" t="s">
        <v>93</v>
      </c>
      <c r="AY3577" s="20" t="s">
        <v>224</v>
      </c>
      <c r="BE3577" s="228">
        <f>IF(N3577="základní",J3577,0)</f>
        <v>0</v>
      </c>
      <c r="BF3577" s="228">
        <f>IF(N3577="snížená",J3577,0)</f>
        <v>0</v>
      </c>
      <c r="BG3577" s="228">
        <f>IF(N3577="zákl. přenesená",J3577,0)</f>
        <v>0</v>
      </c>
      <c r="BH3577" s="228">
        <f>IF(N3577="sníž. přenesená",J3577,0)</f>
        <v>0</v>
      </c>
      <c r="BI3577" s="228">
        <f>IF(N3577="nulová",J3577,0)</f>
        <v>0</v>
      </c>
      <c r="BJ3577" s="20" t="s">
        <v>93</v>
      </c>
      <c r="BK3577" s="228">
        <f>ROUND(I3577*H3577,2)</f>
        <v>0</v>
      </c>
      <c r="BL3577" s="20" t="s">
        <v>544</v>
      </c>
      <c r="BM3577" s="227" t="s">
        <v>3538</v>
      </c>
    </row>
    <row r="3578" s="2" customFormat="1">
      <c r="A3578" s="41"/>
      <c r="B3578" s="42"/>
      <c r="C3578" s="43"/>
      <c r="D3578" s="267" t="s">
        <v>314</v>
      </c>
      <c r="E3578" s="43"/>
      <c r="F3578" s="268" t="s">
        <v>3539</v>
      </c>
      <c r="G3578" s="43"/>
      <c r="H3578" s="43"/>
      <c r="I3578" s="269"/>
      <c r="J3578" s="43"/>
      <c r="K3578" s="43"/>
      <c r="L3578" s="47"/>
      <c r="M3578" s="270"/>
      <c r="N3578" s="271"/>
      <c r="O3578" s="87"/>
      <c r="P3578" s="87"/>
      <c r="Q3578" s="87"/>
      <c r="R3578" s="87"/>
      <c r="S3578" s="87"/>
      <c r="T3578" s="88"/>
      <c r="U3578" s="41"/>
      <c r="V3578" s="41"/>
      <c r="W3578" s="41"/>
      <c r="X3578" s="41"/>
      <c r="Y3578" s="41"/>
      <c r="Z3578" s="41"/>
      <c r="AA3578" s="41"/>
      <c r="AB3578" s="41"/>
      <c r="AC3578" s="41"/>
      <c r="AD3578" s="41"/>
      <c r="AE3578" s="41"/>
      <c r="AT3578" s="20" t="s">
        <v>314</v>
      </c>
      <c r="AU3578" s="20" t="s">
        <v>93</v>
      </c>
    </row>
    <row r="3579" s="14" customFormat="1">
      <c r="A3579" s="14"/>
      <c r="B3579" s="246"/>
      <c r="C3579" s="247"/>
      <c r="D3579" s="231" t="s">
        <v>268</v>
      </c>
      <c r="E3579" s="248" t="s">
        <v>19</v>
      </c>
      <c r="F3579" s="249" t="s">
        <v>3540</v>
      </c>
      <c r="G3579" s="247"/>
      <c r="H3579" s="248" t="s">
        <v>19</v>
      </c>
      <c r="I3579" s="250"/>
      <c r="J3579" s="247"/>
      <c r="K3579" s="247"/>
      <c r="L3579" s="251"/>
      <c r="M3579" s="252"/>
      <c r="N3579" s="253"/>
      <c r="O3579" s="253"/>
      <c r="P3579" s="253"/>
      <c r="Q3579" s="253"/>
      <c r="R3579" s="253"/>
      <c r="S3579" s="253"/>
      <c r="T3579" s="25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5" t="s">
        <v>268</v>
      </c>
      <c r="AU3579" s="255" t="s">
        <v>93</v>
      </c>
      <c r="AV3579" s="14" t="s">
        <v>82</v>
      </c>
      <c r="AW3579" s="14" t="s">
        <v>34</v>
      </c>
      <c r="AX3579" s="14" t="s">
        <v>74</v>
      </c>
      <c r="AY3579" s="255" t="s">
        <v>224</v>
      </c>
    </row>
    <row r="3580" s="13" customFormat="1">
      <c r="A3580" s="13"/>
      <c r="B3580" s="229"/>
      <c r="C3580" s="230"/>
      <c r="D3580" s="231" t="s">
        <v>268</v>
      </c>
      <c r="E3580" s="232" t="s">
        <v>19</v>
      </c>
      <c r="F3580" s="233" t="s">
        <v>3136</v>
      </c>
      <c r="G3580" s="230"/>
      <c r="H3580" s="234">
        <v>177.85300000000001</v>
      </c>
      <c r="I3580" s="235"/>
      <c r="J3580" s="230"/>
      <c r="K3580" s="230"/>
      <c r="L3580" s="236"/>
      <c r="M3580" s="237"/>
      <c r="N3580" s="238"/>
      <c r="O3580" s="238"/>
      <c r="P3580" s="238"/>
      <c r="Q3580" s="238"/>
      <c r="R3580" s="238"/>
      <c r="S3580" s="238"/>
      <c r="T3580" s="239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0" t="s">
        <v>268</v>
      </c>
      <c r="AU3580" s="240" t="s">
        <v>93</v>
      </c>
      <c r="AV3580" s="13" t="s">
        <v>93</v>
      </c>
      <c r="AW3580" s="13" t="s">
        <v>34</v>
      </c>
      <c r="AX3580" s="13" t="s">
        <v>74</v>
      </c>
      <c r="AY3580" s="240" t="s">
        <v>224</v>
      </c>
    </row>
    <row r="3581" s="14" customFormat="1">
      <c r="A3581" s="14"/>
      <c r="B3581" s="246"/>
      <c r="C3581" s="247"/>
      <c r="D3581" s="231" t="s">
        <v>268</v>
      </c>
      <c r="E3581" s="248" t="s">
        <v>19</v>
      </c>
      <c r="F3581" s="249" t="s">
        <v>1570</v>
      </c>
      <c r="G3581" s="247"/>
      <c r="H3581" s="248" t="s">
        <v>19</v>
      </c>
      <c r="I3581" s="250"/>
      <c r="J3581" s="247"/>
      <c r="K3581" s="247"/>
      <c r="L3581" s="251"/>
      <c r="M3581" s="252"/>
      <c r="N3581" s="253"/>
      <c r="O3581" s="253"/>
      <c r="P3581" s="253"/>
      <c r="Q3581" s="253"/>
      <c r="R3581" s="253"/>
      <c r="S3581" s="253"/>
      <c r="T3581" s="25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5" t="s">
        <v>268</v>
      </c>
      <c r="AU3581" s="255" t="s">
        <v>93</v>
      </c>
      <c r="AV3581" s="14" t="s">
        <v>82</v>
      </c>
      <c r="AW3581" s="14" t="s">
        <v>34</v>
      </c>
      <c r="AX3581" s="14" t="s">
        <v>74</v>
      </c>
      <c r="AY3581" s="255" t="s">
        <v>224</v>
      </c>
    </row>
    <row r="3582" s="13" customFormat="1">
      <c r="A3582" s="13"/>
      <c r="B3582" s="229"/>
      <c r="C3582" s="230"/>
      <c r="D3582" s="231" t="s">
        <v>268</v>
      </c>
      <c r="E3582" s="232" t="s">
        <v>19</v>
      </c>
      <c r="F3582" s="233" t="s">
        <v>3541</v>
      </c>
      <c r="G3582" s="230"/>
      <c r="H3582" s="234">
        <v>22.41</v>
      </c>
      <c r="I3582" s="235"/>
      <c r="J3582" s="230"/>
      <c r="K3582" s="230"/>
      <c r="L3582" s="236"/>
      <c r="M3582" s="237"/>
      <c r="N3582" s="238"/>
      <c r="O3582" s="238"/>
      <c r="P3582" s="238"/>
      <c r="Q3582" s="238"/>
      <c r="R3582" s="238"/>
      <c r="S3582" s="238"/>
      <c r="T3582" s="23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0" t="s">
        <v>268</v>
      </c>
      <c r="AU3582" s="240" t="s">
        <v>93</v>
      </c>
      <c r="AV3582" s="13" t="s">
        <v>93</v>
      </c>
      <c r="AW3582" s="13" t="s">
        <v>34</v>
      </c>
      <c r="AX3582" s="13" t="s">
        <v>74</v>
      </c>
      <c r="AY3582" s="240" t="s">
        <v>224</v>
      </c>
    </row>
    <row r="3583" s="16" customFormat="1">
      <c r="A3583" s="16"/>
      <c r="B3583" s="272"/>
      <c r="C3583" s="273"/>
      <c r="D3583" s="231" t="s">
        <v>268</v>
      </c>
      <c r="E3583" s="274" t="s">
        <v>19</v>
      </c>
      <c r="F3583" s="275" t="s">
        <v>351</v>
      </c>
      <c r="G3583" s="273"/>
      <c r="H3583" s="276">
        <v>200.26300000000001</v>
      </c>
      <c r="I3583" s="277"/>
      <c r="J3583" s="273"/>
      <c r="K3583" s="273"/>
      <c r="L3583" s="278"/>
      <c r="M3583" s="279"/>
      <c r="N3583" s="280"/>
      <c r="O3583" s="280"/>
      <c r="P3583" s="280"/>
      <c r="Q3583" s="280"/>
      <c r="R3583" s="280"/>
      <c r="S3583" s="280"/>
      <c r="T3583" s="281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T3583" s="282" t="s">
        <v>268</v>
      </c>
      <c r="AU3583" s="282" t="s">
        <v>93</v>
      </c>
      <c r="AV3583" s="16" t="s">
        <v>231</v>
      </c>
      <c r="AW3583" s="16" t="s">
        <v>34</v>
      </c>
      <c r="AX3583" s="16" t="s">
        <v>82</v>
      </c>
      <c r="AY3583" s="282" t="s">
        <v>224</v>
      </c>
    </row>
    <row r="3584" s="2" customFormat="1" ht="16.5" customHeight="1">
      <c r="A3584" s="41"/>
      <c r="B3584" s="42"/>
      <c r="C3584" s="286" t="s">
        <v>3542</v>
      </c>
      <c r="D3584" s="286" t="s">
        <v>572</v>
      </c>
      <c r="E3584" s="287" t="s">
        <v>3138</v>
      </c>
      <c r="F3584" s="288" t="s">
        <v>3139</v>
      </c>
      <c r="G3584" s="289" t="s">
        <v>266</v>
      </c>
      <c r="H3584" s="290">
        <v>195.63800000000001</v>
      </c>
      <c r="I3584" s="291"/>
      <c r="J3584" s="292">
        <f>ROUND(I3584*H3584,2)</f>
        <v>0</v>
      </c>
      <c r="K3584" s="288" t="s">
        <v>312</v>
      </c>
      <c r="L3584" s="293"/>
      <c r="M3584" s="294" t="s">
        <v>19</v>
      </c>
      <c r="N3584" s="295" t="s">
        <v>46</v>
      </c>
      <c r="O3584" s="87"/>
      <c r="P3584" s="225">
        <f>O3584*H3584</f>
        <v>0</v>
      </c>
      <c r="Q3584" s="225">
        <v>0.012</v>
      </c>
      <c r="R3584" s="225">
        <f>Q3584*H3584</f>
        <v>2.3476560000000002</v>
      </c>
      <c r="S3584" s="225">
        <v>0</v>
      </c>
      <c r="T3584" s="226">
        <f>S3584*H3584</f>
        <v>0</v>
      </c>
      <c r="U3584" s="41"/>
      <c r="V3584" s="41"/>
      <c r="W3584" s="41"/>
      <c r="X3584" s="41"/>
      <c r="Y3584" s="41"/>
      <c r="Z3584" s="41"/>
      <c r="AA3584" s="41"/>
      <c r="AB3584" s="41"/>
      <c r="AC3584" s="41"/>
      <c r="AD3584" s="41"/>
      <c r="AE3584" s="41"/>
      <c r="AR3584" s="227" t="s">
        <v>643</v>
      </c>
      <c r="AT3584" s="227" t="s">
        <v>572</v>
      </c>
      <c r="AU3584" s="227" t="s">
        <v>93</v>
      </c>
      <c r="AY3584" s="20" t="s">
        <v>224</v>
      </c>
      <c r="BE3584" s="228">
        <f>IF(N3584="základní",J3584,0)</f>
        <v>0</v>
      </c>
      <c r="BF3584" s="228">
        <f>IF(N3584="snížená",J3584,0)</f>
        <v>0</v>
      </c>
      <c r="BG3584" s="228">
        <f>IF(N3584="zákl. přenesená",J3584,0)</f>
        <v>0</v>
      </c>
      <c r="BH3584" s="228">
        <f>IF(N3584="sníž. přenesená",J3584,0)</f>
        <v>0</v>
      </c>
      <c r="BI3584" s="228">
        <f>IF(N3584="nulová",J3584,0)</f>
        <v>0</v>
      </c>
      <c r="BJ3584" s="20" t="s">
        <v>93</v>
      </c>
      <c r="BK3584" s="228">
        <f>ROUND(I3584*H3584,2)</f>
        <v>0</v>
      </c>
      <c r="BL3584" s="20" t="s">
        <v>544</v>
      </c>
      <c r="BM3584" s="227" t="s">
        <v>3543</v>
      </c>
    </row>
    <row r="3585" s="14" customFormat="1">
      <c r="A3585" s="14"/>
      <c r="B3585" s="246"/>
      <c r="C3585" s="247"/>
      <c r="D3585" s="231" t="s">
        <v>268</v>
      </c>
      <c r="E3585" s="248" t="s">
        <v>19</v>
      </c>
      <c r="F3585" s="249" t="s">
        <v>3540</v>
      </c>
      <c r="G3585" s="247"/>
      <c r="H3585" s="248" t="s">
        <v>19</v>
      </c>
      <c r="I3585" s="250"/>
      <c r="J3585" s="247"/>
      <c r="K3585" s="247"/>
      <c r="L3585" s="251"/>
      <c r="M3585" s="252"/>
      <c r="N3585" s="253"/>
      <c r="O3585" s="253"/>
      <c r="P3585" s="253"/>
      <c r="Q3585" s="253"/>
      <c r="R3585" s="253"/>
      <c r="S3585" s="253"/>
      <c r="T3585" s="25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5" t="s">
        <v>268</v>
      </c>
      <c r="AU3585" s="255" t="s">
        <v>93</v>
      </c>
      <c r="AV3585" s="14" t="s">
        <v>82</v>
      </c>
      <c r="AW3585" s="14" t="s">
        <v>34</v>
      </c>
      <c r="AX3585" s="14" t="s">
        <v>74</v>
      </c>
      <c r="AY3585" s="255" t="s">
        <v>224</v>
      </c>
    </row>
    <row r="3586" s="13" customFormat="1">
      <c r="A3586" s="13"/>
      <c r="B3586" s="229"/>
      <c r="C3586" s="230"/>
      <c r="D3586" s="231" t="s">
        <v>268</v>
      </c>
      <c r="E3586" s="232" t="s">
        <v>19</v>
      </c>
      <c r="F3586" s="233" t="s">
        <v>3141</v>
      </c>
      <c r="G3586" s="230"/>
      <c r="H3586" s="234">
        <v>195.63800000000001</v>
      </c>
      <c r="I3586" s="235"/>
      <c r="J3586" s="230"/>
      <c r="K3586" s="230"/>
      <c r="L3586" s="236"/>
      <c r="M3586" s="237"/>
      <c r="N3586" s="238"/>
      <c r="O3586" s="238"/>
      <c r="P3586" s="238"/>
      <c r="Q3586" s="238"/>
      <c r="R3586" s="238"/>
      <c r="S3586" s="238"/>
      <c r="T3586" s="239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0" t="s">
        <v>268</v>
      </c>
      <c r="AU3586" s="240" t="s">
        <v>93</v>
      </c>
      <c r="AV3586" s="13" t="s">
        <v>93</v>
      </c>
      <c r="AW3586" s="13" t="s">
        <v>34</v>
      </c>
      <c r="AX3586" s="13" t="s">
        <v>74</v>
      </c>
      <c r="AY3586" s="240" t="s">
        <v>224</v>
      </c>
    </row>
    <row r="3587" s="16" customFormat="1">
      <c r="A3587" s="16"/>
      <c r="B3587" s="272"/>
      <c r="C3587" s="273"/>
      <c r="D3587" s="231" t="s">
        <v>268</v>
      </c>
      <c r="E3587" s="274" t="s">
        <v>19</v>
      </c>
      <c r="F3587" s="275" t="s">
        <v>351</v>
      </c>
      <c r="G3587" s="273"/>
      <c r="H3587" s="276">
        <v>195.63800000000001</v>
      </c>
      <c r="I3587" s="277"/>
      <c r="J3587" s="273"/>
      <c r="K3587" s="273"/>
      <c r="L3587" s="278"/>
      <c r="M3587" s="279"/>
      <c r="N3587" s="280"/>
      <c r="O3587" s="280"/>
      <c r="P3587" s="280"/>
      <c r="Q3587" s="280"/>
      <c r="R3587" s="280"/>
      <c r="S3587" s="280"/>
      <c r="T3587" s="281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T3587" s="282" t="s">
        <v>268</v>
      </c>
      <c r="AU3587" s="282" t="s">
        <v>93</v>
      </c>
      <c r="AV3587" s="16" t="s">
        <v>231</v>
      </c>
      <c r="AW3587" s="16" t="s">
        <v>34</v>
      </c>
      <c r="AX3587" s="16" t="s">
        <v>82</v>
      </c>
      <c r="AY3587" s="282" t="s">
        <v>224</v>
      </c>
    </row>
    <row r="3588" s="2" customFormat="1" ht="21.75" customHeight="1">
      <c r="A3588" s="41"/>
      <c r="B3588" s="42"/>
      <c r="C3588" s="286" t="s">
        <v>3544</v>
      </c>
      <c r="D3588" s="286" t="s">
        <v>572</v>
      </c>
      <c r="E3588" s="287" t="s">
        <v>3545</v>
      </c>
      <c r="F3588" s="288" t="s">
        <v>3546</v>
      </c>
      <c r="G3588" s="289" t="s">
        <v>266</v>
      </c>
      <c r="H3588" s="290">
        <v>24.651</v>
      </c>
      <c r="I3588" s="291"/>
      <c r="J3588" s="292">
        <f>ROUND(I3588*H3588,2)</f>
        <v>0</v>
      </c>
      <c r="K3588" s="288" t="s">
        <v>312</v>
      </c>
      <c r="L3588" s="293"/>
      <c r="M3588" s="294" t="s">
        <v>19</v>
      </c>
      <c r="N3588" s="295" t="s">
        <v>46</v>
      </c>
      <c r="O3588" s="87"/>
      <c r="P3588" s="225">
        <f>O3588*H3588</f>
        <v>0</v>
      </c>
      <c r="Q3588" s="225">
        <v>0.012800000000000001</v>
      </c>
      <c r="R3588" s="225">
        <f>Q3588*H3588</f>
        <v>0.3155328</v>
      </c>
      <c r="S3588" s="225">
        <v>0</v>
      </c>
      <c r="T3588" s="226">
        <f>S3588*H3588</f>
        <v>0</v>
      </c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R3588" s="227" t="s">
        <v>643</v>
      </c>
      <c r="AT3588" s="227" t="s">
        <v>572</v>
      </c>
      <c r="AU3588" s="227" t="s">
        <v>93</v>
      </c>
      <c r="AY3588" s="20" t="s">
        <v>224</v>
      </c>
      <c r="BE3588" s="228">
        <f>IF(N3588="základní",J3588,0)</f>
        <v>0</v>
      </c>
      <c r="BF3588" s="228">
        <f>IF(N3588="snížená",J3588,0)</f>
        <v>0</v>
      </c>
      <c r="BG3588" s="228">
        <f>IF(N3588="zákl. přenesená",J3588,0)</f>
        <v>0</v>
      </c>
      <c r="BH3588" s="228">
        <f>IF(N3588="sníž. přenesená",J3588,0)</f>
        <v>0</v>
      </c>
      <c r="BI3588" s="228">
        <f>IF(N3588="nulová",J3588,0)</f>
        <v>0</v>
      </c>
      <c r="BJ3588" s="20" t="s">
        <v>93</v>
      </c>
      <c r="BK3588" s="228">
        <f>ROUND(I3588*H3588,2)</f>
        <v>0</v>
      </c>
      <c r="BL3588" s="20" t="s">
        <v>544</v>
      </c>
      <c r="BM3588" s="227" t="s">
        <v>3547</v>
      </c>
    </row>
    <row r="3589" s="14" customFormat="1">
      <c r="A3589" s="14"/>
      <c r="B3589" s="246"/>
      <c r="C3589" s="247"/>
      <c r="D3589" s="231" t="s">
        <v>268</v>
      </c>
      <c r="E3589" s="248" t="s">
        <v>19</v>
      </c>
      <c r="F3589" s="249" t="s">
        <v>1570</v>
      </c>
      <c r="G3589" s="247"/>
      <c r="H3589" s="248" t="s">
        <v>19</v>
      </c>
      <c r="I3589" s="250"/>
      <c r="J3589" s="247"/>
      <c r="K3589" s="247"/>
      <c r="L3589" s="251"/>
      <c r="M3589" s="252"/>
      <c r="N3589" s="253"/>
      <c r="O3589" s="253"/>
      <c r="P3589" s="253"/>
      <c r="Q3589" s="253"/>
      <c r="R3589" s="253"/>
      <c r="S3589" s="253"/>
      <c r="T3589" s="25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5" t="s">
        <v>268</v>
      </c>
      <c r="AU3589" s="255" t="s">
        <v>93</v>
      </c>
      <c r="AV3589" s="14" t="s">
        <v>82</v>
      </c>
      <c r="AW3589" s="14" t="s">
        <v>34</v>
      </c>
      <c r="AX3589" s="14" t="s">
        <v>74</v>
      </c>
      <c r="AY3589" s="255" t="s">
        <v>224</v>
      </c>
    </row>
    <row r="3590" s="13" customFormat="1">
      <c r="A3590" s="13"/>
      <c r="B3590" s="229"/>
      <c r="C3590" s="230"/>
      <c r="D3590" s="231" t="s">
        <v>268</v>
      </c>
      <c r="E3590" s="232" t="s">
        <v>19</v>
      </c>
      <c r="F3590" s="233" t="s">
        <v>3548</v>
      </c>
      <c r="G3590" s="230"/>
      <c r="H3590" s="234">
        <v>24.651</v>
      </c>
      <c r="I3590" s="235"/>
      <c r="J3590" s="230"/>
      <c r="K3590" s="230"/>
      <c r="L3590" s="236"/>
      <c r="M3590" s="237"/>
      <c r="N3590" s="238"/>
      <c r="O3590" s="238"/>
      <c r="P3590" s="238"/>
      <c r="Q3590" s="238"/>
      <c r="R3590" s="238"/>
      <c r="S3590" s="238"/>
      <c r="T3590" s="239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0" t="s">
        <v>268</v>
      </c>
      <c r="AU3590" s="240" t="s">
        <v>93</v>
      </c>
      <c r="AV3590" s="13" t="s">
        <v>93</v>
      </c>
      <c r="AW3590" s="13" t="s">
        <v>34</v>
      </c>
      <c r="AX3590" s="13" t="s">
        <v>82</v>
      </c>
      <c r="AY3590" s="240" t="s">
        <v>224</v>
      </c>
    </row>
    <row r="3591" s="2" customFormat="1" ht="16.5" customHeight="1">
      <c r="A3591" s="41"/>
      <c r="B3591" s="42"/>
      <c r="C3591" s="216" t="s">
        <v>3549</v>
      </c>
      <c r="D3591" s="216" t="s">
        <v>227</v>
      </c>
      <c r="E3591" s="217" t="s">
        <v>3550</v>
      </c>
      <c r="F3591" s="218" t="s">
        <v>3551</v>
      </c>
      <c r="G3591" s="219" t="s">
        <v>471</v>
      </c>
      <c r="H3591" s="220">
        <v>391.27699999999999</v>
      </c>
      <c r="I3591" s="221"/>
      <c r="J3591" s="222">
        <f>ROUND(I3591*H3591,2)</f>
        <v>0</v>
      </c>
      <c r="K3591" s="218" t="s">
        <v>312</v>
      </c>
      <c r="L3591" s="47"/>
      <c r="M3591" s="223" t="s">
        <v>19</v>
      </c>
      <c r="N3591" s="224" t="s">
        <v>46</v>
      </c>
      <c r="O3591" s="87"/>
      <c r="P3591" s="225">
        <f>O3591*H3591</f>
        <v>0</v>
      </c>
      <c r="Q3591" s="225">
        <v>0</v>
      </c>
      <c r="R3591" s="225">
        <f>Q3591*H3591</f>
        <v>0</v>
      </c>
      <c r="S3591" s="225">
        <v>0</v>
      </c>
      <c r="T3591" s="226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27" t="s">
        <v>544</v>
      </c>
      <c r="AT3591" s="227" t="s">
        <v>227</v>
      </c>
      <c r="AU3591" s="227" t="s">
        <v>93</v>
      </c>
      <c r="AY3591" s="20" t="s">
        <v>224</v>
      </c>
      <c r="BE3591" s="228">
        <f>IF(N3591="základní",J3591,0)</f>
        <v>0</v>
      </c>
      <c r="BF3591" s="228">
        <f>IF(N3591="snížená",J3591,0)</f>
        <v>0</v>
      </c>
      <c r="BG3591" s="228">
        <f>IF(N3591="zákl. přenesená",J3591,0)</f>
        <v>0</v>
      </c>
      <c r="BH3591" s="228">
        <f>IF(N3591="sníž. přenesená",J3591,0)</f>
        <v>0</v>
      </c>
      <c r="BI3591" s="228">
        <f>IF(N3591="nulová",J3591,0)</f>
        <v>0</v>
      </c>
      <c r="BJ3591" s="20" t="s">
        <v>93</v>
      </c>
      <c r="BK3591" s="228">
        <f>ROUND(I3591*H3591,2)</f>
        <v>0</v>
      </c>
      <c r="BL3591" s="20" t="s">
        <v>544</v>
      </c>
      <c r="BM3591" s="227" t="s">
        <v>3552</v>
      </c>
    </row>
    <row r="3592" s="2" customFormat="1">
      <c r="A3592" s="41"/>
      <c r="B3592" s="42"/>
      <c r="C3592" s="43"/>
      <c r="D3592" s="267" t="s">
        <v>314</v>
      </c>
      <c r="E3592" s="43"/>
      <c r="F3592" s="268" t="s">
        <v>3553</v>
      </c>
      <c r="G3592" s="43"/>
      <c r="H3592" s="43"/>
      <c r="I3592" s="269"/>
      <c r="J3592" s="43"/>
      <c r="K3592" s="43"/>
      <c r="L3592" s="47"/>
      <c r="M3592" s="270"/>
      <c r="N3592" s="271"/>
      <c r="O3592" s="87"/>
      <c r="P3592" s="87"/>
      <c r="Q3592" s="87"/>
      <c r="R3592" s="87"/>
      <c r="S3592" s="87"/>
      <c r="T3592" s="88"/>
      <c r="U3592" s="41"/>
      <c r="V3592" s="41"/>
      <c r="W3592" s="41"/>
      <c r="X3592" s="41"/>
      <c r="Y3592" s="41"/>
      <c r="Z3592" s="41"/>
      <c r="AA3592" s="41"/>
      <c r="AB3592" s="41"/>
      <c r="AC3592" s="41"/>
      <c r="AD3592" s="41"/>
      <c r="AE3592" s="41"/>
      <c r="AT3592" s="20" t="s">
        <v>314</v>
      </c>
      <c r="AU3592" s="20" t="s">
        <v>93</v>
      </c>
    </row>
    <row r="3593" s="14" customFormat="1">
      <c r="A3593" s="14"/>
      <c r="B3593" s="246"/>
      <c r="C3593" s="247"/>
      <c r="D3593" s="231" t="s">
        <v>268</v>
      </c>
      <c r="E3593" s="248" t="s">
        <v>19</v>
      </c>
      <c r="F3593" s="249" t="s">
        <v>3540</v>
      </c>
      <c r="G3593" s="247"/>
      <c r="H3593" s="248" t="s">
        <v>19</v>
      </c>
      <c r="I3593" s="250"/>
      <c r="J3593" s="247"/>
      <c r="K3593" s="247"/>
      <c r="L3593" s="251"/>
      <c r="M3593" s="252"/>
      <c r="N3593" s="253"/>
      <c r="O3593" s="253"/>
      <c r="P3593" s="253"/>
      <c r="Q3593" s="253"/>
      <c r="R3593" s="253"/>
      <c r="S3593" s="253"/>
      <c r="T3593" s="25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5" t="s">
        <v>268</v>
      </c>
      <c r="AU3593" s="255" t="s">
        <v>93</v>
      </c>
      <c r="AV3593" s="14" t="s">
        <v>82</v>
      </c>
      <c r="AW3593" s="14" t="s">
        <v>34</v>
      </c>
      <c r="AX3593" s="14" t="s">
        <v>74</v>
      </c>
      <c r="AY3593" s="255" t="s">
        <v>224</v>
      </c>
    </row>
    <row r="3594" s="13" customFormat="1">
      <c r="A3594" s="13"/>
      <c r="B3594" s="229"/>
      <c r="C3594" s="230"/>
      <c r="D3594" s="231" t="s">
        <v>268</v>
      </c>
      <c r="E3594" s="232" t="s">
        <v>19</v>
      </c>
      <c r="F3594" s="233" t="s">
        <v>3554</v>
      </c>
      <c r="G3594" s="230"/>
      <c r="H3594" s="234">
        <v>391.27699999999999</v>
      </c>
      <c r="I3594" s="235"/>
      <c r="J3594" s="230"/>
      <c r="K3594" s="230"/>
      <c r="L3594" s="236"/>
      <c r="M3594" s="237"/>
      <c r="N3594" s="238"/>
      <c r="O3594" s="238"/>
      <c r="P3594" s="238"/>
      <c r="Q3594" s="238"/>
      <c r="R3594" s="238"/>
      <c r="S3594" s="238"/>
      <c r="T3594" s="23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0" t="s">
        <v>268</v>
      </c>
      <c r="AU3594" s="240" t="s">
        <v>93</v>
      </c>
      <c r="AV3594" s="13" t="s">
        <v>93</v>
      </c>
      <c r="AW3594" s="13" t="s">
        <v>34</v>
      </c>
      <c r="AX3594" s="13" t="s">
        <v>74</v>
      </c>
      <c r="AY3594" s="240" t="s">
        <v>224</v>
      </c>
    </row>
    <row r="3595" s="16" customFormat="1">
      <c r="A3595" s="16"/>
      <c r="B3595" s="272"/>
      <c r="C3595" s="273"/>
      <c r="D3595" s="231" t="s">
        <v>268</v>
      </c>
      <c r="E3595" s="274" t="s">
        <v>19</v>
      </c>
      <c r="F3595" s="275" t="s">
        <v>351</v>
      </c>
      <c r="G3595" s="273"/>
      <c r="H3595" s="276">
        <v>391.27699999999999</v>
      </c>
      <c r="I3595" s="277"/>
      <c r="J3595" s="273"/>
      <c r="K3595" s="273"/>
      <c r="L3595" s="278"/>
      <c r="M3595" s="279"/>
      <c r="N3595" s="280"/>
      <c r="O3595" s="280"/>
      <c r="P3595" s="280"/>
      <c r="Q3595" s="280"/>
      <c r="R3595" s="280"/>
      <c r="S3595" s="280"/>
      <c r="T3595" s="281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T3595" s="282" t="s">
        <v>268</v>
      </c>
      <c r="AU3595" s="282" t="s">
        <v>93</v>
      </c>
      <c r="AV3595" s="16" t="s">
        <v>231</v>
      </c>
      <c r="AW3595" s="16" t="s">
        <v>34</v>
      </c>
      <c r="AX3595" s="16" t="s">
        <v>82</v>
      </c>
      <c r="AY3595" s="282" t="s">
        <v>224</v>
      </c>
    </row>
    <row r="3596" s="2" customFormat="1" ht="16.5" customHeight="1">
      <c r="A3596" s="41"/>
      <c r="B3596" s="42"/>
      <c r="C3596" s="286" t="s">
        <v>3555</v>
      </c>
      <c r="D3596" s="286" t="s">
        <v>572</v>
      </c>
      <c r="E3596" s="287" t="s">
        <v>3556</v>
      </c>
      <c r="F3596" s="288" t="s">
        <v>3557</v>
      </c>
      <c r="G3596" s="289" t="s">
        <v>471</v>
      </c>
      <c r="H3596" s="290">
        <v>430.40499999999997</v>
      </c>
      <c r="I3596" s="291"/>
      <c r="J3596" s="292">
        <f>ROUND(I3596*H3596,2)</f>
        <v>0</v>
      </c>
      <c r="K3596" s="288" t="s">
        <v>19</v>
      </c>
      <c r="L3596" s="293"/>
      <c r="M3596" s="294" t="s">
        <v>19</v>
      </c>
      <c r="N3596" s="295" t="s">
        <v>46</v>
      </c>
      <c r="O3596" s="87"/>
      <c r="P3596" s="225">
        <f>O3596*H3596</f>
        <v>0</v>
      </c>
      <c r="Q3596" s="225">
        <v>0.00072000000000000005</v>
      </c>
      <c r="R3596" s="225">
        <f>Q3596*H3596</f>
        <v>0.30989159999999999</v>
      </c>
      <c r="S3596" s="225">
        <v>0</v>
      </c>
      <c r="T3596" s="226">
        <f>S3596*H3596</f>
        <v>0</v>
      </c>
      <c r="U3596" s="41"/>
      <c r="V3596" s="41"/>
      <c r="W3596" s="41"/>
      <c r="X3596" s="41"/>
      <c r="Y3596" s="41"/>
      <c r="Z3596" s="41"/>
      <c r="AA3596" s="41"/>
      <c r="AB3596" s="41"/>
      <c r="AC3596" s="41"/>
      <c r="AD3596" s="41"/>
      <c r="AE3596" s="41"/>
      <c r="AR3596" s="227" t="s">
        <v>643</v>
      </c>
      <c r="AT3596" s="227" t="s">
        <v>572</v>
      </c>
      <c r="AU3596" s="227" t="s">
        <v>93</v>
      </c>
      <c r="AY3596" s="20" t="s">
        <v>224</v>
      </c>
      <c r="BE3596" s="228">
        <f>IF(N3596="základní",J3596,0)</f>
        <v>0</v>
      </c>
      <c r="BF3596" s="228">
        <f>IF(N3596="snížená",J3596,0)</f>
        <v>0</v>
      </c>
      <c r="BG3596" s="228">
        <f>IF(N3596="zákl. přenesená",J3596,0)</f>
        <v>0</v>
      </c>
      <c r="BH3596" s="228">
        <f>IF(N3596="sníž. přenesená",J3596,0)</f>
        <v>0</v>
      </c>
      <c r="BI3596" s="228">
        <f>IF(N3596="nulová",J3596,0)</f>
        <v>0</v>
      </c>
      <c r="BJ3596" s="20" t="s">
        <v>93</v>
      </c>
      <c r="BK3596" s="228">
        <f>ROUND(I3596*H3596,2)</f>
        <v>0</v>
      </c>
      <c r="BL3596" s="20" t="s">
        <v>544</v>
      </c>
      <c r="BM3596" s="227" t="s">
        <v>3558</v>
      </c>
    </row>
    <row r="3597" s="13" customFormat="1">
      <c r="A3597" s="13"/>
      <c r="B3597" s="229"/>
      <c r="C3597" s="230"/>
      <c r="D3597" s="231" t="s">
        <v>268</v>
      </c>
      <c r="E3597" s="232" t="s">
        <v>19</v>
      </c>
      <c r="F3597" s="233" t="s">
        <v>3559</v>
      </c>
      <c r="G3597" s="230"/>
      <c r="H3597" s="234">
        <v>430.40499999999997</v>
      </c>
      <c r="I3597" s="235"/>
      <c r="J3597" s="230"/>
      <c r="K3597" s="230"/>
      <c r="L3597" s="236"/>
      <c r="M3597" s="237"/>
      <c r="N3597" s="238"/>
      <c r="O3597" s="238"/>
      <c r="P3597" s="238"/>
      <c r="Q3597" s="238"/>
      <c r="R3597" s="238"/>
      <c r="S3597" s="238"/>
      <c r="T3597" s="239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0" t="s">
        <v>268</v>
      </c>
      <c r="AU3597" s="240" t="s">
        <v>93</v>
      </c>
      <c r="AV3597" s="13" t="s">
        <v>93</v>
      </c>
      <c r="AW3597" s="13" t="s">
        <v>34</v>
      </c>
      <c r="AX3597" s="13" t="s">
        <v>82</v>
      </c>
      <c r="AY3597" s="240" t="s">
        <v>224</v>
      </c>
    </row>
    <row r="3598" s="2" customFormat="1" ht="33" customHeight="1">
      <c r="A3598" s="41"/>
      <c r="B3598" s="42"/>
      <c r="C3598" s="216" t="s">
        <v>1247</v>
      </c>
      <c r="D3598" s="216" t="s">
        <v>227</v>
      </c>
      <c r="E3598" s="217" t="s">
        <v>3560</v>
      </c>
      <c r="F3598" s="218" t="s">
        <v>3561</v>
      </c>
      <c r="G3598" s="219" t="s">
        <v>471</v>
      </c>
      <c r="H3598" s="220">
        <v>70.400000000000006</v>
      </c>
      <c r="I3598" s="221"/>
      <c r="J3598" s="222">
        <f>ROUND(I3598*H3598,2)</f>
        <v>0</v>
      </c>
      <c r="K3598" s="218" t="s">
        <v>312</v>
      </c>
      <c r="L3598" s="47"/>
      <c r="M3598" s="223" t="s">
        <v>19</v>
      </c>
      <c r="N3598" s="224" t="s">
        <v>46</v>
      </c>
      <c r="O3598" s="87"/>
      <c r="P3598" s="225">
        <f>O3598*H3598</f>
        <v>0</v>
      </c>
      <c r="Q3598" s="225">
        <v>0</v>
      </c>
      <c r="R3598" s="225">
        <f>Q3598*H3598</f>
        <v>0</v>
      </c>
      <c r="S3598" s="225">
        <v>0</v>
      </c>
      <c r="T3598" s="226">
        <f>S3598*H3598</f>
        <v>0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27" t="s">
        <v>544</v>
      </c>
      <c r="AT3598" s="227" t="s">
        <v>227</v>
      </c>
      <c r="AU3598" s="227" t="s">
        <v>93</v>
      </c>
      <c r="AY3598" s="20" t="s">
        <v>224</v>
      </c>
      <c r="BE3598" s="228">
        <f>IF(N3598="základní",J3598,0)</f>
        <v>0</v>
      </c>
      <c r="BF3598" s="228">
        <f>IF(N3598="snížená",J3598,0)</f>
        <v>0</v>
      </c>
      <c r="BG3598" s="228">
        <f>IF(N3598="zákl. přenesená",J3598,0)</f>
        <v>0</v>
      </c>
      <c r="BH3598" s="228">
        <f>IF(N3598="sníž. přenesená",J3598,0)</f>
        <v>0</v>
      </c>
      <c r="BI3598" s="228">
        <f>IF(N3598="nulová",J3598,0)</f>
        <v>0</v>
      </c>
      <c r="BJ3598" s="20" t="s">
        <v>93</v>
      </c>
      <c r="BK3598" s="228">
        <f>ROUND(I3598*H3598,2)</f>
        <v>0</v>
      </c>
      <c r="BL3598" s="20" t="s">
        <v>544</v>
      </c>
      <c r="BM3598" s="227" t="s">
        <v>3562</v>
      </c>
    </row>
    <row r="3599" s="2" customFormat="1">
      <c r="A3599" s="41"/>
      <c r="B3599" s="42"/>
      <c r="C3599" s="43"/>
      <c r="D3599" s="267" t="s">
        <v>314</v>
      </c>
      <c r="E3599" s="43"/>
      <c r="F3599" s="268" t="s">
        <v>3563</v>
      </c>
      <c r="G3599" s="43"/>
      <c r="H3599" s="43"/>
      <c r="I3599" s="269"/>
      <c r="J3599" s="43"/>
      <c r="K3599" s="43"/>
      <c r="L3599" s="47"/>
      <c r="M3599" s="270"/>
      <c r="N3599" s="271"/>
      <c r="O3599" s="87"/>
      <c r="P3599" s="87"/>
      <c r="Q3599" s="87"/>
      <c r="R3599" s="87"/>
      <c r="S3599" s="87"/>
      <c r="T3599" s="88"/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T3599" s="20" t="s">
        <v>314</v>
      </c>
      <c r="AU3599" s="20" t="s">
        <v>93</v>
      </c>
    </row>
    <row r="3600" s="14" customFormat="1">
      <c r="A3600" s="14"/>
      <c r="B3600" s="246"/>
      <c r="C3600" s="247"/>
      <c r="D3600" s="231" t="s">
        <v>268</v>
      </c>
      <c r="E3600" s="248" t="s">
        <v>19</v>
      </c>
      <c r="F3600" s="249" t="s">
        <v>3564</v>
      </c>
      <c r="G3600" s="247"/>
      <c r="H3600" s="248" t="s">
        <v>19</v>
      </c>
      <c r="I3600" s="250"/>
      <c r="J3600" s="247"/>
      <c r="K3600" s="247"/>
      <c r="L3600" s="251"/>
      <c r="M3600" s="252"/>
      <c r="N3600" s="253"/>
      <c r="O3600" s="253"/>
      <c r="P3600" s="253"/>
      <c r="Q3600" s="253"/>
      <c r="R3600" s="253"/>
      <c r="S3600" s="253"/>
      <c r="T3600" s="25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5" t="s">
        <v>268</v>
      </c>
      <c r="AU3600" s="255" t="s">
        <v>93</v>
      </c>
      <c r="AV3600" s="14" t="s">
        <v>82</v>
      </c>
      <c r="AW3600" s="14" t="s">
        <v>34</v>
      </c>
      <c r="AX3600" s="14" t="s">
        <v>74</v>
      </c>
      <c r="AY3600" s="255" t="s">
        <v>224</v>
      </c>
    </row>
    <row r="3601" s="13" customFormat="1">
      <c r="A3601" s="13"/>
      <c r="B3601" s="229"/>
      <c r="C3601" s="230"/>
      <c r="D3601" s="231" t="s">
        <v>268</v>
      </c>
      <c r="E3601" s="232" t="s">
        <v>19</v>
      </c>
      <c r="F3601" s="233" t="s">
        <v>3565</v>
      </c>
      <c r="G3601" s="230"/>
      <c r="H3601" s="234">
        <v>15.5</v>
      </c>
      <c r="I3601" s="235"/>
      <c r="J3601" s="230"/>
      <c r="K3601" s="230"/>
      <c r="L3601" s="236"/>
      <c r="M3601" s="237"/>
      <c r="N3601" s="238"/>
      <c r="O3601" s="238"/>
      <c r="P3601" s="238"/>
      <c r="Q3601" s="238"/>
      <c r="R3601" s="238"/>
      <c r="S3601" s="238"/>
      <c r="T3601" s="239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0" t="s">
        <v>268</v>
      </c>
      <c r="AU3601" s="240" t="s">
        <v>93</v>
      </c>
      <c r="AV3601" s="13" t="s">
        <v>93</v>
      </c>
      <c r="AW3601" s="13" t="s">
        <v>34</v>
      </c>
      <c r="AX3601" s="13" t="s">
        <v>74</v>
      </c>
      <c r="AY3601" s="240" t="s">
        <v>224</v>
      </c>
    </row>
    <row r="3602" s="14" customFormat="1">
      <c r="A3602" s="14"/>
      <c r="B3602" s="246"/>
      <c r="C3602" s="247"/>
      <c r="D3602" s="231" t="s">
        <v>268</v>
      </c>
      <c r="E3602" s="248" t="s">
        <v>19</v>
      </c>
      <c r="F3602" s="249" t="s">
        <v>3566</v>
      </c>
      <c r="G3602" s="247"/>
      <c r="H3602" s="248" t="s">
        <v>19</v>
      </c>
      <c r="I3602" s="250"/>
      <c r="J3602" s="247"/>
      <c r="K3602" s="247"/>
      <c r="L3602" s="251"/>
      <c r="M3602" s="252"/>
      <c r="N3602" s="253"/>
      <c r="O3602" s="253"/>
      <c r="P3602" s="253"/>
      <c r="Q3602" s="253"/>
      <c r="R3602" s="253"/>
      <c r="S3602" s="253"/>
      <c r="T3602" s="25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5" t="s">
        <v>268</v>
      </c>
      <c r="AU3602" s="255" t="s">
        <v>93</v>
      </c>
      <c r="AV3602" s="14" t="s">
        <v>82</v>
      </c>
      <c r="AW3602" s="14" t="s">
        <v>34</v>
      </c>
      <c r="AX3602" s="14" t="s">
        <v>74</v>
      </c>
      <c r="AY3602" s="255" t="s">
        <v>224</v>
      </c>
    </row>
    <row r="3603" s="13" customFormat="1">
      <c r="A3603" s="13"/>
      <c r="B3603" s="229"/>
      <c r="C3603" s="230"/>
      <c r="D3603" s="231" t="s">
        <v>268</v>
      </c>
      <c r="E3603" s="232" t="s">
        <v>19</v>
      </c>
      <c r="F3603" s="233" t="s">
        <v>3567</v>
      </c>
      <c r="G3603" s="230"/>
      <c r="H3603" s="234">
        <v>54.899999999999999</v>
      </c>
      <c r="I3603" s="235"/>
      <c r="J3603" s="230"/>
      <c r="K3603" s="230"/>
      <c r="L3603" s="236"/>
      <c r="M3603" s="237"/>
      <c r="N3603" s="238"/>
      <c r="O3603" s="238"/>
      <c r="P3603" s="238"/>
      <c r="Q3603" s="238"/>
      <c r="R3603" s="238"/>
      <c r="S3603" s="238"/>
      <c r="T3603" s="239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0" t="s">
        <v>268</v>
      </c>
      <c r="AU3603" s="240" t="s">
        <v>93</v>
      </c>
      <c r="AV3603" s="13" t="s">
        <v>93</v>
      </c>
      <c r="AW3603" s="13" t="s">
        <v>34</v>
      </c>
      <c r="AX3603" s="13" t="s">
        <v>74</v>
      </c>
      <c r="AY3603" s="240" t="s">
        <v>224</v>
      </c>
    </row>
    <row r="3604" s="16" customFormat="1">
      <c r="A3604" s="16"/>
      <c r="B3604" s="272"/>
      <c r="C3604" s="273"/>
      <c r="D3604" s="231" t="s">
        <v>268</v>
      </c>
      <c r="E3604" s="274" t="s">
        <v>19</v>
      </c>
      <c r="F3604" s="275" t="s">
        <v>351</v>
      </c>
      <c r="G3604" s="273"/>
      <c r="H3604" s="276">
        <v>70.400000000000006</v>
      </c>
      <c r="I3604" s="277"/>
      <c r="J3604" s="273"/>
      <c r="K3604" s="273"/>
      <c r="L3604" s="278"/>
      <c r="M3604" s="279"/>
      <c r="N3604" s="280"/>
      <c r="O3604" s="280"/>
      <c r="P3604" s="280"/>
      <c r="Q3604" s="280"/>
      <c r="R3604" s="280"/>
      <c r="S3604" s="280"/>
      <c r="T3604" s="281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T3604" s="282" t="s">
        <v>268</v>
      </c>
      <c r="AU3604" s="282" t="s">
        <v>93</v>
      </c>
      <c r="AV3604" s="16" t="s">
        <v>231</v>
      </c>
      <c r="AW3604" s="16" t="s">
        <v>34</v>
      </c>
      <c r="AX3604" s="16" t="s">
        <v>82</v>
      </c>
      <c r="AY3604" s="282" t="s">
        <v>224</v>
      </c>
    </row>
    <row r="3605" s="2" customFormat="1" ht="16.5" customHeight="1">
      <c r="A3605" s="41"/>
      <c r="B3605" s="42"/>
      <c r="C3605" s="286" t="s">
        <v>3568</v>
      </c>
      <c r="D3605" s="286" t="s">
        <v>572</v>
      </c>
      <c r="E3605" s="287" t="s">
        <v>3569</v>
      </c>
      <c r="F3605" s="288" t="s">
        <v>3570</v>
      </c>
      <c r="G3605" s="289" t="s">
        <v>471</v>
      </c>
      <c r="H3605" s="290">
        <v>60.390000000000001</v>
      </c>
      <c r="I3605" s="291"/>
      <c r="J3605" s="292">
        <f>ROUND(I3605*H3605,2)</f>
        <v>0</v>
      </c>
      <c r="K3605" s="288" t="s">
        <v>19</v>
      </c>
      <c r="L3605" s="293"/>
      <c r="M3605" s="294" t="s">
        <v>19</v>
      </c>
      <c r="N3605" s="295" t="s">
        <v>46</v>
      </c>
      <c r="O3605" s="87"/>
      <c r="P3605" s="225">
        <f>O3605*H3605</f>
        <v>0</v>
      </c>
      <c r="Q3605" s="225">
        <v>0.0040000000000000001</v>
      </c>
      <c r="R3605" s="225">
        <f>Q3605*H3605</f>
        <v>0.24156</v>
      </c>
      <c r="S3605" s="225">
        <v>0</v>
      </c>
      <c r="T3605" s="226">
        <f>S3605*H3605</f>
        <v>0</v>
      </c>
      <c r="U3605" s="41"/>
      <c r="V3605" s="41"/>
      <c r="W3605" s="41"/>
      <c r="X3605" s="41"/>
      <c r="Y3605" s="41"/>
      <c r="Z3605" s="41"/>
      <c r="AA3605" s="41"/>
      <c r="AB3605" s="41"/>
      <c r="AC3605" s="41"/>
      <c r="AD3605" s="41"/>
      <c r="AE3605" s="41"/>
      <c r="AR3605" s="227" t="s">
        <v>643</v>
      </c>
      <c r="AT3605" s="227" t="s">
        <v>572</v>
      </c>
      <c r="AU3605" s="227" t="s">
        <v>93</v>
      </c>
      <c r="AY3605" s="20" t="s">
        <v>224</v>
      </c>
      <c r="BE3605" s="228">
        <f>IF(N3605="základní",J3605,0)</f>
        <v>0</v>
      </c>
      <c r="BF3605" s="228">
        <f>IF(N3605="snížená",J3605,0)</f>
        <v>0</v>
      </c>
      <c r="BG3605" s="228">
        <f>IF(N3605="zákl. přenesená",J3605,0)</f>
        <v>0</v>
      </c>
      <c r="BH3605" s="228">
        <f>IF(N3605="sníž. přenesená",J3605,0)</f>
        <v>0</v>
      </c>
      <c r="BI3605" s="228">
        <f>IF(N3605="nulová",J3605,0)</f>
        <v>0</v>
      </c>
      <c r="BJ3605" s="20" t="s">
        <v>93</v>
      </c>
      <c r="BK3605" s="228">
        <f>ROUND(I3605*H3605,2)</f>
        <v>0</v>
      </c>
      <c r="BL3605" s="20" t="s">
        <v>544</v>
      </c>
      <c r="BM3605" s="227" t="s">
        <v>3571</v>
      </c>
    </row>
    <row r="3606" s="14" customFormat="1">
      <c r="A3606" s="14"/>
      <c r="B3606" s="246"/>
      <c r="C3606" s="247"/>
      <c r="D3606" s="231" t="s">
        <v>268</v>
      </c>
      <c r="E3606" s="248" t="s">
        <v>19</v>
      </c>
      <c r="F3606" s="249" t="s">
        <v>3566</v>
      </c>
      <c r="G3606" s="247"/>
      <c r="H3606" s="248" t="s">
        <v>19</v>
      </c>
      <c r="I3606" s="250"/>
      <c r="J3606" s="247"/>
      <c r="K3606" s="247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268</v>
      </c>
      <c r="AU3606" s="255" t="s">
        <v>93</v>
      </c>
      <c r="AV3606" s="14" t="s">
        <v>82</v>
      </c>
      <c r="AW3606" s="14" t="s">
        <v>34</v>
      </c>
      <c r="AX3606" s="14" t="s">
        <v>74</v>
      </c>
      <c r="AY3606" s="255" t="s">
        <v>224</v>
      </c>
    </row>
    <row r="3607" s="13" customFormat="1">
      <c r="A3607" s="13"/>
      <c r="B3607" s="229"/>
      <c r="C3607" s="230"/>
      <c r="D3607" s="231" t="s">
        <v>268</v>
      </c>
      <c r="E3607" s="232" t="s">
        <v>19</v>
      </c>
      <c r="F3607" s="233" t="s">
        <v>3572</v>
      </c>
      <c r="G3607" s="230"/>
      <c r="H3607" s="234">
        <v>60.390000000000001</v>
      </c>
      <c r="I3607" s="235"/>
      <c r="J3607" s="230"/>
      <c r="K3607" s="230"/>
      <c r="L3607" s="236"/>
      <c r="M3607" s="237"/>
      <c r="N3607" s="238"/>
      <c r="O3607" s="238"/>
      <c r="P3607" s="238"/>
      <c r="Q3607" s="238"/>
      <c r="R3607" s="238"/>
      <c r="S3607" s="238"/>
      <c r="T3607" s="239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0" t="s">
        <v>268</v>
      </c>
      <c r="AU3607" s="240" t="s">
        <v>93</v>
      </c>
      <c r="AV3607" s="13" t="s">
        <v>93</v>
      </c>
      <c r="AW3607" s="13" t="s">
        <v>34</v>
      </c>
      <c r="AX3607" s="13" t="s">
        <v>74</v>
      </c>
      <c r="AY3607" s="240" t="s">
        <v>224</v>
      </c>
    </row>
    <row r="3608" s="16" customFormat="1">
      <c r="A3608" s="16"/>
      <c r="B3608" s="272"/>
      <c r="C3608" s="273"/>
      <c r="D3608" s="231" t="s">
        <v>268</v>
      </c>
      <c r="E3608" s="274" t="s">
        <v>19</v>
      </c>
      <c r="F3608" s="275" t="s">
        <v>351</v>
      </c>
      <c r="G3608" s="273"/>
      <c r="H3608" s="276">
        <v>60.390000000000001</v>
      </c>
      <c r="I3608" s="277"/>
      <c r="J3608" s="273"/>
      <c r="K3608" s="273"/>
      <c r="L3608" s="278"/>
      <c r="M3608" s="279"/>
      <c r="N3608" s="280"/>
      <c r="O3608" s="280"/>
      <c r="P3608" s="280"/>
      <c r="Q3608" s="280"/>
      <c r="R3608" s="280"/>
      <c r="S3608" s="280"/>
      <c r="T3608" s="281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T3608" s="282" t="s">
        <v>268</v>
      </c>
      <c r="AU3608" s="282" t="s">
        <v>93</v>
      </c>
      <c r="AV3608" s="16" t="s">
        <v>231</v>
      </c>
      <c r="AW3608" s="16" t="s">
        <v>34</v>
      </c>
      <c r="AX3608" s="16" t="s">
        <v>82</v>
      </c>
      <c r="AY3608" s="282" t="s">
        <v>224</v>
      </c>
    </row>
    <row r="3609" s="2" customFormat="1" ht="16.5" customHeight="1">
      <c r="A3609" s="41"/>
      <c r="B3609" s="42"/>
      <c r="C3609" s="286" t="s">
        <v>3573</v>
      </c>
      <c r="D3609" s="286" t="s">
        <v>572</v>
      </c>
      <c r="E3609" s="287" t="s">
        <v>3574</v>
      </c>
      <c r="F3609" s="288" t="s">
        <v>3575</v>
      </c>
      <c r="G3609" s="289" t="s">
        <v>471</v>
      </c>
      <c r="H3609" s="290">
        <v>17.050000000000001</v>
      </c>
      <c r="I3609" s="291"/>
      <c r="J3609" s="292">
        <f>ROUND(I3609*H3609,2)</f>
        <v>0</v>
      </c>
      <c r="K3609" s="288" t="s">
        <v>19</v>
      </c>
      <c r="L3609" s="293"/>
      <c r="M3609" s="294" t="s">
        <v>19</v>
      </c>
      <c r="N3609" s="295" t="s">
        <v>46</v>
      </c>
      <c r="O3609" s="87"/>
      <c r="P3609" s="225">
        <f>O3609*H3609</f>
        <v>0</v>
      </c>
      <c r="Q3609" s="225">
        <v>0.0018</v>
      </c>
      <c r="R3609" s="225">
        <f>Q3609*H3609</f>
        <v>0.030690000000000002</v>
      </c>
      <c r="S3609" s="225">
        <v>0</v>
      </c>
      <c r="T3609" s="226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27" t="s">
        <v>643</v>
      </c>
      <c r="AT3609" s="227" t="s">
        <v>572</v>
      </c>
      <c r="AU3609" s="227" t="s">
        <v>93</v>
      </c>
      <c r="AY3609" s="20" t="s">
        <v>224</v>
      </c>
      <c r="BE3609" s="228">
        <f>IF(N3609="základní",J3609,0)</f>
        <v>0</v>
      </c>
      <c r="BF3609" s="228">
        <f>IF(N3609="snížená",J3609,0)</f>
        <v>0</v>
      </c>
      <c r="BG3609" s="228">
        <f>IF(N3609="zákl. přenesená",J3609,0)</f>
        <v>0</v>
      </c>
      <c r="BH3609" s="228">
        <f>IF(N3609="sníž. přenesená",J3609,0)</f>
        <v>0</v>
      </c>
      <c r="BI3609" s="228">
        <f>IF(N3609="nulová",J3609,0)</f>
        <v>0</v>
      </c>
      <c r="BJ3609" s="20" t="s">
        <v>93</v>
      </c>
      <c r="BK3609" s="228">
        <f>ROUND(I3609*H3609,2)</f>
        <v>0</v>
      </c>
      <c r="BL3609" s="20" t="s">
        <v>544</v>
      </c>
      <c r="BM3609" s="227" t="s">
        <v>3576</v>
      </c>
    </row>
    <row r="3610" s="14" customFormat="1">
      <c r="A3610" s="14"/>
      <c r="B3610" s="246"/>
      <c r="C3610" s="247"/>
      <c r="D3610" s="231" t="s">
        <v>268</v>
      </c>
      <c r="E3610" s="248" t="s">
        <v>19</v>
      </c>
      <c r="F3610" s="249" t="s">
        <v>3564</v>
      </c>
      <c r="G3610" s="247"/>
      <c r="H3610" s="248" t="s">
        <v>19</v>
      </c>
      <c r="I3610" s="250"/>
      <c r="J3610" s="247"/>
      <c r="K3610" s="247"/>
      <c r="L3610" s="251"/>
      <c r="M3610" s="252"/>
      <c r="N3610" s="253"/>
      <c r="O3610" s="253"/>
      <c r="P3610" s="253"/>
      <c r="Q3610" s="253"/>
      <c r="R3610" s="253"/>
      <c r="S3610" s="253"/>
      <c r="T3610" s="25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5" t="s">
        <v>268</v>
      </c>
      <c r="AU3610" s="255" t="s">
        <v>93</v>
      </c>
      <c r="AV3610" s="14" t="s">
        <v>82</v>
      </c>
      <c r="AW3610" s="14" t="s">
        <v>34</v>
      </c>
      <c r="AX3610" s="14" t="s">
        <v>74</v>
      </c>
      <c r="AY3610" s="255" t="s">
        <v>224</v>
      </c>
    </row>
    <row r="3611" s="13" customFormat="1">
      <c r="A3611" s="13"/>
      <c r="B3611" s="229"/>
      <c r="C3611" s="230"/>
      <c r="D3611" s="231" t="s">
        <v>268</v>
      </c>
      <c r="E3611" s="232" t="s">
        <v>19</v>
      </c>
      <c r="F3611" s="233" t="s">
        <v>3577</v>
      </c>
      <c r="G3611" s="230"/>
      <c r="H3611" s="234">
        <v>17.050000000000001</v>
      </c>
      <c r="I3611" s="235"/>
      <c r="J3611" s="230"/>
      <c r="K3611" s="230"/>
      <c r="L3611" s="236"/>
      <c r="M3611" s="237"/>
      <c r="N3611" s="238"/>
      <c r="O3611" s="238"/>
      <c r="P3611" s="238"/>
      <c r="Q3611" s="238"/>
      <c r="R3611" s="238"/>
      <c r="S3611" s="238"/>
      <c r="T3611" s="239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0" t="s">
        <v>268</v>
      </c>
      <c r="AU3611" s="240" t="s">
        <v>93</v>
      </c>
      <c r="AV3611" s="13" t="s">
        <v>93</v>
      </c>
      <c r="AW3611" s="13" t="s">
        <v>34</v>
      </c>
      <c r="AX3611" s="13" t="s">
        <v>74</v>
      </c>
      <c r="AY3611" s="240" t="s">
        <v>224</v>
      </c>
    </row>
    <row r="3612" s="16" customFormat="1">
      <c r="A3612" s="16"/>
      <c r="B3612" s="272"/>
      <c r="C3612" s="273"/>
      <c r="D3612" s="231" t="s">
        <v>268</v>
      </c>
      <c r="E3612" s="274" t="s">
        <v>19</v>
      </c>
      <c r="F3612" s="275" t="s">
        <v>351</v>
      </c>
      <c r="G3612" s="273"/>
      <c r="H3612" s="276">
        <v>17.050000000000001</v>
      </c>
      <c r="I3612" s="277"/>
      <c r="J3612" s="273"/>
      <c r="K3612" s="273"/>
      <c r="L3612" s="278"/>
      <c r="M3612" s="279"/>
      <c r="N3612" s="280"/>
      <c r="O3612" s="280"/>
      <c r="P3612" s="280"/>
      <c r="Q3612" s="280"/>
      <c r="R3612" s="280"/>
      <c r="S3612" s="280"/>
      <c r="T3612" s="281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T3612" s="282" t="s">
        <v>268</v>
      </c>
      <c r="AU3612" s="282" t="s">
        <v>93</v>
      </c>
      <c r="AV3612" s="16" t="s">
        <v>231</v>
      </c>
      <c r="AW3612" s="16" t="s">
        <v>34</v>
      </c>
      <c r="AX3612" s="16" t="s">
        <v>82</v>
      </c>
      <c r="AY3612" s="282" t="s">
        <v>224</v>
      </c>
    </row>
    <row r="3613" s="2" customFormat="1" ht="16.5" customHeight="1">
      <c r="A3613" s="41"/>
      <c r="B3613" s="42"/>
      <c r="C3613" s="216" t="s">
        <v>3578</v>
      </c>
      <c r="D3613" s="216" t="s">
        <v>227</v>
      </c>
      <c r="E3613" s="217" t="s">
        <v>3579</v>
      </c>
      <c r="F3613" s="218" t="s">
        <v>3580</v>
      </c>
      <c r="G3613" s="219" t="s">
        <v>266</v>
      </c>
      <c r="H3613" s="220">
        <v>245.55600000000001</v>
      </c>
      <c r="I3613" s="221"/>
      <c r="J3613" s="222">
        <f>ROUND(I3613*H3613,2)</f>
        <v>0</v>
      </c>
      <c r="K3613" s="218" t="s">
        <v>19</v>
      </c>
      <c r="L3613" s="47"/>
      <c r="M3613" s="223" t="s">
        <v>19</v>
      </c>
      <c r="N3613" s="224" t="s">
        <v>46</v>
      </c>
      <c r="O3613" s="87"/>
      <c r="P3613" s="225">
        <f>O3613*H3613</f>
        <v>0</v>
      </c>
      <c r="Q3613" s="225">
        <v>0</v>
      </c>
      <c r="R3613" s="225">
        <f>Q3613*H3613</f>
        <v>0</v>
      </c>
      <c r="S3613" s="225">
        <v>0</v>
      </c>
      <c r="T3613" s="226">
        <f>S3613*H3613</f>
        <v>0</v>
      </c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R3613" s="227" t="s">
        <v>544</v>
      </c>
      <c r="AT3613" s="227" t="s">
        <v>227</v>
      </c>
      <c r="AU3613" s="227" t="s">
        <v>93</v>
      </c>
      <c r="AY3613" s="20" t="s">
        <v>224</v>
      </c>
      <c r="BE3613" s="228">
        <f>IF(N3613="základní",J3613,0)</f>
        <v>0</v>
      </c>
      <c r="BF3613" s="228">
        <f>IF(N3613="snížená",J3613,0)</f>
        <v>0</v>
      </c>
      <c r="BG3613" s="228">
        <f>IF(N3613="zákl. přenesená",J3613,0)</f>
        <v>0</v>
      </c>
      <c r="BH3613" s="228">
        <f>IF(N3613="sníž. přenesená",J3613,0)</f>
        <v>0</v>
      </c>
      <c r="BI3613" s="228">
        <f>IF(N3613="nulová",J3613,0)</f>
        <v>0</v>
      </c>
      <c r="BJ3613" s="20" t="s">
        <v>93</v>
      </c>
      <c r="BK3613" s="228">
        <f>ROUND(I3613*H3613,2)</f>
        <v>0</v>
      </c>
      <c r="BL3613" s="20" t="s">
        <v>544</v>
      </c>
      <c r="BM3613" s="227" t="s">
        <v>3581</v>
      </c>
    </row>
    <row r="3614" s="14" customFormat="1">
      <c r="A3614" s="14"/>
      <c r="B3614" s="246"/>
      <c r="C3614" s="247"/>
      <c r="D3614" s="231" t="s">
        <v>268</v>
      </c>
      <c r="E3614" s="248" t="s">
        <v>19</v>
      </c>
      <c r="F3614" s="249" t="s">
        <v>3582</v>
      </c>
      <c r="G3614" s="247"/>
      <c r="H3614" s="248" t="s">
        <v>19</v>
      </c>
      <c r="I3614" s="250"/>
      <c r="J3614" s="247"/>
      <c r="K3614" s="247"/>
      <c r="L3614" s="251"/>
      <c r="M3614" s="252"/>
      <c r="N3614" s="253"/>
      <c r="O3614" s="253"/>
      <c r="P3614" s="253"/>
      <c r="Q3614" s="253"/>
      <c r="R3614" s="253"/>
      <c r="S3614" s="253"/>
      <c r="T3614" s="25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5" t="s">
        <v>268</v>
      </c>
      <c r="AU3614" s="255" t="s">
        <v>93</v>
      </c>
      <c r="AV3614" s="14" t="s">
        <v>82</v>
      </c>
      <c r="AW3614" s="14" t="s">
        <v>34</v>
      </c>
      <c r="AX3614" s="14" t="s">
        <v>74</v>
      </c>
      <c r="AY3614" s="255" t="s">
        <v>224</v>
      </c>
    </row>
    <row r="3615" s="13" customFormat="1">
      <c r="A3615" s="13"/>
      <c r="B3615" s="229"/>
      <c r="C3615" s="230"/>
      <c r="D3615" s="231" t="s">
        <v>268</v>
      </c>
      <c r="E3615" s="232" t="s">
        <v>19</v>
      </c>
      <c r="F3615" s="233" t="s">
        <v>3583</v>
      </c>
      <c r="G3615" s="230"/>
      <c r="H3615" s="234">
        <v>4.3289999999999997</v>
      </c>
      <c r="I3615" s="235"/>
      <c r="J3615" s="230"/>
      <c r="K3615" s="230"/>
      <c r="L3615" s="236"/>
      <c r="M3615" s="237"/>
      <c r="N3615" s="238"/>
      <c r="O3615" s="238"/>
      <c r="P3615" s="238"/>
      <c r="Q3615" s="238"/>
      <c r="R3615" s="238"/>
      <c r="S3615" s="238"/>
      <c r="T3615" s="239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0" t="s">
        <v>268</v>
      </c>
      <c r="AU3615" s="240" t="s">
        <v>93</v>
      </c>
      <c r="AV3615" s="13" t="s">
        <v>93</v>
      </c>
      <c r="AW3615" s="13" t="s">
        <v>34</v>
      </c>
      <c r="AX3615" s="13" t="s">
        <v>74</v>
      </c>
      <c r="AY3615" s="240" t="s">
        <v>224</v>
      </c>
    </row>
    <row r="3616" s="14" customFormat="1">
      <c r="A3616" s="14"/>
      <c r="B3616" s="246"/>
      <c r="C3616" s="247"/>
      <c r="D3616" s="231" t="s">
        <v>268</v>
      </c>
      <c r="E3616" s="248" t="s">
        <v>19</v>
      </c>
      <c r="F3616" s="249" t="s">
        <v>3584</v>
      </c>
      <c r="G3616" s="247"/>
      <c r="H3616" s="248" t="s">
        <v>19</v>
      </c>
      <c r="I3616" s="250"/>
      <c r="J3616" s="247"/>
      <c r="K3616" s="247"/>
      <c r="L3616" s="251"/>
      <c r="M3616" s="252"/>
      <c r="N3616" s="253"/>
      <c r="O3616" s="253"/>
      <c r="P3616" s="253"/>
      <c r="Q3616" s="253"/>
      <c r="R3616" s="253"/>
      <c r="S3616" s="253"/>
      <c r="T3616" s="25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5" t="s">
        <v>268</v>
      </c>
      <c r="AU3616" s="255" t="s">
        <v>93</v>
      </c>
      <c r="AV3616" s="14" t="s">
        <v>82</v>
      </c>
      <c r="AW3616" s="14" t="s">
        <v>34</v>
      </c>
      <c r="AX3616" s="14" t="s">
        <v>74</v>
      </c>
      <c r="AY3616" s="255" t="s">
        <v>224</v>
      </c>
    </row>
    <row r="3617" s="13" customFormat="1">
      <c r="A3617" s="13"/>
      <c r="B3617" s="229"/>
      <c r="C3617" s="230"/>
      <c r="D3617" s="231" t="s">
        <v>268</v>
      </c>
      <c r="E3617" s="232" t="s">
        <v>19</v>
      </c>
      <c r="F3617" s="233" t="s">
        <v>3585</v>
      </c>
      <c r="G3617" s="230"/>
      <c r="H3617" s="234">
        <v>25.308</v>
      </c>
      <c r="I3617" s="235"/>
      <c r="J3617" s="230"/>
      <c r="K3617" s="230"/>
      <c r="L3617" s="236"/>
      <c r="M3617" s="237"/>
      <c r="N3617" s="238"/>
      <c r="O3617" s="238"/>
      <c r="P3617" s="238"/>
      <c r="Q3617" s="238"/>
      <c r="R3617" s="238"/>
      <c r="S3617" s="238"/>
      <c r="T3617" s="239"/>
      <c r="U3617" s="13"/>
      <c r="V3617" s="13"/>
      <c r="W3617" s="13"/>
      <c r="X3617" s="13"/>
      <c r="Y3617" s="13"/>
      <c r="Z3617" s="13"/>
      <c r="AA3617" s="13"/>
      <c r="AB3617" s="13"/>
      <c r="AC3617" s="13"/>
      <c r="AD3617" s="13"/>
      <c r="AE3617" s="13"/>
      <c r="AT3617" s="240" t="s">
        <v>268</v>
      </c>
      <c r="AU3617" s="240" t="s">
        <v>93</v>
      </c>
      <c r="AV3617" s="13" t="s">
        <v>93</v>
      </c>
      <c r="AW3617" s="13" t="s">
        <v>34</v>
      </c>
      <c r="AX3617" s="13" t="s">
        <v>74</v>
      </c>
      <c r="AY3617" s="240" t="s">
        <v>224</v>
      </c>
    </row>
    <row r="3618" s="14" customFormat="1">
      <c r="A3618" s="14"/>
      <c r="B3618" s="246"/>
      <c r="C3618" s="247"/>
      <c r="D3618" s="231" t="s">
        <v>268</v>
      </c>
      <c r="E3618" s="248" t="s">
        <v>19</v>
      </c>
      <c r="F3618" s="249" t="s">
        <v>3586</v>
      </c>
      <c r="G3618" s="247"/>
      <c r="H3618" s="248" t="s">
        <v>19</v>
      </c>
      <c r="I3618" s="250"/>
      <c r="J3618" s="247"/>
      <c r="K3618" s="247"/>
      <c r="L3618" s="251"/>
      <c r="M3618" s="252"/>
      <c r="N3618" s="253"/>
      <c r="O3618" s="253"/>
      <c r="P3618" s="253"/>
      <c r="Q3618" s="253"/>
      <c r="R3618" s="253"/>
      <c r="S3618" s="253"/>
      <c r="T3618" s="25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5" t="s">
        <v>268</v>
      </c>
      <c r="AU3618" s="255" t="s">
        <v>93</v>
      </c>
      <c r="AV3618" s="14" t="s">
        <v>82</v>
      </c>
      <c r="AW3618" s="14" t="s">
        <v>34</v>
      </c>
      <c r="AX3618" s="14" t="s">
        <v>74</v>
      </c>
      <c r="AY3618" s="255" t="s">
        <v>224</v>
      </c>
    </row>
    <row r="3619" s="13" customFormat="1">
      <c r="A3619" s="13"/>
      <c r="B3619" s="229"/>
      <c r="C3619" s="230"/>
      <c r="D3619" s="231" t="s">
        <v>268</v>
      </c>
      <c r="E3619" s="232" t="s">
        <v>19</v>
      </c>
      <c r="F3619" s="233" t="s">
        <v>3585</v>
      </c>
      <c r="G3619" s="230"/>
      <c r="H3619" s="234">
        <v>25.308</v>
      </c>
      <c r="I3619" s="235"/>
      <c r="J3619" s="230"/>
      <c r="K3619" s="230"/>
      <c r="L3619" s="236"/>
      <c r="M3619" s="237"/>
      <c r="N3619" s="238"/>
      <c r="O3619" s="238"/>
      <c r="P3619" s="238"/>
      <c r="Q3619" s="238"/>
      <c r="R3619" s="238"/>
      <c r="S3619" s="238"/>
      <c r="T3619" s="239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0" t="s">
        <v>268</v>
      </c>
      <c r="AU3619" s="240" t="s">
        <v>93</v>
      </c>
      <c r="AV3619" s="13" t="s">
        <v>93</v>
      </c>
      <c r="AW3619" s="13" t="s">
        <v>34</v>
      </c>
      <c r="AX3619" s="13" t="s">
        <v>74</v>
      </c>
      <c r="AY3619" s="240" t="s">
        <v>224</v>
      </c>
    </row>
    <row r="3620" s="14" customFormat="1">
      <c r="A3620" s="14"/>
      <c r="B3620" s="246"/>
      <c r="C3620" s="247"/>
      <c r="D3620" s="231" t="s">
        <v>268</v>
      </c>
      <c r="E3620" s="248" t="s">
        <v>19</v>
      </c>
      <c r="F3620" s="249" t="s">
        <v>3587</v>
      </c>
      <c r="G3620" s="247"/>
      <c r="H3620" s="248" t="s">
        <v>19</v>
      </c>
      <c r="I3620" s="250"/>
      <c r="J3620" s="247"/>
      <c r="K3620" s="247"/>
      <c r="L3620" s="251"/>
      <c r="M3620" s="252"/>
      <c r="N3620" s="253"/>
      <c r="O3620" s="253"/>
      <c r="P3620" s="253"/>
      <c r="Q3620" s="253"/>
      <c r="R3620" s="253"/>
      <c r="S3620" s="253"/>
      <c r="T3620" s="25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5" t="s">
        <v>268</v>
      </c>
      <c r="AU3620" s="255" t="s">
        <v>93</v>
      </c>
      <c r="AV3620" s="14" t="s">
        <v>82</v>
      </c>
      <c r="AW3620" s="14" t="s">
        <v>34</v>
      </c>
      <c r="AX3620" s="14" t="s">
        <v>74</v>
      </c>
      <c r="AY3620" s="255" t="s">
        <v>224</v>
      </c>
    </row>
    <row r="3621" s="13" customFormat="1">
      <c r="A3621" s="13"/>
      <c r="B3621" s="229"/>
      <c r="C3621" s="230"/>
      <c r="D3621" s="231" t="s">
        <v>268</v>
      </c>
      <c r="E3621" s="232" t="s">
        <v>19</v>
      </c>
      <c r="F3621" s="233" t="s">
        <v>3588</v>
      </c>
      <c r="G3621" s="230"/>
      <c r="H3621" s="234">
        <v>39.960000000000001</v>
      </c>
      <c r="I3621" s="235"/>
      <c r="J3621" s="230"/>
      <c r="K3621" s="230"/>
      <c r="L3621" s="236"/>
      <c r="M3621" s="237"/>
      <c r="N3621" s="238"/>
      <c r="O3621" s="238"/>
      <c r="P3621" s="238"/>
      <c r="Q3621" s="238"/>
      <c r="R3621" s="238"/>
      <c r="S3621" s="238"/>
      <c r="T3621" s="239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40" t="s">
        <v>268</v>
      </c>
      <c r="AU3621" s="240" t="s">
        <v>93</v>
      </c>
      <c r="AV3621" s="13" t="s">
        <v>93</v>
      </c>
      <c r="AW3621" s="13" t="s">
        <v>34</v>
      </c>
      <c r="AX3621" s="13" t="s">
        <v>74</v>
      </c>
      <c r="AY3621" s="240" t="s">
        <v>224</v>
      </c>
    </row>
    <row r="3622" s="14" customFormat="1">
      <c r="A3622" s="14"/>
      <c r="B3622" s="246"/>
      <c r="C3622" s="247"/>
      <c r="D3622" s="231" t="s">
        <v>268</v>
      </c>
      <c r="E3622" s="248" t="s">
        <v>19</v>
      </c>
      <c r="F3622" s="249" t="s">
        <v>3589</v>
      </c>
      <c r="G3622" s="247"/>
      <c r="H3622" s="248" t="s">
        <v>19</v>
      </c>
      <c r="I3622" s="250"/>
      <c r="J3622" s="247"/>
      <c r="K3622" s="247"/>
      <c r="L3622" s="251"/>
      <c r="M3622" s="252"/>
      <c r="N3622" s="253"/>
      <c r="O3622" s="253"/>
      <c r="P3622" s="253"/>
      <c r="Q3622" s="253"/>
      <c r="R3622" s="253"/>
      <c r="S3622" s="253"/>
      <c r="T3622" s="25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5" t="s">
        <v>268</v>
      </c>
      <c r="AU3622" s="255" t="s">
        <v>93</v>
      </c>
      <c r="AV3622" s="14" t="s">
        <v>82</v>
      </c>
      <c r="AW3622" s="14" t="s">
        <v>34</v>
      </c>
      <c r="AX3622" s="14" t="s">
        <v>74</v>
      </c>
      <c r="AY3622" s="255" t="s">
        <v>224</v>
      </c>
    </row>
    <row r="3623" s="13" customFormat="1">
      <c r="A3623" s="13"/>
      <c r="B3623" s="229"/>
      <c r="C3623" s="230"/>
      <c r="D3623" s="231" t="s">
        <v>268</v>
      </c>
      <c r="E3623" s="232" t="s">
        <v>19</v>
      </c>
      <c r="F3623" s="233" t="s">
        <v>3590</v>
      </c>
      <c r="G3623" s="230"/>
      <c r="H3623" s="234">
        <v>24.975000000000001</v>
      </c>
      <c r="I3623" s="235"/>
      <c r="J3623" s="230"/>
      <c r="K3623" s="230"/>
      <c r="L3623" s="236"/>
      <c r="M3623" s="237"/>
      <c r="N3623" s="238"/>
      <c r="O3623" s="238"/>
      <c r="P3623" s="238"/>
      <c r="Q3623" s="238"/>
      <c r="R3623" s="238"/>
      <c r="S3623" s="238"/>
      <c r="T3623" s="239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0" t="s">
        <v>268</v>
      </c>
      <c r="AU3623" s="240" t="s">
        <v>93</v>
      </c>
      <c r="AV3623" s="13" t="s">
        <v>93</v>
      </c>
      <c r="AW3623" s="13" t="s">
        <v>34</v>
      </c>
      <c r="AX3623" s="13" t="s">
        <v>74</v>
      </c>
      <c r="AY3623" s="240" t="s">
        <v>224</v>
      </c>
    </row>
    <row r="3624" s="14" customFormat="1">
      <c r="A3624" s="14"/>
      <c r="B3624" s="246"/>
      <c r="C3624" s="247"/>
      <c r="D3624" s="231" t="s">
        <v>268</v>
      </c>
      <c r="E3624" s="248" t="s">
        <v>19</v>
      </c>
      <c r="F3624" s="249" t="s">
        <v>3591</v>
      </c>
      <c r="G3624" s="247"/>
      <c r="H3624" s="248" t="s">
        <v>19</v>
      </c>
      <c r="I3624" s="250"/>
      <c r="J3624" s="247"/>
      <c r="K3624" s="247"/>
      <c r="L3624" s="251"/>
      <c r="M3624" s="252"/>
      <c r="N3624" s="253"/>
      <c r="O3624" s="253"/>
      <c r="P3624" s="253"/>
      <c r="Q3624" s="253"/>
      <c r="R3624" s="253"/>
      <c r="S3624" s="253"/>
      <c r="T3624" s="25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5" t="s">
        <v>268</v>
      </c>
      <c r="AU3624" s="255" t="s">
        <v>93</v>
      </c>
      <c r="AV3624" s="14" t="s">
        <v>82</v>
      </c>
      <c r="AW3624" s="14" t="s">
        <v>34</v>
      </c>
      <c r="AX3624" s="14" t="s">
        <v>74</v>
      </c>
      <c r="AY3624" s="255" t="s">
        <v>224</v>
      </c>
    </row>
    <row r="3625" s="13" customFormat="1">
      <c r="A3625" s="13"/>
      <c r="B3625" s="229"/>
      <c r="C3625" s="230"/>
      <c r="D3625" s="231" t="s">
        <v>268</v>
      </c>
      <c r="E3625" s="232" t="s">
        <v>19</v>
      </c>
      <c r="F3625" s="233" t="s">
        <v>3592</v>
      </c>
      <c r="G3625" s="230"/>
      <c r="H3625" s="234">
        <v>1.5600000000000001</v>
      </c>
      <c r="I3625" s="235"/>
      <c r="J3625" s="230"/>
      <c r="K3625" s="230"/>
      <c r="L3625" s="236"/>
      <c r="M3625" s="237"/>
      <c r="N3625" s="238"/>
      <c r="O3625" s="238"/>
      <c r="P3625" s="238"/>
      <c r="Q3625" s="238"/>
      <c r="R3625" s="238"/>
      <c r="S3625" s="238"/>
      <c r="T3625" s="239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40" t="s">
        <v>268</v>
      </c>
      <c r="AU3625" s="240" t="s">
        <v>93</v>
      </c>
      <c r="AV3625" s="13" t="s">
        <v>93</v>
      </c>
      <c r="AW3625" s="13" t="s">
        <v>34</v>
      </c>
      <c r="AX3625" s="13" t="s">
        <v>74</v>
      </c>
      <c r="AY3625" s="240" t="s">
        <v>224</v>
      </c>
    </row>
    <row r="3626" s="14" customFormat="1">
      <c r="A3626" s="14"/>
      <c r="B3626" s="246"/>
      <c r="C3626" s="247"/>
      <c r="D3626" s="231" t="s">
        <v>268</v>
      </c>
      <c r="E3626" s="248" t="s">
        <v>19</v>
      </c>
      <c r="F3626" s="249" t="s">
        <v>3593</v>
      </c>
      <c r="G3626" s="247"/>
      <c r="H3626" s="248" t="s">
        <v>19</v>
      </c>
      <c r="I3626" s="250"/>
      <c r="J3626" s="247"/>
      <c r="K3626" s="247"/>
      <c r="L3626" s="251"/>
      <c r="M3626" s="252"/>
      <c r="N3626" s="253"/>
      <c r="O3626" s="253"/>
      <c r="P3626" s="253"/>
      <c r="Q3626" s="253"/>
      <c r="R3626" s="253"/>
      <c r="S3626" s="253"/>
      <c r="T3626" s="25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5" t="s">
        <v>268</v>
      </c>
      <c r="AU3626" s="255" t="s">
        <v>93</v>
      </c>
      <c r="AV3626" s="14" t="s">
        <v>82</v>
      </c>
      <c r="AW3626" s="14" t="s">
        <v>34</v>
      </c>
      <c r="AX3626" s="14" t="s">
        <v>74</v>
      </c>
      <c r="AY3626" s="255" t="s">
        <v>224</v>
      </c>
    </row>
    <row r="3627" s="13" customFormat="1">
      <c r="A3627" s="13"/>
      <c r="B3627" s="229"/>
      <c r="C3627" s="230"/>
      <c r="D3627" s="231" t="s">
        <v>268</v>
      </c>
      <c r="E3627" s="232" t="s">
        <v>19</v>
      </c>
      <c r="F3627" s="233" t="s">
        <v>3594</v>
      </c>
      <c r="G3627" s="230"/>
      <c r="H3627" s="234">
        <v>16.872</v>
      </c>
      <c r="I3627" s="235"/>
      <c r="J3627" s="230"/>
      <c r="K3627" s="230"/>
      <c r="L3627" s="236"/>
      <c r="M3627" s="237"/>
      <c r="N3627" s="238"/>
      <c r="O3627" s="238"/>
      <c r="P3627" s="238"/>
      <c r="Q3627" s="238"/>
      <c r="R3627" s="238"/>
      <c r="S3627" s="238"/>
      <c r="T3627" s="239"/>
      <c r="U3627" s="13"/>
      <c r="V3627" s="13"/>
      <c r="W3627" s="13"/>
      <c r="X3627" s="13"/>
      <c r="Y3627" s="13"/>
      <c r="Z3627" s="13"/>
      <c r="AA3627" s="13"/>
      <c r="AB3627" s="13"/>
      <c r="AC3627" s="13"/>
      <c r="AD3627" s="13"/>
      <c r="AE3627" s="13"/>
      <c r="AT3627" s="240" t="s">
        <v>268</v>
      </c>
      <c r="AU3627" s="240" t="s">
        <v>93</v>
      </c>
      <c r="AV3627" s="13" t="s">
        <v>93</v>
      </c>
      <c r="AW3627" s="13" t="s">
        <v>34</v>
      </c>
      <c r="AX3627" s="13" t="s">
        <v>74</v>
      </c>
      <c r="AY3627" s="240" t="s">
        <v>224</v>
      </c>
    </row>
    <row r="3628" s="14" customFormat="1">
      <c r="A3628" s="14"/>
      <c r="B3628" s="246"/>
      <c r="C3628" s="247"/>
      <c r="D3628" s="231" t="s">
        <v>268</v>
      </c>
      <c r="E3628" s="248" t="s">
        <v>19</v>
      </c>
      <c r="F3628" s="249" t="s">
        <v>3595</v>
      </c>
      <c r="G3628" s="247"/>
      <c r="H3628" s="248" t="s">
        <v>19</v>
      </c>
      <c r="I3628" s="250"/>
      <c r="J3628" s="247"/>
      <c r="K3628" s="247"/>
      <c r="L3628" s="251"/>
      <c r="M3628" s="252"/>
      <c r="N3628" s="253"/>
      <c r="O3628" s="253"/>
      <c r="P3628" s="253"/>
      <c r="Q3628" s="253"/>
      <c r="R3628" s="253"/>
      <c r="S3628" s="253"/>
      <c r="T3628" s="25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5" t="s">
        <v>268</v>
      </c>
      <c r="AU3628" s="255" t="s">
        <v>93</v>
      </c>
      <c r="AV3628" s="14" t="s">
        <v>82</v>
      </c>
      <c r="AW3628" s="14" t="s">
        <v>34</v>
      </c>
      <c r="AX3628" s="14" t="s">
        <v>74</v>
      </c>
      <c r="AY3628" s="255" t="s">
        <v>224</v>
      </c>
    </row>
    <row r="3629" s="13" customFormat="1">
      <c r="A3629" s="13"/>
      <c r="B3629" s="229"/>
      <c r="C3629" s="230"/>
      <c r="D3629" s="231" t="s">
        <v>268</v>
      </c>
      <c r="E3629" s="232" t="s">
        <v>19</v>
      </c>
      <c r="F3629" s="233" t="s">
        <v>3596</v>
      </c>
      <c r="G3629" s="230"/>
      <c r="H3629" s="234">
        <v>8.4359999999999999</v>
      </c>
      <c r="I3629" s="235"/>
      <c r="J3629" s="230"/>
      <c r="K3629" s="230"/>
      <c r="L3629" s="236"/>
      <c r="M3629" s="237"/>
      <c r="N3629" s="238"/>
      <c r="O3629" s="238"/>
      <c r="P3629" s="238"/>
      <c r="Q3629" s="238"/>
      <c r="R3629" s="238"/>
      <c r="S3629" s="238"/>
      <c r="T3629" s="23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0" t="s">
        <v>268</v>
      </c>
      <c r="AU3629" s="240" t="s">
        <v>93</v>
      </c>
      <c r="AV3629" s="13" t="s">
        <v>93</v>
      </c>
      <c r="AW3629" s="13" t="s">
        <v>34</v>
      </c>
      <c r="AX3629" s="13" t="s">
        <v>74</v>
      </c>
      <c r="AY3629" s="240" t="s">
        <v>224</v>
      </c>
    </row>
    <row r="3630" s="14" customFormat="1">
      <c r="A3630" s="14"/>
      <c r="B3630" s="246"/>
      <c r="C3630" s="247"/>
      <c r="D3630" s="231" t="s">
        <v>268</v>
      </c>
      <c r="E3630" s="248" t="s">
        <v>19</v>
      </c>
      <c r="F3630" s="249" t="s">
        <v>3597</v>
      </c>
      <c r="G3630" s="247"/>
      <c r="H3630" s="248" t="s">
        <v>19</v>
      </c>
      <c r="I3630" s="250"/>
      <c r="J3630" s="247"/>
      <c r="K3630" s="247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268</v>
      </c>
      <c r="AU3630" s="255" t="s">
        <v>93</v>
      </c>
      <c r="AV3630" s="14" t="s">
        <v>82</v>
      </c>
      <c r="AW3630" s="14" t="s">
        <v>34</v>
      </c>
      <c r="AX3630" s="14" t="s">
        <v>74</v>
      </c>
      <c r="AY3630" s="255" t="s">
        <v>224</v>
      </c>
    </row>
    <row r="3631" s="13" customFormat="1">
      <c r="A3631" s="13"/>
      <c r="B3631" s="229"/>
      <c r="C3631" s="230"/>
      <c r="D3631" s="231" t="s">
        <v>268</v>
      </c>
      <c r="E3631" s="232" t="s">
        <v>19</v>
      </c>
      <c r="F3631" s="233" t="s">
        <v>3598</v>
      </c>
      <c r="G3631" s="230"/>
      <c r="H3631" s="234">
        <v>29.969999999999999</v>
      </c>
      <c r="I3631" s="235"/>
      <c r="J3631" s="230"/>
      <c r="K3631" s="230"/>
      <c r="L3631" s="236"/>
      <c r="M3631" s="237"/>
      <c r="N3631" s="238"/>
      <c r="O3631" s="238"/>
      <c r="P3631" s="238"/>
      <c r="Q3631" s="238"/>
      <c r="R3631" s="238"/>
      <c r="S3631" s="238"/>
      <c r="T3631" s="239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0" t="s">
        <v>268</v>
      </c>
      <c r="AU3631" s="240" t="s">
        <v>93</v>
      </c>
      <c r="AV3631" s="13" t="s">
        <v>93</v>
      </c>
      <c r="AW3631" s="13" t="s">
        <v>34</v>
      </c>
      <c r="AX3631" s="13" t="s">
        <v>74</v>
      </c>
      <c r="AY3631" s="240" t="s">
        <v>224</v>
      </c>
    </row>
    <row r="3632" s="14" customFormat="1">
      <c r="A3632" s="14"/>
      <c r="B3632" s="246"/>
      <c r="C3632" s="247"/>
      <c r="D3632" s="231" t="s">
        <v>268</v>
      </c>
      <c r="E3632" s="248" t="s">
        <v>19</v>
      </c>
      <c r="F3632" s="249" t="s">
        <v>3599</v>
      </c>
      <c r="G3632" s="247"/>
      <c r="H3632" s="248" t="s">
        <v>19</v>
      </c>
      <c r="I3632" s="250"/>
      <c r="J3632" s="247"/>
      <c r="K3632" s="247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268</v>
      </c>
      <c r="AU3632" s="255" t="s">
        <v>93</v>
      </c>
      <c r="AV3632" s="14" t="s">
        <v>82</v>
      </c>
      <c r="AW3632" s="14" t="s">
        <v>34</v>
      </c>
      <c r="AX3632" s="14" t="s">
        <v>74</v>
      </c>
      <c r="AY3632" s="255" t="s">
        <v>224</v>
      </c>
    </row>
    <row r="3633" s="13" customFormat="1">
      <c r="A3633" s="13"/>
      <c r="B3633" s="229"/>
      <c r="C3633" s="230"/>
      <c r="D3633" s="231" t="s">
        <v>268</v>
      </c>
      <c r="E3633" s="232" t="s">
        <v>19</v>
      </c>
      <c r="F3633" s="233" t="s">
        <v>3600</v>
      </c>
      <c r="G3633" s="230"/>
      <c r="H3633" s="234">
        <v>9.9900000000000002</v>
      </c>
      <c r="I3633" s="235"/>
      <c r="J3633" s="230"/>
      <c r="K3633" s="230"/>
      <c r="L3633" s="236"/>
      <c r="M3633" s="237"/>
      <c r="N3633" s="238"/>
      <c r="O3633" s="238"/>
      <c r="P3633" s="238"/>
      <c r="Q3633" s="238"/>
      <c r="R3633" s="238"/>
      <c r="S3633" s="238"/>
      <c r="T3633" s="239"/>
      <c r="U3633" s="13"/>
      <c r="V3633" s="13"/>
      <c r="W3633" s="13"/>
      <c r="X3633" s="13"/>
      <c r="Y3633" s="13"/>
      <c r="Z3633" s="13"/>
      <c r="AA3633" s="13"/>
      <c r="AB3633" s="13"/>
      <c r="AC3633" s="13"/>
      <c r="AD3633" s="13"/>
      <c r="AE3633" s="13"/>
      <c r="AT3633" s="240" t="s">
        <v>268</v>
      </c>
      <c r="AU3633" s="240" t="s">
        <v>93</v>
      </c>
      <c r="AV3633" s="13" t="s">
        <v>93</v>
      </c>
      <c r="AW3633" s="13" t="s">
        <v>34</v>
      </c>
      <c r="AX3633" s="13" t="s">
        <v>74</v>
      </c>
      <c r="AY3633" s="240" t="s">
        <v>224</v>
      </c>
    </row>
    <row r="3634" s="14" customFormat="1">
      <c r="A3634" s="14"/>
      <c r="B3634" s="246"/>
      <c r="C3634" s="247"/>
      <c r="D3634" s="231" t="s">
        <v>268</v>
      </c>
      <c r="E3634" s="248" t="s">
        <v>19</v>
      </c>
      <c r="F3634" s="249" t="s">
        <v>3601</v>
      </c>
      <c r="G3634" s="247"/>
      <c r="H3634" s="248" t="s">
        <v>19</v>
      </c>
      <c r="I3634" s="250"/>
      <c r="J3634" s="247"/>
      <c r="K3634" s="247"/>
      <c r="L3634" s="251"/>
      <c r="M3634" s="252"/>
      <c r="N3634" s="253"/>
      <c r="O3634" s="253"/>
      <c r="P3634" s="253"/>
      <c r="Q3634" s="253"/>
      <c r="R3634" s="253"/>
      <c r="S3634" s="253"/>
      <c r="T3634" s="25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5" t="s">
        <v>268</v>
      </c>
      <c r="AU3634" s="255" t="s">
        <v>93</v>
      </c>
      <c r="AV3634" s="14" t="s">
        <v>82</v>
      </c>
      <c r="AW3634" s="14" t="s">
        <v>34</v>
      </c>
      <c r="AX3634" s="14" t="s">
        <v>74</v>
      </c>
      <c r="AY3634" s="255" t="s">
        <v>224</v>
      </c>
    </row>
    <row r="3635" s="13" customFormat="1">
      <c r="A3635" s="13"/>
      <c r="B3635" s="229"/>
      <c r="C3635" s="230"/>
      <c r="D3635" s="231" t="s">
        <v>268</v>
      </c>
      <c r="E3635" s="232" t="s">
        <v>19</v>
      </c>
      <c r="F3635" s="233" t="s">
        <v>3600</v>
      </c>
      <c r="G3635" s="230"/>
      <c r="H3635" s="234">
        <v>9.9900000000000002</v>
      </c>
      <c r="I3635" s="235"/>
      <c r="J3635" s="230"/>
      <c r="K3635" s="230"/>
      <c r="L3635" s="236"/>
      <c r="M3635" s="237"/>
      <c r="N3635" s="238"/>
      <c r="O3635" s="238"/>
      <c r="P3635" s="238"/>
      <c r="Q3635" s="238"/>
      <c r="R3635" s="238"/>
      <c r="S3635" s="238"/>
      <c r="T3635" s="239"/>
      <c r="U3635" s="13"/>
      <c r="V3635" s="13"/>
      <c r="W3635" s="13"/>
      <c r="X3635" s="13"/>
      <c r="Y3635" s="13"/>
      <c r="Z3635" s="13"/>
      <c r="AA3635" s="13"/>
      <c r="AB3635" s="13"/>
      <c r="AC3635" s="13"/>
      <c r="AD3635" s="13"/>
      <c r="AE3635" s="13"/>
      <c r="AT3635" s="240" t="s">
        <v>268</v>
      </c>
      <c r="AU3635" s="240" t="s">
        <v>93</v>
      </c>
      <c r="AV3635" s="13" t="s">
        <v>93</v>
      </c>
      <c r="AW3635" s="13" t="s">
        <v>34</v>
      </c>
      <c r="AX3635" s="13" t="s">
        <v>74</v>
      </c>
      <c r="AY3635" s="240" t="s">
        <v>224</v>
      </c>
    </row>
    <row r="3636" s="14" customFormat="1">
      <c r="A3636" s="14"/>
      <c r="B3636" s="246"/>
      <c r="C3636" s="247"/>
      <c r="D3636" s="231" t="s">
        <v>268</v>
      </c>
      <c r="E3636" s="248" t="s">
        <v>19</v>
      </c>
      <c r="F3636" s="249" t="s">
        <v>3602</v>
      </c>
      <c r="G3636" s="247"/>
      <c r="H3636" s="248" t="s">
        <v>19</v>
      </c>
      <c r="I3636" s="250"/>
      <c r="J3636" s="247"/>
      <c r="K3636" s="247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268</v>
      </c>
      <c r="AU3636" s="255" t="s">
        <v>93</v>
      </c>
      <c r="AV3636" s="14" t="s">
        <v>82</v>
      </c>
      <c r="AW3636" s="14" t="s">
        <v>34</v>
      </c>
      <c r="AX3636" s="14" t="s">
        <v>74</v>
      </c>
      <c r="AY3636" s="255" t="s">
        <v>224</v>
      </c>
    </row>
    <row r="3637" s="13" customFormat="1">
      <c r="A3637" s="13"/>
      <c r="B3637" s="229"/>
      <c r="C3637" s="230"/>
      <c r="D3637" s="231" t="s">
        <v>268</v>
      </c>
      <c r="E3637" s="232" t="s">
        <v>19</v>
      </c>
      <c r="F3637" s="233" t="s">
        <v>3603</v>
      </c>
      <c r="G3637" s="230"/>
      <c r="H3637" s="234">
        <v>12.654</v>
      </c>
      <c r="I3637" s="235"/>
      <c r="J3637" s="230"/>
      <c r="K3637" s="230"/>
      <c r="L3637" s="236"/>
      <c r="M3637" s="237"/>
      <c r="N3637" s="238"/>
      <c r="O3637" s="238"/>
      <c r="P3637" s="238"/>
      <c r="Q3637" s="238"/>
      <c r="R3637" s="238"/>
      <c r="S3637" s="238"/>
      <c r="T3637" s="23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0" t="s">
        <v>268</v>
      </c>
      <c r="AU3637" s="240" t="s">
        <v>93</v>
      </c>
      <c r="AV3637" s="13" t="s">
        <v>93</v>
      </c>
      <c r="AW3637" s="13" t="s">
        <v>34</v>
      </c>
      <c r="AX3637" s="13" t="s">
        <v>74</v>
      </c>
      <c r="AY3637" s="240" t="s">
        <v>224</v>
      </c>
    </row>
    <row r="3638" s="14" customFormat="1">
      <c r="A3638" s="14"/>
      <c r="B3638" s="246"/>
      <c r="C3638" s="247"/>
      <c r="D3638" s="231" t="s">
        <v>268</v>
      </c>
      <c r="E3638" s="248" t="s">
        <v>19</v>
      </c>
      <c r="F3638" s="249" t="s">
        <v>3604</v>
      </c>
      <c r="G3638" s="247"/>
      <c r="H3638" s="248" t="s">
        <v>19</v>
      </c>
      <c r="I3638" s="250"/>
      <c r="J3638" s="247"/>
      <c r="K3638" s="247"/>
      <c r="L3638" s="251"/>
      <c r="M3638" s="252"/>
      <c r="N3638" s="253"/>
      <c r="O3638" s="253"/>
      <c r="P3638" s="253"/>
      <c r="Q3638" s="253"/>
      <c r="R3638" s="253"/>
      <c r="S3638" s="253"/>
      <c r="T3638" s="25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5" t="s">
        <v>268</v>
      </c>
      <c r="AU3638" s="255" t="s">
        <v>93</v>
      </c>
      <c r="AV3638" s="14" t="s">
        <v>82</v>
      </c>
      <c r="AW3638" s="14" t="s">
        <v>34</v>
      </c>
      <c r="AX3638" s="14" t="s">
        <v>74</v>
      </c>
      <c r="AY3638" s="255" t="s">
        <v>224</v>
      </c>
    </row>
    <row r="3639" s="13" customFormat="1">
      <c r="A3639" s="13"/>
      <c r="B3639" s="229"/>
      <c r="C3639" s="230"/>
      <c r="D3639" s="231" t="s">
        <v>268</v>
      </c>
      <c r="E3639" s="232" t="s">
        <v>19</v>
      </c>
      <c r="F3639" s="233" t="s">
        <v>3605</v>
      </c>
      <c r="G3639" s="230"/>
      <c r="H3639" s="234">
        <v>4.9950000000000001</v>
      </c>
      <c r="I3639" s="235"/>
      <c r="J3639" s="230"/>
      <c r="K3639" s="230"/>
      <c r="L3639" s="236"/>
      <c r="M3639" s="237"/>
      <c r="N3639" s="238"/>
      <c r="O3639" s="238"/>
      <c r="P3639" s="238"/>
      <c r="Q3639" s="238"/>
      <c r="R3639" s="238"/>
      <c r="S3639" s="238"/>
      <c r="T3639" s="239"/>
      <c r="U3639" s="13"/>
      <c r="V3639" s="13"/>
      <c r="W3639" s="13"/>
      <c r="X3639" s="13"/>
      <c r="Y3639" s="13"/>
      <c r="Z3639" s="13"/>
      <c r="AA3639" s="13"/>
      <c r="AB3639" s="13"/>
      <c r="AC3639" s="13"/>
      <c r="AD3639" s="13"/>
      <c r="AE3639" s="13"/>
      <c r="AT3639" s="240" t="s">
        <v>268</v>
      </c>
      <c r="AU3639" s="240" t="s">
        <v>93</v>
      </c>
      <c r="AV3639" s="13" t="s">
        <v>93</v>
      </c>
      <c r="AW3639" s="13" t="s">
        <v>34</v>
      </c>
      <c r="AX3639" s="13" t="s">
        <v>74</v>
      </c>
      <c r="AY3639" s="240" t="s">
        <v>224</v>
      </c>
    </row>
    <row r="3640" s="14" customFormat="1">
      <c r="A3640" s="14"/>
      <c r="B3640" s="246"/>
      <c r="C3640" s="247"/>
      <c r="D3640" s="231" t="s">
        <v>268</v>
      </c>
      <c r="E3640" s="248" t="s">
        <v>19</v>
      </c>
      <c r="F3640" s="249" t="s">
        <v>3606</v>
      </c>
      <c r="G3640" s="247"/>
      <c r="H3640" s="248" t="s">
        <v>19</v>
      </c>
      <c r="I3640" s="250"/>
      <c r="J3640" s="247"/>
      <c r="K3640" s="247"/>
      <c r="L3640" s="251"/>
      <c r="M3640" s="252"/>
      <c r="N3640" s="253"/>
      <c r="O3640" s="253"/>
      <c r="P3640" s="253"/>
      <c r="Q3640" s="253"/>
      <c r="R3640" s="253"/>
      <c r="S3640" s="253"/>
      <c r="T3640" s="25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5" t="s">
        <v>268</v>
      </c>
      <c r="AU3640" s="255" t="s">
        <v>93</v>
      </c>
      <c r="AV3640" s="14" t="s">
        <v>82</v>
      </c>
      <c r="AW3640" s="14" t="s">
        <v>34</v>
      </c>
      <c r="AX3640" s="14" t="s">
        <v>74</v>
      </c>
      <c r="AY3640" s="255" t="s">
        <v>224</v>
      </c>
    </row>
    <row r="3641" s="13" customFormat="1">
      <c r="A3641" s="13"/>
      <c r="B3641" s="229"/>
      <c r="C3641" s="230"/>
      <c r="D3641" s="231" t="s">
        <v>268</v>
      </c>
      <c r="E3641" s="232" t="s">
        <v>19</v>
      </c>
      <c r="F3641" s="233" t="s">
        <v>3583</v>
      </c>
      <c r="G3641" s="230"/>
      <c r="H3641" s="234">
        <v>4.3289999999999997</v>
      </c>
      <c r="I3641" s="235"/>
      <c r="J3641" s="230"/>
      <c r="K3641" s="230"/>
      <c r="L3641" s="236"/>
      <c r="M3641" s="237"/>
      <c r="N3641" s="238"/>
      <c r="O3641" s="238"/>
      <c r="P3641" s="238"/>
      <c r="Q3641" s="238"/>
      <c r="R3641" s="238"/>
      <c r="S3641" s="238"/>
      <c r="T3641" s="239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40" t="s">
        <v>268</v>
      </c>
      <c r="AU3641" s="240" t="s">
        <v>93</v>
      </c>
      <c r="AV3641" s="13" t="s">
        <v>93</v>
      </c>
      <c r="AW3641" s="13" t="s">
        <v>34</v>
      </c>
      <c r="AX3641" s="13" t="s">
        <v>74</v>
      </c>
      <c r="AY3641" s="240" t="s">
        <v>224</v>
      </c>
    </row>
    <row r="3642" s="15" customFormat="1">
      <c r="A3642" s="15"/>
      <c r="B3642" s="256"/>
      <c r="C3642" s="257"/>
      <c r="D3642" s="231" t="s">
        <v>268</v>
      </c>
      <c r="E3642" s="258" t="s">
        <v>19</v>
      </c>
      <c r="F3642" s="259" t="s">
        <v>300</v>
      </c>
      <c r="G3642" s="257"/>
      <c r="H3642" s="260">
        <v>218.67599999999999</v>
      </c>
      <c r="I3642" s="261"/>
      <c r="J3642" s="257"/>
      <c r="K3642" s="257"/>
      <c r="L3642" s="262"/>
      <c r="M3642" s="263"/>
      <c r="N3642" s="264"/>
      <c r="O3642" s="264"/>
      <c r="P3642" s="264"/>
      <c r="Q3642" s="264"/>
      <c r="R3642" s="264"/>
      <c r="S3642" s="264"/>
      <c r="T3642" s="26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66" t="s">
        <v>268</v>
      </c>
      <c r="AU3642" s="266" t="s">
        <v>93</v>
      </c>
      <c r="AV3642" s="15" t="s">
        <v>108</v>
      </c>
      <c r="AW3642" s="15" t="s">
        <v>34</v>
      </c>
      <c r="AX3642" s="15" t="s">
        <v>74</v>
      </c>
      <c r="AY3642" s="266" t="s">
        <v>224</v>
      </c>
    </row>
    <row r="3643" s="14" customFormat="1">
      <c r="A3643" s="14"/>
      <c r="B3643" s="246"/>
      <c r="C3643" s="247"/>
      <c r="D3643" s="231" t="s">
        <v>268</v>
      </c>
      <c r="E3643" s="248" t="s">
        <v>19</v>
      </c>
      <c r="F3643" s="249" t="s">
        <v>3607</v>
      </c>
      <c r="G3643" s="247"/>
      <c r="H3643" s="248" t="s">
        <v>19</v>
      </c>
      <c r="I3643" s="250"/>
      <c r="J3643" s="247"/>
      <c r="K3643" s="247"/>
      <c r="L3643" s="251"/>
      <c r="M3643" s="252"/>
      <c r="N3643" s="253"/>
      <c r="O3643" s="253"/>
      <c r="P3643" s="253"/>
      <c r="Q3643" s="253"/>
      <c r="R3643" s="253"/>
      <c r="S3643" s="253"/>
      <c r="T3643" s="25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5" t="s">
        <v>268</v>
      </c>
      <c r="AU3643" s="255" t="s">
        <v>93</v>
      </c>
      <c r="AV3643" s="14" t="s">
        <v>82</v>
      </c>
      <c r="AW3643" s="14" t="s">
        <v>34</v>
      </c>
      <c r="AX3643" s="14" t="s">
        <v>74</v>
      </c>
      <c r="AY3643" s="255" t="s">
        <v>224</v>
      </c>
    </row>
    <row r="3644" s="13" customFormat="1">
      <c r="A3644" s="13"/>
      <c r="B3644" s="229"/>
      <c r="C3644" s="230"/>
      <c r="D3644" s="231" t="s">
        <v>268</v>
      </c>
      <c r="E3644" s="232" t="s">
        <v>19</v>
      </c>
      <c r="F3644" s="233" t="s">
        <v>3608</v>
      </c>
      <c r="G3644" s="230"/>
      <c r="H3644" s="234">
        <v>8.6400000000000006</v>
      </c>
      <c r="I3644" s="235"/>
      <c r="J3644" s="230"/>
      <c r="K3644" s="230"/>
      <c r="L3644" s="236"/>
      <c r="M3644" s="237"/>
      <c r="N3644" s="238"/>
      <c r="O3644" s="238"/>
      <c r="P3644" s="238"/>
      <c r="Q3644" s="238"/>
      <c r="R3644" s="238"/>
      <c r="S3644" s="238"/>
      <c r="T3644" s="239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0" t="s">
        <v>268</v>
      </c>
      <c r="AU3644" s="240" t="s">
        <v>93</v>
      </c>
      <c r="AV3644" s="13" t="s">
        <v>93</v>
      </c>
      <c r="AW3644" s="13" t="s">
        <v>34</v>
      </c>
      <c r="AX3644" s="13" t="s">
        <v>74</v>
      </c>
      <c r="AY3644" s="240" t="s">
        <v>224</v>
      </c>
    </row>
    <row r="3645" s="14" customFormat="1">
      <c r="A3645" s="14"/>
      <c r="B3645" s="246"/>
      <c r="C3645" s="247"/>
      <c r="D3645" s="231" t="s">
        <v>268</v>
      </c>
      <c r="E3645" s="248" t="s">
        <v>19</v>
      </c>
      <c r="F3645" s="249" t="s">
        <v>3609</v>
      </c>
      <c r="G3645" s="247"/>
      <c r="H3645" s="248" t="s">
        <v>19</v>
      </c>
      <c r="I3645" s="250"/>
      <c r="J3645" s="247"/>
      <c r="K3645" s="247"/>
      <c r="L3645" s="251"/>
      <c r="M3645" s="252"/>
      <c r="N3645" s="253"/>
      <c r="O3645" s="253"/>
      <c r="P3645" s="253"/>
      <c r="Q3645" s="253"/>
      <c r="R3645" s="253"/>
      <c r="S3645" s="253"/>
      <c r="T3645" s="25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5" t="s">
        <v>268</v>
      </c>
      <c r="AU3645" s="255" t="s">
        <v>93</v>
      </c>
      <c r="AV3645" s="14" t="s">
        <v>82</v>
      </c>
      <c r="AW3645" s="14" t="s">
        <v>34</v>
      </c>
      <c r="AX3645" s="14" t="s">
        <v>74</v>
      </c>
      <c r="AY3645" s="255" t="s">
        <v>224</v>
      </c>
    </row>
    <row r="3646" s="13" customFormat="1">
      <c r="A3646" s="13"/>
      <c r="B3646" s="229"/>
      <c r="C3646" s="230"/>
      <c r="D3646" s="231" t="s">
        <v>268</v>
      </c>
      <c r="E3646" s="232" t="s">
        <v>19</v>
      </c>
      <c r="F3646" s="233" t="s">
        <v>3610</v>
      </c>
      <c r="G3646" s="230"/>
      <c r="H3646" s="234">
        <v>2.8500000000000001</v>
      </c>
      <c r="I3646" s="235"/>
      <c r="J3646" s="230"/>
      <c r="K3646" s="230"/>
      <c r="L3646" s="236"/>
      <c r="M3646" s="237"/>
      <c r="N3646" s="238"/>
      <c r="O3646" s="238"/>
      <c r="P3646" s="238"/>
      <c r="Q3646" s="238"/>
      <c r="R3646" s="238"/>
      <c r="S3646" s="238"/>
      <c r="T3646" s="239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40" t="s">
        <v>268</v>
      </c>
      <c r="AU3646" s="240" t="s">
        <v>93</v>
      </c>
      <c r="AV3646" s="13" t="s">
        <v>93</v>
      </c>
      <c r="AW3646" s="13" t="s">
        <v>34</v>
      </c>
      <c r="AX3646" s="13" t="s">
        <v>74</v>
      </c>
      <c r="AY3646" s="240" t="s">
        <v>224</v>
      </c>
    </row>
    <row r="3647" s="14" customFormat="1">
      <c r="A3647" s="14"/>
      <c r="B3647" s="246"/>
      <c r="C3647" s="247"/>
      <c r="D3647" s="231" t="s">
        <v>268</v>
      </c>
      <c r="E3647" s="248" t="s">
        <v>19</v>
      </c>
      <c r="F3647" s="249" t="s">
        <v>3611</v>
      </c>
      <c r="G3647" s="247"/>
      <c r="H3647" s="248" t="s">
        <v>19</v>
      </c>
      <c r="I3647" s="250"/>
      <c r="J3647" s="247"/>
      <c r="K3647" s="247"/>
      <c r="L3647" s="251"/>
      <c r="M3647" s="252"/>
      <c r="N3647" s="253"/>
      <c r="O3647" s="253"/>
      <c r="P3647" s="253"/>
      <c r="Q3647" s="253"/>
      <c r="R3647" s="253"/>
      <c r="S3647" s="253"/>
      <c r="T3647" s="25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5" t="s">
        <v>268</v>
      </c>
      <c r="AU3647" s="255" t="s">
        <v>93</v>
      </c>
      <c r="AV3647" s="14" t="s">
        <v>82</v>
      </c>
      <c r="AW3647" s="14" t="s">
        <v>34</v>
      </c>
      <c r="AX3647" s="14" t="s">
        <v>74</v>
      </c>
      <c r="AY3647" s="255" t="s">
        <v>224</v>
      </c>
    </row>
    <row r="3648" s="13" customFormat="1">
      <c r="A3648" s="13"/>
      <c r="B3648" s="229"/>
      <c r="C3648" s="230"/>
      <c r="D3648" s="231" t="s">
        <v>268</v>
      </c>
      <c r="E3648" s="232" t="s">
        <v>19</v>
      </c>
      <c r="F3648" s="233" t="s">
        <v>3612</v>
      </c>
      <c r="G3648" s="230"/>
      <c r="H3648" s="234">
        <v>6.75</v>
      </c>
      <c r="I3648" s="235"/>
      <c r="J3648" s="230"/>
      <c r="K3648" s="230"/>
      <c r="L3648" s="236"/>
      <c r="M3648" s="237"/>
      <c r="N3648" s="238"/>
      <c r="O3648" s="238"/>
      <c r="P3648" s="238"/>
      <c r="Q3648" s="238"/>
      <c r="R3648" s="238"/>
      <c r="S3648" s="238"/>
      <c r="T3648" s="239"/>
      <c r="U3648" s="13"/>
      <c r="V3648" s="13"/>
      <c r="W3648" s="13"/>
      <c r="X3648" s="13"/>
      <c r="Y3648" s="13"/>
      <c r="Z3648" s="13"/>
      <c r="AA3648" s="13"/>
      <c r="AB3648" s="13"/>
      <c r="AC3648" s="13"/>
      <c r="AD3648" s="13"/>
      <c r="AE3648" s="13"/>
      <c r="AT3648" s="240" t="s">
        <v>268</v>
      </c>
      <c r="AU3648" s="240" t="s">
        <v>93</v>
      </c>
      <c r="AV3648" s="13" t="s">
        <v>93</v>
      </c>
      <c r="AW3648" s="13" t="s">
        <v>34</v>
      </c>
      <c r="AX3648" s="13" t="s">
        <v>74</v>
      </c>
      <c r="AY3648" s="240" t="s">
        <v>224</v>
      </c>
    </row>
    <row r="3649" s="14" customFormat="1">
      <c r="A3649" s="14"/>
      <c r="B3649" s="246"/>
      <c r="C3649" s="247"/>
      <c r="D3649" s="231" t="s">
        <v>268</v>
      </c>
      <c r="E3649" s="248" t="s">
        <v>19</v>
      </c>
      <c r="F3649" s="249" t="s">
        <v>3613</v>
      </c>
      <c r="G3649" s="247"/>
      <c r="H3649" s="248" t="s">
        <v>19</v>
      </c>
      <c r="I3649" s="250"/>
      <c r="J3649" s="247"/>
      <c r="K3649" s="247"/>
      <c r="L3649" s="251"/>
      <c r="M3649" s="252"/>
      <c r="N3649" s="253"/>
      <c r="O3649" s="253"/>
      <c r="P3649" s="253"/>
      <c r="Q3649" s="253"/>
      <c r="R3649" s="253"/>
      <c r="S3649" s="253"/>
      <c r="T3649" s="25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5" t="s">
        <v>268</v>
      </c>
      <c r="AU3649" s="255" t="s">
        <v>93</v>
      </c>
      <c r="AV3649" s="14" t="s">
        <v>82</v>
      </c>
      <c r="AW3649" s="14" t="s">
        <v>34</v>
      </c>
      <c r="AX3649" s="14" t="s">
        <v>74</v>
      </c>
      <c r="AY3649" s="255" t="s">
        <v>224</v>
      </c>
    </row>
    <row r="3650" s="13" customFormat="1">
      <c r="A3650" s="13"/>
      <c r="B3650" s="229"/>
      <c r="C3650" s="230"/>
      <c r="D3650" s="231" t="s">
        <v>268</v>
      </c>
      <c r="E3650" s="232" t="s">
        <v>19</v>
      </c>
      <c r="F3650" s="233" t="s">
        <v>3614</v>
      </c>
      <c r="G3650" s="230"/>
      <c r="H3650" s="234">
        <v>8.6400000000000006</v>
      </c>
      <c r="I3650" s="235"/>
      <c r="J3650" s="230"/>
      <c r="K3650" s="230"/>
      <c r="L3650" s="236"/>
      <c r="M3650" s="237"/>
      <c r="N3650" s="238"/>
      <c r="O3650" s="238"/>
      <c r="P3650" s="238"/>
      <c r="Q3650" s="238"/>
      <c r="R3650" s="238"/>
      <c r="S3650" s="238"/>
      <c r="T3650" s="239"/>
      <c r="U3650" s="13"/>
      <c r="V3650" s="13"/>
      <c r="W3650" s="13"/>
      <c r="X3650" s="13"/>
      <c r="Y3650" s="13"/>
      <c r="Z3650" s="13"/>
      <c r="AA3650" s="13"/>
      <c r="AB3650" s="13"/>
      <c r="AC3650" s="13"/>
      <c r="AD3650" s="13"/>
      <c r="AE3650" s="13"/>
      <c r="AT3650" s="240" t="s">
        <v>268</v>
      </c>
      <c r="AU3650" s="240" t="s">
        <v>93</v>
      </c>
      <c r="AV3650" s="13" t="s">
        <v>93</v>
      </c>
      <c r="AW3650" s="13" t="s">
        <v>34</v>
      </c>
      <c r="AX3650" s="13" t="s">
        <v>74</v>
      </c>
      <c r="AY3650" s="240" t="s">
        <v>224</v>
      </c>
    </row>
    <row r="3651" s="15" customFormat="1">
      <c r="A3651" s="15"/>
      <c r="B3651" s="256"/>
      <c r="C3651" s="257"/>
      <c r="D3651" s="231" t="s">
        <v>268</v>
      </c>
      <c r="E3651" s="258" t="s">
        <v>19</v>
      </c>
      <c r="F3651" s="259" t="s">
        <v>300</v>
      </c>
      <c r="G3651" s="257"/>
      <c r="H3651" s="260">
        <v>26.879999999999999</v>
      </c>
      <c r="I3651" s="261"/>
      <c r="J3651" s="257"/>
      <c r="K3651" s="257"/>
      <c r="L3651" s="262"/>
      <c r="M3651" s="263"/>
      <c r="N3651" s="264"/>
      <c r="O3651" s="264"/>
      <c r="P3651" s="264"/>
      <c r="Q3651" s="264"/>
      <c r="R3651" s="264"/>
      <c r="S3651" s="264"/>
      <c r="T3651" s="265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6" t="s">
        <v>268</v>
      </c>
      <c r="AU3651" s="266" t="s">
        <v>93</v>
      </c>
      <c r="AV3651" s="15" t="s">
        <v>108</v>
      </c>
      <c r="AW3651" s="15" t="s">
        <v>34</v>
      </c>
      <c r="AX3651" s="15" t="s">
        <v>74</v>
      </c>
      <c r="AY3651" s="266" t="s">
        <v>224</v>
      </c>
    </row>
    <row r="3652" s="16" customFormat="1">
      <c r="A3652" s="16"/>
      <c r="B3652" s="272"/>
      <c r="C3652" s="273"/>
      <c r="D3652" s="231" t="s">
        <v>268</v>
      </c>
      <c r="E3652" s="274" t="s">
        <v>19</v>
      </c>
      <c r="F3652" s="275" t="s">
        <v>351</v>
      </c>
      <c r="G3652" s="273"/>
      <c r="H3652" s="276">
        <v>245.55600000000001</v>
      </c>
      <c r="I3652" s="277"/>
      <c r="J3652" s="273"/>
      <c r="K3652" s="273"/>
      <c r="L3652" s="278"/>
      <c r="M3652" s="279"/>
      <c r="N3652" s="280"/>
      <c r="O3652" s="280"/>
      <c r="P3652" s="280"/>
      <c r="Q3652" s="280"/>
      <c r="R3652" s="280"/>
      <c r="S3652" s="280"/>
      <c r="T3652" s="281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T3652" s="282" t="s">
        <v>268</v>
      </c>
      <c r="AU3652" s="282" t="s">
        <v>93</v>
      </c>
      <c r="AV3652" s="16" t="s">
        <v>231</v>
      </c>
      <c r="AW3652" s="16" t="s">
        <v>34</v>
      </c>
      <c r="AX3652" s="16" t="s">
        <v>82</v>
      </c>
      <c r="AY3652" s="282" t="s">
        <v>224</v>
      </c>
    </row>
    <row r="3653" s="2" customFormat="1" ht="49.05" customHeight="1">
      <c r="A3653" s="41"/>
      <c r="B3653" s="42"/>
      <c r="C3653" s="216" t="s">
        <v>3615</v>
      </c>
      <c r="D3653" s="216" t="s">
        <v>227</v>
      </c>
      <c r="E3653" s="217" t="s">
        <v>3616</v>
      </c>
      <c r="F3653" s="218" t="s">
        <v>3617</v>
      </c>
      <c r="G3653" s="219" t="s">
        <v>371</v>
      </c>
      <c r="H3653" s="220">
        <v>5.2069999999999999</v>
      </c>
      <c r="I3653" s="221"/>
      <c r="J3653" s="222">
        <f>ROUND(I3653*H3653,2)</f>
        <v>0</v>
      </c>
      <c r="K3653" s="218" t="s">
        <v>312</v>
      </c>
      <c r="L3653" s="47"/>
      <c r="M3653" s="223" t="s">
        <v>19</v>
      </c>
      <c r="N3653" s="224" t="s">
        <v>46</v>
      </c>
      <c r="O3653" s="87"/>
      <c r="P3653" s="225">
        <f>O3653*H3653</f>
        <v>0</v>
      </c>
      <c r="Q3653" s="225">
        <v>0</v>
      </c>
      <c r="R3653" s="225">
        <f>Q3653*H3653</f>
        <v>0</v>
      </c>
      <c r="S3653" s="225">
        <v>0</v>
      </c>
      <c r="T3653" s="226">
        <f>S3653*H3653</f>
        <v>0</v>
      </c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R3653" s="227" t="s">
        <v>544</v>
      </c>
      <c r="AT3653" s="227" t="s">
        <v>227</v>
      </c>
      <c r="AU3653" s="227" t="s">
        <v>93</v>
      </c>
      <c r="AY3653" s="20" t="s">
        <v>224</v>
      </c>
      <c r="BE3653" s="228">
        <f>IF(N3653="základní",J3653,0)</f>
        <v>0</v>
      </c>
      <c r="BF3653" s="228">
        <f>IF(N3653="snížená",J3653,0)</f>
        <v>0</v>
      </c>
      <c r="BG3653" s="228">
        <f>IF(N3653="zákl. přenesená",J3653,0)</f>
        <v>0</v>
      </c>
      <c r="BH3653" s="228">
        <f>IF(N3653="sníž. přenesená",J3653,0)</f>
        <v>0</v>
      </c>
      <c r="BI3653" s="228">
        <f>IF(N3653="nulová",J3653,0)</f>
        <v>0</v>
      </c>
      <c r="BJ3653" s="20" t="s">
        <v>93</v>
      </c>
      <c r="BK3653" s="228">
        <f>ROUND(I3653*H3653,2)</f>
        <v>0</v>
      </c>
      <c r="BL3653" s="20" t="s">
        <v>544</v>
      </c>
      <c r="BM3653" s="227" t="s">
        <v>3618</v>
      </c>
    </row>
    <row r="3654" s="2" customFormat="1">
      <c r="A3654" s="41"/>
      <c r="B3654" s="42"/>
      <c r="C3654" s="43"/>
      <c r="D3654" s="267" t="s">
        <v>314</v>
      </c>
      <c r="E3654" s="43"/>
      <c r="F3654" s="268" t="s">
        <v>3619</v>
      </c>
      <c r="G3654" s="43"/>
      <c r="H3654" s="43"/>
      <c r="I3654" s="269"/>
      <c r="J3654" s="43"/>
      <c r="K3654" s="43"/>
      <c r="L3654" s="47"/>
      <c r="M3654" s="270"/>
      <c r="N3654" s="271"/>
      <c r="O3654" s="87"/>
      <c r="P3654" s="87"/>
      <c r="Q3654" s="87"/>
      <c r="R3654" s="87"/>
      <c r="S3654" s="87"/>
      <c r="T3654" s="88"/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T3654" s="20" t="s">
        <v>314</v>
      </c>
      <c r="AU3654" s="20" t="s">
        <v>93</v>
      </c>
    </row>
    <row r="3655" s="12" customFormat="1" ht="22.8" customHeight="1">
      <c r="A3655" s="12"/>
      <c r="B3655" s="200"/>
      <c r="C3655" s="201"/>
      <c r="D3655" s="202" t="s">
        <v>73</v>
      </c>
      <c r="E3655" s="214" t="s">
        <v>3620</v>
      </c>
      <c r="F3655" s="214" t="s">
        <v>3621</v>
      </c>
      <c r="G3655" s="201"/>
      <c r="H3655" s="201"/>
      <c r="I3655" s="204"/>
      <c r="J3655" s="215">
        <f>BK3655</f>
        <v>0</v>
      </c>
      <c r="K3655" s="201"/>
      <c r="L3655" s="206"/>
      <c r="M3655" s="207"/>
      <c r="N3655" s="208"/>
      <c r="O3655" s="208"/>
      <c r="P3655" s="209">
        <f>SUM(P3656:P3722)</f>
        <v>0</v>
      </c>
      <c r="Q3655" s="208"/>
      <c r="R3655" s="209">
        <f>SUM(R3656:R3722)</f>
        <v>0</v>
      </c>
      <c r="S3655" s="208"/>
      <c r="T3655" s="210">
        <f>SUM(T3656:T3722)</f>
        <v>0</v>
      </c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R3655" s="211" t="s">
        <v>93</v>
      </c>
      <c r="AT3655" s="212" t="s">
        <v>73</v>
      </c>
      <c r="AU3655" s="212" t="s">
        <v>82</v>
      </c>
      <c r="AY3655" s="211" t="s">
        <v>224</v>
      </c>
      <c r="BK3655" s="213">
        <f>SUM(BK3656:BK3722)</f>
        <v>0</v>
      </c>
    </row>
    <row r="3656" s="2" customFormat="1" ht="37.8" customHeight="1">
      <c r="A3656" s="41"/>
      <c r="B3656" s="42"/>
      <c r="C3656" s="216" t="s">
        <v>3622</v>
      </c>
      <c r="D3656" s="216" t="s">
        <v>227</v>
      </c>
      <c r="E3656" s="217" t="s">
        <v>3623</v>
      </c>
      <c r="F3656" s="218" t="s">
        <v>3624</v>
      </c>
      <c r="G3656" s="219" t="s">
        <v>595</v>
      </c>
      <c r="H3656" s="220">
        <v>1</v>
      </c>
      <c r="I3656" s="221"/>
      <c r="J3656" s="222">
        <f>ROUND(I3656*H3656,2)</f>
        <v>0</v>
      </c>
      <c r="K3656" s="218" t="s">
        <v>19</v>
      </c>
      <c r="L3656" s="47"/>
      <c r="M3656" s="223" t="s">
        <v>19</v>
      </c>
      <c r="N3656" s="224" t="s">
        <v>46</v>
      </c>
      <c r="O3656" s="87"/>
      <c r="P3656" s="225">
        <f>O3656*H3656</f>
        <v>0</v>
      </c>
      <c r="Q3656" s="225">
        <v>0</v>
      </c>
      <c r="R3656" s="225">
        <f>Q3656*H3656</f>
        <v>0</v>
      </c>
      <c r="S3656" s="225">
        <v>0</v>
      </c>
      <c r="T3656" s="226">
        <f>S3656*H3656</f>
        <v>0</v>
      </c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R3656" s="227" t="s">
        <v>544</v>
      </c>
      <c r="AT3656" s="227" t="s">
        <v>227</v>
      </c>
      <c r="AU3656" s="227" t="s">
        <v>93</v>
      </c>
      <c r="AY3656" s="20" t="s">
        <v>224</v>
      </c>
      <c r="BE3656" s="228">
        <f>IF(N3656="základní",J3656,0)</f>
        <v>0</v>
      </c>
      <c r="BF3656" s="228">
        <f>IF(N3656="snížená",J3656,0)</f>
        <v>0</v>
      </c>
      <c r="BG3656" s="228">
        <f>IF(N3656="zákl. přenesená",J3656,0)</f>
        <v>0</v>
      </c>
      <c r="BH3656" s="228">
        <f>IF(N3656="sníž. přenesená",J3656,0)</f>
        <v>0</v>
      </c>
      <c r="BI3656" s="228">
        <f>IF(N3656="nulová",J3656,0)</f>
        <v>0</v>
      </c>
      <c r="BJ3656" s="20" t="s">
        <v>93</v>
      </c>
      <c r="BK3656" s="228">
        <f>ROUND(I3656*H3656,2)</f>
        <v>0</v>
      </c>
      <c r="BL3656" s="20" t="s">
        <v>544</v>
      </c>
      <c r="BM3656" s="227" t="s">
        <v>3625</v>
      </c>
    </row>
    <row r="3657" s="2" customFormat="1" ht="37.8" customHeight="1">
      <c r="A3657" s="41"/>
      <c r="B3657" s="42"/>
      <c r="C3657" s="216" t="s">
        <v>3626</v>
      </c>
      <c r="D3657" s="216" t="s">
        <v>227</v>
      </c>
      <c r="E3657" s="217" t="s">
        <v>3627</v>
      </c>
      <c r="F3657" s="218" t="s">
        <v>3628</v>
      </c>
      <c r="G3657" s="219" t="s">
        <v>595</v>
      </c>
      <c r="H3657" s="220">
        <v>2</v>
      </c>
      <c r="I3657" s="221"/>
      <c r="J3657" s="222">
        <f>ROUND(I3657*H3657,2)</f>
        <v>0</v>
      </c>
      <c r="K3657" s="218" t="s">
        <v>19</v>
      </c>
      <c r="L3657" s="47"/>
      <c r="M3657" s="223" t="s">
        <v>19</v>
      </c>
      <c r="N3657" s="224" t="s">
        <v>46</v>
      </c>
      <c r="O3657" s="87"/>
      <c r="P3657" s="225">
        <f>O3657*H3657</f>
        <v>0</v>
      </c>
      <c r="Q3657" s="225">
        <v>0</v>
      </c>
      <c r="R3657" s="225">
        <f>Q3657*H3657</f>
        <v>0</v>
      </c>
      <c r="S3657" s="225">
        <v>0</v>
      </c>
      <c r="T3657" s="226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27" t="s">
        <v>544</v>
      </c>
      <c r="AT3657" s="227" t="s">
        <v>227</v>
      </c>
      <c r="AU3657" s="227" t="s">
        <v>93</v>
      </c>
      <c r="AY3657" s="20" t="s">
        <v>224</v>
      </c>
      <c r="BE3657" s="228">
        <f>IF(N3657="základní",J3657,0)</f>
        <v>0</v>
      </c>
      <c r="BF3657" s="228">
        <f>IF(N3657="snížená",J3657,0)</f>
        <v>0</v>
      </c>
      <c r="BG3657" s="228">
        <f>IF(N3657="zákl. přenesená",J3657,0)</f>
        <v>0</v>
      </c>
      <c r="BH3657" s="228">
        <f>IF(N3657="sníž. přenesená",J3657,0)</f>
        <v>0</v>
      </c>
      <c r="BI3657" s="228">
        <f>IF(N3657="nulová",J3657,0)</f>
        <v>0</v>
      </c>
      <c r="BJ3657" s="20" t="s">
        <v>93</v>
      </c>
      <c r="BK3657" s="228">
        <f>ROUND(I3657*H3657,2)</f>
        <v>0</v>
      </c>
      <c r="BL3657" s="20" t="s">
        <v>544</v>
      </c>
      <c r="BM3657" s="227" t="s">
        <v>3629</v>
      </c>
    </row>
    <row r="3658" s="2" customFormat="1" ht="37.8" customHeight="1">
      <c r="A3658" s="41"/>
      <c r="B3658" s="42"/>
      <c r="C3658" s="216" t="s">
        <v>3630</v>
      </c>
      <c r="D3658" s="216" t="s">
        <v>227</v>
      </c>
      <c r="E3658" s="217" t="s">
        <v>3631</v>
      </c>
      <c r="F3658" s="218" t="s">
        <v>3632</v>
      </c>
      <c r="G3658" s="219" t="s">
        <v>595</v>
      </c>
      <c r="H3658" s="220">
        <v>1</v>
      </c>
      <c r="I3658" s="221"/>
      <c r="J3658" s="222">
        <f>ROUND(I3658*H3658,2)</f>
        <v>0</v>
      </c>
      <c r="K3658" s="218" t="s">
        <v>19</v>
      </c>
      <c r="L3658" s="47"/>
      <c r="M3658" s="223" t="s">
        <v>19</v>
      </c>
      <c r="N3658" s="224" t="s">
        <v>46</v>
      </c>
      <c r="O3658" s="87"/>
      <c r="P3658" s="225">
        <f>O3658*H3658</f>
        <v>0</v>
      </c>
      <c r="Q3658" s="225">
        <v>0</v>
      </c>
      <c r="R3658" s="225">
        <f>Q3658*H3658</f>
        <v>0</v>
      </c>
      <c r="S3658" s="225">
        <v>0</v>
      </c>
      <c r="T3658" s="226">
        <f>S3658*H3658</f>
        <v>0</v>
      </c>
      <c r="U3658" s="41"/>
      <c r="V3658" s="41"/>
      <c r="W3658" s="41"/>
      <c r="X3658" s="41"/>
      <c r="Y3658" s="41"/>
      <c r="Z3658" s="41"/>
      <c r="AA3658" s="41"/>
      <c r="AB3658" s="41"/>
      <c r="AC3658" s="41"/>
      <c r="AD3658" s="41"/>
      <c r="AE3658" s="41"/>
      <c r="AR3658" s="227" t="s">
        <v>544</v>
      </c>
      <c r="AT3658" s="227" t="s">
        <v>227</v>
      </c>
      <c r="AU3658" s="227" t="s">
        <v>93</v>
      </c>
      <c r="AY3658" s="20" t="s">
        <v>224</v>
      </c>
      <c r="BE3658" s="228">
        <f>IF(N3658="základní",J3658,0)</f>
        <v>0</v>
      </c>
      <c r="BF3658" s="228">
        <f>IF(N3658="snížená",J3658,0)</f>
        <v>0</v>
      </c>
      <c r="BG3658" s="228">
        <f>IF(N3658="zákl. přenesená",J3658,0)</f>
        <v>0</v>
      </c>
      <c r="BH3658" s="228">
        <f>IF(N3658="sníž. přenesená",J3658,0)</f>
        <v>0</v>
      </c>
      <c r="BI3658" s="228">
        <f>IF(N3658="nulová",J3658,0)</f>
        <v>0</v>
      </c>
      <c r="BJ3658" s="20" t="s">
        <v>93</v>
      </c>
      <c r="BK3658" s="228">
        <f>ROUND(I3658*H3658,2)</f>
        <v>0</v>
      </c>
      <c r="BL3658" s="20" t="s">
        <v>544</v>
      </c>
      <c r="BM3658" s="227" t="s">
        <v>3633</v>
      </c>
    </row>
    <row r="3659" s="2" customFormat="1" ht="37.8" customHeight="1">
      <c r="A3659" s="41"/>
      <c r="B3659" s="42"/>
      <c r="C3659" s="216" t="s">
        <v>3634</v>
      </c>
      <c r="D3659" s="216" t="s">
        <v>227</v>
      </c>
      <c r="E3659" s="217" t="s">
        <v>3635</v>
      </c>
      <c r="F3659" s="218" t="s">
        <v>3636</v>
      </c>
      <c r="G3659" s="219" t="s">
        <v>595</v>
      </c>
      <c r="H3659" s="220">
        <v>1</v>
      </c>
      <c r="I3659" s="221"/>
      <c r="J3659" s="222">
        <f>ROUND(I3659*H3659,2)</f>
        <v>0</v>
      </c>
      <c r="K3659" s="218" t="s">
        <v>19</v>
      </c>
      <c r="L3659" s="47"/>
      <c r="M3659" s="223" t="s">
        <v>19</v>
      </c>
      <c r="N3659" s="224" t="s">
        <v>46</v>
      </c>
      <c r="O3659" s="87"/>
      <c r="P3659" s="225">
        <f>O3659*H3659</f>
        <v>0</v>
      </c>
      <c r="Q3659" s="225">
        <v>0</v>
      </c>
      <c r="R3659" s="225">
        <f>Q3659*H3659</f>
        <v>0</v>
      </c>
      <c r="S3659" s="225">
        <v>0</v>
      </c>
      <c r="T3659" s="226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7" t="s">
        <v>544</v>
      </c>
      <c r="AT3659" s="227" t="s">
        <v>227</v>
      </c>
      <c r="AU3659" s="227" t="s">
        <v>93</v>
      </c>
      <c r="AY3659" s="20" t="s">
        <v>224</v>
      </c>
      <c r="BE3659" s="228">
        <f>IF(N3659="základní",J3659,0)</f>
        <v>0</v>
      </c>
      <c r="BF3659" s="228">
        <f>IF(N3659="snížená",J3659,0)</f>
        <v>0</v>
      </c>
      <c r="BG3659" s="228">
        <f>IF(N3659="zákl. přenesená",J3659,0)</f>
        <v>0</v>
      </c>
      <c r="BH3659" s="228">
        <f>IF(N3659="sníž. přenesená",J3659,0)</f>
        <v>0</v>
      </c>
      <c r="BI3659" s="228">
        <f>IF(N3659="nulová",J3659,0)</f>
        <v>0</v>
      </c>
      <c r="BJ3659" s="20" t="s">
        <v>93</v>
      </c>
      <c r="BK3659" s="228">
        <f>ROUND(I3659*H3659,2)</f>
        <v>0</v>
      </c>
      <c r="BL3659" s="20" t="s">
        <v>544</v>
      </c>
      <c r="BM3659" s="227" t="s">
        <v>3637</v>
      </c>
    </row>
    <row r="3660" s="2" customFormat="1" ht="37.8" customHeight="1">
      <c r="A3660" s="41"/>
      <c r="B3660" s="42"/>
      <c r="C3660" s="216" t="s">
        <v>3638</v>
      </c>
      <c r="D3660" s="216" t="s">
        <v>227</v>
      </c>
      <c r="E3660" s="217" t="s">
        <v>3639</v>
      </c>
      <c r="F3660" s="218" t="s">
        <v>3640</v>
      </c>
      <c r="G3660" s="219" t="s">
        <v>595</v>
      </c>
      <c r="H3660" s="220">
        <v>2</v>
      </c>
      <c r="I3660" s="221"/>
      <c r="J3660" s="222">
        <f>ROUND(I3660*H3660,2)</f>
        <v>0</v>
      </c>
      <c r="K3660" s="218" t="s">
        <v>19</v>
      </c>
      <c r="L3660" s="47"/>
      <c r="M3660" s="223" t="s">
        <v>19</v>
      </c>
      <c r="N3660" s="224" t="s">
        <v>46</v>
      </c>
      <c r="O3660" s="87"/>
      <c r="P3660" s="225">
        <f>O3660*H3660</f>
        <v>0</v>
      </c>
      <c r="Q3660" s="225">
        <v>0</v>
      </c>
      <c r="R3660" s="225">
        <f>Q3660*H3660</f>
        <v>0</v>
      </c>
      <c r="S3660" s="225">
        <v>0</v>
      </c>
      <c r="T3660" s="226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27" t="s">
        <v>544</v>
      </c>
      <c r="AT3660" s="227" t="s">
        <v>227</v>
      </c>
      <c r="AU3660" s="227" t="s">
        <v>93</v>
      </c>
      <c r="AY3660" s="20" t="s">
        <v>224</v>
      </c>
      <c r="BE3660" s="228">
        <f>IF(N3660="základní",J3660,0)</f>
        <v>0</v>
      </c>
      <c r="BF3660" s="228">
        <f>IF(N3660="snížená",J3660,0)</f>
        <v>0</v>
      </c>
      <c r="BG3660" s="228">
        <f>IF(N3660="zákl. přenesená",J3660,0)</f>
        <v>0</v>
      </c>
      <c r="BH3660" s="228">
        <f>IF(N3660="sníž. přenesená",J3660,0)</f>
        <v>0</v>
      </c>
      <c r="BI3660" s="228">
        <f>IF(N3660="nulová",J3660,0)</f>
        <v>0</v>
      </c>
      <c r="BJ3660" s="20" t="s">
        <v>93</v>
      </c>
      <c r="BK3660" s="228">
        <f>ROUND(I3660*H3660,2)</f>
        <v>0</v>
      </c>
      <c r="BL3660" s="20" t="s">
        <v>544</v>
      </c>
      <c r="BM3660" s="227" t="s">
        <v>3641</v>
      </c>
    </row>
    <row r="3661" s="2" customFormat="1" ht="37.8" customHeight="1">
      <c r="A3661" s="41"/>
      <c r="B3661" s="42"/>
      <c r="C3661" s="216" t="s">
        <v>3642</v>
      </c>
      <c r="D3661" s="216" t="s">
        <v>227</v>
      </c>
      <c r="E3661" s="217" t="s">
        <v>3643</v>
      </c>
      <c r="F3661" s="218" t="s">
        <v>3644</v>
      </c>
      <c r="G3661" s="219" t="s">
        <v>595</v>
      </c>
      <c r="H3661" s="220">
        <v>2</v>
      </c>
      <c r="I3661" s="221"/>
      <c r="J3661" s="222">
        <f>ROUND(I3661*H3661,2)</f>
        <v>0</v>
      </c>
      <c r="K3661" s="218" t="s">
        <v>19</v>
      </c>
      <c r="L3661" s="47"/>
      <c r="M3661" s="223" t="s">
        <v>19</v>
      </c>
      <c r="N3661" s="224" t="s">
        <v>46</v>
      </c>
      <c r="O3661" s="87"/>
      <c r="P3661" s="225">
        <f>O3661*H3661</f>
        <v>0</v>
      </c>
      <c r="Q3661" s="225">
        <v>0</v>
      </c>
      <c r="R3661" s="225">
        <f>Q3661*H3661</f>
        <v>0</v>
      </c>
      <c r="S3661" s="225">
        <v>0</v>
      </c>
      <c r="T3661" s="226">
        <f>S3661*H3661</f>
        <v>0</v>
      </c>
      <c r="U3661" s="41"/>
      <c r="V3661" s="41"/>
      <c r="W3661" s="41"/>
      <c r="X3661" s="41"/>
      <c r="Y3661" s="41"/>
      <c r="Z3661" s="41"/>
      <c r="AA3661" s="41"/>
      <c r="AB3661" s="41"/>
      <c r="AC3661" s="41"/>
      <c r="AD3661" s="41"/>
      <c r="AE3661" s="41"/>
      <c r="AR3661" s="227" t="s">
        <v>544</v>
      </c>
      <c r="AT3661" s="227" t="s">
        <v>227</v>
      </c>
      <c r="AU3661" s="227" t="s">
        <v>93</v>
      </c>
      <c r="AY3661" s="20" t="s">
        <v>224</v>
      </c>
      <c r="BE3661" s="228">
        <f>IF(N3661="základní",J3661,0)</f>
        <v>0</v>
      </c>
      <c r="BF3661" s="228">
        <f>IF(N3661="snížená",J3661,0)</f>
        <v>0</v>
      </c>
      <c r="BG3661" s="228">
        <f>IF(N3661="zákl. přenesená",J3661,0)</f>
        <v>0</v>
      </c>
      <c r="BH3661" s="228">
        <f>IF(N3661="sníž. přenesená",J3661,0)</f>
        <v>0</v>
      </c>
      <c r="BI3661" s="228">
        <f>IF(N3661="nulová",J3661,0)</f>
        <v>0</v>
      </c>
      <c r="BJ3661" s="20" t="s">
        <v>93</v>
      </c>
      <c r="BK3661" s="228">
        <f>ROUND(I3661*H3661,2)</f>
        <v>0</v>
      </c>
      <c r="BL3661" s="20" t="s">
        <v>544</v>
      </c>
      <c r="BM3661" s="227" t="s">
        <v>3645</v>
      </c>
    </row>
    <row r="3662" s="2" customFormat="1" ht="37.8" customHeight="1">
      <c r="A3662" s="41"/>
      <c r="B3662" s="42"/>
      <c r="C3662" s="216" t="s">
        <v>3646</v>
      </c>
      <c r="D3662" s="216" t="s">
        <v>227</v>
      </c>
      <c r="E3662" s="217" t="s">
        <v>3647</v>
      </c>
      <c r="F3662" s="218" t="s">
        <v>3648</v>
      </c>
      <c r="G3662" s="219" t="s">
        <v>595</v>
      </c>
      <c r="H3662" s="220">
        <v>1</v>
      </c>
      <c r="I3662" s="221"/>
      <c r="J3662" s="222">
        <f>ROUND(I3662*H3662,2)</f>
        <v>0</v>
      </c>
      <c r="K3662" s="218" t="s">
        <v>19</v>
      </c>
      <c r="L3662" s="47"/>
      <c r="M3662" s="223" t="s">
        <v>19</v>
      </c>
      <c r="N3662" s="224" t="s">
        <v>46</v>
      </c>
      <c r="O3662" s="87"/>
      <c r="P3662" s="225">
        <f>O3662*H3662</f>
        <v>0</v>
      </c>
      <c r="Q3662" s="225">
        <v>0</v>
      </c>
      <c r="R3662" s="225">
        <f>Q3662*H3662</f>
        <v>0</v>
      </c>
      <c r="S3662" s="225">
        <v>0</v>
      </c>
      <c r="T3662" s="226">
        <f>S3662*H3662</f>
        <v>0</v>
      </c>
      <c r="U3662" s="41"/>
      <c r="V3662" s="41"/>
      <c r="W3662" s="41"/>
      <c r="X3662" s="41"/>
      <c r="Y3662" s="41"/>
      <c r="Z3662" s="41"/>
      <c r="AA3662" s="41"/>
      <c r="AB3662" s="41"/>
      <c r="AC3662" s="41"/>
      <c r="AD3662" s="41"/>
      <c r="AE3662" s="41"/>
      <c r="AR3662" s="227" t="s">
        <v>544</v>
      </c>
      <c r="AT3662" s="227" t="s">
        <v>227</v>
      </c>
      <c r="AU3662" s="227" t="s">
        <v>93</v>
      </c>
      <c r="AY3662" s="20" t="s">
        <v>224</v>
      </c>
      <c r="BE3662" s="228">
        <f>IF(N3662="základní",J3662,0)</f>
        <v>0</v>
      </c>
      <c r="BF3662" s="228">
        <f>IF(N3662="snížená",J3662,0)</f>
        <v>0</v>
      </c>
      <c r="BG3662" s="228">
        <f>IF(N3662="zákl. přenesená",J3662,0)</f>
        <v>0</v>
      </c>
      <c r="BH3662" s="228">
        <f>IF(N3662="sníž. přenesená",J3662,0)</f>
        <v>0</v>
      </c>
      <c r="BI3662" s="228">
        <f>IF(N3662="nulová",J3662,0)</f>
        <v>0</v>
      </c>
      <c r="BJ3662" s="20" t="s">
        <v>93</v>
      </c>
      <c r="BK3662" s="228">
        <f>ROUND(I3662*H3662,2)</f>
        <v>0</v>
      </c>
      <c r="BL3662" s="20" t="s">
        <v>544</v>
      </c>
      <c r="BM3662" s="227" t="s">
        <v>3649</v>
      </c>
    </row>
    <row r="3663" s="2" customFormat="1" ht="37.8" customHeight="1">
      <c r="A3663" s="41"/>
      <c r="B3663" s="42"/>
      <c r="C3663" s="216" t="s">
        <v>3650</v>
      </c>
      <c r="D3663" s="216" t="s">
        <v>227</v>
      </c>
      <c r="E3663" s="217" t="s">
        <v>3651</v>
      </c>
      <c r="F3663" s="218" t="s">
        <v>3652</v>
      </c>
      <c r="G3663" s="219" t="s">
        <v>595</v>
      </c>
      <c r="H3663" s="220">
        <v>4</v>
      </c>
      <c r="I3663" s="221"/>
      <c r="J3663" s="222">
        <f>ROUND(I3663*H3663,2)</f>
        <v>0</v>
      </c>
      <c r="K3663" s="218" t="s">
        <v>19</v>
      </c>
      <c r="L3663" s="47"/>
      <c r="M3663" s="223" t="s">
        <v>19</v>
      </c>
      <c r="N3663" s="224" t="s">
        <v>46</v>
      </c>
      <c r="O3663" s="87"/>
      <c r="P3663" s="225">
        <f>O3663*H3663</f>
        <v>0</v>
      </c>
      <c r="Q3663" s="225">
        <v>0</v>
      </c>
      <c r="R3663" s="225">
        <f>Q3663*H3663</f>
        <v>0</v>
      </c>
      <c r="S3663" s="225">
        <v>0</v>
      </c>
      <c r="T3663" s="226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7" t="s">
        <v>544</v>
      </c>
      <c r="AT3663" s="227" t="s">
        <v>227</v>
      </c>
      <c r="AU3663" s="227" t="s">
        <v>93</v>
      </c>
      <c r="AY3663" s="20" t="s">
        <v>224</v>
      </c>
      <c r="BE3663" s="228">
        <f>IF(N3663="základní",J3663,0)</f>
        <v>0</v>
      </c>
      <c r="BF3663" s="228">
        <f>IF(N3663="snížená",J3663,0)</f>
        <v>0</v>
      </c>
      <c r="BG3663" s="228">
        <f>IF(N3663="zákl. přenesená",J3663,0)</f>
        <v>0</v>
      </c>
      <c r="BH3663" s="228">
        <f>IF(N3663="sníž. přenesená",J3663,0)</f>
        <v>0</v>
      </c>
      <c r="BI3663" s="228">
        <f>IF(N3663="nulová",J3663,0)</f>
        <v>0</v>
      </c>
      <c r="BJ3663" s="20" t="s">
        <v>93</v>
      </c>
      <c r="BK3663" s="228">
        <f>ROUND(I3663*H3663,2)</f>
        <v>0</v>
      </c>
      <c r="BL3663" s="20" t="s">
        <v>544</v>
      </c>
      <c r="BM3663" s="227" t="s">
        <v>3653</v>
      </c>
    </row>
    <row r="3664" s="2" customFormat="1" ht="37.8" customHeight="1">
      <c r="A3664" s="41"/>
      <c r="B3664" s="42"/>
      <c r="C3664" s="216" t="s">
        <v>3654</v>
      </c>
      <c r="D3664" s="216" t="s">
        <v>227</v>
      </c>
      <c r="E3664" s="217" t="s">
        <v>3655</v>
      </c>
      <c r="F3664" s="218" t="s">
        <v>3656</v>
      </c>
      <c r="G3664" s="219" t="s">
        <v>595</v>
      </c>
      <c r="H3664" s="220">
        <v>2</v>
      </c>
      <c r="I3664" s="221"/>
      <c r="J3664" s="222">
        <f>ROUND(I3664*H3664,2)</f>
        <v>0</v>
      </c>
      <c r="K3664" s="218" t="s">
        <v>19</v>
      </c>
      <c r="L3664" s="47"/>
      <c r="M3664" s="223" t="s">
        <v>19</v>
      </c>
      <c r="N3664" s="224" t="s">
        <v>46</v>
      </c>
      <c r="O3664" s="87"/>
      <c r="P3664" s="225">
        <f>O3664*H3664</f>
        <v>0</v>
      </c>
      <c r="Q3664" s="225">
        <v>0</v>
      </c>
      <c r="R3664" s="225">
        <f>Q3664*H3664</f>
        <v>0</v>
      </c>
      <c r="S3664" s="225">
        <v>0</v>
      </c>
      <c r="T3664" s="226">
        <f>S3664*H3664</f>
        <v>0</v>
      </c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R3664" s="227" t="s">
        <v>544</v>
      </c>
      <c r="AT3664" s="227" t="s">
        <v>227</v>
      </c>
      <c r="AU3664" s="227" t="s">
        <v>93</v>
      </c>
      <c r="AY3664" s="20" t="s">
        <v>224</v>
      </c>
      <c r="BE3664" s="228">
        <f>IF(N3664="základní",J3664,0)</f>
        <v>0</v>
      </c>
      <c r="BF3664" s="228">
        <f>IF(N3664="snížená",J3664,0)</f>
        <v>0</v>
      </c>
      <c r="BG3664" s="228">
        <f>IF(N3664="zákl. přenesená",J3664,0)</f>
        <v>0</v>
      </c>
      <c r="BH3664" s="228">
        <f>IF(N3664="sníž. přenesená",J3664,0)</f>
        <v>0</v>
      </c>
      <c r="BI3664" s="228">
        <f>IF(N3664="nulová",J3664,0)</f>
        <v>0</v>
      </c>
      <c r="BJ3664" s="20" t="s">
        <v>93</v>
      </c>
      <c r="BK3664" s="228">
        <f>ROUND(I3664*H3664,2)</f>
        <v>0</v>
      </c>
      <c r="BL3664" s="20" t="s">
        <v>544</v>
      </c>
      <c r="BM3664" s="227" t="s">
        <v>3657</v>
      </c>
    </row>
    <row r="3665" s="2" customFormat="1" ht="37.8" customHeight="1">
      <c r="A3665" s="41"/>
      <c r="B3665" s="42"/>
      <c r="C3665" s="216" t="s">
        <v>3658</v>
      </c>
      <c r="D3665" s="216" t="s">
        <v>227</v>
      </c>
      <c r="E3665" s="217" t="s">
        <v>3659</v>
      </c>
      <c r="F3665" s="218" t="s">
        <v>3660</v>
      </c>
      <c r="G3665" s="219" t="s">
        <v>595</v>
      </c>
      <c r="H3665" s="220">
        <v>1</v>
      </c>
      <c r="I3665" s="221"/>
      <c r="J3665" s="222">
        <f>ROUND(I3665*H3665,2)</f>
        <v>0</v>
      </c>
      <c r="K3665" s="218" t="s">
        <v>19</v>
      </c>
      <c r="L3665" s="47"/>
      <c r="M3665" s="223" t="s">
        <v>19</v>
      </c>
      <c r="N3665" s="224" t="s">
        <v>46</v>
      </c>
      <c r="O3665" s="87"/>
      <c r="P3665" s="225">
        <f>O3665*H3665</f>
        <v>0</v>
      </c>
      <c r="Q3665" s="225">
        <v>0</v>
      </c>
      <c r="R3665" s="225">
        <f>Q3665*H3665</f>
        <v>0</v>
      </c>
      <c r="S3665" s="225">
        <v>0</v>
      </c>
      <c r="T3665" s="226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7" t="s">
        <v>544</v>
      </c>
      <c r="AT3665" s="227" t="s">
        <v>227</v>
      </c>
      <c r="AU3665" s="227" t="s">
        <v>93</v>
      </c>
      <c r="AY3665" s="20" t="s">
        <v>224</v>
      </c>
      <c r="BE3665" s="228">
        <f>IF(N3665="základní",J3665,0)</f>
        <v>0</v>
      </c>
      <c r="BF3665" s="228">
        <f>IF(N3665="snížená",J3665,0)</f>
        <v>0</v>
      </c>
      <c r="BG3665" s="228">
        <f>IF(N3665="zákl. přenesená",J3665,0)</f>
        <v>0</v>
      </c>
      <c r="BH3665" s="228">
        <f>IF(N3665="sníž. přenesená",J3665,0)</f>
        <v>0</v>
      </c>
      <c r="BI3665" s="228">
        <f>IF(N3665="nulová",J3665,0)</f>
        <v>0</v>
      </c>
      <c r="BJ3665" s="20" t="s">
        <v>93</v>
      </c>
      <c r="BK3665" s="228">
        <f>ROUND(I3665*H3665,2)</f>
        <v>0</v>
      </c>
      <c r="BL3665" s="20" t="s">
        <v>544</v>
      </c>
      <c r="BM3665" s="227" t="s">
        <v>3661</v>
      </c>
    </row>
    <row r="3666" s="2" customFormat="1" ht="37.8" customHeight="1">
      <c r="A3666" s="41"/>
      <c r="B3666" s="42"/>
      <c r="C3666" s="216" t="s">
        <v>3662</v>
      </c>
      <c r="D3666" s="216" t="s">
        <v>227</v>
      </c>
      <c r="E3666" s="217" t="s">
        <v>3663</v>
      </c>
      <c r="F3666" s="218" t="s">
        <v>3664</v>
      </c>
      <c r="G3666" s="219" t="s">
        <v>595</v>
      </c>
      <c r="H3666" s="220">
        <v>4</v>
      </c>
      <c r="I3666" s="221"/>
      <c r="J3666" s="222">
        <f>ROUND(I3666*H3666,2)</f>
        <v>0</v>
      </c>
      <c r="K3666" s="218" t="s">
        <v>19</v>
      </c>
      <c r="L3666" s="47"/>
      <c r="M3666" s="223" t="s">
        <v>19</v>
      </c>
      <c r="N3666" s="224" t="s">
        <v>46</v>
      </c>
      <c r="O3666" s="87"/>
      <c r="P3666" s="225">
        <f>O3666*H3666</f>
        <v>0</v>
      </c>
      <c r="Q3666" s="225">
        <v>0</v>
      </c>
      <c r="R3666" s="225">
        <f>Q3666*H3666</f>
        <v>0</v>
      </c>
      <c r="S3666" s="225">
        <v>0</v>
      </c>
      <c r="T3666" s="226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27" t="s">
        <v>544</v>
      </c>
      <c r="AT3666" s="227" t="s">
        <v>227</v>
      </c>
      <c r="AU3666" s="227" t="s">
        <v>93</v>
      </c>
      <c r="AY3666" s="20" t="s">
        <v>224</v>
      </c>
      <c r="BE3666" s="228">
        <f>IF(N3666="základní",J3666,0)</f>
        <v>0</v>
      </c>
      <c r="BF3666" s="228">
        <f>IF(N3666="snížená",J3666,0)</f>
        <v>0</v>
      </c>
      <c r="BG3666" s="228">
        <f>IF(N3666="zákl. přenesená",J3666,0)</f>
        <v>0</v>
      </c>
      <c r="BH3666" s="228">
        <f>IF(N3666="sníž. přenesená",J3666,0)</f>
        <v>0</v>
      </c>
      <c r="BI3666" s="228">
        <f>IF(N3666="nulová",J3666,0)</f>
        <v>0</v>
      </c>
      <c r="BJ3666" s="20" t="s">
        <v>93</v>
      </c>
      <c r="BK3666" s="228">
        <f>ROUND(I3666*H3666,2)</f>
        <v>0</v>
      </c>
      <c r="BL3666" s="20" t="s">
        <v>544</v>
      </c>
      <c r="BM3666" s="227" t="s">
        <v>3665</v>
      </c>
    </row>
    <row r="3667" s="2" customFormat="1" ht="37.8" customHeight="1">
      <c r="A3667" s="41"/>
      <c r="B3667" s="42"/>
      <c r="C3667" s="216" t="s">
        <v>3666</v>
      </c>
      <c r="D3667" s="216" t="s">
        <v>227</v>
      </c>
      <c r="E3667" s="217" t="s">
        <v>3667</v>
      </c>
      <c r="F3667" s="218" t="s">
        <v>3668</v>
      </c>
      <c r="G3667" s="219" t="s">
        <v>595</v>
      </c>
      <c r="H3667" s="220">
        <v>1</v>
      </c>
      <c r="I3667" s="221"/>
      <c r="J3667" s="222">
        <f>ROUND(I3667*H3667,2)</f>
        <v>0</v>
      </c>
      <c r="K3667" s="218" t="s">
        <v>19</v>
      </c>
      <c r="L3667" s="47"/>
      <c r="M3667" s="223" t="s">
        <v>19</v>
      </c>
      <c r="N3667" s="224" t="s">
        <v>46</v>
      </c>
      <c r="O3667" s="87"/>
      <c r="P3667" s="225">
        <f>O3667*H3667</f>
        <v>0</v>
      </c>
      <c r="Q3667" s="225">
        <v>0</v>
      </c>
      <c r="R3667" s="225">
        <f>Q3667*H3667</f>
        <v>0</v>
      </c>
      <c r="S3667" s="225">
        <v>0</v>
      </c>
      <c r="T3667" s="226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7" t="s">
        <v>544</v>
      </c>
      <c r="AT3667" s="227" t="s">
        <v>227</v>
      </c>
      <c r="AU3667" s="227" t="s">
        <v>93</v>
      </c>
      <c r="AY3667" s="20" t="s">
        <v>224</v>
      </c>
      <c r="BE3667" s="228">
        <f>IF(N3667="základní",J3667,0)</f>
        <v>0</v>
      </c>
      <c r="BF3667" s="228">
        <f>IF(N3667="snížená",J3667,0)</f>
        <v>0</v>
      </c>
      <c r="BG3667" s="228">
        <f>IF(N3667="zákl. přenesená",J3667,0)</f>
        <v>0</v>
      </c>
      <c r="BH3667" s="228">
        <f>IF(N3667="sníž. přenesená",J3667,0)</f>
        <v>0</v>
      </c>
      <c r="BI3667" s="228">
        <f>IF(N3667="nulová",J3667,0)</f>
        <v>0</v>
      </c>
      <c r="BJ3667" s="20" t="s">
        <v>93</v>
      </c>
      <c r="BK3667" s="228">
        <f>ROUND(I3667*H3667,2)</f>
        <v>0</v>
      </c>
      <c r="BL3667" s="20" t="s">
        <v>544</v>
      </c>
      <c r="BM3667" s="227" t="s">
        <v>3669</v>
      </c>
    </row>
    <row r="3668" s="2" customFormat="1" ht="37.8" customHeight="1">
      <c r="A3668" s="41"/>
      <c r="B3668" s="42"/>
      <c r="C3668" s="216" t="s">
        <v>3670</v>
      </c>
      <c r="D3668" s="216" t="s">
        <v>227</v>
      </c>
      <c r="E3668" s="217" t="s">
        <v>3671</v>
      </c>
      <c r="F3668" s="218" t="s">
        <v>3672</v>
      </c>
      <c r="G3668" s="219" t="s">
        <v>595</v>
      </c>
      <c r="H3668" s="220">
        <v>1</v>
      </c>
      <c r="I3668" s="221"/>
      <c r="J3668" s="222">
        <f>ROUND(I3668*H3668,2)</f>
        <v>0</v>
      </c>
      <c r="K3668" s="218" t="s">
        <v>19</v>
      </c>
      <c r="L3668" s="47"/>
      <c r="M3668" s="223" t="s">
        <v>19</v>
      </c>
      <c r="N3668" s="224" t="s">
        <v>46</v>
      </c>
      <c r="O3668" s="87"/>
      <c r="P3668" s="225">
        <f>O3668*H3668</f>
        <v>0</v>
      </c>
      <c r="Q3668" s="225">
        <v>0</v>
      </c>
      <c r="R3668" s="225">
        <f>Q3668*H3668</f>
        <v>0</v>
      </c>
      <c r="S3668" s="225">
        <v>0</v>
      </c>
      <c r="T3668" s="226">
        <f>S3668*H3668</f>
        <v>0</v>
      </c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R3668" s="227" t="s">
        <v>544</v>
      </c>
      <c r="AT3668" s="227" t="s">
        <v>227</v>
      </c>
      <c r="AU3668" s="227" t="s">
        <v>93</v>
      </c>
      <c r="AY3668" s="20" t="s">
        <v>224</v>
      </c>
      <c r="BE3668" s="228">
        <f>IF(N3668="základní",J3668,0)</f>
        <v>0</v>
      </c>
      <c r="BF3668" s="228">
        <f>IF(N3668="snížená",J3668,0)</f>
        <v>0</v>
      </c>
      <c r="BG3668" s="228">
        <f>IF(N3668="zákl. přenesená",J3668,0)</f>
        <v>0</v>
      </c>
      <c r="BH3668" s="228">
        <f>IF(N3668="sníž. přenesená",J3668,0)</f>
        <v>0</v>
      </c>
      <c r="BI3668" s="228">
        <f>IF(N3668="nulová",J3668,0)</f>
        <v>0</v>
      </c>
      <c r="BJ3668" s="20" t="s">
        <v>93</v>
      </c>
      <c r="BK3668" s="228">
        <f>ROUND(I3668*H3668,2)</f>
        <v>0</v>
      </c>
      <c r="BL3668" s="20" t="s">
        <v>544</v>
      </c>
      <c r="BM3668" s="227" t="s">
        <v>3673</v>
      </c>
    </row>
    <row r="3669" s="2" customFormat="1" ht="37.8" customHeight="1">
      <c r="A3669" s="41"/>
      <c r="B3669" s="42"/>
      <c r="C3669" s="216" t="s">
        <v>3674</v>
      </c>
      <c r="D3669" s="216" t="s">
        <v>227</v>
      </c>
      <c r="E3669" s="217" t="s">
        <v>3675</v>
      </c>
      <c r="F3669" s="218" t="s">
        <v>3676</v>
      </c>
      <c r="G3669" s="219" t="s">
        <v>595</v>
      </c>
      <c r="H3669" s="220">
        <v>4</v>
      </c>
      <c r="I3669" s="221"/>
      <c r="J3669" s="222">
        <f>ROUND(I3669*H3669,2)</f>
        <v>0</v>
      </c>
      <c r="K3669" s="218" t="s">
        <v>19</v>
      </c>
      <c r="L3669" s="47"/>
      <c r="M3669" s="223" t="s">
        <v>19</v>
      </c>
      <c r="N3669" s="224" t="s">
        <v>46</v>
      </c>
      <c r="O3669" s="87"/>
      <c r="P3669" s="225">
        <f>O3669*H3669</f>
        <v>0</v>
      </c>
      <c r="Q3669" s="225">
        <v>0</v>
      </c>
      <c r="R3669" s="225">
        <f>Q3669*H3669</f>
        <v>0</v>
      </c>
      <c r="S3669" s="225">
        <v>0</v>
      </c>
      <c r="T3669" s="226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27" t="s">
        <v>544</v>
      </c>
      <c r="AT3669" s="227" t="s">
        <v>227</v>
      </c>
      <c r="AU3669" s="227" t="s">
        <v>93</v>
      </c>
      <c r="AY3669" s="20" t="s">
        <v>224</v>
      </c>
      <c r="BE3669" s="228">
        <f>IF(N3669="základní",J3669,0)</f>
        <v>0</v>
      </c>
      <c r="BF3669" s="228">
        <f>IF(N3669="snížená",J3669,0)</f>
        <v>0</v>
      </c>
      <c r="BG3669" s="228">
        <f>IF(N3669="zákl. přenesená",J3669,0)</f>
        <v>0</v>
      </c>
      <c r="BH3669" s="228">
        <f>IF(N3669="sníž. přenesená",J3669,0)</f>
        <v>0</v>
      </c>
      <c r="BI3669" s="228">
        <f>IF(N3669="nulová",J3669,0)</f>
        <v>0</v>
      </c>
      <c r="BJ3669" s="20" t="s">
        <v>93</v>
      </c>
      <c r="BK3669" s="228">
        <f>ROUND(I3669*H3669,2)</f>
        <v>0</v>
      </c>
      <c r="BL3669" s="20" t="s">
        <v>544</v>
      </c>
      <c r="BM3669" s="227" t="s">
        <v>3677</v>
      </c>
    </row>
    <row r="3670" s="2" customFormat="1" ht="37.8" customHeight="1">
      <c r="A3670" s="41"/>
      <c r="B3670" s="42"/>
      <c r="C3670" s="216" t="s">
        <v>3678</v>
      </c>
      <c r="D3670" s="216" t="s">
        <v>227</v>
      </c>
      <c r="E3670" s="217" t="s">
        <v>3679</v>
      </c>
      <c r="F3670" s="218" t="s">
        <v>3680</v>
      </c>
      <c r="G3670" s="219" t="s">
        <v>595</v>
      </c>
      <c r="H3670" s="220">
        <v>2</v>
      </c>
      <c r="I3670" s="221"/>
      <c r="J3670" s="222">
        <f>ROUND(I3670*H3670,2)</f>
        <v>0</v>
      </c>
      <c r="K3670" s="218" t="s">
        <v>19</v>
      </c>
      <c r="L3670" s="47"/>
      <c r="M3670" s="223" t="s">
        <v>19</v>
      </c>
      <c r="N3670" s="224" t="s">
        <v>46</v>
      </c>
      <c r="O3670" s="87"/>
      <c r="P3670" s="225">
        <f>O3670*H3670</f>
        <v>0</v>
      </c>
      <c r="Q3670" s="225">
        <v>0</v>
      </c>
      <c r="R3670" s="225">
        <f>Q3670*H3670</f>
        <v>0</v>
      </c>
      <c r="S3670" s="225">
        <v>0</v>
      </c>
      <c r="T3670" s="226">
        <f>S3670*H3670</f>
        <v>0</v>
      </c>
      <c r="U3670" s="41"/>
      <c r="V3670" s="41"/>
      <c r="W3670" s="41"/>
      <c r="X3670" s="41"/>
      <c r="Y3670" s="41"/>
      <c r="Z3670" s="41"/>
      <c r="AA3670" s="41"/>
      <c r="AB3670" s="41"/>
      <c r="AC3670" s="41"/>
      <c r="AD3670" s="41"/>
      <c r="AE3670" s="41"/>
      <c r="AR3670" s="227" t="s">
        <v>544</v>
      </c>
      <c r="AT3670" s="227" t="s">
        <v>227</v>
      </c>
      <c r="AU3670" s="227" t="s">
        <v>93</v>
      </c>
      <c r="AY3670" s="20" t="s">
        <v>224</v>
      </c>
      <c r="BE3670" s="228">
        <f>IF(N3670="základní",J3670,0)</f>
        <v>0</v>
      </c>
      <c r="BF3670" s="228">
        <f>IF(N3670="snížená",J3670,0)</f>
        <v>0</v>
      </c>
      <c r="BG3670" s="228">
        <f>IF(N3670="zákl. přenesená",J3670,0)</f>
        <v>0</v>
      </c>
      <c r="BH3670" s="228">
        <f>IF(N3670="sníž. přenesená",J3670,0)</f>
        <v>0</v>
      </c>
      <c r="BI3670" s="228">
        <f>IF(N3670="nulová",J3670,0)</f>
        <v>0</v>
      </c>
      <c r="BJ3670" s="20" t="s">
        <v>93</v>
      </c>
      <c r="BK3670" s="228">
        <f>ROUND(I3670*H3670,2)</f>
        <v>0</v>
      </c>
      <c r="BL3670" s="20" t="s">
        <v>544</v>
      </c>
      <c r="BM3670" s="227" t="s">
        <v>3681</v>
      </c>
    </row>
    <row r="3671" s="2" customFormat="1" ht="37.8" customHeight="1">
      <c r="A3671" s="41"/>
      <c r="B3671" s="42"/>
      <c r="C3671" s="216" t="s">
        <v>3682</v>
      </c>
      <c r="D3671" s="216" t="s">
        <v>227</v>
      </c>
      <c r="E3671" s="217" t="s">
        <v>3683</v>
      </c>
      <c r="F3671" s="218" t="s">
        <v>3684</v>
      </c>
      <c r="G3671" s="219" t="s">
        <v>595</v>
      </c>
      <c r="H3671" s="220">
        <v>2</v>
      </c>
      <c r="I3671" s="221"/>
      <c r="J3671" s="222">
        <f>ROUND(I3671*H3671,2)</f>
        <v>0</v>
      </c>
      <c r="K3671" s="218" t="s">
        <v>19</v>
      </c>
      <c r="L3671" s="47"/>
      <c r="M3671" s="223" t="s">
        <v>19</v>
      </c>
      <c r="N3671" s="224" t="s">
        <v>46</v>
      </c>
      <c r="O3671" s="87"/>
      <c r="P3671" s="225">
        <f>O3671*H3671</f>
        <v>0</v>
      </c>
      <c r="Q3671" s="225">
        <v>0</v>
      </c>
      <c r="R3671" s="225">
        <f>Q3671*H3671</f>
        <v>0</v>
      </c>
      <c r="S3671" s="225">
        <v>0</v>
      </c>
      <c r="T3671" s="226">
        <f>S3671*H3671</f>
        <v>0</v>
      </c>
      <c r="U3671" s="41"/>
      <c r="V3671" s="41"/>
      <c r="W3671" s="41"/>
      <c r="X3671" s="41"/>
      <c r="Y3671" s="41"/>
      <c r="Z3671" s="41"/>
      <c r="AA3671" s="41"/>
      <c r="AB3671" s="41"/>
      <c r="AC3671" s="41"/>
      <c r="AD3671" s="41"/>
      <c r="AE3671" s="41"/>
      <c r="AR3671" s="227" t="s">
        <v>544</v>
      </c>
      <c r="AT3671" s="227" t="s">
        <v>227</v>
      </c>
      <c r="AU3671" s="227" t="s">
        <v>93</v>
      </c>
      <c r="AY3671" s="20" t="s">
        <v>224</v>
      </c>
      <c r="BE3671" s="228">
        <f>IF(N3671="základní",J3671,0)</f>
        <v>0</v>
      </c>
      <c r="BF3671" s="228">
        <f>IF(N3671="snížená",J3671,0)</f>
        <v>0</v>
      </c>
      <c r="BG3671" s="228">
        <f>IF(N3671="zákl. přenesená",J3671,0)</f>
        <v>0</v>
      </c>
      <c r="BH3671" s="228">
        <f>IF(N3671="sníž. přenesená",J3671,0)</f>
        <v>0</v>
      </c>
      <c r="BI3671" s="228">
        <f>IF(N3671="nulová",J3671,0)</f>
        <v>0</v>
      </c>
      <c r="BJ3671" s="20" t="s">
        <v>93</v>
      </c>
      <c r="BK3671" s="228">
        <f>ROUND(I3671*H3671,2)</f>
        <v>0</v>
      </c>
      <c r="BL3671" s="20" t="s">
        <v>544</v>
      </c>
      <c r="BM3671" s="227" t="s">
        <v>3685</v>
      </c>
    </row>
    <row r="3672" s="2" customFormat="1" ht="37.8" customHeight="1">
      <c r="A3672" s="41"/>
      <c r="B3672" s="42"/>
      <c r="C3672" s="216" t="s">
        <v>3686</v>
      </c>
      <c r="D3672" s="216" t="s">
        <v>227</v>
      </c>
      <c r="E3672" s="217" t="s">
        <v>3687</v>
      </c>
      <c r="F3672" s="218" t="s">
        <v>3688</v>
      </c>
      <c r="G3672" s="219" t="s">
        <v>595</v>
      </c>
      <c r="H3672" s="220">
        <v>2</v>
      </c>
      <c r="I3672" s="221"/>
      <c r="J3672" s="222">
        <f>ROUND(I3672*H3672,2)</f>
        <v>0</v>
      </c>
      <c r="K3672" s="218" t="s">
        <v>19</v>
      </c>
      <c r="L3672" s="47"/>
      <c r="M3672" s="223" t="s">
        <v>19</v>
      </c>
      <c r="N3672" s="224" t="s">
        <v>46</v>
      </c>
      <c r="O3672" s="87"/>
      <c r="P3672" s="225">
        <f>O3672*H3672</f>
        <v>0</v>
      </c>
      <c r="Q3672" s="225">
        <v>0</v>
      </c>
      <c r="R3672" s="225">
        <f>Q3672*H3672</f>
        <v>0</v>
      </c>
      <c r="S3672" s="225">
        <v>0</v>
      </c>
      <c r="T3672" s="226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27" t="s">
        <v>544</v>
      </c>
      <c r="AT3672" s="227" t="s">
        <v>227</v>
      </c>
      <c r="AU3672" s="227" t="s">
        <v>93</v>
      </c>
      <c r="AY3672" s="20" t="s">
        <v>224</v>
      </c>
      <c r="BE3672" s="228">
        <f>IF(N3672="základní",J3672,0)</f>
        <v>0</v>
      </c>
      <c r="BF3672" s="228">
        <f>IF(N3672="snížená",J3672,0)</f>
        <v>0</v>
      </c>
      <c r="BG3672" s="228">
        <f>IF(N3672="zákl. přenesená",J3672,0)</f>
        <v>0</v>
      </c>
      <c r="BH3672" s="228">
        <f>IF(N3672="sníž. přenesená",J3672,0)</f>
        <v>0</v>
      </c>
      <c r="BI3672" s="228">
        <f>IF(N3672="nulová",J3672,0)</f>
        <v>0</v>
      </c>
      <c r="BJ3672" s="20" t="s">
        <v>93</v>
      </c>
      <c r="BK3672" s="228">
        <f>ROUND(I3672*H3672,2)</f>
        <v>0</v>
      </c>
      <c r="BL3672" s="20" t="s">
        <v>544</v>
      </c>
      <c r="BM3672" s="227" t="s">
        <v>3689</v>
      </c>
    </row>
    <row r="3673" s="2" customFormat="1" ht="37.8" customHeight="1">
      <c r="A3673" s="41"/>
      <c r="B3673" s="42"/>
      <c r="C3673" s="216" t="s">
        <v>3690</v>
      </c>
      <c r="D3673" s="216" t="s">
        <v>227</v>
      </c>
      <c r="E3673" s="217" t="s">
        <v>3691</v>
      </c>
      <c r="F3673" s="218" t="s">
        <v>3692</v>
      </c>
      <c r="G3673" s="219" t="s">
        <v>595</v>
      </c>
      <c r="H3673" s="220">
        <v>2</v>
      </c>
      <c r="I3673" s="221"/>
      <c r="J3673" s="222">
        <f>ROUND(I3673*H3673,2)</f>
        <v>0</v>
      </c>
      <c r="K3673" s="218" t="s">
        <v>19</v>
      </c>
      <c r="L3673" s="47"/>
      <c r="M3673" s="223" t="s">
        <v>19</v>
      </c>
      <c r="N3673" s="224" t="s">
        <v>46</v>
      </c>
      <c r="O3673" s="87"/>
      <c r="P3673" s="225">
        <f>O3673*H3673</f>
        <v>0</v>
      </c>
      <c r="Q3673" s="225">
        <v>0</v>
      </c>
      <c r="R3673" s="225">
        <f>Q3673*H3673</f>
        <v>0</v>
      </c>
      <c r="S3673" s="225">
        <v>0</v>
      </c>
      <c r="T3673" s="226">
        <f>S3673*H3673</f>
        <v>0</v>
      </c>
      <c r="U3673" s="41"/>
      <c r="V3673" s="41"/>
      <c r="W3673" s="41"/>
      <c r="X3673" s="41"/>
      <c r="Y3673" s="41"/>
      <c r="Z3673" s="41"/>
      <c r="AA3673" s="41"/>
      <c r="AB3673" s="41"/>
      <c r="AC3673" s="41"/>
      <c r="AD3673" s="41"/>
      <c r="AE3673" s="41"/>
      <c r="AR3673" s="227" t="s">
        <v>544</v>
      </c>
      <c r="AT3673" s="227" t="s">
        <v>227</v>
      </c>
      <c r="AU3673" s="227" t="s">
        <v>93</v>
      </c>
      <c r="AY3673" s="20" t="s">
        <v>224</v>
      </c>
      <c r="BE3673" s="228">
        <f>IF(N3673="základní",J3673,0)</f>
        <v>0</v>
      </c>
      <c r="BF3673" s="228">
        <f>IF(N3673="snížená",J3673,0)</f>
        <v>0</v>
      </c>
      <c r="BG3673" s="228">
        <f>IF(N3673="zákl. přenesená",J3673,0)</f>
        <v>0</v>
      </c>
      <c r="BH3673" s="228">
        <f>IF(N3673="sníž. přenesená",J3673,0)</f>
        <v>0</v>
      </c>
      <c r="BI3673" s="228">
        <f>IF(N3673="nulová",J3673,0)</f>
        <v>0</v>
      </c>
      <c r="BJ3673" s="20" t="s">
        <v>93</v>
      </c>
      <c r="BK3673" s="228">
        <f>ROUND(I3673*H3673,2)</f>
        <v>0</v>
      </c>
      <c r="BL3673" s="20" t="s">
        <v>544</v>
      </c>
      <c r="BM3673" s="227" t="s">
        <v>3693</v>
      </c>
    </row>
    <row r="3674" s="2" customFormat="1" ht="37.8" customHeight="1">
      <c r="A3674" s="41"/>
      <c r="B3674" s="42"/>
      <c r="C3674" s="216" t="s">
        <v>3694</v>
      </c>
      <c r="D3674" s="216" t="s">
        <v>227</v>
      </c>
      <c r="E3674" s="217" t="s">
        <v>3695</v>
      </c>
      <c r="F3674" s="218" t="s">
        <v>3696</v>
      </c>
      <c r="G3674" s="219" t="s">
        <v>595</v>
      </c>
      <c r="H3674" s="220">
        <v>2</v>
      </c>
      <c r="I3674" s="221"/>
      <c r="J3674" s="222">
        <f>ROUND(I3674*H3674,2)</f>
        <v>0</v>
      </c>
      <c r="K3674" s="218" t="s">
        <v>19</v>
      </c>
      <c r="L3674" s="47"/>
      <c r="M3674" s="223" t="s">
        <v>19</v>
      </c>
      <c r="N3674" s="224" t="s">
        <v>46</v>
      </c>
      <c r="O3674" s="87"/>
      <c r="P3674" s="225">
        <f>O3674*H3674</f>
        <v>0</v>
      </c>
      <c r="Q3674" s="225">
        <v>0</v>
      </c>
      <c r="R3674" s="225">
        <f>Q3674*H3674</f>
        <v>0</v>
      </c>
      <c r="S3674" s="225">
        <v>0</v>
      </c>
      <c r="T3674" s="226">
        <f>S3674*H3674</f>
        <v>0</v>
      </c>
      <c r="U3674" s="41"/>
      <c r="V3674" s="41"/>
      <c r="W3674" s="41"/>
      <c r="X3674" s="41"/>
      <c r="Y3674" s="41"/>
      <c r="Z3674" s="41"/>
      <c r="AA3674" s="41"/>
      <c r="AB3674" s="41"/>
      <c r="AC3674" s="41"/>
      <c r="AD3674" s="41"/>
      <c r="AE3674" s="41"/>
      <c r="AR3674" s="227" t="s">
        <v>544</v>
      </c>
      <c r="AT3674" s="227" t="s">
        <v>227</v>
      </c>
      <c r="AU3674" s="227" t="s">
        <v>93</v>
      </c>
      <c r="AY3674" s="20" t="s">
        <v>224</v>
      </c>
      <c r="BE3674" s="228">
        <f>IF(N3674="základní",J3674,0)</f>
        <v>0</v>
      </c>
      <c r="BF3674" s="228">
        <f>IF(N3674="snížená",J3674,0)</f>
        <v>0</v>
      </c>
      <c r="BG3674" s="228">
        <f>IF(N3674="zákl. přenesená",J3674,0)</f>
        <v>0</v>
      </c>
      <c r="BH3674" s="228">
        <f>IF(N3674="sníž. přenesená",J3674,0)</f>
        <v>0</v>
      </c>
      <c r="BI3674" s="228">
        <f>IF(N3674="nulová",J3674,0)</f>
        <v>0</v>
      </c>
      <c r="BJ3674" s="20" t="s">
        <v>93</v>
      </c>
      <c r="BK3674" s="228">
        <f>ROUND(I3674*H3674,2)</f>
        <v>0</v>
      </c>
      <c r="BL3674" s="20" t="s">
        <v>544</v>
      </c>
      <c r="BM3674" s="227" t="s">
        <v>3697</v>
      </c>
    </row>
    <row r="3675" s="2" customFormat="1" ht="37.8" customHeight="1">
      <c r="A3675" s="41"/>
      <c r="B3675" s="42"/>
      <c r="C3675" s="216" t="s">
        <v>3698</v>
      </c>
      <c r="D3675" s="216" t="s">
        <v>227</v>
      </c>
      <c r="E3675" s="217" t="s">
        <v>3699</v>
      </c>
      <c r="F3675" s="218" t="s">
        <v>3700</v>
      </c>
      <c r="G3675" s="219" t="s">
        <v>595</v>
      </c>
      <c r="H3675" s="220">
        <v>2</v>
      </c>
      <c r="I3675" s="221"/>
      <c r="J3675" s="222">
        <f>ROUND(I3675*H3675,2)</f>
        <v>0</v>
      </c>
      <c r="K3675" s="218" t="s">
        <v>19</v>
      </c>
      <c r="L3675" s="47"/>
      <c r="M3675" s="223" t="s">
        <v>19</v>
      </c>
      <c r="N3675" s="224" t="s">
        <v>46</v>
      </c>
      <c r="O3675" s="87"/>
      <c r="P3675" s="225">
        <f>O3675*H3675</f>
        <v>0</v>
      </c>
      <c r="Q3675" s="225">
        <v>0</v>
      </c>
      <c r="R3675" s="225">
        <f>Q3675*H3675</f>
        <v>0</v>
      </c>
      <c r="S3675" s="225">
        <v>0</v>
      </c>
      <c r="T3675" s="226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27" t="s">
        <v>544</v>
      </c>
      <c r="AT3675" s="227" t="s">
        <v>227</v>
      </c>
      <c r="AU3675" s="227" t="s">
        <v>93</v>
      </c>
      <c r="AY3675" s="20" t="s">
        <v>224</v>
      </c>
      <c r="BE3675" s="228">
        <f>IF(N3675="základní",J3675,0)</f>
        <v>0</v>
      </c>
      <c r="BF3675" s="228">
        <f>IF(N3675="snížená",J3675,0)</f>
        <v>0</v>
      </c>
      <c r="BG3675" s="228">
        <f>IF(N3675="zákl. přenesená",J3675,0)</f>
        <v>0</v>
      </c>
      <c r="BH3675" s="228">
        <f>IF(N3675="sníž. přenesená",J3675,0)</f>
        <v>0</v>
      </c>
      <c r="BI3675" s="228">
        <f>IF(N3675="nulová",J3675,0)</f>
        <v>0</v>
      </c>
      <c r="BJ3675" s="20" t="s">
        <v>93</v>
      </c>
      <c r="BK3675" s="228">
        <f>ROUND(I3675*H3675,2)</f>
        <v>0</v>
      </c>
      <c r="BL3675" s="20" t="s">
        <v>544</v>
      </c>
      <c r="BM3675" s="227" t="s">
        <v>3701</v>
      </c>
    </row>
    <row r="3676" s="2" customFormat="1" ht="37.8" customHeight="1">
      <c r="A3676" s="41"/>
      <c r="B3676" s="42"/>
      <c r="C3676" s="216" t="s">
        <v>3702</v>
      </c>
      <c r="D3676" s="216" t="s">
        <v>227</v>
      </c>
      <c r="E3676" s="217" t="s">
        <v>3703</v>
      </c>
      <c r="F3676" s="218" t="s">
        <v>3704</v>
      </c>
      <c r="G3676" s="219" t="s">
        <v>595</v>
      </c>
      <c r="H3676" s="220">
        <v>3</v>
      </c>
      <c r="I3676" s="221"/>
      <c r="J3676" s="222">
        <f>ROUND(I3676*H3676,2)</f>
        <v>0</v>
      </c>
      <c r="K3676" s="218" t="s">
        <v>19</v>
      </c>
      <c r="L3676" s="47"/>
      <c r="M3676" s="223" t="s">
        <v>19</v>
      </c>
      <c r="N3676" s="224" t="s">
        <v>46</v>
      </c>
      <c r="O3676" s="87"/>
      <c r="P3676" s="225">
        <f>O3676*H3676</f>
        <v>0</v>
      </c>
      <c r="Q3676" s="225">
        <v>0</v>
      </c>
      <c r="R3676" s="225">
        <f>Q3676*H3676</f>
        <v>0</v>
      </c>
      <c r="S3676" s="225">
        <v>0</v>
      </c>
      <c r="T3676" s="226">
        <f>S3676*H3676</f>
        <v>0</v>
      </c>
      <c r="U3676" s="41"/>
      <c r="V3676" s="41"/>
      <c r="W3676" s="41"/>
      <c r="X3676" s="41"/>
      <c r="Y3676" s="41"/>
      <c r="Z3676" s="41"/>
      <c r="AA3676" s="41"/>
      <c r="AB3676" s="41"/>
      <c r="AC3676" s="41"/>
      <c r="AD3676" s="41"/>
      <c r="AE3676" s="41"/>
      <c r="AR3676" s="227" t="s">
        <v>544</v>
      </c>
      <c r="AT3676" s="227" t="s">
        <v>227</v>
      </c>
      <c r="AU3676" s="227" t="s">
        <v>93</v>
      </c>
      <c r="AY3676" s="20" t="s">
        <v>224</v>
      </c>
      <c r="BE3676" s="228">
        <f>IF(N3676="základní",J3676,0)</f>
        <v>0</v>
      </c>
      <c r="BF3676" s="228">
        <f>IF(N3676="snížená",J3676,0)</f>
        <v>0</v>
      </c>
      <c r="BG3676" s="228">
        <f>IF(N3676="zákl. přenesená",J3676,0)</f>
        <v>0</v>
      </c>
      <c r="BH3676" s="228">
        <f>IF(N3676="sníž. přenesená",J3676,0)</f>
        <v>0</v>
      </c>
      <c r="BI3676" s="228">
        <f>IF(N3676="nulová",J3676,0)</f>
        <v>0</v>
      </c>
      <c r="BJ3676" s="20" t="s">
        <v>93</v>
      </c>
      <c r="BK3676" s="228">
        <f>ROUND(I3676*H3676,2)</f>
        <v>0</v>
      </c>
      <c r="BL3676" s="20" t="s">
        <v>544</v>
      </c>
      <c r="BM3676" s="227" t="s">
        <v>3705</v>
      </c>
    </row>
    <row r="3677" s="2" customFormat="1" ht="37.8" customHeight="1">
      <c r="A3677" s="41"/>
      <c r="B3677" s="42"/>
      <c r="C3677" s="216" t="s">
        <v>3706</v>
      </c>
      <c r="D3677" s="216" t="s">
        <v>227</v>
      </c>
      <c r="E3677" s="217" t="s">
        <v>3707</v>
      </c>
      <c r="F3677" s="218" t="s">
        <v>3708</v>
      </c>
      <c r="G3677" s="219" t="s">
        <v>595</v>
      </c>
      <c r="H3677" s="220">
        <v>2</v>
      </c>
      <c r="I3677" s="221"/>
      <c r="J3677" s="222">
        <f>ROUND(I3677*H3677,2)</f>
        <v>0</v>
      </c>
      <c r="K3677" s="218" t="s">
        <v>19</v>
      </c>
      <c r="L3677" s="47"/>
      <c r="M3677" s="223" t="s">
        <v>19</v>
      </c>
      <c r="N3677" s="224" t="s">
        <v>46</v>
      </c>
      <c r="O3677" s="87"/>
      <c r="P3677" s="225">
        <f>O3677*H3677</f>
        <v>0</v>
      </c>
      <c r="Q3677" s="225">
        <v>0</v>
      </c>
      <c r="R3677" s="225">
        <f>Q3677*H3677</f>
        <v>0</v>
      </c>
      <c r="S3677" s="225">
        <v>0</v>
      </c>
      <c r="T3677" s="226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7" t="s">
        <v>544</v>
      </c>
      <c r="AT3677" s="227" t="s">
        <v>227</v>
      </c>
      <c r="AU3677" s="227" t="s">
        <v>93</v>
      </c>
      <c r="AY3677" s="20" t="s">
        <v>224</v>
      </c>
      <c r="BE3677" s="228">
        <f>IF(N3677="základní",J3677,0)</f>
        <v>0</v>
      </c>
      <c r="BF3677" s="228">
        <f>IF(N3677="snížená",J3677,0)</f>
        <v>0</v>
      </c>
      <c r="BG3677" s="228">
        <f>IF(N3677="zákl. přenesená",J3677,0)</f>
        <v>0</v>
      </c>
      <c r="BH3677" s="228">
        <f>IF(N3677="sníž. přenesená",J3677,0)</f>
        <v>0</v>
      </c>
      <c r="BI3677" s="228">
        <f>IF(N3677="nulová",J3677,0)</f>
        <v>0</v>
      </c>
      <c r="BJ3677" s="20" t="s">
        <v>93</v>
      </c>
      <c r="BK3677" s="228">
        <f>ROUND(I3677*H3677,2)</f>
        <v>0</v>
      </c>
      <c r="BL3677" s="20" t="s">
        <v>544</v>
      </c>
      <c r="BM3677" s="227" t="s">
        <v>3709</v>
      </c>
    </row>
    <row r="3678" s="2" customFormat="1" ht="37.8" customHeight="1">
      <c r="A3678" s="41"/>
      <c r="B3678" s="42"/>
      <c r="C3678" s="216" t="s">
        <v>3710</v>
      </c>
      <c r="D3678" s="216" t="s">
        <v>227</v>
      </c>
      <c r="E3678" s="217" t="s">
        <v>3711</v>
      </c>
      <c r="F3678" s="218" t="s">
        <v>3712</v>
      </c>
      <c r="G3678" s="219" t="s">
        <v>595</v>
      </c>
      <c r="H3678" s="220">
        <v>2</v>
      </c>
      <c r="I3678" s="221"/>
      <c r="J3678" s="222">
        <f>ROUND(I3678*H3678,2)</f>
        <v>0</v>
      </c>
      <c r="K3678" s="218" t="s">
        <v>19</v>
      </c>
      <c r="L3678" s="47"/>
      <c r="M3678" s="223" t="s">
        <v>19</v>
      </c>
      <c r="N3678" s="224" t="s">
        <v>46</v>
      </c>
      <c r="O3678" s="87"/>
      <c r="P3678" s="225">
        <f>O3678*H3678</f>
        <v>0</v>
      </c>
      <c r="Q3678" s="225">
        <v>0</v>
      </c>
      <c r="R3678" s="225">
        <f>Q3678*H3678</f>
        <v>0</v>
      </c>
      <c r="S3678" s="225">
        <v>0</v>
      </c>
      <c r="T3678" s="226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27" t="s">
        <v>544</v>
      </c>
      <c r="AT3678" s="227" t="s">
        <v>227</v>
      </c>
      <c r="AU3678" s="227" t="s">
        <v>93</v>
      </c>
      <c r="AY3678" s="20" t="s">
        <v>224</v>
      </c>
      <c r="BE3678" s="228">
        <f>IF(N3678="základní",J3678,0)</f>
        <v>0</v>
      </c>
      <c r="BF3678" s="228">
        <f>IF(N3678="snížená",J3678,0)</f>
        <v>0</v>
      </c>
      <c r="BG3678" s="228">
        <f>IF(N3678="zákl. přenesená",J3678,0)</f>
        <v>0</v>
      </c>
      <c r="BH3678" s="228">
        <f>IF(N3678="sníž. přenesená",J3678,0)</f>
        <v>0</v>
      </c>
      <c r="BI3678" s="228">
        <f>IF(N3678="nulová",J3678,0)</f>
        <v>0</v>
      </c>
      <c r="BJ3678" s="20" t="s">
        <v>93</v>
      </c>
      <c r="BK3678" s="228">
        <f>ROUND(I3678*H3678,2)</f>
        <v>0</v>
      </c>
      <c r="BL3678" s="20" t="s">
        <v>544</v>
      </c>
      <c r="BM3678" s="227" t="s">
        <v>3713</v>
      </c>
    </row>
    <row r="3679" s="2" customFormat="1" ht="37.8" customHeight="1">
      <c r="A3679" s="41"/>
      <c r="B3679" s="42"/>
      <c r="C3679" s="216" t="s">
        <v>3714</v>
      </c>
      <c r="D3679" s="216" t="s">
        <v>227</v>
      </c>
      <c r="E3679" s="217" t="s">
        <v>3715</v>
      </c>
      <c r="F3679" s="218" t="s">
        <v>3716</v>
      </c>
      <c r="G3679" s="219" t="s">
        <v>595</v>
      </c>
      <c r="H3679" s="220">
        <v>2</v>
      </c>
      <c r="I3679" s="221"/>
      <c r="J3679" s="222">
        <f>ROUND(I3679*H3679,2)</f>
        <v>0</v>
      </c>
      <c r="K3679" s="218" t="s">
        <v>19</v>
      </c>
      <c r="L3679" s="47"/>
      <c r="M3679" s="223" t="s">
        <v>19</v>
      </c>
      <c r="N3679" s="224" t="s">
        <v>46</v>
      </c>
      <c r="O3679" s="87"/>
      <c r="P3679" s="225">
        <f>O3679*H3679</f>
        <v>0</v>
      </c>
      <c r="Q3679" s="225">
        <v>0</v>
      </c>
      <c r="R3679" s="225">
        <f>Q3679*H3679</f>
        <v>0</v>
      </c>
      <c r="S3679" s="225">
        <v>0</v>
      </c>
      <c r="T3679" s="226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7" t="s">
        <v>544</v>
      </c>
      <c r="AT3679" s="227" t="s">
        <v>227</v>
      </c>
      <c r="AU3679" s="227" t="s">
        <v>93</v>
      </c>
      <c r="AY3679" s="20" t="s">
        <v>224</v>
      </c>
      <c r="BE3679" s="228">
        <f>IF(N3679="základní",J3679,0)</f>
        <v>0</v>
      </c>
      <c r="BF3679" s="228">
        <f>IF(N3679="snížená",J3679,0)</f>
        <v>0</v>
      </c>
      <c r="BG3679" s="228">
        <f>IF(N3679="zákl. přenesená",J3679,0)</f>
        <v>0</v>
      </c>
      <c r="BH3679" s="228">
        <f>IF(N3679="sníž. přenesená",J3679,0)</f>
        <v>0</v>
      </c>
      <c r="BI3679" s="228">
        <f>IF(N3679="nulová",J3679,0)</f>
        <v>0</v>
      </c>
      <c r="BJ3679" s="20" t="s">
        <v>93</v>
      </c>
      <c r="BK3679" s="228">
        <f>ROUND(I3679*H3679,2)</f>
        <v>0</v>
      </c>
      <c r="BL3679" s="20" t="s">
        <v>544</v>
      </c>
      <c r="BM3679" s="227" t="s">
        <v>3717</v>
      </c>
    </row>
    <row r="3680" s="2" customFormat="1" ht="37.8" customHeight="1">
      <c r="A3680" s="41"/>
      <c r="B3680" s="42"/>
      <c r="C3680" s="216" t="s">
        <v>3718</v>
      </c>
      <c r="D3680" s="216" t="s">
        <v>227</v>
      </c>
      <c r="E3680" s="217" t="s">
        <v>3719</v>
      </c>
      <c r="F3680" s="218" t="s">
        <v>3720</v>
      </c>
      <c r="G3680" s="219" t="s">
        <v>595</v>
      </c>
      <c r="H3680" s="220">
        <v>2</v>
      </c>
      <c r="I3680" s="221"/>
      <c r="J3680" s="222">
        <f>ROUND(I3680*H3680,2)</f>
        <v>0</v>
      </c>
      <c r="K3680" s="218" t="s">
        <v>19</v>
      </c>
      <c r="L3680" s="47"/>
      <c r="M3680" s="223" t="s">
        <v>19</v>
      </c>
      <c r="N3680" s="224" t="s">
        <v>46</v>
      </c>
      <c r="O3680" s="87"/>
      <c r="P3680" s="225">
        <f>O3680*H3680</f>
        <v>0</v>
      </c>
      <c r="Q3680" s="225">
        <v>0</v>
      </c>
      <c r="R3680" s="225">
        <f>Q3680*H3680</f>
        <v>0</v>
      </c>
      <c r="S3680" s="225">
        <v>0</v>
      </c>
      <c r="T3680" s="226">
        <f>S3680*H3680</f>
        <v>0</v>
      </c>
      <c r="U3680" s="41"/>
      <c r="V3680" s="41"/>
      <c r="W3680" s="41"/>
      <c r="X3680" s="41"/>
      <c r="Y3680" s="41"/>
      <c r="Z3680" s="41"/>
      <c r="AA3680" s="41"/>
      <c r="AB3680" s="41"/>
      <c r="AC3680" s="41"/>
      <c r="AD3680" s="41"/>
      <c r="AE3680" s="41"/>
      <c r="AR3680" s="227" t="s">
        <v>544</v>
      </c>
      <c r="AT3680" s="227" t="s">
        <v>227</v>
      </c>
      <c r="AU3680" s="227" t="s">
        <v>93</v>
      </c>
      <c r="AY3680" s="20" t="s">
        <v>224</v>
      </c>
      <c r="BE3680" s="228">
        <f>IF(N3680="základní",J3680,0)</f>
        <v>0</v>
      </c>
      <c r="BF3680" s="228">
        <f>IF(N3680="snížená",J3680,0)</f>
        <v>0</v>
      </c>
      <c r="BG3680" s="228">
        <f>IF(N3680="zákl. přenesená",J3680,0)</f>
        <v>0</v>
      </c>
      <c r="BH3680" s="228">
        <f>IF(N3680="sníž. přenesená",J3680,0)</f>
        <v>0</v>
      </c>
      <c r="BI3680" s="228">
        <f>IF(N3680="nulová",J3680,0)</f>
        <v>0</v>
      </c>
      <c r="BJ3680" s="20" t="s">
        <v>93</v>
      </c>
      <c r="BK3680" s="228">
        <f>ROUND(I3680*H3680,2)</f>
        <v>0</v>
      </c>
      <c r="BL3680" s="20" t="s">
        <v>544</v>
      </c>
      <c r="BM3680" s="227" t="s">
        <v>3721</v>
      </c>
    </row>
    <row r="3681" s="2" customFormat="1" ht="37.8" customHeight="1">
      <c r="A3681" s="41"/>
      <c r="B3681" s="42"/>
      <c r="C3681" s="216" t="s">
        <v>3722</v>
      </c>
      <c r="D3681" s="216" t="s">
        <v>227</v>
      </c>
      <c r="E3681" s="217" t="s">
        <v>3723</v>
      </c>
      <c r="F3681" s="218" t="s">
        <v>3724</v>
      </c>
      <c r="G3681" s="219" t="s">
        <v>595</v>
      </c>
      <c r="H3681" s="220">
        <v>3</v>
      </c>
      <c r="I3681" s="221"/>
      <c r="J3681" s="222">
        <f>ROUND(I3681*H3681,2)</f>
        <v>0</v>
      </c>
      <c r="K3681" s="218" t="s">
        <v>19</v>
      </c>
      <c r="L3681" s="47"/>
      <c r="M3681" s="223" t="s">
        <v>19</v>
      </c>
      <c r="N3681" s="224" t="s">
        <v>46</v>
      </c>
      <c r="O3681" s="87"/>
      <c r="P3681" s="225">
        <f>O3681*H3681</f>
        <v>0</v>
      </c>
      <c r="Q3681" s="225">
        <v>0</v>
      </c>
      <c r="R3681" s="225">
        <f>Q3681*H3681</f>
        <v>0</v>
      </c>
      <c r="S3681" s="225">
        <v>0</v>
      </c>
      <c r="T3681" s="226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7" t="s">
        <v>544</v>
      </c>
      <c r="AT3681" s="227" t="s">
        <v>227</v>
      </c>
      <c r="AU3681" s="227" t="s">
        <v>93</v>
      </c>
      <c r="AY3681" s="20" t="s">
        <v>224</v>
      </c>
      <c r="BE3681" s="228">
        <f>IF(N3681="základní",J3681,0)</f>
        <v>0</v>
      </c>
      <c r="BF3681" s="228">
        <f>IF(N3681="snížená",J3681,0)</f>
        <v>0</v>
      </c>
      <c r="BG3681" s="228">
        <f>IF(N3681="zákl. přenesená",J3681,0)</f>
        <v>0</v>
      </c>
      <c r="BH3681" s="228">
        <f>IF(N3681="sníž. přenesená",J3681,0)</f>
        <v>0</v>
      </c>
      <c r="BI3681" s="228">
        <f>IF(N3681="nulová",J3681,0)</f>
        <v>0</v>
      </c>
      <c r="BJ3681" s="20" t="s">
        <v>93</v>
      </c>
      <c r="BK3681" s="228">
        <f>ROUND(I3681*H3681,2)</f>
        <v>0</v>
      </c>
      <c r="BL3681" s="20" t="s">
        <v>544</v>
      </c>
      <c r="BM3681" s="227" t="s">
        <v>3725</v>
      </c>
    </row>
    <row r="3682" s="2" customFormat="1" ht="37.8" customHeight="1">
      <c r="A3682" s="41"/>
      <c r="B3682" s="42"/>
      <c r="C3682" s="216" t="s">
        <v>3726</v>
      </c>
      <c r="D3682" s="216" t="s">
        <v>227</v>
      </c>
      <c r="E3682" s="217" t="s">
        <v>3727</v>
      </c>
      <c r="F3682" s="218" t="s">
        <v>3728</v>
      </c>
      <c r="G3682" s="219" t="s">
        <v>595</v>
      </c>
      <c r="H3682" s="220">
        <v>1</v>
      </c>
      <c r="I3682" s="221"/>
      <c r="J3682" s="222">
        <f>ROUND(I3682*H3682,2)</f>
        <v>0</v>
      </c>
      <c r="K3682" s="218" t="s">
        <v>19</v>
      </c>
      <c r="L3682" s="47"/>
      <c r="M3682" s="223" t="s">
        <v>19</v>
      </c>
      <c r="N3682" s="224" t="s">
        <v>46</v>
      </c>
      <c r="O3682" s="87"/>
      <c r="P3682" s="225">
        <f>O3682*H3682</f>
        <v>0</v>
      </c>
      <c r="Q3682" s="225">
        <v>0</v>
      </c>
      <c r="R3682" s="225">
        <f>Q3682*H3682</f>
        <v>0</v>
      </c>
      <c r="S3682" s="225">
        <v>0</v>
      </c>
      <c r="T3682" s="226">
        <f>S3682*H3682</f>
        <v>0</v>
      </c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R3682" s="227" t="s">
        <v>544</v>
      </c>
      <c r="AT3682" s="227" t="s">
        <v>227</v>
      </c>
      <c r="AU3682" s="227" t="s">
        <v>93</v>
      </c>
      <c r="AY3682" s="20" t="s">
        <v>224</v>
      </c>
      <c r="BE3682" s="228">
        <f>IF(N3682="základní",J3682,0)</f>
        <v>0</v>
      </c>
      <c r="BF3682" s="228">
        <f>IF(N3682="snížená",J3682,0)</f>
        <v>0</v>
      </c>
      <c r="BG3682" s="228">
        <f>IF(N3682="zákl. přenesená",J3682,0)</f>
        <v>0</v>
      </c>
      <c r="BH3682" s="228">
        <f>IF(N3682="sníž. přenesená",J3682,0)</f>
        <v>0</v>
      </c>
      <c r="BI3682" s="228">
        <f>IF(N3682="nulová",J3682,0)</f>
        <v>0</v>
      </c>
      <c r="BJ3682" s="20" t="s">
        <v>93</v>
      </c>
      <c r="BK3682" s="228">
        <f>ROUND(I3682*H3682,2)</f>
        <v>0</v>
      </c>
      <c r="BL3682" s="20" t="s">
        <v>544</v>
      </c>
      <c r="BM3682" s="227" t="s">
        <v>3729</v>
      </c>
    </row>
    <row r="3683" s="2" customFormat="1" ht="37.8" customHeight="1">
      <c r="A3683" s="41"/>
      <c r="B3683" s="42"/>
      <c r="C3683" s="216" t="s">
        <v>3730</v>
      </c>
      <c r="D3683" s="216" t="s">
        <v>227</v>
      </c>
      <c r="E3683" s="217" t="s">
        <v>3731</v>
      </c>
      <c r="F3683" s="218" t="s">
        <v>3732</v>
      </c>
      <c r="G3683" s="219" t="s">
        <v>595</v>
      </c>
      <c r="H3683" s="220">
        <v>1</v>
      </c>
      <c r="I3683" s="221"/>
      <c r="J3683" s="222">
        <f>ROUND(I3683*H3683,2)</f>
        <v>0</v>
      </c>
      <c r="K3683" s="218" t="s">
        <v>19</v>
      </c>
      <c r="L3683" s="47"/>
      <c r="M3683" s="223" t="s">
        <v>19</v>
      </c>
      <c r="N3683" s="224" t="s">
        <v>46</v>
      </c>
      <c r="O3683" s="87"/>
      <c r="P3683" s="225">
        <f>O3683*H3683</f>
        <v>0</v>
      </c>
      <c r="Q3683" s="225">
        <v>0</v>
      </c>
      <c r="R3683" s="225">
        <f>Q3683*H3683</f>
        <v>0</v>
      </c>
      <c r="S3683" s="225">
        <v>0</v>
      </c>
      <c r="T3683" s="226">
        <f>S3683*H3683</f>
        <v>0</v>
      </c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R3683" s="227" t="s">
        <v>544</v>
      </c>
      <c r="AT3683" s="227" t="s">
        <v>227</v>
      </c>
      <c r="AU3683" s="227" t="s">
        <v>93</v>
      </c>
      <c r="AY3683" s="20" t="s">
        <v>224</v>
      </c>
      <c r="BE3683" s="228">
        <f>IF(N3683="základní",J3683,0)</f>
        <v>0</v>
      </c>
      <c r="BF3683" s="228">
        <f>IF(N3683="snížená",J3683,0)</f>
        <v>0</v>
      </c>
      <c r="BG3683" s="228">
        <f>IF(N3683="zákl. přenesená",J3683,0)</f>
        <v>0</v>
      </c>
      <c r="BH3683" s="228">
        <f>IF(N3683="sníž. přenesená",J3683,0)</f>
        <v>0</v>
      </c>
      <c r="BI3683" s="228">
        <f>IF(N3683="nulová",J3683,0)</f>
        <v>0</v>
      </c>
      <c r="BJ3683" s="20" t="s">
        <v>93</v>
      </c>
      <c r="BK3683" s="228">
        <f>ROUND(I3683*H3683,2)</f>
        <v>0</v>
      </c>
      <c r="BL3683" s="20" t="s">
        <v>544</v>
      </c>
      <c r="BM3683" s="227" t="s">
        <v>3733</v>
      </c>
    </row>
    <row r="3684" s="2" customFormat="1" ht="37.8" customHeight="1">
      <c r="A3684" s="41"/>
      <c r="B3684" s="42"/>
      <c r="C3684" s="216" t="s">
        <v>3734</v>
      </c>
      <c r="D3684" s="216" t="s">
        <v>227</v>
      </c>
      <c r="E3684" s="217" t="s">
        <v>3735</v>
      </c>
      <c r="F3684" s="218" t="s">
        <v>3736</v>
      </c>
      <c r="G3684" s="219" t="s">
        <v>595</v>
      </c>
      <c r="H3684" s="220">
        <v>3</v>
      </c>
      <c r="I3684" s="221"/>
      <c r="J3684" s="222">
        <f>ROUND(I3684*H3684,2)</f>
        <v>0</v>
      </c>
      <c r="K3684" s="218" t="s">
        <v>19</v>
      </c>
      <c r="L3684" s="47"/>
      <c r="M3684" s="223" t="s">
        <v>19</v>
      </c>
      <c r="N3684" s="224" t="s">
        <v>46</v>
      </c>
      <c r="O3684" s="87"/>
      <c r="P3684" s="225">
        <f>O3684*H3684</f>
        <v>0</v>
      </c>
      <c r="Q3684" s="225">
        <v>0</v>
      </c>
      <c r="R3684" s="225">
        <f>Q3684*H3684</f>
        <v>0</v>
      </c>
      <c r="S3684" s="225">
        <v>0</v>
      </c>
      <c r="T3684" s="226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27" t="s">
        <v>544</v>
      </c>
      <c r="AT3684" s="227" t="s">
        <v>227</v>
      </c>
      <c r="AU3684" s="227" t="s">
        <v>93</v>
      </c>
      <c r="AY3684" s="20" t="s">
        <v>224</v>
      </c>
      <c r="BE3684" s="228">
        <f>IF(N3684="základní",J3684,0)</f>
        <v>0</v>
      </c>
      <c r="BF3684" s="228">
        <f>IF(N3684="snížená",J3684,0)</f>
        <v>0</v>
      </c>
      <c r="BG3684" s="228">
        <f>IF(N3684="zákl. přenesená",J3684,0)</f>
        <v>0</v>
      </c>
      <c r="BH3684" s="228">
        <f>IF(N3684="sníž. přenesená",J3684,0)</f>
        <v>0</v>
      </c>
      <c r="BI3684" s="228">
        <f>IF(N3684="nulová",J3684,0)</f>
        <v>0</v>
      </c>
      <c r="BJ3684" s="20" t="s">
        <v>93</v>
      </c>
      <c r="BK3684" s="228">
        <f>ROUND(I3684*H3684,2)</f>
        <v>0</v>
      </c>
      <c r="BL3684" s="20" t="s">
        <v>544</v>
      </c>
      <c r="BM3684" s="227" t="s">
        <v>3737</v>
      </c>
    </row>
    <row r="3685" s="2" customFormat="1" ht="37.8" customHeight="1">
      <c r="A3685" s="41"/>
      <c r="B3685" s="42"/>
      <c r="C3685" s="216" t="s">
        <v>3738</v>
      </c>
      <c r="D3685" s="216" t="s">
        <v>227</v>
      </c>
      <c r="E3685" s="217" t="s">
        <v>3739</v>
      </c>
      <c r="F3685" s="218" t="s">
        <v>3740</v>
      </c>
      <c r="G3685" s="219" t="s">
        <v>595</v>
      </c>
      <c r="H3685" s="220">
        <v>4</v>
      </c>
      <c r="I3685" s="221"/>
      <c r="J3685" s="222">
        <f>ROUND(I3685*H3685,2)</f>
        <v>0</v>
      </c>
      <c r="K3685" s="218" t="s">
        <v>19</v>
      </c>
      <c r="L3685" s="47"/>
      <c r="M3685" s="223" t="s">
        <v>19</v>
      </c>
      <c r="N3685" s="224" t="s">
        <v>46</v>
      </c>
      <c r="O3685" s="87"/>
      <c r="P3685" s="225">
        <f>O3685*H3685</f>
        <v>0</v>
      </c>
      <c r="Q3685" s="225">
        <v>0</v>
      </c>
      <c r="R3685" s="225">
        <f>Q3685*H3685</f>
        <v>0</v>
      </c>
      <c r="S3685" s="225">
        <v>0</v>
      </c>
      <c r="T3685" s="226">
        <f>S3685*H3685</f>
        <v>0</v>
      </c>
      <c r="U3685" s="41"/>
      <c r="V3685" s="41"/>
      <c r="W3685" s="41"/>
      <c r="X3685" s="41"/>
      <c r="Y3685" s="41"/>
      <c r="Z3685" s="41"/>
      <c r="AA3685" s="41"/>
      <c r="AB3685" s="41"/>
      <c r="AC3685" s="41"/>
      <c r="AD3685" s="41"/>
      <c r="AE3685" s="41"/>
      <c r="AR3685" s="227" t="s">
        <v>544</v>
      </c>
      <c r="AT3685" s="227" t="s">
        <v>227</v>
      </c>
      <c r="AU3685" s="227" t="s">
        <v>93</v>
      </c>
      <c r="AY3685" s="20" t="s">
        <v>224</v>
      </c>
      <c r="BE3685" s="228">
        <f>IF(N3685="základní",J3685,0)</f>
        <v>0</v>
      </c>
      <c r="BF3685" s="228">
        <f>IF(N3685="snížená",J3685,0)</f>
        <v>0</v>
      </c>
      <c r="BG3685" s="228">
        <f>IF(N3685="zákl. přenesená",J3685,0)</f>
        <v>0</v>
      </c>
      <c r="BH3685" s="228">
        <f>IF(N3685="sníž. přenesená",J3685,0)</f>
        <v>0</v>
      </c>
      <c r="BI3685" s="228">
        <f>IF(N3685="nulová",J3685,0)</f>
        <v>0</v>
      </c>
      <c r="BJ3685" s="20" t="s">
        <v>93</v>
      </c>
      <c r="BK3685" s="228">
        <f>ROUND(I3685*H3685,2)</f>
        <v>0</v>
      </c>
      <c r="BL3685" s="20" t="s">
        <v>544</v>
      </c>
      <c r="BM3685" s="227" t="s">
        <v>3741</v>
      </c>
    </row>
    <row r="3686" s="2" customFormat="1" ht="37.8" customHeight="1">
      <c r="A3686" s="41"/>
      <c r="B3686" s="42"/>
      <c r="C3686" s="216" t="s">
        <v>3742</v>
      </c>
      <c r="D3686" s="216" t="s">
        <v>227</v>
      </c>
      <c r="E3686" s="217" t="s">
        <v>3743</v>
      </c>
      <c r="F3686" s="218" t="s">
        <v>3744</v>
      </c>
      <c r="G3686" s="219" t="s">
        <v>595</v>
      </c>
      <c r="H3686" s="220">
        <v>1</v>
      </c>
      <c r="I3686" s="221"/>
      <c r="J3686" s="222">
        <f>ROUND(I3686*H3686,2)</f>
        <v>0</v>
      </c>
      <c r="K3686" s="218" t="s">
        <v>19</v>
      </c>
      <c r="L3686" s="47"/>
      <c r="M3686" s="223" t="s">
        <v>19</v>
      </c>
      <c r="N3686" s="224" t="s">
        <v>46</v>
      </c>
      <c r="O3686" s="87"/>
      <c r="P3686" s="225">
        <f>O3686*H3686</f>
        <v>0</v>
      </c>
      <c r="Q3686" s="225">
        <v>0</v>
      </c>
      <c r="R3686" s="225">
        <f>Q3686*H3686</f>
        <v>0</v>
      </c>
      <c r="S3686" s="225">
        <v>0</v>
      </c>
      <c r="T3686" s="226">
        <f>S3686*H3686</f>
        <v>0</v>
      </c>
      <c r="U3686" s="41"/>
      <c r="V3686" s="41"/>
      <c r="W3686" s="41"/>
      <c r="X3686" s="41"/>
      <c r="Y3686" s="41"/>
      <c r="Z3686" s="41"/>
      <c r="AA3686" s="41"/>
      <c r="AB3686" s="41"/>
      <c r="AC3686" s="41"/>
      <c r="AD3686" s="41"/>
      <c r="AE3686" s="41"/>
      <c r="AR3686" s="227" t="s">
        <v>544</v>
      </c>
      <c r="AT3686" s="227" t="s">
        <v>227</v>
      </c>
      <c r="AU3686" s="227" t="s">
        <v>93</v>
      </c>
      <c r="AY3686" s="20" t="s">
        <v>224</v>
      </c>
      <c r="BE3686" s="228">
        <f>IF(N3686="základní",J3686,0)</f>
        <v>0</v>
      </c>
      <c r="BF3686" s="228">
        <f>IF(N3686="snížená",J3686,0)</f>
        <v>0</v>
      </c>
      <c r="BG3686" s="228">
        <f>IF(N3686="zákl. přenesená",J3686,0)</f>
        <v>0</v>
      </c>
      <c r="BH3686" s="228">
        <f>IF(N3686="sníž. přenesená",J3686,0)</f>
        <v>0</v>
      </c>
      <c r="BI3686" s="228">
        <f>IF(N3686="nulová",J3686,0)</f>
        <v>0</v>
      </c>
      <c r="BJ3686" s="20" t="s">
        <v>93</v>
      </c>
      <c r="BK3686" s="228">
        <f>ROUND(I3686*H3686,2)</f>
        <v>0</v>
      </c>
      <c r="BL3686" s="20" t="s">
        <v>544</v>
      </c>
      <c r="BM3686" s="227" t="s">
        <v>3745</v>
      </c>
    </row>
    <row r="3687" s="2" customFormat="1" ht="37.8" customHeight="1">
      <c r="A3687" s="41"/>
      <c r="B3687" s="42"/>
      <c r="C3687" s="216" t="s">
        <v>3746</v>
      </c>
      <c r="D3687" s="216" t="s">
        <v>227</v>
      </c>
      <c r="E3687" s="217" t="s">
        <v>3747</v>
      </c>
      <c r="F3687" s="218" t="s">
        <v>3748</v>
      </c>
      <c r="G3687" s="219" t="s">
        <v>595</v>
      </c>
      <c r="H3687" s="220">
        <v>1</v>
      </c>
      <c r="I3687" s="221"/>
      <c r="J3687" s="222">
        <f>ROUND(I3687*H3687,2)</f>
        <v>0</v>
      </c>
      <c r="K3687" s="218" t="s">
        <v>19</v>
      </c>
      <c r="L3687" s="47"/>
      <c r="M3687" s="223" t="s">
        <v>19</v>
      </c>
      <c r="N3687" s="224" t="s">
        <v>46</v>
      </c>
      <c r="O3687" s="87"/>
      <c r="P3687" s="225">
        <f>O3687*H3687</f>
        <v>0</v>
      </c>
      <c r="Q3687" s="225">
        <v>0</v>
      </c>
      <c r="R3687" s="225">
        <f>Q3687*H3687</f>
        <v>0</v>
      </c>
      <c r="S3687" s="225">
        <v>0</v>
      </c>
      <c r="T3687" s="226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7" t="s">
        <v>544</v>
      </c>
      <c r="AT3687" s="227" t="s">
        <v>227</v>
      </c>
      <c r="AU3687" s="227" t="s">
        <v>93</v>
      </c>
      <c r="AY3687" s="20" t="s">
        <v>224</v>
      </c>
      <c r="BE3687" s="228">
        <f>IF(N3687="základní",J3687,0)</f>
        <v>0</v>
      </c>
      <c r="BF3687" s="228">
        <f>IF(N3687="snížená",J3687,0)</f>
        <v>0</v>
      </c>
      <c r="BG3687" s="228">
        <f>IF(N3687="zákl. přenesená",J3687,0)</f>
        <v>0</v>
      </c>
      <c r="BH3687" s="228">
        <f>IF(N3687="sníž. přenesená",J3687,0)</f>
        <v>0</v>
      </c>
      <c r="BI3687" s="228">
        <f>IF(N3687="nulová",J3687,0)</f>
        <v>0</v>
      </c>
      <c r="BJ3687" s="20" t="s">
        <v>93</v>
      </c>
      <c r="BK3687" s="228">
        <f>ROUND(I3687*H3687,2)</f>
        <v>0</v>
      </c>
      <c r="BL3687" s="20" t="s">
        <v>544</v>
      </c>
      <c r="BM3687" s="227" t="s">
        <v>3749</v>
      </c>
    </row>
    <row r="3688" s="2" customFormat="1" ht="37.8" customHeight="1">
      <c r="A3688" s="41"/>
      <c r="B3688" s="42"/>
      <c r="C3688" s="216" t="s">
        <v>3750</v>
      </c>
      <c r="D3688" s="216" t="s">
        <v>227</v>
      </c>
      <c r="E3688" s="217" t="s">
        <v>3751</v>
      </c>
      <c r="F3688" s="218" t="s">
        <v>3752</v>
      </c>
      <c r="G3688" s="219" t="s">
        <v>595</v>
      </c>
      <c r="H3688" s="220">
        <v>1</v>
      </c>
      <c r="I3688" s="221"/>
      <c r="J3688" s="222">
        <f>ROUND(I3688*H3688,2)</f>
        <v>0</v>
      </c>
      <c r="K3688" s="218" t="s">
        <v>19</v>
      </c>
      <c r="L3688" s="47"/>
      <c r="M3688" s="223" t="s">
        <v>19</v>
      </c>
      <c r="N3688" s="224" t="s">
        <v>46</v>
      </c>
      <c r="O3688" s="87"/>
      <c r="P3688" s="225">
        <f>O3688*H3688</f>
        <v>0</v>
      </c>
      <c r="Q3688" s="225">
        <v>0</v>
      </c>
      <c r="R3688" s="225">
        <f>Q3688*H3688</f>
        <v>0</v>
      </c>
      <c r="S3688" s="225">
        <v>0</v>
      </c>
      <c r="T3688" s="226">
        <f>S3688*H3688</f>
        <v>0</v>
      </c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R3688" s="227" t="s">
        <v>544</v>
      </c>
      <c r="AT3688" s="227" t="s">
        <v>227</v>
      </c>
      <c r="AU3688" s="227" t="s">
        <v>93</v>
      </c>
      <c r="AY3688" s="20" t="s">
        <v>224</v>
      </c>
      <c r="BE3688" s="228">
        <f>IF(N3688="základní",J3688,0)</f>
        <v>0</v>
      </c>
      <c r="BF3688" s="228">
        <f>IF(N3688="snížená",J3688,0)</f>
        <v>0</v>
      </c>
      <c r="BG3688" s="228">
        <f>IF(N3688="zákl. přenesená",J3688,0)</f>
        <v>0</v>
      </c>
      <c r="BH3688" s="228">
        <f>IF(N3688="sníž. přenesená",J3688,0)</f>
        <v>0</v>
      </c>
      <c r="BI3688" s="228">
        <f>IF(N3688="nulová",J3688,0)</f>
        <v>0</v>
      </c>
      <c r="BJ3688" s="20" t="s">
        <v>93</v>
      </c>
      <c r="BK3688" s="228">
        <f>ROUND(I3688*H3688,2)</f>
        <v>0</v>
      </c>
      <c r="BL3688" s="20" t="s">
        <v>544</v>
      </c>
      <c r="BM3688" s="227" t="s">
        <v>3753</v>
      </c>
    </row>
    <row r="3689" s="2" customFormat="1" ht="37.8" customHeight="1">
      <c r="A3689" s="41"/>
      <c r="B3689" s="42"/>
      <c r="C3689" s="216" t="s">
        <v>3754</v>
      </c>
      <c r="D3689" s="216" t="s">
        <v>227</v>
      </c>
      <c r="E3689" s="217" t="s">
        <v>3755</v>
      </c>
      <c r="F3689" s="218" t="s">
        <v>3756</v>
      </c>
      <c r="G3689" s="219" t="s">
        <v>595</v>
      </c>
      <c r="H3689" s="220">
        <v>1</v>
      </c>
      <c r="I3689" s="221"/>
      <c r="J3689" s="222">
        <f>ROUND(I3689*H3689,2)</f>
        <v>0</v>
      </c>
      <c r="K3689" s="218" t="s">
        <v>19</v>
      </c>
      <c r="L3689" s="47"/>
      <c r="M3689" s="223" t="s">
        <v>19</v>
      </c>
      <c r="N3689" s="224" t="s">
        <v>46</v>
      </c>
      <c r="O3689" s="87"/>
      <c r="P3689" s="225">
        <f>O3689*H3689</f>
        <v>0</v>
      </c>
      <c r="Q3689" s="225">
        <v>0</v>
      </c>
      <c r="R3689" s="225">
        <f>Q3689*H3689</f>
        <v>0</v>
      </c>
      <c r="S3689" s="225">
        <v>0</v>
      </c>
      <c r="T3689" s="226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7" t="s">
        <v>544</v>
      </c>
      <c r="AT3689" s="227" t="s">
        <v>227</v>
      </c>
      <c r="AU3689" s="227" t="s">
        <v>93</v>
      </c>
      <c r="AY3689" s="20" t="s">
        <v>224</v>
      </c>
      <c r="BE3689" s="228">
        <f>IF(N3689="základní",J3689,0)</f>
        <v>0</v>
      </c>
      <c r="BF3689" s="228">
        <f>IF(N3689="snížená",J3689,0)</f>
        <v>0</v>
      </c>
      <c r="BG3689" s="228">
        <f>IF(N3689="zákl. přenesená",J3689,0)</f>
        <v>0</v>
      </c>
      <c r="BH3689" s="228">
        <f>IF(N3689="sníž. přenesená",J3689,0)</f>
        <v>0</v>
      </c>
      <c r="BI3689" s="228">
        <f>IF(N3689="nulová",J3689,0)</f>
        <v>0</v>
      </c>
      <c r="BJ3689" s="20" t="s">
        <v>93</v>
      </c>
      <c r="BK3689" s="228">
        <f>ROUND(I3689*H3689,2)</f>
        <v>0</v>
      </c>
      <c r="BL3689" s="20" t="s">
        <v>544</v>
      </c>
      <c r="BM3689" s="227" t="s">
        <v>3757</v>
      </c>
    </row>
    <row r="3690" s="2" customFormat="1" ht="37.8" customHeight="1">
      <c r="A3690" s="41"/>
      <c r="B3690" s="42"/>
      <c r="C3690" s="216" t="s">
        <v>3758</v>
      </c>
      <c r="D3690" s="216" t="s">
        <v>227</v>
      </c>
      <c r="E3690" s="217" t="s">
        <v>3759</v>
      </c>
      <c r="F3690" s="218" t="s">
        <v>3760</v>
      </c>
      <c r="G3690" s="219" t="s">
        <v>595</v>
      </c>
      <c r="H3690" s="220">
        <v>1</v>
      </c>
      <c r="I3690" s="221"/>
      <c r="J3690" s="222">
        <f>ROUND(I3690*H3690,2)</f>
        <v>0</v>
      </c>
      <c r="K3690" s="218" t="s">
        <v>19</v>
      </c>
      <c r="L3690" s="47"/>
      <c r="M3690" s="223" t="s">
        <v>19</v>
      </c>
      <c r="N3690" s="224" t="s">
        <v>46</v>
      </c>
      <c r="O3690" s="87"/>
      <c r="P3690" s="225">
        <f>O3690*H3690</f>
        <v>0</v>
      </c>
      <c r="Q3690" s="225">
        <v>0</v>
      </c>
      <c r="R3690" s="225">
        <f>Q3690*H3690</f>
        <v>0</v>
      </c>
      <c r="S3690" s="225">
        <v>0</v>
      </c>
      <c r="T3690" s="226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27" t="s">
        <v>544</v>
      </c>
      <c r="AT3690" s="227" t="s">
        <v>227</v>
      </c>
      <c r="AU3690" s="227" t="s">
        <v>93</v>
      </c>
      <c r="AY3690" s="20" t="s">
        <v>224</v>
      </c>
      <c r="BE3690" s="228">
        <f>IF(N3690="základní",J3690,0)</f>
        <v>0</v>
      </c>
      <c r="BF3690" s="228">
        <f>IF(N3690="snížená",J3690,0)</f>
        <v>0</v>
      </c>
      <c r="BG3690" s="228">
        <f>IF(N3690="zákl. přenesená",J3690,0)</f>
        <v>0</v>
      </c>
      <c r="BH3690" s="228">
        <f>IF(N3690="sníž. přenesená",J3690,0)</f>
        <v>0</v>
      </c>
      <c r="BI3690" s="228">
        <f>IF(N3690="nulová",J3690,0)</f>
        <v>0</v>
      </c>
      <c r="BJ3690" s="20" t="s">
        <v>93</v>
      </c>
      <c r="BK3690" s="228">
        <f>ROUND(I3690*H3690,2)</f>
        <v>0</v>
      </c>
      <c r="BL3690" s="20" t="s">
        <v>544</v>
      </c>
      <c r="BM3690" s="227" t="s">
        <v>3761</v>
      </c>
    </row>
    <row r="3691" s="2" customFormat="1" ht="37.8" customHeight="1">
      <c r="A3691" s="41"/>
      <c r="B3691" s="42"/>
      <c r="C3691" s="216" t="s">
        <v>3762</v>
      </c>
      <c r="D3691" s="216" t="s">
        <v>227</v>
      </c>
      <c r="E3691" s="217" t="s">
        <v>3763</v>
      </c>
      <c r="F3691" s="218" t="s">
        <v>3764</v>
      </c>
      <c r="G3691" s="219" t="s">
        <v>595</v>
      </c>
      <c r="H3691" s="220">
        <v>2</v>
      </c>
      <c r="I3691" s="221"/>
      <c r="J3691" s="222">
        <f>ROUND(I3691*H3691,2)</f>
        <v>0</v>
      </c>
      <c r="K3691" s="218" t="s">
        <v>19</v>
      </c>
      <c r="L3691" s="47"/>
      <c r="M3691" s="223" t="s">
        <v>19</v>
      </c>
      <c r="N3691" s="224" t="s">
        <v>46</v>
      </c>
      <c r="O3691" s="87"/>
      <c r="P3691" s="225">
        <f>O3691*H3691</f>
        <v>0</v>
      </c>
      <c r="Q3691" s="225">
        <v>0</v>
      </c>
      <c r="R3691" s="225">
        <f>Q3691*H3691</f>
        <v>0</v>
      </c>
      <c r="S3691" s="225">
        <v>0</v>
      </c>
      <c r="T3691" s="226">
        <f>S3691*H3691</f>
        <v>0</v>
      </c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R3691" s="227" t="s">
        <v>544</v>
      </c>
      <c r="AT3691" s="227" t="s">
        <v>227</v>
      </c>
      <c r="AU3691" s="227" t="s">
        <v>93</v>
      </c>
      <c r="AY3691" s="20" t="s">
        <v>224</v>
      </c>
      <c r="BE3691" s="228">
        <f>IF(N3691="základní",J3691,0)</f>
        <v>0</v>
      </c>
      <c r="BF3691" s="228">
        <f>IF(N3691="snížená",J3691,0)</f>
        <v>0</v>
      </c>
      <c r="BG3691" s="228">
        <f>IF(N3691="zákl. přenesená",J3691,0)</f>
        <v>0</v>
      </c>
      <c r="BH3691" s="228">
        <f>IF(N3691="sníž. přenesená",J3691,0)</f>
        <v>0</v>
      </c>
      <c r="BI3691" s="228">
        <f>IF(N3691="nulová",J3691,0)</f>
        <v>0</v>
      </c>
      <c r="BJ3691" s="20" t="s">
        <v>93</v>
      </c>
      <c r="BK3691" s="228">
        <f>ROUND(I3691*H3691,2)</f>
        <v>0</v>
      </c>
      <c r="BL3691" s="20" t="s">
        <v>544</v>
      </c>
      <c r="BM3691" s="227" t="s">
        <v>3765</v>
      </c>
    </row>
    <row r="3692" s="2" customFormat="1" ht="37.8" customHeight="1">
      <c r="A3692" s="41"/>
      <c r="B3692" s="42"/>
      <c r="C3692" s="216" t="s">
        <v>3766</v>
      </c>
      <c r="D3692" s="216" t="s">
        <v>227</v>
      </c>
      <c r="E3692" s="217" t="s">
        <v>3767</v>
      </c>
      <c r="F3692" s="218" t="s">
        <v>3768</v>
      </c>
      <c r="G3692" s="219" t="s">
        <v>595</v>
      </c>
      <c r="H3692" s="220">
        <v>2</v>
      </c>
      <c r="I3692" s="221"/>
      <c r="J3692" s="222">
        <f>ROUND(I3692*H3692,2)</f>
        <v>0</v>
      </c>
      <c r="K3692" s="218" t="s">
        <v>19</v>
      </c>
      <c r="L3692" s="47"/>
      <c r="M3692" s="223" t="s">
        <v>19</v>
      </c>
      <c r="N3692" s="224" t="s">
        <v>46</v>
      </c>
      <c r="O3692" s="87"/>
      <c r="P3692" s="225">
        <f>O3692*H3692</f>
        <v>0</v>
      </c>
      <c r="Q3692" s="225">
        <v>0</v>
      </c>
      <c r="R3692" s="225">
        <f>Q3692*H3692</f>
        <v>0</v>
      </c>
      <c r="S3692" s="225">
        <v>0</v>
      </c>
      <c r="T3692" s="226">
        <f>S3692*H3692</f>
        <v>0</v>
      </c>
      <c r="U3692" s="41"/>
      <c r="V3692" s="41"/>
      <c r="W3692" s="41"/>
      <c r="X3692" s="41"/>
      <c r="Y3692" s="41"/>
      <c r="Z3692" s="41"/>
      <c r="AA3692" s="41"/>
      <c r="AB3692" s="41"/>
      <c r="AC3692" s="41"/>
      <c r="AD3692" s="41"/>
      <c r="AE3692" s="41"/>
      <c r="AR3692" s="227" t="s">
        <v>544</v>
      </c>
      <c r="AT3692" s="227" t="s">
        <v>227</v>
      </c>
      <c r="AU3692" s="227" t="s">
        <v>93</v>
      </c>
      <c r="AY3692" s="20" t="s">
        <v>224</v>
      </c>
      <c r="BE3692" s="228">
        <f>IF(N3692="základní",J3692,0)</f>
        <v>0</v>
      </c>
      <c r="BF3692" s="228">
        <f>IF(N3692="snížená",J3692,0)</f>
        <v>0</v>
      </c>
      <c r="BG3692" s="228">
        <f>IF(N3692="zákl. přenesená",J3692,0)</f>
        <v>0</v>
      </c>
      <c r="BH3692" s="228">
        <f>IF(N3692="sníž. přenesená",J3692,0)</f>
        <v>0</v>
      </c>
      <c r="BI3692" s="228">
        <f>IF(N3692="nulová",J3692,0)</f>
        <v>0</v>
      </c>
      <c r="BJ3692" s="20" t="s">
        <v>93</v>
      </c>
      <c r="BK3692" s="228">
        <f>ROUND(I3692*H3692,2)</f>
        <v>0</v>
      </c>
      <c r="BL3692" s="20" t="s">
        <v>544</v>
      </c>
      <c r="BM3692" s="227" t="s">
        <v>3769</v>
      </c>
    </row>
    <row r="3693" s="2" customFormat="1" ht="37.8" customHeight="1">
      <c r="A3693" s="41"/>
      <c r="B3693" s="42"/>
      <c r="C3693" s="216" t="s">
        <v>3770</v>
      </c>
      <c r="D3693" s="216" t="s">
        <v>227</v>
      </c>
      <c r="E3693" s="217" t="s">
        <v>3771</v>
      </c>
      <c r="F3693" s="218" t="s">
        <v>3772</v>
      </c>
      <c r="G3693" s="219" t="s">
        <v>595</v>
      </c>
      <c r="H3693" s="220">
        <v>2</v>
      </c>
      <c r="I3693" s="221"/>
      <c r="J3693" s="222">
        <f>ROUND(I3693*H3693,2)</f>
        <v>0</v>
      </c>
      <c r="K3693" s="218" t="s">
        <v>19</v>
      </c>
      <c r="L3693" s="47"/>
      <c r="M3693" s="223" t="s">
        <v>19</v>
      </c>
      <c r="N3693" s="224" t="s">
        <v>46</v>
      </c>
      <c r="O3693" s="87"/>
      <c r="P3693" s="225">
        <f>O3693*H3693</f>
        <v>0</v>
      </c>
      <c r="Q3693" s="225">
        <v>0</v>
      </c>
      <c r="R3693" s="225">
        <f>Q3693*H3693</f>
        <v>0</v>
      </c>
      <c r="S3693" s="225">
        <v>0</v>
      </c>
      <c r="T3693" s="226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7" t="s">
        <v>544</v>
      </c>
      <c r="AT3693" s="227" t="s">
        <v>227</v>
      </c>
      <c r="AU3693" s="227" t="s">
        <v>93</v>
      </c>
      <c r="AY3693" s="20" t="s">
        <v>224</v>
      </c>
      <c r="BE3693" s="228">
        <f>IF(N3693="základní",J3693,0)</f>
        <v>0</v>
      </c>
      <c r="BF3693" s="228">
        <f>IF(N3693="snížená",J3693,0)</f>
        <v>0</v>
      </c>
      <c r="BG3693" s="228">
        <f>IF(N3693="zákl. přenesená",J3693,0)</f>
        <v>0</v>
      </c>
      <c r="BH3693" s="228">
        <f>IF(N3693="sníž. přenesená",J3693,0)</f>
        <v>0</v>
      </c>
      <c r="BI3693" s="228">
        <f>IF(N3693="nulová",J3693,0)</f>
        <v>0</v>
      </c>
      <c r="BJ3693" s="20" t="s">
        <v>93</v>
      </c>
      <c r="BK3693" s="228">
        <f>ROUND(I3693*H3693,2)</f>
        <v>0</v>
      </c>
      <c r="BL3693" s="20" t="s">
        <v>544</v>
      </c>
      <c r="BM3693" s="227" t="s">
        <v>3773</v>
      </c>
    </row>
    <row r="3694" s="2" customFormat="1" ht="37.8" customHeight="1">
      <c r="A3694" s="41"/>
      <c r="B3694" s="42"/>
      <c r="C3694" s="216" t="s">
        <v>3774</v>
      </c>
      <c r="D3694" s="216" t="s">
        <v>227</v>
      </c>
      <c r="E3694" s="217" t="s">
        <v>3775</v>
      </c>
      <c r="F3694" s="218" t="s">
        <v>3776</v>
      </c>
      <c r="G3694" s="219" t="s">
        <v>595</v>
      </c>
      <c r="H3694" s="220">
        <v>1</v>
      </c>
      <c r="I3694" s="221"/>
      <c r="J3694" s="222">
        <f>ROUND(I3694*H3694,2)</f>
        <v>0</v>
      </c>
      <c r="K3694" s="218" t="s">
        <v>19</v>
      </c>
      <c r="L3694" s="47"/>
      <c r="M3694" s="223" t="s">
        <v>19</v>
      </c>
      <c r="N3694" s="224" t="s">
        <v>46</v>
      </c>
      <c r="O3694" s="87"/>
      <c r="P3694" s="225">
        <f>O3694*H3694</f>
        <v>0</v>
      </c>
      <c r="Q3694" s="225">
        <v>0</v>
      </c>
      <c r="R3694" s="225">
        <f>Q3694*H3694</f>
        <v>0</v>
      </c>
      <c r="S3694" s="225">
        <v>0</v>
      </c>
      <c r="T3694" s="226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7" t="s">
        <v>544</v>
      </c>
      <c r="AT3694" s="227" t="s">
        <v>227</v>
      </c>
      <c r="AU3694" s="227" t="s">
        <v>93</v>
      </c>
      <c r="AY3694" s="20" t="s">
        <v>224</v>
      </c>
      <c r="BE3694" s="228">
        <f>IF(N3694="základní",J3694,0)</f>
        <v>0</v>
      </c>
      <c r="BF3694" s="228">
        <f>IF(N3694="snížená",J3694,0)</f>
        <v>0</v>
      </c>
      <c r="BG3694" s="228">
        <f>IF(N3694="zákl. přenesená",J3694,0)</f>
        <v>0</v>
      </c>
      <c r="BH3694" s="228">
        <f>IF(N3694="sníž. přenesená",J3694,0)</f>
        <v>0</v>
      </c>
      <c r="BI3694" s="228">
        <f>IF(N3694="nulová",J3694,0)</f>
        <v>0</v>
      </c>
      <c r="BJ3694" s="20" t="s">
        <v>93</v>
      </c>
      <c r="BK3694" s="228">
        <f>ROUND(I3694*H3694,2)</f>
        <v>0</v>
      </c>
      <c r="BL3694" s="20" t="s">
        <v>544</v>
      </c>
      <c r="BM3694" s="227" t="s">
        <v>3777</v>
      </c>
    </row>
    <row r="3695" s="2" customFormat="1" ht="37.8" customHeight="1">
      <c r="A3695" s="41"/>
      <c r="B3695" s="42"/>
      <c r="C3695" s="216" t="s">
        <v>3778</v>
      </c>
      <c r="D3695" s="216" t="s">
        <v>227</v>
      </c>
      <c r="E3695" s="217" t="s">
        <v>3779</v>
      </c>
      <c r="F3695" s="218" t="s">
        <v>3780</v>
      </c>
      <c r="G3695" s="219" t="s">
        <v>595</v>
      </c>
      <c r="H3695" s="220">
        <v>1</v>
      </c>
      <c r="I3695" s="221"/>
      <c r="J3695" s="222">
        <f>ROUND(I3695*H3695,2)</f>
        <v>0</v>
      </c>
      <c r="K3695" s="218" t="s">
        <v>19</v>
      </c>
      <c r="L3695" s="47"/>
      <c r="M3695" s="223" t="s">
        <v>19</v>
      </c>
      <c r="N3695" s="224" t="s">
        <v>46</v>
      </c>
      <c r="O3695" s="87"/>
      <c r="P3695" s="225">
        <f>O3695*H3695</f>
        <v>0</v>
      </c>
      <c r="Q3695" s="225">
        <v>0</v>
      </c>
      <c r="R3695" s="225">
        <f>Q3695*H3695</f>
        <v>0</v>
      </c>
      <c r="S3695" s="225">
        <v>0</v>
      </c>
      <c r="T3695" s="226">
        <f>S3695*H3695</f>
        <v>0</v>
      </c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R3695" s="227" t="s">
        <v>544</v>
      </c>
      <c r="AT3695" s="227" t="s">
        <v>227</v>
      </c>
      <c r="AU3695" s="227" t="s">
        <v>93</v>
      </c>
      <c r="AY3695" s="20" t="s">
        <v>224</v>
      </c>
      <c r="BE3695" s="228">
        <f>IF(N3695="základní",J3695,0)</f>
        <v>0</v>
      </c>
      <c r="BF3695" s="228">
        <f>IF(N3695="snížená",J3695,0)</f>
        <v>0</v>
      </c>
      <c r="BG3695" s="228">
        <f>IF(N3695="zákl. přenesená",J3695,0)</f>
        <v>0</v>
      </c>
      <c r="BH3695" s="228">
        <f>IF(N3695="sníž. přenesená",J3695,0)</f>
        <v>0</v>
      </c>
      <c r="BI3695" s="228">
        <f>IF(N3695="nulová",J3695,0)</f>
        <v>0</v>
      </c>
      <c r="BJ3695" s="20" t="s">
        <v>93</v>
      </c>
      <c r="BK3695" s="228">
        <f>ROUND(I3695*H3695,2)</f>
        <v>0</v>
      </c>
      <c r="BL3695" s="20" t="s">
        <v>544</v>
      </c>
      <c r="BM3695" s="227" t="s">
        <v>3781</v>
      </c>
    </row>
    <row r="3696" s="2" customFormat="1" ht="37.8" customHeight="1">
      <c r="A3696" s="41"/>
      <c r="B3696" s="42"/>
      <c r="C3696" s="216" t="s">
        <v>3782</v>
      </c>
      <c r="D3696" s="216" t="s">
        <v>227</v>
      </c>
      <c r="E3696" s="217" t="s">
        <v>3783</v>
      </c>
      <c r="F3696" s="218" t="s">
        <v>3784</v>
      </c>
      <c r="G3696" s="219" t="s">
        <v>595</v>
      </c>
      <c r="H3696" s="220">
        <v>1</v>
      </c>
      <c r="I3696" s="221"/>
      <c r="J3696" s="222">
        <f>ROUND(I3696*H3696,2)</f>
        <v>0</v>
      </c>
      <c r="K3696" s="218" t="s">
        <v>19</v>
      </c>
      <c r="L3696" s="47"/>
      <c r="M3696" s="223" t="s">
        <v>19</v>
      </c>
      <c r="N3696" s="224" t="s">
        <v>46</v>
      </c>
      <c r="O3696" s="87"/>
      <c r="P3696" s="225">
        <f>O3696*H3696</f>
        <v>0</v>
      </c>
      <c r="Q3696" s="225">
        <v>0</v>
      </c>
      <c r="R3696" s="225">
        <f>Q3696*H3696</f>
        <v>0</v>
      </c>
      <c r="S3696" s="225">
        <v>0</v>
      </c>
      <c r="T3696" s="226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7" t="s">
        <v>544</v>
      </c>
      <c r="AT3696" s="227" t="s">
        <v>227</v>
      </c>
      <c r="AU3696" s="227" t="s">
        <v>93</v>
      </c>
      <c r="AY3696" s="20" t="s">
        <v>224</v>
      </c>
      <c r="BE3696" s="228">
        <f>IF(N3696="základní",J3696,0)</f>
        <v>0</v>
      </c>
      <c r="BF3696" s="228">
        <f>IF(N3696="snížená",J3696,0)</f>
        <v>0</v>
      </c>
      <c r="BG3696" s="228">
        <f>IF(N3696="zákl. přenesená",J3696,0)</f>
        <v>0</v>
      </c>
      <c r="BH3696" s="228">
        <f>IF(N3696="sníž. přenesená",J3696,0)</f>
        <v>0</v>
      </c>
      <c r="BI3696" s="228">
        <f>IF(N3696="nulová",J3696,0)</f>
        <v>0</v>
      </c>
      <c r="BJ3696" s="20" t="s">
        <v>93</v>
      </c>
      <c r="BK3696" s="228">
        <f>ROUND(I3696*H3696,2)</f>
        <v>0</v>
      </c>
      <c r="BL3696" s="20" t="s">
        <v>544</v>
      </c>
      <c r="BM3696" s="227" t="s">
        <v>3785</v>
      </c>
    </row>
    <row r="3697" s="2" customFormat="1" ht="37.8" customHeight="1">
      <c r="A3697" s="41"/>
      <c r="B3697" s="42"/>
      <c r="C3697" s="216" t="s">
        <v>3786</v>
      </c>
      <c r="D3697" s="216" t="s">
        <v>227</v>
      </c>
      <c r="E3697" s="217" t="s">
        <v>3787</v>
      </c>
      <c r="F3697" s="218" t="s">
        <v>3788</v>
      </c>
      <c r="G3697" s="219" t="s">
        <v>595</v>
      </c>
      <c r="H3697" s="220">
        <v>1</v>
      </c>
      <c r="I3697" s="221"/>
      <c r="J3697" s="222">
        <f>ROUND(I3697*H3697,2)</f>
        <v>0</v>
      </c>
      <c r="K3697" s="218" t="s">
        <v>19</v>
      </c>
      <c r="L3697" s="47"/>
      <c r="M3697" s="223" t="s">
        <v>19</v>
      </c>
      <c r="N3697" s="224" t="s">
        <v>46</v>
      </c>
      <c r="O3697" s="87"/>
      <c r="P3697" s="225">
        <f>O3697*H3697</f>
        <v>0</v>
      </c>
      <c r="Q3697" s="225">
        <v>0</v>
      </c>
      <c r="R3697" s="225">
        <f>Q3697*H3697</f>
        <v>0</v>
      </c>
      <c r="S3697" s="225">
        <v>0</v>
      </c>
      <c r="T3697" s="226">
        <f>S3697*H3697</f>
        <v>0</v>
      </c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R3697" s="227" t="s">
        <v>544</v>
      </c>
      <c r="AT3697" s="227" t="s">
        <v>227</v>
      </c>
      <c r="AU3697" s="227" t="s">
        <v>93</v>
      </c>
      <c r="AY3697" s="20" t="s">
        <v>224</v>
      </c>
      <c r="BE3697" s="228">
        <f>IF(N3697="základní",J3697,0)</f>
        <v>0</v>
      </c>
      <c r="BF3697" s="228">
        <f>IF(N3697="snížená",J3697,0)</f>
        <v>0</v>
      </c>
      <c r="BG3697" s="228">
        <f>IF(N3697="zákl. přenesená",J3697,0)</f>
        <v>0</v>
      </c>
      <c r="BH3697" s="228">
        <f>IF(N3697="sníž. přenesená",J3697,0)</f>
        <v>0</v>
      </c>
      <c r="BI3697" s="228">
        <f>IF(N3697="nulová",J3697,0)</f>
        <v>0</v>
      </c>
      <c r="BJ3697" s="20" t="s">
        <v>93</v>
      </c>
      <c r="BK3697" s="228">
        <f>ROUND(I3697*H3697,2)</f>
        <v>0</v>
      </c>
      <c r="BL3697" s="20" t="s">
        <v>544</v>
      </c>
      <c r="BM3697" s="227" t="s">
        <v>3789</v>
      </c>
    </row>
    <row r="3698" s="2" customFormat="1" ht="37.8" customHeight="1">
      <c r="A3698" s="41"/>
      <c r="B3698" s="42"/>
      <c r="C3698" s="216" t="s">
        <v>3790</v>
      </c>
      <c r="D3698" s="216" t="s">
        <v>227</v>
      </c>
      <c r="E3698" s="217" t="s">
        <v>3791</v>
      </c>
      <c r="F3698" s="218" t="s">
        <v>3792</v>
      </c>
      <c r="G3698" s="219" t="s">
        <v>595</v>
      </c>
      <c r="H3698" s="220">
        <v>1</v>
      </c>
      <c r="I3698" s="221"/>
      <c r="J3698" s="222">
        <f>ROUND(I3698*H3698,2)</f>
        <v>0</v>
      </c>
      <c r="K3698" s="218" t="s">
        <v>19</v>
      </c>
      <c r="L3698" s="47"/>
      <c r="M3698" s="223" t="s">
        <v>19</v>
      </c>
      <c r="N3698" s="224" t="s">
        <v>46</v>
      </c>
      <c r="O3698" s="87"/>
      <c r="P3698" s="225">
        <f>O3698*H3698</f>
        <v>0</v>
      </c>
      <c r="Q3698" s="225">
        <v>0</v>
      </c>
      <c r="R3698" s="225">
        <f>Q3698*H3698</f>
        <v>0</v>
      </c>
      <c r="S3698" s="225">
        <v>0</v>
      </c>
      <c r="T3698" s="226">
        <f>S3698*H3698</f>
        <v>0</v>
      </c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R3698" s="227" t="s">
        <v>544</v>
      </c>
      <c r="AT3698" s="227" t="s">
        <v>227</v>
      </c>
      <c r="AU3698" s="227" t="s">
        <v>93</v>
      </c>
      <c r="AY3698" s="20" t="s">
        <v>224</v>
      </c>
      <c r="BE3698" s="228">
        <f>IF(N3698="základní",J3698,0)</f>
        <v>0</v>
      </c>
      <c r="BF3698" s="228">
        <f>IF(N3698="snížená",J3698,0)</f>
        <v>0</v>
      </c>
      <c r="BG3698" s="228">
        <f>IF(N3698="zákl. přenesená",J3698,0)</f>
        <v>0</v>
      </c>
      <c r="BH3698" s="228">
        <f>IF(N3698="sníž. přenesená",J3698,0)</f>
        <v>0</v>
      </c>
      <c r="BI3698" s="228">
        <f>IF(N3698="nulová",J3698,0)</f>
        <v>0</v>
      </c>
      <c r="BJ3698" s="20" t="s">
        <v>93</v>
      </c>
      <c r="BK3698" s="228">
        <f>ROUND(I3698*H3698,2)</f>
        <v>0</v>
      </c>
      <c r="BL3698" s="20" t="s">
        <v>544</v>
      </c>
      <c r="BM3698" s="227" t="s">
        <v>3793</v>
      </c>
    </row>
    <row r="3699" s="2" customFormat="1" ht="44.25" customHeight="1">
      <c r="A3699" s="41"/>
      <c r="B3699" s="42"/>
      <c r="C3699" s="216" t="s">
        <v>3794</v>
      </c>
      <c r="D3699" s="216" t="s">
        <v>227</v>
      </c>
      <c r="E3699" s="217" t="s">
        <v>3795</v>
      </c>
      <c r="F3699" s="218" t="s">
        <v>3796</v>
      </c>
      <c r="G3699" s="219" t="s">
        <v>595</v>
      </c>
      <c r="H3699" s="220">
        <v>24</v>
      </c>
      <c r="I3699" s="221"/>
      <c r="J3699" s="222">
        <f>ROUND(I3699*H3699,2)</f>
        <v>0</v>
      </c>
      <c r="K3699" s="218" t="s">
        <v>19</v>
      </c>
      <c r="L3699" s="47"/>
      <c r="M3699" s="223" t="s">
        <v>19</v>
      </c>
      <c r="N3699" s="224" t="s">
        <v>46</v>
      </c>
      <c r="O3699" s="87"/>
      <c r="P3699" s="225">
        <f>O3699*H3699</f>
        <v>0</v>
      </c>
      <c r="Q3699" s="225">
        <v>0</v>
      </c>
      <c r="R3699" s="225">
        <f>Q3699*H3699</f>
        <v>0</v>
      </c>
      <c r="S3699" s="225">
        <v>0</v>
      </c>
      <c r="T3699" s="226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7" t="s">
        <v>544</v>
      </c>
      <c r="AT3699" s="227" t="s">
        <v>227</v>
      </c>
      <c r="AU3699" s="227" t="s">
        <v>93</v>
      </c>
      <c r="AY3699" s="20" t="s">
        <v>224</v>
      </c>
      <c r="BE3699" s="228">
        <f>IF(N3699="základní",J3699,0)</f>
        <v>0</v>
      </c>
      <c r="BF3699" s="228">
        <f>IF(N3699="snížená",J3699,0)</f>
        <v>0</v>
      </c>
      <c r="BG3699" s="228">
        <f>IF(N3699="zákl. přenesená",J3699,0)</f>
        <v>0</v>
      </c>
      <c r="BH3699" s="228">
        <f>IF(N3699="sníž. přenesená",J3699,0)</f>
        <v>0</v>
      </c>
      <c r="BI3699" s="228">
        <f>IF(N3699="nulová",J3699,0)</f>
        <v>0</v>
      </c>
      <c r="BJ3699" s="20" t="s">
        <v>93</v>
      </c>
      <c r="BK3699" s="228">
        <f>ROUND(I3699*H3699,2)</f>
        <v>0</v>
      </c>
      <c r="BL3699" s="20" t="s">
        <v>544</v>
      </c>
      <c r="BM3699" s="227" t="s">
        <v>3797</v>
      </c>
    </row>
    <row r="3700" s="2" customFormat="1" ht="44.25" customHeight="1">
      <c r="A3700" s="41"/>
      <c r="B3700" s="42"/>
      <c r="C3700" s="216" t="s">
        <v>3798</v>
      </c>
      <c r="D3700" s="216" t="s">
        <v>227</v>
      </c>
      <c r="E3700" s="217" t="s">
        <v>3799</v>
      </c>
      <c r="F3700" s="218" t="s">
        <v>3800</v>
      </c>
      <c r="G3700" s="219" t="s">
        <v>595</v>
      </c>
      <c r="H3700" s="220">
        <v>4</v>
      </c>
      <c r="I3700" s="221"/>
      <c r="J3700" s="222">
        <f>ROUND(I3700*H3700,2)</f>
        <v>0</v>
      </c>
      <c r="K3700" s="218" t="s">
        <v>19</v>
      </c>
      <c r="L3700" s="47"/>
      <c r="M3700" s="223" t="s">
        <v>19</v>
      </c>
      <c r="N3700" s="224" t="s">
        <v>46</v>
      </c>
      <c r="O3700" s="87"/>
      <c r="P3700" s="225">
        <f>O3700*H3700</f>
        <v>0</v>
      </c>
      <c r="Q3700" s="225">
        <v>0</v>
      </c>
      <c r="R3700" s="225">
        <f>Q3700*H3700</f>
        <v>0</v>
      </c>
      <c r="S3700" s="225">
        <v>0</v>
      </c>
      <c r="T3700" s="226">
        <f>S3700*H3700</f>
        <v>0</v>
      </c>
      <c r="U3700" s="41"/>
      <c r="V3700" s="41"/>
      <c r="W3700" s="41"/>
      <c r="X3700" s="41"/>
      <c r="Y3700" s="41"/>
      <c r="Z3700" s="41"/>
      <c r="AA3700" s="41"/>
      <c r="AB3700" s="41"/>
      <c r="AC3700" s="41"/>
      <c r="AD3700" s="41"/>
      <c r="AE3700" s="41"/>
      <c r="AR3700" s="227" t="s">
        <v>544</v>
      </c>
      <c r="AT3700" s="227" t="s">
        <v>227</v>
      </c>
      <c r="AU3700" s="227" t="s">
        <v>93</v>
      </c>
      <c r="AY3700" s="20" t="s">
        <v>224</v>
      </c>
      <c r="BE3700" s="228">
        <f>IF(N3700="základní",J3700,0)</f>
        <v>0</v>
      </c>
      <c r="BF3700" s="228">
        <f>IF(N3700="snížená",J3700,0)</f>
        <v>0</v>
      </c>
      <c r="BG3700" s="228">
        <f>IF(N3700="zákl. přenesená",J3700,0)</f>
        <v>0</v>
      </c>
      <c r="BH3700" s="228">
        <f>IF(N3700="sníž. přenesená",J3700,0)</f>
        <v>0</v>
      </c>
      <c r="BI3700" s="228">
        <f>IF(N3700="nulová",J3700,0)</f>
        <v>0</v>
      </c>
      <c r="BJ3700" s="20" t="s">
        <v>93</v>
      </c>
      <c r="BK3700" s="228">
        <f>ROUND(I3700*H3700,2)</f>
        <v>0</v>
      </c>
      <c r="BL3700" s="20" t="s">
        <v>544</v>
      </c>
      <c r="BM3700" s="227" t="s">
        <v>3801</v>
      </c>
    </row>
    <row r="3701" s="2" customFormat="1" ht="44.25" customHeight="1">
      <c r="A3701" s="41"/>
      <c r="B3701" s="42"/>
      <c r="C3701" s="216" t="s">
        <v>3802</v>
      </c>
      <c r="D3701" s="216" t="s">
        <v>227</v>
      </c>
      <c r="E3701" s="217" t="s">
        <v>3803</v>
      </c>
      <c r="F3701" s="218" t="s">
        <v>3804</v>
      </c>
      <c r="G3701" s="219" t="s">
        <v>595</v>
      </c>
      <c r="H3701" s="220">
        <v>6</v>
      </c>
      <c r="I3701" s="221"/>
      <c r="J3701" s="222">
        <f>ROUND(I3701*H3701,2)</f>
        <v>0</v>
      </c>
      <c r="K3701" s="218" t="s">
        <v>19</v>
      </c>
      <c r="L3701" s="47"/>
      <c r="M3701" s="223" t="s">
        <v>19</v>
      </c>
      <c r="N3701" s="224" t="s">
        <v>46</v>
      </c>
      <c r="O3701" s="87"/>
      <c r="P3701" s="225">
        <f>O3701*H3701</f>
        <v>0</v>
      </c>
      <c r="Q3701" s="225">
        <v>0</v>
      </c>
      <c r="R3701" s="225">
        <f>Q3701*H3701</f>
        <v>0</v>
      </c>
      <c r="S3701" s="225">
        <v>0</v>
      </c>
      <c r="T3701" s="226">
        <f>S3701*H3701</f>
        <v>0</v>
      </c>
      <c r="U3701" s="41"/>
      <c r="V3701" s="41"/>
      <c r="W3701" s="41"/>
      <c r="X3701" s="41"/>
      <c r="Y3701" s="41"/>
      <c r="Z3701" s="41"/>
      <c r="AA3701" s="41"/>
      <c r="AB3701" s="41"/>
      <c r="AC3701" s="41"/>
      <c r="AD3701" s="41"/>
      <c r="AE3701" s="41"/>
      <c r="AR3701" s="227" t="s">
        <v>544</v>
      </c>
      <c r="AT3701" s="227" t="s">
        <v>227</v>
      </c>
      <c r="AU3701" s="227" t="s">
        <v>93</v>
      </c>
      <c r="AY3701" s="20" t="s">
        <v>224</v>
      </c>
      <c r="BE3701" s="228">
        <f>IF(N3701="základní",J3701,0)</f>
        <v>0</v>
      </c>
      <c r="BF3701" s="228">
        <f>IF(N3701="snížená",J3701,0)</f>
        <v>0</v>
      </c>
      <c r="BG3701" s="228">
        <f>IF(N3701="zákl. přenesená",J3701,0)</f>
        <v>0</v>
      </c>
      <c r="BH3701" s="228">
        <f>IF(N3701="sníž. přenesená",J3701,0)</f>
        <v>0</v>
      </c>
      <c r="BI3701" s="228">
        <f>IF(N3701="nulová",J3701,0)</f>
        <v>0</v>
      </c>
      <c r="BJ3701" s="20" t="s">
        <v>93</v>
      </c>
      <c r="BK3701" s="228">
        <f>ROUND(I3701*H3701,2)</f>
        <v>0</v>
      </c>
      <c r="BL3701" s="20" t="s">
        <v>544</v>
      </c>
      <c r="BM3701" s="227" t="s">
        <v>3805</v>
      </c>
    </row>
    <row r="3702" s="2" customFormat="1" ht="44.25" customHeight="1">
      <c r="A3702" s="41"/>
      <c r="B3702" s="42"/>
      <c r="C3702" s="216" t="s">
        <v>3806</v>
      </c>
      <c r="D3702" s="216" t="s">
        <v>227</v>
      </c>
      <c r="E3702" s="217" t="s">
        <v>3807</v>
      </c>
      <c r="F3702" s="218" t="s">
        <v>3808</v>
      </c>
      <c r="G3702" s="219" t="s">
        <v>595</v>
      </c>
      <c r="H3702" s="220">
        <v>1</v>
      </c>
      <c r="I3702" s="221"/>
      <c r="J3702" s="222">
        <f>ROUND(I3702*H3702,2)</f>
        <v>0</v>
      </c>
      <c r="K3702" s="218" t="s">
        <v>19</v>
      </c>
      <c r="L3702" s="47"/>
      <c r="M3702" s="223" t="s">
        <v>19</v>
      </c>
      <c r="N3702" s="224" t="s">
        <v>46</v>
      </c>
      <c r="O3702" s="87"/>
      <c r="P3702" s="225">
        <f>O3702*H3702</f>
        <v>0</v>
      </c>
      <c r="Q3702" s="225">
        <v>0</v>
      </c>
      <c r="R3702" s="225">
        <f>Q3702*H3702</f>
        <v>0</v>
      </c>
      <c r="S3702" s="225">
        <v>0</v>
      </c>
      <c r="T3702" s="226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7" t="s">
        <v>544</v>
      </c>
      <c r="AT3702" s="227" t="s">
        <v>227</v>
      </c>
      <c r="AU3702" s="227" t="s">
        <v>93</v>
      </c>
      <c r="AY3702" s="20" t="s">
        <v>224</v>
      </c>
      <c r="BE3702" s="228">
        <f>IF(N3702="základní",J3702,0)</f>
        <v>0</v>
      </c>
      <c r="BF3702" s="228">
        <f>IF(N3702="snížená",J3702,0)</f>
        <v>0</v>
      </c>
      <c r="BG3702" s="228">
        <f>IF(N3702="zákl. přenesená",J3702,0)</f>
        <v>0</v>
      </c>
      <c r="BH3702" s="228">
        <f>IF(N3702="sníž. přenesená",J3702,0)</f>
        <v>0</v>
      </c>
      <c r="BI3702" s="228">
        <f>IF(N3702="nulová",J3702,0)</f>
        <v>0</v>
      </c>
      <c r="BJ3702" s="20" t="s">
        <v>93</v>
      </c>
      <c r="BK3702" s="228">
        <f>ROUND(I3702*H3702,2)</f>
        <v>0</v>
      </c>
      <c r="BL3702" s="20" t="s">
        <v>544</v>
      </c>
      <c r="BM3702" s="227" t="s">
        <v>3809</v>
      </c>
    </row>
    <row r="3703" s="2" customFormat="1" ht="44.25" customHeight="1">
      <c r="A3703" s="41"/>
      <c r="B3703" s="42"/>
      <c r="C3703" s="216" t="s">
        <v>3810</v>
      </c>
      <c r="D3703" s="216" t="s">
        <v>227</v>
      </c>
      <c r="E3703" s="217" t="s">
        <v>3811</v>
      </c>
      <c r="F3703" s="218" t="s">
        <v>3812</v>
      </c>
      <c r="G3703" s="219" t="s">
        <v>595</v>
      </c>
      <c r="H3703" s="220">
        <v>2</v>
      </c>
      <c r="I3703" s="221"/>
      <c r="J3703" s="222">
        <f>ROUND(I3703*H3703,2)</f>
        <v>0</v>
      </c>
      <c r="K3703" s="218" t="s">
        <v>19</v>
      </c>
      <c r="L3703" s="47"/>
      <c r="M3703" s="223" t="s">
        <v>19</v>
      </c>
      <c r="N3703" s="224" t="s">
        <v>46</v>
      </c>
      <c r="O3703" s="87"/>
      <c r="P3703" s="225">
        <f>O3703*H3703</f>
        <v>0</v>
      </c>
      <c r="Q3703" s="225">
        <v>0</v>
      </c>
      <c r="R3703" s="225">
        <f>Q3703*H3703</f>
        <v>0</v>
      </c>
      <c r="S3703" s="225">
        <v>0</v>
      </c>
      <c r="T3703" s="226">
        <f>S3703*H3703</f>
        <v>0</v>
      </c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R3703" s="227" t="s">
        <v>544</v>
      </c>
      <c r="AT3703" s="227" t="s">
        <v>227</v>
      </c>
      <c r="AU3703" s="227" t="s">
        <v>93</v>
      </c>
      <c r="AY3703" s="20" t="s">
        <v>224</v>
      </c>
      <c r="BE3703" s="228">
        <f>IF(N3703="základní",J3703,0)</f>
        <v>0</v>
      </c>
      <c r="BF3703" s="228">
        <f>IF(N3703="snížená",J3703,0)</f>
        <v>0</v>
      </c>
      <c r="BG3703" s="228">
        <f>IF(N3703="zákl. přenesená",J3703,0)</f>
        <v>0</v>
      </c>
      <c r="BH3703" s="228">
        <f>IF(N3703="sníž. přenesená",J3703,0)</f>
        <v>0</v>
      </c>
      <c r="BI3703" s="228">
        <f>IF(N3703="nulová",J3703,0)</f>
        <v>0</v>
      </c>
      <c r="BJ3703" s="20" t="s">
        <v>93</v>
      </c>
      <c r="BK3703" s="228">
        <f>ROUND(I3703*H3703,2)</f>
        <v>0</v>
      </c>
      <c r="BL3703" s="20" t="s">
        <v>544</v>
      </c>
      <c r="BM3703" s="227" t="s">
        <v>3813</v>
      </c>
    </row>
    <row r="3704" s="2" customFormat="1" ht="44.25" customHeight="1">
      <c r="A3704" s="41"/>
      <c r="B3704" s="42"/>
      <c r="C3704" s="216" t="s">
        <v>3814</v>
      </c>
      <c r="D3704" s="216" t="s">
        <v>227</v>
      </c>
      <c r="E3704" s="217" t="s">
        <v>3815</v>
      </c>
      <c r="F3704" s="218" t="s">
        <v>3816</v>
      </c>
      <c r="G3704" s="219" t="s">
        <v>595</v>
      </c>
      <c r="H3704" s="220">
        <v>18</v>
      </c>
      <c r="I3704" s="221"/>
      <c r="J3704" s="222">
        <f>ROUND(I3704*H3704,2)</f>
        <v>0</v>
      </c>
      <c r="K3704" s="218" t="s">
        <v>19</v>
      </c>
      <c r="L3704" s="47"/>
      <c r="M3704" s="223" t="s">
        <v>19</v>
      </c>
      <c r="N3704" s="224" t="s">
        <v>46</v>
      </c>
      <c r="O3704" s="87"/>
      <c r="P3704" s="225">
        <f>O3704*H3704</f>
        <v>0</v>
      </c>
      <c r="Q3704" s="225">
        <v>0</v>
      </c>
      <c r="R3704" s="225">
        <f>Q3704*H3704</f>
        <v>0</v>
      </c>
      <c r="S3704" s="225">
        <v>0</v>
      </c>
      <c r="T3704" s="226">
        <f>S3704*H3704</f>
        <v>0</v>
      </c>
      <c r="U3704" s="41"/>
      <c r="V3704" s="41"/>
      <c r="W3704" s="41"/>
      <c r="X3704" s="41"/>
      <c r="Y3704" s="41"/>
      <c r="Z3704" s="41"/>
      <c r="AA3704" s="41"/>
      <c r="AB3704" s="41"/>
      <c r="AC3704" s="41"/>
      <c r="AD3704" s="41"/>
      <c r="AE3704" s="41"/>
      <c r="AR3704" s="227" t="s">
        <v>544</v>
      </c>
      <c r="AT3704" s="227" t="s">
        <v>227</v>
      </c>
      <c r="AU3704" s="227" t="s">
        <v>93</v>
      </c>
      <c r="AY3704" s="20" t="s">
        <v>224</v>
      </c>
      <c r="BE3704" s="228">
        <f>IF(N3704="základní",J3704,0)</f>
        <v>0</v>
      </c>
      <c r="BF3704" s="228">
        <f>IF(N3704="snížená",J3704,0)</f>
        <v>0</v>
      </c>
      <c r="BG3704" s="228">
        <f>IF(N3704="zákl. přenesená",J3704,0)</f>
        <v>0</v>
      </c>
      <c r="BH3704" s="228">
        <f>IF(N3704="sníž. přenesená",J3704,0)</f>
        <v>0</v>
      </c>
      <c r="BI3704" s="228">
        <f>IF(N3704="nulová",J3704,0)</f>
        <v>0</v>
      </c>
      <c r="BJ3704" s="20" t="s">
        <v>93</v>
      </c>
      <c r="BK3704" s="228">
        <f>ROUND(I3704*H3704,2)</f>
        <v>0</v>
      </c>
      <c r="BL3704" s="20" t="s">
        <v>544</v>
      </c>
      <c r="BM3704" s="227" t="s">
        <v>3817</v>
      </c>
    </row>
    <row r="3705" s="2" customFormat="1" ht="44.25" customHeight="1">
      <c r="A3705" s="41"/>
      <c r="B3705" s="42"/>
      <c r="C3705" s="216" t="s">
        <v>3818</v>
      </c>
      <c r="D3705" s="216" t="s">
        <v>227</v>
      </c>
      <c r="E3705" s="217" t="s">
        <v>3819</v>
      </c>
      <c r="F3705" s="218" t="s">
        <v>3820</v>
      </c>
      <c r="G3705" s="219" t="s">
        <v>595</v>
      </c>
      <c r="H3705" s="220">
        <v>2</v>
      </c>
      <c r="I3705" s="221"/>
      <c r="J3705" s="222">
        <f>ROUND(I3705*H3705,2)</f>
        <v>0</v>
      </c>
      <c r="K3705" s="218" t="s">
        <v>19</v>
      </c>
      <c r="L3705" s="47"/>
      <c r="M3705" s="223" t="s">
        <v>19</v>
      </c>
      <c r="N3705" s="224" t="s">
        <v>46</v>
      </c>
      <c r="O3705" s="87"/>
      <c r="P3705" s="225">
        <f>O3705*H3705</f>
        <v>0</v>
      </c>
      <c r="Q3705" s="225">
        <v>0</v>
      </c>
      <c r="R3705" s="225">
        <f>Q3705*H3705</f>
        <v>0</v>
      </c>
      <c r="S3705" s="225">
        <v>0</v>
      </c>
      <c r="T3705" s="226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27" t="s">
        <v>544</v>
      </c>
      <c r="AT3705" s="227" t="s">
        <v>227</v>
      </c>
      <c r="AU3705" s="227" t="s">
        <v>93</v>
      </c>
      <c r="AY3705" s="20" t="s">
        <v>224</v>
      </c>
      <c r="BE3705" s="228">
        <f>IF(N3705="základní",J3705,0)</f>
        <v>0</v>
      </c>
      <c r="BF3705" s="228">
        <f>IF(N3705="snížená",J3705,0)</f>
        <v>0</v>
      </c>
      <c r="BG3705" s="228">
        <f>IF(N3705="zákl. přenesená",J3705,0)</f>
        <v>0</v>
      </c>
      <c r="BH3705" s="228">
        <f>IF(N3705="sníž. přenesená",J3705,0)</f>
        <v>0</v>
      </c>
      <c r="BI3705" s="228">
        <f>IF(N3705="nulová",J3705,0)</f>
        <v>0</v>
      </c>
      <c r="BJ3705" s="20" t="s">
        <v>93</v>
      </c>
      <c r="BK3705" s="228">
        <f>ROUND(I3705*H3705,2)</f>
        <v>0</v>
      </c>
      <c r="BL3705" s="20" t="s">
        <v>544</v>
      </c>
      <c r="BM3705" s="227" t="s">
        <v>3821</v>
      </c>
    </row>
    <row r="3706" s="2" customFormat="1" ht="44.25" customHeight="1">
      <c r="A3706" s="41"/>
      <c r="B3706" s="42"/>
      <c r="C3706" s="216" t="s">
        <v>3822</v>
      </c>
      <c r="D3706" s="216" t="s">
        <v>227</v>
      </c>
      <c r="E3706" s="217" t="s">
        <v>3823</v>
      </c>
      <c r="F3706" s="218" t="s">
        <v>3824</v>
      </c>
      <c r="G3706" s="219" t="s">
        <v>595</v>
      </c>
      <c r="H3706" s="220">
        <v>3</v>
      </c>
      <c r="I3706" s="221"/>
      <c r="J3706" s="222">
        <f>ROUND(I3706*H3706,2)</f>
        <v>0</v>
      </c>
      <c r="K3706" s="218" t="s">
        <v>19</v>
      </c>
      <c r="L3706" s="47"/>
      <c r="M3706" s="223" t="s">
        <v>19</v>
      </c>
      <c r="N3706" s="224" t="s">
        <v>46</v>
      </c>
      <c r="O3706" s="87"/>
      <c r="P3706" s="225">
        <f>O3706*H3706</f>
        <v>0</v>
      </c>
      <c r="Q3706" s="225">
        <v>0</v>
      </c>
      <c r="R3706" s="225">
        <f>Q3706*H3706</f>
        <v>0</v>
      </c>
      <c r="S3706" s="225">
        <v>0</v>
      </c>
      <c r="T3706" s="226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7" t="s">
        <v>544</v>
      </c>
      <c r="AT3706" s="227" t="s">
        <v>227</v>
      </c>
      <c r="AU3706" s="227" t="s">
        <v>93</v>
      </c>
      <c r="AY3706" s="20" t="s">
        <v>224</v>
      </c>
      <c r="BE3706" s="228">
        <f>IF(N3706="základní",J3706,0)</f>
        <v>0</v>
      </c>
      <c r="BF3706" s="228">
        <f>IF(N3706="snížená",J3706,0)</f>
        <v>0</v>
      </c>
      <c r="BG3706" s="228">
        <f>IF(N3706="zákl. přenesená",J3706,0)</f>
        <v>0</v>
      </c>
      <c r="BH3706" s="228">
        <f>IF(N3706="sníž. přenesená",J3706,0)</f>
        <v>0</v>
      </c>
      <c r="BI3706" s="228">
        <f>IF(N3706="nulová",J3706,0)</f>
        <v>0</v>
      </c>
      <c r="BJ3706" s="20" t="s">
        <v>93</v>
      </c>
      <c r="BK3706" s="228">
        <f>ROUND(I3706*H3706,2)</f>
        <v>0</v>
      </c>
      <c r="BL3706" s="20" t="s">
        <v>544</v>
      </c>
      <c r="BM3706" s="227" t="s">
        <v>3825</v>
      </c>
    </row>
    <row r="3707" s="2" customFormat="1" ht="44.25" customHeight="1">
      <c r="A3707" s="41"/>
      <c r="B3707" s="42"/>
      <c r="C3707" s="216" t="s">
        <v>3826</v>
      </c>
      <c r="D3707" s="216" t="s">
        <v>227</v>
      </c>
      <c r="E3707" s="217" t="s">
        <v>3827</v>
      </c>
      <c r="F3707" s="218" t="s">
        <v>3828</v>
      </c>
      <c r="G3707" s="219" t="s">
        <v>595</v>
      </c>
      <c r="H3707" s="220">
        <v>7</v>
      </c>
      <c r="I3707" s="221"/>
      <c r="J3707" s="222">
        <f>ROUND(I3707*H3707,2)</f>
        <v>0</v>
      </c>
      <c r="K3707" s="218" t="s">
        <v>19</v>
      </c>
      <c r="L3707" s="47"/>
      <c r="M3707" s="223" t="s">
        <v>19</v>
      </c>
      <c r="N3707" s="224" t="s">
        <v>46</v>
      </c>
      <c r="O3707" s="87"/>
      <c r="P3707" s="225">
        <f>O3707*H3707</f>
        <v>0</v>
      </c>
      <c r="Q3707" s="225">
        <v>0</v>
      </c>
      <c r="R3707" s="225">
        <f>Q3707*H3707</f>
        <v>0</v>
      </c>
      <c r="S3707" s="225">
        <v>0</v>
      </c>
      <c r="T3707" s="226">
        <f>S3707*H3707</f>
        <v>0</v>
      </c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R3707" s="227" t="s">
        <v>544</v>
      </c>
      <c r="AT3707" s="227" t="s">
        <v>227</v>
      </c>
      <c r="AU3707" s="227" t="s">
        <v>93</v>
      </c>
      <c r="AY3707" s="20" t="s">
        <v>224</v>
      </c>
      <c r="BE3707" s="228">
        <f>IF(N3707="základní",J3707,0)</f>
        <v>0</v>
      </c>
      <c r="BF3707" s="228">
        <f>IF(N3707="snížená",J3707,0)</f>
        <v>0</v>
      </c>
      <c r="BG3707" s="228">
        <f>IF(N3707="zákl. přenesená",J3707,0)</f>
        <v>0</v>
      </c>
      <c r="BH3707" s="228">
        <f>IF(N3707="sníž. přenesená",J3707,0)</f>
        <v>0</v>
      </c>
      <c r="BI3707" s="228">
        <f>IF(N3707="nulová",J3707,0)</f>
        <v>0</v>
      </c>
      <c r="BJ3707" s="20" t="s">
        <v>93</v>
      </c>
      <c r="BK3707" s="228">
        <f>ROUND(I3707*H3707,2)</f>
        <v>0</v>
      </c>
      <c r="BL3707" s="20" t="s">
        <v>544</v>
      </c>
      <c r="BM3707" s="227" t="s">
        <v>3829</v>
      </c>
    </row>
    <row r="3708" s="2" customFormat="1" ht="37.8" customHeight="1">
      <c r="A3708" s="41"/>
      <c r="B3708" s="42"/>
      <c r="C3708" s="216" t="s">
        <v>3830</v>
      </c>
      <c r="D3708" s="216" t="s">
        <v>227</v>
      </c>
      <c r="E3708" s="217" t="s">
        <v>3831</v>
      </c>
      <c r="F3708" s="218" t="s">
        <v>3832</v>
      </c>
      <c r="G3708" s="219" t="s">
        <v>595</v>
      </c>
      <c r="H3708" s="220">
        <v>13</v>
      </c>
      <c r="I3708" s="221"/>
      <c r="J3708" s="222">
        <f>ROUND(I3708*H3708,2)</f>
        <v>0</v>
      </c>
      <c r="K3708" s="218" t="s">
        <v>19</v>
      </c>
      <c r="L3708" s="47"/>
      <c r="M3708" s="223" t="s">
        <v>19</v>
      </c>
      <c r="N3708" s="224" t="s">
        <v>46</v>
      </c>
      <c r="O3708" s="87"/>
      <c r="P3708" s="225">
        <f>O3708*H3708</f>
        <v>0</v>
      </c>
      <c r="Q3708" s="225">
        <v>0</v>
      </c>
      <c r="R3708" s="225">
        <f>Q3708*H3708</f>
        <v>0</v>
      </c>
      <c r="S3708" s="225">
        <v>0</v>
      </c>
      <c r="T3708" s="226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27" t="s">
        <v>544</v>
      </c>
      <c r="AT3708" s="227" t="s">
        <v>227</v>
      </c>
      <c r="AU3708" s="227" t="s">
        <v>93</v>
      </c>
      <c r="AY3708" s="20" t="s">
        <v>224</v>
      </c>
      <c r="BE3708" s="228">
        <f>IF(N3708="základní",J3708,0)</f>
        <v>0</v>
      </c>
      <c r="BF3708" s="228">
        <f>IF(N3708="snížená",J3708,0)</f>
        <v>0</v>
      </c>
      <c r="BG3708" s="228">
        <f>IF(N3708="zákl. přenesená",J3708,0)</f>
        <v>0</v>
      </c>
      <c r="BH3708" s="228">
        <f>IF(N3708="sníž. přenesená",J3708,0)</f>
        <v>0</v>
      </c>
      <c r="BI3708" s="228">
        <f>IF(N3708="nulová",J3708,0)</f>
        <v>0</v>
      </c>
      <c r="BJ3708" s="20" t="s">
        <v>93</v>
      </c>
      <c r="BK3708" s="228">
        <f>ROUND(I3708*H3708,2)</f>
        <v>0</v>
      </c>
      <c r="BL3708" s="20" t="s">
        <v>544</v>
      </c>
      <c r="BM3708" s="227" t="s">
        <v>3833</v>
      </c>
    </row>
    <row r="3709" s="2" customFormat="1" ht="37.8" customHeight="1">
      <c r="A3709" s="41"/>
      <c r="B3709" s="42"/>
      <c r="C3709" s="216" t="s">
        <v>3834</v>
      </c>
      <c r="D3709" s="216" t="s">
        <v>227</v>
      </c>
      <c r="E3709" s="217" t="s">
        <v>3835</v>
      </c>
      <c r="F3709" s="218" t="s">
        <v>3836</v>
      </c>
      <c r="G3709" s="219" t="s">
        <v>595</v>
      </c>
      <c r="H3709" s="220">
        <v>12</v>
      </c>
      <c r="I3709" s="221"/>
      <c r="J3709" s="222">
        <f>ROUND(I3709*H3709,2)</f>
        <v>0</v>
      </c>
      <c r="K3709" s="218" t="s">
        <v>19</v>
      </c>
      <c r="L3709" s="47"/>
      <c r="M3709" s="223" t="s">
        <v>19</v>
      </c>
      <c r="N3709" s="224" t="s">
        <v>46</v>
      </c>
      <c r="O3709" s="87"/>
      <c r="P3709" s="225">
        <f>O3709*H3709</f>
        <v>0</v>
      </c>
      <c r="Q3709" s="225">
        <v>0</v>
      </c>
      <c r="R3709" s="225">
        <f>Q3709*H3709</f>
        <v>0</v>
      </c>
      <c r="S3709" s="225">
        <v>0</v>
      </c>
      <c r="T3709" s="226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7" t="s">
        <v>544</v>
      </c>
      <c r="AT3709" s="227" t="s">
        <v>227</v>
      </c>
      <c r="AU3709" s="227" t="s">
        <v>93</v>
      </c>
      <c r="AY3709" s="20" t="s">
        <v>224</v>
      </c>
      <c r="BE3709" s="228">
        <f>IF(N3709="základní",J3709,0)</f>
        <v>0</v>
      </c>
      <c r="BF3709" s="228">
        <f>IF(N3709="snížená",J3709,0)</f>
        <v>0</v>
      </c>
      <c r="BG3709" s="228">
        <f>IF(N3709="zákl. přenesená",J3709,0)</f>
        <v>0</v>
      </c>
      <c r="BH3709" s="228">
        <f>IF(N3709="sníž. přenesená",J3709,0)</f>
        <v>0</v>
      </c>
      <c r="BI3709" s="228">
        <f>IF(N3709="nulová",J3709,0)</f>
        <v>0</v>
      </c>
      <c r="BJ3709" s="20" t="s">
        <v>93</v>
      </c>
      <c r="BK3709" s="228">
        <f>ROUND(I3709*H3709,2)</f>
        <v>0</v>
      </c>
      <c r="BL3709" s="20" t="s">
        <v>544</v>
      </c>
      <c r="BM3709" s="227" t="s">
        <v>3837</v>
      </c>
    </row>
    <row r="3710" s="2" customFormat="1" ht="37.8" customHeight="1">
      <c r="A3710" s="41"/>
      <c r="B3710" s="42"/>
      <c r="C3710" s="216" t="s">
        <v>3838</v>
      </c>
      <c r="D3710" s="216" t="s">
        <v>227</v>
      </c>
      <c r="E3710" s="217" t="s">
        <v>3839</v>
      </c>
      <c r="F3710" s="218" t="s">
        <v>3840</v>
      </c>
      <c r="G3710" s="219" t="s">
        <v>595</v>
      </c>
      <c r="H3710" s="220">
        <v>29</v>
      </c>
      <c r="I3710" s="221"/>
      <c r="J3710" s="222">
        <f>ROUND(I3710*H3710,2)</f>
        <v>0</v>
      </c>
      <c r="K3710" s="218" t="s">
        <v>19</v>
      </c>
      <c r="L3710" s="47"/>
      <c r="M3710" s="223" t="s">
        <v>19</v>
      </c>
      <c r="N3710" s="224" t="s">
        <v>46</v>
      </c>
      <c r="O3710" s="87"/>
      <c r="P3710" s="225">
        <f>O3710*H3710</f>
        <v>0</v>
      </c>
      <c r="Q3710" s="225">
        <v>0</v>
      </c>
      <c r="R3710" s="225">
        <f>Q3710*H3710</f>
        <v>0</v>
      </c>
      <c r="S3710" s="225">
        <v>0</v>
      </c>
      <c r="T3710" s="226">
        <f>S3710*H3710</f>
        <v>0</v>
      </c>
      <c r="U3710" s="41"/>
      <c r="V3710" s="41"/>
      <c r="W3710" s="41"/>
      <c r="X3710" s="41"/>
      <c r="Y3710" s="41"/>
      <c r="Z3710" s="41"/>
      <c r="AA3710" s="41"/>
      <c r="AB3710" s="41"/>
      <c r="AC3710" s="41"/>
      <c r="AD3710" s="41"/>
      <c r="AE3710" s="41"/>
      <c r="AR3710" s="227" t="s">
        <v>544</v>
      </c>
      <c r="AT3710" s="227" t="s">
        <v>227</v>
      </c>
      <c r="AU3710" s="227" t="s">
        <v>93</v>
      </c>
      <c r="AY3710" s="20" t="s">
        <v>224</v>
      </c>
      <c r="BE3710" s="228">
        <f>IF(N3710="základní",J3710,0)</f>
        <v>0</v>
      </c>
      <c r="BF3710" s="228">
        <f>IF(N3710="snížená",J3710,0)</f>
        <v>0</v>
      </c>
      <c r="BG3710" s="228">
        <f>IF(N3710="zákl. přenesená",J3710,0)</f>
        <v>0</v>
      </c>
      <c r="BH3710" s="228">
        <f>IF(N3710="sníž. přenesená",J3710,0)</f>
        <v>0</v>
      </c>
      <c r="BI3710" s="228">
        <f>IF(N3710="nulová",J3710,0)</f>
        <v>0</v>
      </c>
      <c r="BJ3710" s="20" t="s">
        <v>93</v>
      </c>
      <c r="BK3710" s="228">
        <f>ROUND(I3710*H3710,2)</f>
        <v>0</v>
      </c>
      <c r="BL3710" s="20" t="s">
        <v>544</v>
      </c>
      <c r="BM3710" s="227" t="s">
        <v>3841</v>
      </c>
    </row>
    <row r="3711" s="2" customFormat="1" ht="37.8" customHeight="1">
      <c r="A3711" s="41"/>
      <c r="B3711" s="42"/>
      <c r="C3711" s="216" t="s">
        <v>3842</v>
      </c>
      <c r="D3711" s="216" t="s">
        <v>227</v>
      </c>
      <c r="E3711" s="217" t="s">
        <v>3843</v>
      </c>
      <c r="F3711" s="218" t="s">
        <v>3844</v>
      </c>
      <c r="G3711" s="219" t="s">
        <v>595</v>
      </c>
      <c r="H3711" s="220">
        <v>28</v>
      </c>
      <c r="I3711" s="221"/>
      <c r="J3711" s="222">
        <f>ROUND(I3711*H3711,2)</f>
        <v>0</v>
      </c>
      <c r="K3711" s="218" t="s">
        <v>19</v>
      </c>
      <c r="L3711" s="47"/>
      <c r="M3711" s="223" t="s">
        <v>19</v>
      </c>
      <c r="N3711" s="224" t="s">
        <v>46</v>
      </c>
      <c r="O3711" s="87"/>
      <c r="P3711" s="225">
        <f>O3711*H3711</f>
        <v>0</v>
      </c>
      <c r="Q3711" s="225">
        <v>0</v>
      </c>
      <c r="R3711" s="225">
        <f>Q3711*H3711</f>
        <v>0</v>
      </c>
      <c r="S3711" s="225">
        <v>0</v>
      </c>
      <c r="T3711" s="226">
        <f>S3711*H3711</f>
        <v>0</v>
      </c>
      <c r="U3711" s="41"/>
      <c r="V3711" s="41"/>
      <c r="W3711" s="41"/>
      <c r="X3711" s="41"/>
      <c r="Y3711" s="41"/>
      <c r="Z3711" s="41"/>
      <c r="AA3711" s="41"/>
      <c r="AB3711" s="41"/>
      <c r="AC3711" s="41"/>
      <c r="AD3711" s="41"/>
      <c r="AE3711" s="41"/>
      <c r="AR3711" s="227" t="s">
        <v>544</v>
      </c>
      <c r="AT3711" s="227" t="s">
        <v>227</v>
      </c>
      <c r="AU3711" s="227" t="s">
        <v>93</v>
      </c>
      <c r="AY3711" s="20" t="s">
        <v>224</v>
      </c>
      <c r="BE3711" s="228">
        <f>IF(N3711="základní",J3711,0)</f>
        <v>0</v>
      </c>
      <c r="BF3711" s="228">
        <f>IF(N3711="snížená",J3711,0)</f>
        <v>0</v>
      </c>
      <c r="BG3711" s="228">
        <f>IF(N3711="zákl. přenesená",J3711,0)</f>
        <v>0</v>
      </c>
      <c r="BH3711" s="228">
        <f>IF(N3711="sníž. přenesená",J3711,0)</f>
        <v>0</v>
      </c>
      <c r="BI3711" s="228">
        <f>IF(N3711="nulová",J3711,0)</f>
        <v>0</v>
      </c>
      <c r="BJ3711" s="20" t="s">
        <v>93</v>
      </c>
      <c r="BK3711" s="228">
        <f>ROUND(I3711*H3711,2)</f>
        <v>0</v>
      </c>
      <c r="BL3711" s="20" t="s">
        <v>544</v>
      </c>
      <c r="BM3711" s="227" t="s">
        <v>3845</v>
      </c>
    </row>
    <row r="3712" s="2" customFormat="1" ht="37.8" customHeight="1">
      <c r="A3712" s="41"/>
      <c r="B3712" s="42"/>
      <c r="C3712" s="216" t="s">
        <v>3846</v>
      </c>
      <c r="D3712" s="216" t="s">
        <v>227</v>
      </c>
      <c r="E3712" s="217" t="s">
        <v>3847</v>
      </c>
      <c r="F3712" s="218" t="s">
        <v>3848</v>
      </c>
      <c r="G3712" s="219" t="s">
        <v>595</v>
      </c>
      <c r="H3712" s="220">
        <v>27</v>
      </c>
      <c r="I3712" s="221"/>
      <c r="J3712" s="222">
        <f>ROUND(I3712*H3712,2)</f>
        <v>0</v>
      </c>
      <c r="K3712" s="218" t="s">
        <v>19</v>
      </c>
      <c r="L3712" s="47"/>
      <c r="M3712" s="223" t="s">
        <v>19</v>
      </c>
      <c r="N3712" s="224" t="s">
        <v>46</v>
      </c>
      <c r="O3712" s="87"/>
      <c r="P3712" s="225">
        <f>O3712*H3712</f>
        <v>0</v>
      </c>
      <c r="Q3712" s="225">
        <v>0</v>
      </c>
      <c r="R3712" s="225">
        <f>Q3712*H3712</f>
        <v>0</v>
      </c>
      <c r="S3712" s="225">
        <v>0</v>
      </c>
      <c r="T3712" s="226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7" t="s">
        <v>544</v>
      </c>
      <c r="AT3712" s="227" t="s">
        <v>227</v>
      </c>
      <c r="AU3712" s="227" t="s">
        <v>93</v>
      </c>
      <c r="AY3712" s="20" t="s">
        <v>224</v>
      </c>
      <c r="BE3712" s="228">
        <f>IF(N3712="základní",J3712,0)</f>
        <v>0</v>
      </c>
      <c r="BF3712" s="228">
        <f>IF(N3712="snížená",J3712,0)</f>
        <v>0</v>
      </c>
      <c r="BG3712" s="228">
        <f>IF(N3712="zákl. přenesená",J3712,0)</f>
        <v>0</v>
      </c>
      <c r="BH3712" s="228">
        <f>IF(N3712="sníž. přenesená",J3712,0)</f>
        <v>0</v>
      </c>
      <c r="BI3712" s="228">
        <f>IF(N3712="nulová",J3712,0)</f>
        <v>0</v>
      </c>
      <c r="BJ3712" s="20" t="s">
        <v>93</v>
      </c>
      <c r="BK3712" s="228">
        <f>ROUND(I3712*H3712,2)</f>
        <v>0</v>
      </c>
      <c r="BL3712" s="20" t="s">
        <v>544</v>
      </c>
      <c r="BM3712" s="227" t="s">
        <v>3849</v>
      </c>
    </row>
    <row r="3713" s="2" customFormat="1" ht="37.8" customHeight="1">
      <c r="A3713" s="41"/>
      <c r="B3713" s="42"/>
      <c r="C3713" s="216" t="s">
        <v>3850</v>
      </c>
      <c r="D3713" s="216" t="s">
        <v>227</v>
      </c>
      <c r="E3713" s="217" t="s">
        <v>3851</v>
      </c>
      <c r="F3713" s="218" t="s">
        <v>3852</v>
      </c>
      <c r="G3713" s="219" t="s">
        <v>595</v>
      </c>
      <c r="H3713" s="220">
        <v>30</v>
      </c>
      <c r="I3713" s="221"/>
      <c r="J3713" s="222">
        <f>ROUND(I3713*H3713,2)</f>
        <v>0</v>
      </c>
      <c r="K3713" s="218" t="s">
        <v>19</v>
      </c>
      <c r="L3713" s="47"/>
      <c r="M3713" s="223" t="s">
        <v>19</v>
      </c>
      <c r="N3713" s="224" t="s">
        <v>46</v>
      </c>
      <c r="O3713" s="87"/>
      <c r="P3713" s="225">
        <f>O3713*H3713</f>
        <v>0</v>
      </c>
      <c r="Q3713" s="225">
        <v>0</v>
      </c>
      <c r="R3713" s="225">
        <f>Q3713*H3713</f>
        <v>0</v>
      </c>
      <c r="S3713" s="225">
        <v>0</v>
      </c>
      <c r="T3713" s="226">
        <f>S3713*H3713</f>
        <v>0</v>
      </c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R3713" s="227" t="s">
        <v>544</v>
      </c>
      <c r="AT3713" s="227" t="s">
        <v>227</v>
      </c>
      <c r="AU3713" s="227" t="s">
        <v>93</v>
      </c>
      <c r="AY3713" s="20" t="s">
        <v>224</v>
      </c>
      <c r="BE3713" s="228">
        <f>IF(N3713="základní",J3713,0)</f>
        <v>0</v>
      </c>
      <c r="BF3713" s="228">
        <f>IF(N3713="snížená",J3713,0)</f>
        <v>0</v>
      </c>
      <c r="BG3713" s="228">
        <f>IF(N3713="zákl. přenesená",J3713,0)</f>
        <v>0</v>
      </c>
      <c r="BH3713" s="228">
        <f>IF(N3713="sníž. přenesená",J3713,0)</f>
        <v>0</v>
      </c>
      <c r="BI3713" s="228">
        <f>IF(N3713="nulová",J3713,0)</f>
        <v>0</v>
      </c>
      <c r="BJ3713" s="20" t="s">
        <v>93</v>
      </c>
      <c r="BK3713" s="228">
        <f>ROUND(I3713*H3713,2)</f>
        <v>0</v>
      </c>
      <c r="BL3713" s="20" t="s">
        <v>544</v>
      </c>
      <c r="BM3713" s="227" t="s">
        <v>3853</v>
      </c>
    </row>
    <row r="3714" s="2" customFormat="1" ht="37.8" customHeight="1">
      <c r="A3714" s="41"/>
      <c r="B3714" s="42"/>
      <c r="C3714" s="216" t="s">
        <v>3854</v>
      </c>
      <c r="D3714" s="216" t="s">
        <v>227</v>
      </c>
      <c r="E3714" s="217" t="s">
        <v>3855</v>
      </c>
      <c r="F3714" s="218" t="s">
        <v>3856</v>
      </c>
      <c r="G3714" s="219" t="s">
        <v>595</v>
      </c>
      <c r="H3714" s="220">
        <v>28</v>
      </c>
      <c r="I3714" s="221"/>
      <c r="J3714" s="222">
        <f>ROUND(I3714*H3714,2)</f>
        <v>0</v>
      </c>
      <c r="K3714" s="218" t="s">
        <v>19</v>
      </c>
      <c r="L3714" s="47"/>
      <c r="M3714" s="223" t="s">
        <v>19</v>
      </c>
      <c r="N3714" s="224" t="s">
        <v>46</v>
      </c>
      <c r="O3714" s="87"/>
      <c r="P3714" s="225">
        <f>O3714*H3714</f>
        <v>0</v>
      </c>
      <c r="Q3714" s="225">
        <v>0</v>
      </c>
      <c r="R3714" s="225">
        <f>Q3714*H3714</f>
        <v>0</v>
      </c>
      <c r="S3714" s="225">
        <v>0</v>
      </c>
      <c r="T3714" s="226">
        <f>S3714*H3714</f>
        <v>0</v>
      </c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R3714" s="227" t="s">
        <v>544</v>
      </c>
      <c r="AT3714" s="227" t="s">
        <v>227</v>
      </c>
      <c r="AU3714" s="227" t="s">
        <v>93</v>
      </c>
      <c r="AY3714" s="20" t="s">
        <v>224</v>
      </c>
      <c r="BE3714" s="228">
        <f>IF(N3714="základní",J3714,0)</f>
        <v>0</v>
      </c>
      <c r="BF3714" s="228">
        <f>IF(N3714="snížená",J3714,0)</f>
        <v>0</v>
      </c>
      <c r="BG3714" s="228">
        <f>IF(N3714="zákl. přenesená",J3714,0)</f>
        <v>0</v>
      </c>
      <c r="BH3714" s="228">
        <f>IF(N3714="sníž. přenesená",J3714,0)</f>
        <v>0</v>
      </c>
      <c r="BI3714" s="228">
        <f>IF(N3714="nulová",J3714,0)</f>
        <v>0</v>
      </c>
      <c r="BJ3714" s="20" t="s">
        <v>93</v>
      </c>
      <c r="BK3714" s="228">
        <f>ROUND(I3714*H3714,2)</f>
        <v>0</v>
      </c>
      <c r="BL3714" s="20" t="s">
        <v>544</v>
      </c>
      <c r="BM3714" s="227" t="s">
        <v>3857</v>
      </c>
    </row>
    <row r="3715" s="2" customFormat="1" ht="37.8" customHeight="1">
      <c r="A3715" s="41"/>
      <c r="B3715" s="42"/>
      <c r="C3715" s="216" t="s">
        <v>2585</v>
      </c>
      <c r="D3715" s="216" t="s">
        <v>227</v>
      </c>
      <c r="E3715" s="217" t="s">
        <v>3858</v>
      </c>
      <c r="F3715" s="218" t="s">
        <v>3859</v>
      </c>
      <c r="G3715" s="219" t="s">
        <v>595</v>
      </c>
      <c r="H3715" s="220">
        <v>29</v>
      </c>
      <c r="I3715" s="221"/>
      <c r="J3715" s="222">
        <f>ROUND(I3715*H3715,2)</f>
        <v>0</v>
      </c>
      <c r="K3715" s="218" t="s">
        <v>19</v>
      </c>
      <c r="L3715" s="47"/>
      <c r="M3715" s="223" t="s">
        <v>19</v>
      </c>
      <c r="N3715" s="224" t="s">
        <v>46</v>
      </c>
      <c r="O3715" s="87"/>
      <c r="P3715" s="225">
        <f>O3715*H3715</f>
        <v>0</v>
      </c>
      <c r="Q3715" s="225">
        <v>0</v>
      </c>
      <c r="R3715" s="225">
        <f>Q3715*H3715</f>
        <v>0</v>
      </c>
      <c r="S3715" s="225">
        <v>0</v>
      </c>
      <c r="T3715" s="226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7" t="s">
        <v>544</v>
      </c>
      <c r="AT3715" s="227" t="s">
        <v>227</v>
      </c>
      <c r="AU3715" s="227" t="s">
        <v>93</v>
      </c>
      <c r="AY3715" s="20" t="s">
        <v>224</v>
      </c>
      <c r="BE3715" s="228">
        <f>IF(N3715="základní",J3715,0)</f>
        <v>0</v>
      </c>
      <c r="BF3715" s="228">
        <f>IF(N3715="snížená",J3715,0)</f>
        <v>0</v>
      </c>
      <c r="BG3715" s="228">
        <f>IF(N3715="zákl. přenesená",J3715,0)</f>
        <v>0</v>
      </c>
      <c r="BH3715" s="228">
        <f>IF(N3715="sníž. přenesená",J3715,0)</f>
        <v>0</v>
      </c>
      <c r="BI3715" s="228">
        <f>IF(N3715="nulová",J3715,0)</f>
        <v>0</v>
      </c>
      <c r="BJ3715" s="20" t="s">
        <v>93</v>
      </c>
      <c r="BK3715" s="228">
        <f>ROUND(I3715*H3715,2)</f>
        <v>0</v>
      </c>
      <c r="BL3715" s="20" t="s">
        <v>544</v>
      </c>
      <c r="BM3715" s="227" t="s">
        <v>3860</v>
      </c>
    </row>
    <row r="3716" s="2" customFormat="1" ht="37.8" customHeight="1">
      <c r="A3716" s="41"/>
      <c r="B3716" s="42"/>
      <c r="C3716" s="216" t="s">
        <v>3861</v>
      </c>
      <c r="D3716" s="216" t="s">
        <v>227</v>
      </c>
      <c r="E3716" s="217" t="s">
        <v>3862</v>
      </c>
      <c r="F3716" s="218" t="s">
        <v>3863</v>
      </c>
      <c r="G3716" s="219" t="s">
        <v>595</v>
      </c>
      <c r="H3716" s="220">
        <v>4</v>
      </c>
      <c r="I3716" s="221"/>
      <c r="J3716" s="222">
        <f>ROUND(I3716*H3716,2)</f>
        <v>0</v>
      </c>
      <c r="K3716" s="218" t="s">
        <v>19</v>
      </c>
      <c r="L3716" s="47"/>
      <c r="M3716" s="223" t="s">
        <v>19</v>
      </c>
      <c r="N3716" s="224" t="s">
        <v>46</v>
      </c>
      <c r="O3716" s="87"/>
      <c r="P3716" s="225">
        <f>O3716*H3716</f>
        <v>0</v>
      </c>
      <c r="Q3716" s="225">
        <v>0</v>
      </c>
      <c r="R3716" s="225">
        <f>Q3716*H3716</f>
        <v>0</v>
      </c>
      <c r="S3716" s="225">
        <v>0</v>
      </c>
      <c r="T3716" s="226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27" t="s">
        <v>544</v>
      </c>
      <c r="AT3716" s="227" t="s">
        <v>227</v>
      </c>
      <c r="AU3716" s="227" t="s">
        <v>93</v>
      </c>
      <c r="AY3716" s="20" t="s">
        <v>224</v>
      </c>
      <c r="BE3716" s="228">
        <f>IF(N3716="základní",J3716,0)</f>
        <v>0</v>
      </c>
      <c r="BF3716" s="228">
        <f>IF(N3716="snížená",J3716,0)</f>
        <v>0</v>
      </c>
      <c r="BG3716" s="228">
        <f>IF(N3716="zákl. přenesená",J3716,0)</f>
        <v>0</v>
      </c>
      <c r="BH3716" s="228">
        <f>IF(N3716="sníž. přenesená",J3716,0)</f>
        <v>0</v>
      </c>
      <c r="BI3716" s="228">
        <f>IF(N3716="nulová",J3716,0)</f>
        <v>0</v>
      </c>
      <c r="BJ3716" s="20" t="s">
        <v>93</v>
      </c>
      <c r="BK3716" s="228">
        <f>ROUND(I3716*H3716,2)</f>
        <v>0</v>
      </c>
      <c r="BL3716" s="20" t="s">
        <v>544</v>
      </c>
      <c r="BM3716" s="227" t="s">
        <v>3864</v>
      </c>
    </row>
    <row r="3717" s="2" customFormat="1" ht="37.8" customHeight="1">
      <c r="A3717" s="41"/>
      <c r="B3717" s="42"/>
      <c r="C3717" s="216" t="s">
        <v>3865</v>
      </c>
      <c r="D3717" s="216" t="s">
        <v>227</v>
      </c>
      <c r="E3717" s="217" t="s">
        <v>3866</v>
      </c>
      <c r="F3717" s="218" t="s">
        <v>3867</v>
      </c>
      <c r="G3717" s="219" t="s">
        <v>595</v>
      </c>
      <c r="H3717" s="220">
        <v>6</v>
      </c>
      <c r="I3717" s="221"/>
      <c r="J3717" s="222">
        <f>ROUND(I3717*H3717,2)</f>
        <v>0</v>
      </c>
      <c r="K3717" s="218" t="s">
        <v>19</v>
      </c>
      <c r="L3717" s="47"/>
      <c r="M3717" s="223" t="s">
        <v>19</v>
      </c>
      <c r="N3717" s="224" t="s">
        <v>46</v>
      </c>
      <c r="O3717" s="87"/>
      <c r="P3717" s="225">
        <f>O3717*H3717</f>
        <v>0</v>
      </c>
      <c r="Q3717" s="225">
        <v>0</v>
      </c>
      <c r="R3717" s="225">
        <f>Q3717*H3717</f>
        <v>0</v>
      </c>
      <c r="S3717" s="225">
        <v>0</v>
      </c>
      <c r="T3717" s="226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7" t="s">
        <v>544</v>
      </c>
      <c r="AT3717" s="227" t="s">
        <v>227</v>
      </c>
      <c r="AU3717" s="227" t="s">
        <v>93</v>
      </c>
      <c r="AY3717" s="20" t="s">
        <v>224</v>
      </c>
      <c r="BE3717" s="228">
        <f>IF(N3717="základní",J3717,0)</f>
        <v>0</v>
      </c>
      <c r="BF3717" s="228">
        <f>IF(N3717="snížená",J3717,0)</f>
        <v>0</v>
      </c>
      <c r="BG3717" s="228">
        <f>IF(N3717="zákl. přenesená",J3717,0)</f>
        <v>0</v>
      </c>
      <c r="BH3717" s="228">
        <f>IF(N3717="sníž. přenesená",J3717,0)</f>
        <v>0</v>
      </c>
      <c r="BI3717" s="228">
        <f>IF(N3717="nulová",J3717,0)</f>
        <v>0</v>
      </c>
      <c r="BJ3717" s="20" t="s">
        <v>93</v>
      </c>
      <c r="BK3717" s="228">
        <f>ROUND(I3717*H3717,2)</f>
        <v>0</v>
      </c>
      <c r="BL3717" s="20" t="s">
        <v>544</v>
      </c>
      <c r="BM3717" s="227" t="s">
        <v>3868</v>
      </c>
    </row>
    <row r="3718" s="2" customFormat="1" ht="37.8" customHeight="1">
      <c r="A3718" s="41"/>
      <c r="B3718" s="42"/>
      <c r="C3718" s="216" t="s">
        <v>3869</v>
      </c>
      <c r="D3718" s="216" t="s">
        <v>227</v>
      </c>
      <c r="E3718" s="217" t="s">
        <v>3870</v>
      </c>
      <c r="F3718" s="218" t="s">
        <v>3871</v>
      </c>
      <c r="G3718" s="219" t="s">
        <v>595</v>
      </c>
      <c r="H3718" s="220">
        <v>3</v>
      </c>
      <c r="I3718" s="221"/>
      <c r="J3718" s="222">
        <f>ROUND(I3718*H3718,2)</f>
        <v>0</v>
      </c>
      <c r="K3718" s="218" t="s">
        <v>19</v>
      </c>
      <c r="L3718" s="47"/>
      <c r="M3718" s="223" t="s">
        <v>19</v>
      </c>
      <c r="N3718" s="224" t="s">
        <v>46</v>
      </c>
      <c r="O3718" s="87"/>
      <c r="P3718" s="225">
        <f>O3718*H3718</f>
        <v>0</v>
      </c>
      <c r="Q3718" s="225">
        <v>0</v>
      </c>
      <c r="R3718" s="225">
        <f>Q3718*H3718</f>
        <v>0</v>
      </c>
      <c r="S3718" s="225">
        <v>0</v>
      </c>
      <c r="T3718" s="226">
        <f>S3718*H3718</f>
        <v>0</v>
      </c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R3718" s="227" t="s">
        <v>544</v>
      </c>
      <c r="AT3718" s="227" t="s">
        <v>227</v>
      </c>
      <c r="AU3718" s="227" t="s">
        <v>93</v>
      </c>
      <c r="AY3718" s="20" t="s">
        <v>224</v>
      </c>
      <c r="BE3718" s="228">
        <f>IF(N3718="základní",J3718,0)</f>
        <v>0</v>
      </c>
      <c r="BF3718" s="228">
        <f>IF(N3718="snížená",J3718,0)</f>
        <v>0</v>
      </c>
      <c r="BG3718" s="228">
        <f>IF(N3718="zákl. přenesená",J3718,0)</f>
        <v>0</v>
      </c>
      <c r="BH3718" s="228">
        <f>IF(N3718="sníž. přenesená",J3718,0)</f>
        <v>0</v>
      </c>
      <c r="BI3718" s="228">
        <f>IF(N3718="nulová",J3718,0)</f>
        <v>0</v>
      </c>
      <c r="BJ3718" s="20" t="s">
        <v>93</v>
      </c>
      <c r="BK3718" s="228">
        <f>ROUND(I3718*H3718,2)</f>
        <v>0</v>
      </c>
      <c r="BL3718" s="20" t="s">
        <v>544</v>
      </c>
      <c r="BM3718" s="227" t="s">
        <v>3872</v>
      </c>
    </row>
    <row r="3719" s="2" customFormat="1" ht="37.8" customHeight="1">
      <c r="A3719" s="41"/>
      <c r="B3719" s="42"/>
      <c r="C3719" s="216" t="s">
        <v>3873</v>
      </c>
      <c r="D3719" s="216" t="s">
        <v>227</v>
      </c>
      <c r="E3719" s="217" t="s">
        <v>3874</v>
      </c>
      <c r="F3719" s="218" t="s">
        <v>3875</v>
      </c>
      <c r="G3719" s="219" t="s">
        <v>595</v>
      </c>
      <c r="H3719" s="220">
        <v>4</v>
      </c>
      <c r="I3719" s="221"/>
      <c r="J3719" s="222">
        <f>ROUND(I3719*H3719,2)</f>
        <v>0</v>
      </c>
      <c r="K3719" s="218" t="s">
        <v>19</v>
      </c>
      <c r="L3719" s="47"/>
      <c r="M3719" s="223" t="s">
        <v>19</v>
      </c>
      <c r="N3719" s="224" t="s">
        <v>46</v>
      </c>
      <c r="O3719" s="87"/>
      <c r="P3719" s="225">
        <f>O3719*H3719</f>
        <v>0</v>
      </c>
      <c r="Q3719" s="225">
        <v>0</v>
      </c>
      <c r="R3719" s="225">
        <f>Q3719*H3719</f>
        <v>0</v>
      </c>
      <c r="S3719" s="225">
        <v>0</v>
      </c>
      <c r="T3719" s="226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7" t="s">
        <v>544</v>
      </c>
      <c r="AT3719" s="227" t="s">
        <v>227</v>
      </c>
      <c r="AU3719" s="227" t="s">
        <v>93</v>
      </c>
      <c r="AY3719" s="20" t="s">
        <v>224</v>
      </c>
      <c r="BE3719" s="228">
        <f>IF(N3719="základní",J3719,0)</f>
        <v>0</v>
      </c>
      <c r="BF3719" s="228">
        <f>IF(N3719="snížená",J3719,0)</f>
        <v>0</v>
      </c>
      <c r="BG3719" s="228">
        <f>IF(N3719="zákl. přenesená",J3719,0)</f>
        <v>0</v>
      </c>
      <c r="BH3719" s="228">
        <f>IF(N3719="sníž. přenesená",J3719,0)</f>
        <v>0</v>
      </c>
      <c r="BI3719" s="228">
        <f>IF(N3719="nulová",J3719,0)</f>
        <v>0</v>
      </c>
      <c r="BJ3719" s="20" t="s">
        <v>93</v>
      </c>
      <c r="BK3719" s="228">
        <f>ROUND(I3719*H3719,2)</f>
        <v>0</v>
      </c>
      <c r="BL3719" s="20" t="s">
        <v>544</v>
      </c>
      <c r="BM3719" s="227" t="s">
        <v>3876</v>
      </c>
    </row>
    <row r="3720" s="2" customFormat="1" ht="37.8" customHeight="1">
      <c r="A3720" s="41"/>
      <c r="B3720" s="42"/>
      <c r="C3720" s="216" t="s">
        <v>3877</v>
      </c>
      <c r="D3720" s="216" t="s">
        <v>227</v>
      </c>
      <c r="E3720" s="217" t="s">
        <v>3878</v>
      </c>
      <c r="F3720" s="218" t="s">
        <v>3879</v>
      </c>
      <c r="G3720" s="219" t="s">
        <v>595</v>
      </c>
      <c r="H3720" s="220">
        <v>3</v>
      </c>
      <c r="I3720" s="221"/>
      <c r="J3720" s="222">
        <f>ROUND(I3720*H3720,2)</f>
        <v>0</v>
      </c>
      <c r="K3720" s="218" t="s">
        <v>19</v>
      </c>
      <c r="L3720" s="47"/>
      <c r="M3720" s="223" t="s">
        <v>19</v>
      </c>
      <c r="N3720" s="224" t="s">
        <v>46</v>
      </c>
      <c r="O3720" s="87"/>
      <c r="P3720" s="225">
        <f>O3720*H3720</f>
        <v>0</v>
      </c>
      <c r="Q3720" s="225">
        <v>0</v>
      </c>
      <c r="R3720" s="225">
        <f>Q3720*H3720</f>
        <v>0</v>
      </c>
      <c r="S3720" s="225">
        <v>0</v>
      </c>
      <c r="T3720" s="226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7" t="s">
        <v>544</v>
      </c>
      <c r="AT3720" s="227" t="s">
        <v>227</v>
      </c>
      <c r="AU3720" s="227" t="s">
        <v>93</v>
      </c>
      <c r="AY3720" s="20" t="s">
        <v>224</v>
      </c>
      <c r="BE3720" s="228">
        <f>IF(N3720="základní",J3720,0)</f>
        <v>0</v>
      </c>
      <c r="BF3720" s="228">
        <f>IF(N3720="snížená",J3720,0)</f>
        <v>0</v>
      </c>
      <c r="BG3720" s="228">
        <f>IF(N3720="zákl. přenesená",J3720,0)</f>
        <v>0</v>
      </c>
      <c r="BH3720" s="228">
        <f>IF(N3720="sníž. přenesená",J3720,0)</f>
        <v>0</v>
      </c>
      <c r="BI3720" s="228">
        <f>IF(N3720="nulová",J3720,0)</f>
        <v>0</v>
      </c>
      <c r="BJ3720" s="20" t="s">
        <v>93</v>
      </c>
      <c r="BK3720" s="228">
        <f>ROUND(I3720*H3720,2)</f>
        <v>0</v>
      </c>
      <c r="BL3720" s="20" t="s">
        <v>544</v>
      </c>
      <c r="BM3720" s="227" t="s">
        <v>3880</v>
      </c>
    </row>
    <row r="3721" s="2" customFormat="1" ht="37.8" customHeight="1">
      <c r="A3721" s="41"/>
      <c r="B3721" s="42"/>
      <c r="C3721" s="216" t="s">
        <v>3881</v>
      </c>
      <c r="D3721" s="216" t="s">
        <v>227</v>
      </c>
      <c r="E3721" s="217" t="s">
        <v>3882</v>
      </c>
      <c r="F3721" s="218" t="s">
        <v>3883</v>
      </c>
      <c r="G3721" s="219" t="s">
        <v>595</v>
      </c>
      <c r="H3721" s="220">
        <v>3</v>
      </c>
      <c r="I3721" s="221"/>
      <c r="J3721" s="222">
        <f>ROUND(I3721*H3721,2)</f>
        <v>0</v>
      </c>
      <c r="K3721" s="218" t="s">
        <v>19</v>
      </c>
      <c r="L3721" s="47"/>
      <c r="M3721" s="223" t="s">
        <v>19</v>
      </c>
      <c r="N3721" s="224" t="s">
        <v>46</v>
      </c>
      <c r="O3721" s="87"/>
      <c r="P3721" s="225">
        <f>O3721*H3721</f>
        <v>0</v>
      </c>
      <c r="Q3721" s="225">
        <v>0</v>
      </c>
      <c r="R3721" s="225">
        <f>Q3721*H3721</f>
        <v>0</v>
      </c>
      <c r="S3721" s="225">
        <v>0</v>
      </c>
      <c r="T3721" s="226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7" t="s">
        <v>544</v>
      </c>
      <c r="AT3721" s="227" t="s">
        <v>227</v>
      </c>
      <c r="AU3721" s="227" t="s">
        <v>93</v>
      </c>
      <c r="AY3721" s="20" t="s">
        <v>224</v>
      </c>
      <c r="BE3721" s="228">
        <f>IF(N3721="základní",J3721,0)</f>
        <v>0</v>
      </c>
      <c r="BF3721" s="228">
        <f>IF(N3721="snížená",J3721,0)</f>
        <v>0</v>
      </c>
      <c r="BG3721" s="228">
        <f>IF(N3721="zákl. přenesená",J3721,0)</f>
        <v>0</v>
      </c>
      <c r="BH3721" s="228">
        <f>IF(N3721="sníž. přenesená",J3721,0)</f>
        <v>0</v>
      </c>
      <c r="BI3721" s="228">
        <f>IF(N3721="nulová",J3721,0)</f>
        <v>0</v>
      </c>
      <c r="BJ3721" s="20" t="s">
        <v>93</v>
      </c>
      <c r="BK3721" s="228">
        <f>ROUND(I3721*H3721,2)</f>
        <v>0</v>
      </c>
      <c r="BL3721" s="20" t="s">
        <v>544</v>
      </c>
      <c r="BM3721" s="227" t="s">
        <v>3884</v>
      </c>
    </row>
    <row r="3722" s="2" customFormat="1" ht="37.8" customHeight="1">
      <c r="A3722" s="41"/>
      <c r="B3722" s="42"/>
      <c r="C3722" s="216" t="s">
        <v>3885</v>
      </c>
      <c r="D3722" s="216" t="s">
        <v>227</v>
      </c>
      <c r="E3722" s="217" t="s">
        <v>3886</v>
      </c>
      <c r="F3722" s="218" t="s">
        <v>3887</v>
      </c>
      <c r="G3722" s="219" t="s">
        <v>595</v>
      </c>
      <c r="H3722" s="220">
        <v>4</v>
      </c>
      <c r="I3722" s="221"/>
      <c r="J3722" s="222">
        <f>ROUND(I3722*H3722,2)</f>
        <v>0</v>
      </c>
      <c r="K3722" s="218" t="s">
        <v>19</v>
      </c>
      <c r="L3722" s="47"/>
      <c r="M3722" s="223" t="s">
        <v>19</v>
      </c>
      <c r="N3722" s="224" t="s">
        <v>46</v>
      </c>
      <c r="O3722" s="87"/>
      <c r="P3722" s="225">
        <f>O3722*H3722</f>
        <v>0</v>
      </c>
      <c r="Q3722" s="225">
        <v>0</v>
      </c>
      <c r="R3722" s="225">
        <f>Q3722*H3722</f>
        <v>0</v>
      </c>
      <c r="S3722" s="225">
        <v>0</v>
      </c>
      <c r="T3722" s="226">
        <f>S3722*H3722</f>
        <v>0</v>
      </c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R3722" s="227" t="s">
        <v>544</v>
      </c>
      <c r="AT3722" s="227" t="s">
        <v>227</v>
      </c>
      <c r="AU3722" s="227" t="s">
        <v>93</v>
      </c>
      <c r="AY3722" s="20" t="s">
        <v>224</v>
      </c>
      <c r="BE3722" s="228">
        <f>IF(N3722="základní",J3722,0)</f>
        <v>0</v>
      </c>
      <c r="BF3722" s="228">
        <f>IF(N3722="snížená",J3722,0)</f>
        <v>0</v>
      </c>
      <c r="BG3722" s="228">
        <f>IF(N3722="zákl. přenesená",J3722,0)</f>
        <v>0</v>
      </c>
      <c r="BH3722" s="228">
        <f>IF(N3722="sníž. přenesená",J3722,0)</f>
        <v>0</v>
      </c>
      <c r="BI3722" s="228">
        <f>IF(N3722="nulová",J3722,0)</f>
        <v>0</v>
      </c>
      <c r="BJ3722" s="20" t="s">
        <v>93</v>
      </c>
      <c r="BK3722" s="228">
        <f>ROUND(I3722*H3722,2)</f>
        <v>0</v>
      </c>
      <c r="BL3722" s="20" t="s">
        <v>544</v>
      </c>
      <c r="BM3722" s="227" t="s">
        <v>3888</v>
      </c>
    </row>
    <row r="3723" s="12" customFormat="1" ht="22.8" customHeight="1">
      <c r="A3723" s="12"/>
      <c r="B3723" s="200"/>
      <c r="C3723" s="201"/>
      <c r="D3723" s="202" t="s">
        <v>73</v>
      </c>
      <c r="E3723" s="214" t="s">
        <v>3889</v>
      </c>
      <c r="F3723" s="214" t="s">
        <v>3890</v>
      </c>
      <c r="G3723" s="201"/>
      <c r="H3723" s="201"/>
      <c r="I3723" s="204"/>
      <c r="J3723" s="215">
        <f>BK3723</f>
        <v>0</v>
      </c>
      <c r="K3723" s="201"/>
      <c r="L3723" s="206"/>
      <c r="M3723" s="207"/>
      <c r="N3723" s="208"/>
      <c r="O3723" s="208"/>
      <c r="P3723" s="209">
        <f>SUM(P3724:P3767)</f>
        <v>0</v>
      </c>
      <c r="Q3723" s="208"/>
      <c r="R3723" s="209">
        <f>SUM(R3724:R3767)</f>
        <v>0</v>
      </c>
      <c r="S3723" s="208"/>
      <c r="T3723" s="210">
        <f>SUM(T3724:T3767)</f>
        <v>0</v>
      </c>
      <c r="U3723" s="12"/>
      <c r="V3723" s="12"/>
      <c r="W3723" s="12"/>
      <c r="X3723" s="12"/>
      <c r="Y3723" s="12"/>
      <c r="Z3723" s="12"/>
      <c r="AA3723" s="12"/>
      <c r="AB3723" s="12"/>
      <c r="AC3723" s="12"/>
      <c r="AD3723" s="12"/>
      <c r="AE3723" s="12"/>
      <c r="AR3723" s="211" t="s">
        <v>93</v>
      </c>
      <c r="AT3723" s="212" t="s">
        <v>73</v>
      </c>
      <c r="AU3723" s="212" t="s">
        <v>82</v>
      </c>
      <c r="AY3723" s="211" t="s">
        <v>224</v>
      </c>
      <c r="BK3723" s="213">
        <f>SUM(BK3724:BK3767)</f>
        <v>0</v>
      </c>
    </row>
    <row r="3724" s="2" customFormat="1" ht="24.15" customHeight="1">
      <c r="A3724" s="41"/>
      <c r="B3724" s="42"/>
      <c r="C3724" s="216" t="s">
        <v>3891</v>
      </c>
      <c r="D3724" s="216" t="s">
        <v>227</v>
      </c>
      <c r="E3724" s="217" t="s">
        <v>3892</v>
      </c>
      <c r="F3724" s="218" t="s">
        <v>3893</v>
      </c>
      <c r="G3724" s="219" t="s">
        <v>266</v>
      </c>
      <c r="H3724" s="220">
        <v>658.16800000000001</v>
      </c>
      <c r="I3724" s="221"/>
      <c r="J3724" s="222">
        <f>ROUND(I3724*H3724,2)</f>
        <v>0</v>
      </c>
      <c r="K3724" s="218" t="s">
        <v>19</v>
      </c>
      <c r="L3724" s="47"/>
      <c r="M3724" s="223" t="s">
        <v>19</v>
      </c>
      <c r="N3724" s="224" t="s">
        <v>46</v>
      </c>
      <c r="O3724" s="87"/>
      <c r="P3724" s="225">
        <f>O3724*H3724</f>
        <v>0</v>
      </c>
      <c r="Q3724" s="225">
        <v>0</v>
      </c>
      <c r="R3724" s="225">
        <f>Q3724*H3724</f>
        <v>0</v>
      </c>
      <c r="S3724" s="225">
        <v>0</v>
      </c>
      <c r="T3724" s="226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27" t="s">
        <v>544</v>
      </c>
      <c r="AT3724" s="227" t="s">
        <v>227</v>
      </c>
      <c r="AU3724" s="227" t="s">
        <v>93</v>
      </c>
      <c r="AY3724" s="20" t="s">
        <v>224</v>
      </c>
      <c r="BE3724" s="228">
        <f>IF(N3724="základní",J3724,0)</f>
        <v>0</v>
      </c>
      <c r="BF3724" s="228">
        <f>IF(N3724="snížená",J3724,0)</f>
        <v>0</v>
      </c>
      <c r="BG3724" s="228">
        <f>IF(N3724="zákl. přenesená",J3724,0)</f>
        <v>0</v>
      </c>
      <c r="BH3724" s="228">
        <f>IF(N3724="sníž. přenesená",J3724,0)</f>
        <v>0</v>
      </c>
      <c r="BI3724" s="228">
        <f>IF(N3724="nulová",J3724,0)</f>
        <v>0</v>
      </c>
      <c r="BJ3724" s="20" t="s">
        <v>93</v>
      </c>
      <c r="BK3724" s="228">
        <f>ROUND(I3724*H3724,2)</f>
        <v>0</v>
      </c>
      <c r="BL3724" s="20" t="s">
        <v>544</v>
      </c>
      <c r="BM3724" s="227" t="s">
        <v>3894</v>
      </c>
    </row>
    <row r="3725" s="13" customFormat="1">
      <c r="A3725" s="13"/>
      <c r="B3725" s="229"/>
      <c r="C3725" s="230"/>
      <c r="D3725" s="231" t="s">
        <v>268</v>
      </c>
      <c r="E3725" s="232" t="s">
        <v>19</v>
      </c>
      <c r="F3725" s="233" t="s">
        <v>3895</v>
      </c>
      <c r="G3725" s="230"/>
      <c r="H3725" s="234">
        <v>96.596999999999994</v>
      </c>
      <c r="I3725" s="235"/>
      <c r="J3725" s="230"/>
      <c r="K3725" s="230"/>
      <c r="L3725" s="236"/>
      <c r="M3725" s="237"/>
      <c r="N3725" s="238"/>
      <c r="O3725" s="238"/>
      <c r="P3725" s="238"/>
      <c r="Q3725" s="238"/>
      <c r="R3725" s="238"/>
      <c r="S3725" s="238"/>
      <c r="T3725" s="239"/>
      <c r="U3725" s="13"/>
      <c r="V3725" s="13"/>
      <c r="W3725" s="13"/>
      <c r="X3725" s="13"/>
      <c r="Y3725" s="13"/>
      <c r="Z3725" s="13"/>
      <c r="AA3725" s="13"/>
      <c r="AB3725" s="13"/>
      <c r="AC3725" s="13"/>
      <c r="AD3725" s="13"/>
      <c r="AE3725" s="13"/>
      <c r="AT3725" s="240" t="s">
        <v>268</v>
      </c>
      <c r="AU3725" s="240" t="s">
        <v>93</v>
      </c>
      <c r="AV3725" s="13" t="s">
        <v>93</v>
      </c>
      <c r="AW3725" s="13" t="s">
        <v>34</v>
      </c>
      <c r="AX3725" s="13" t="s">
        <v>74</v>
      </c>
      <c r="AY3725" s="240" t="s">
        <v>224</v>
      </c>
    </row>
    <row r="3726" s="13" customFormat="1">
      <c r="A3726" s="13"/>
      <c r="B3726" s="229"/>
      <c r="C3726" s="230"/>
      <c r="D3726" s="231" t="s">
        <v>268</v>
      </c>
      <c r="E3726" s="232" t="s">
        <v>19</v>
      </c>
      <c r="F3726" s="233" t="s">
        <v>3896</v>
      </c>
      <c r="G3726" s="230"/>
      <c r="H3726" s="234">
        <v>76.778999999999996</v>
      </c>
      <c r="I3726" s="235"/>
      <c r="J3726" s="230"/>
      <c r="K3726" s="230"/>
      <c r="L3726" s="236"/>
      <c r="M3726" s="237"/>
      <c r="N3726" s="238"/>
      <c r="O3726" s="238"/>
      <c r="P3726" s="238"/>
      <c r="Q3726" s="238"/>
      <c r="R3726" s="238"/>
      <c r="S3726" s="238"/>
      <c r="T3726" s="239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40" t="s">
        <v>268</v>
      </c>
      <c r="AU3726" s="240" t="s">
        <v>93</v>
      </c>
      <c r="AV3726" s="13" t="s">
        <v>93</v>
      </c>
      <c r="AW3726" s="13" t="s">
        <v>34</v>
      </c>
      <c r="AX3726" s="13" t="s">
        <v>74</v>
      </c>
      <c r="AY3726" s="240" t="s">
        <v>224</v>
      </c>
    </row>
    <row r="3727" s="13" customFormat="1">
      <c r="A3727" s="13"/>
      <c r="B3727" s="229"/>
      <c r="C3727" s="230"/>
      <c r="D3727" s="231" t="s">
        <v>268</v>
      </c>
      <c r="E3727" s="232" t="s">
        <v>19</v>
      </c>
      <c r="F3727" s="233" t="s">
        <v>3897</v>
      </c>
      <c r="G3727" s="230"/>
      <c r="H3727" s="234">
        <v>193.917</v>
      </c>
      <c r="I3727" s="235"/>
      <c r="J3727" s="230"/>
      <c r="K3727" s="230"/>
      <c r="L3727" s="236"/>
      <c r="M3727" s="237"/>
      <c r="N3727" s="238"/>
      <c r="O3727" s="238"/>
      <c r="P3727" s="238"/>
      <c r="Q3727" s="238"/>
      <c r="R3727" s="238"/>
      <c r="S3727" s="238"/>
      <c r="T3727" s="239"/>
      <c r="U3727" s="13"/>
      <c r="V3727" s="13"/>
      <c r="W3727" s="13"/>
      <c r="X3727" s="13"/>
      <c r="Y3727" s="13"/>
      <c r="Z3727" s="13"/>
      <c r="AA3727" s="13"/>
      <c r="AB3727" s="13"/>
      <c r="AC3727" s="13"/>
      <c r="AD3727" s="13"/>
      <c r="AE3727" s="13"/>
      <c r="AT3727" s="240" t="s">
        <v>268</v>
      </c>
      <c r="AU3727" s="240" t="s">
        <v>93</v>
      </c>
      <c r="AV3727" s="13" t="s">
        <v>93</v>
      </c>
      <c r="AW3727" s="13" t="s">
        <v>34</v>
      </c>
      <c r="AX3727" s="13" t="s">
        <v>74</v>
      </c>
      <c r="AY3727" s="240" t="s">
        <v>224</v>
      </c>
    </row>
    <row r="3728" s="13" customFormat="1">
      <c r="A3728" s="13"/>
      <c r="B3728" s="229"/>
      <c r="C3728" s="230"/>
      <c r="D3728" s="231" t="s">
        <v>268</v>
      </c>
      <c r="E3728" s="232" t="s">
        <v>19</v>
      </c>
      <c r="F3728" s="233" t="s">
        <v>3898</v>
      </c>
      <c r="G3728" s="230"/>
      <c r="H3728" s="234">
        <v>177.86699999999999</v>
      </c>
      <c r="I3728" s="235"/>
      <c r="J3728" s="230"/>
      <c r="K3728" s="230"/>
      <c r="L3728" s="236"/>
      <c r="M3728" s="237"/>
      <c r="N3728" s="238"/>
      <c r="O3728" s="238"/>
      <c r="P3728" s="238"/>
      <c r="Q3728" s="238"/>
      <c r="R3728" s="238"/>
      <c r="S3728" s="238"/>
      <c r="T3728" s="239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0" t="s">
        <v>268</v>
      </c>
      <c r="AU3728" s="240" t="s">
        <v>93</v>
      </c>
      <c r="AV3728" s="13" t="s">
        <v>93</v>
      </c>
      <c r="AW3728" s="13" t="s">
        <v>34</v>
      </c>
      <c r="AX3728" s="13" t="s">
        <v>74</v>
      </c>
      <c r="AY3728" s="240" t="s">
        <v>224</v>
      </c>
    </row>
    <row r="3729" s="13" customFormat="1">
      <c r="A3729" s="13"/>
      <c r="B3729" s="229"/>
      <c r="C3729" s="230"/>
      <c r="D3729" s="231" t="s">
        <v>268</v>
      </c>
      <c r="E3729" s="232" t="s">
        <v>19</v>
      </c>
      <c r="F3729" s="233" t="s">
        <v>3899</v>
      </c>
      <c r="G3729" s="230"/>
      <c r="H3729" s="234">
        <v>74.272000000000006</v>
      </c>
      <c r="I3729" s="235"/>
      <c r="J3729" s="230"/>
      <c r="K3729" s="230"/>
      <c r="L3729" s="236"/>
      <c r="M3729" s="237"/>
      <c r="N3729" s="238"/>
      <c r="O3729" s="238"/>
      <c r="P3729" s="238"/>
      <c r="Q3729" s="238"/>
      <c r="R3729" s="238"/>
      <c r="S3729" s="238"/>
      <c r="T3729" s="239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0" t="s">
        <v>268</v>
      </c>
      <c r="AU3729" s="240" t="s">
        <v>93</v>
      </c>
      <c r="AV3729" s="13" t="s">
        <v>93</v>
      </c>
      <c r="AW3729" s="13" t="s">
        <v>34</v>
      </c>
      <c r="AX3729" s="13" t="s">
        <v>74</v>
      </c>
      <c r="AY3729" s="240" t="s">
        <v>224</v>
      </c>
    </row>
    <row r="3730" s="13" customFormat="1">
      <c r="A3730" s="13"/>
      <c r="B3730" s="229"/>
      <c r="C3730" s="230"/>
      <c r="D3730" s="231" t="s">
        <v>268</v>
      </c>
      <c r="E3730" s="232" t="s">
        <v>19</v>
      </c>
      <c r="F3730" s="233" t="s">
        <v>3900</v>
      </c>
      <c r="G3730" s="230"/>
      <c r="H3730" s="234">
        <v>38.735999999999997</v>
      </c>
      <c r="I3730" s="235"/>
      <c r="J3730" s="230"/>
      <c r="K3730" s="230"/>
      <c r="L3730" s="236"/>
      <c r="M3730" s="237"/>
      <c r="N3730" s="238"/>
      <c r="O3730" s="238"/>
      <c r="P3730" s="238"/>
      <c r="Q3730" s="238"/>
      <c r="R3730" s="238"/>
      <c r="S3730" s="238"/>
      <c r="T3730" s="239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40" t="s">
        <v>268</v>
      </c>
      <c r="AU3730" s="240" t="s">
        <v>93</v>
      </c>
      <c r="AV3730" s="13" t="s">
        <v>93</v>
      </c>
      <c r="AW3730" s="13" t="s">
        <v>34</v>
      </c>
      <c r="AX3730" s="13" t="s">
        <v>74</v>
      </c>
      <c r="AY3730" s="240" t="s">
        <v>224</v>
      </c>
    </row>
    <row r="3731" s="16" customFormat="1">
      <c r="A3731" s="16"/>
      <c r="B3731" s="272"/>
      <c r="C3731" s="273"/>
      <c r="D3731" s="231" t="s">
        <v>268</v>
      </c>
      <c r="E3731" s="274" t="s">
        <v>19</v>
      </c>
      <c r="F3731" s="275" t="s">
        <v>351</v>
      </c>
      <c r="G3731" s="273"/>
      <c r="H3731" s="276">
        <v>658.16800000000001</v>
      </c>
      <c r="I3731" s="277"/>
      <c r="J3731" s="273"/>
      <c r="K3731" s="273"/>
      <c r="L3731" s="278"/>
      <c r="M3731" s="279"/>
      <c r="N3731" s="280"/>
      <c r="O3731" s="280"/>
      <c r="P3731" s="280"/>
      <c r="Q3731" s="280"/>
      <c r="R3731" s="280"/>
      <c r="S3731" s="280"/>
      <c r="T3731" s="281"/>
      <c r="U3731" s="16"/>
      <c r="V3731" s="16"/>
      <c r="W3731" s="16"/>
      <c r="X3731" s="16"/>
      <c r="Y3731" s="16"/>
      <c r="Z3731" s="16"/>
      <c r="AA3731" s="16"/>
      <c r="AB3731" s="16"/>
      <c r="AC3731" s="16"/>
      <c r="AD3731" s="16"/>
      <c r="AE3731" s="16"/>
      <c r="AT3731" s="282" t="s">
        <v>268</v>
      </c>
      <c r="AU3731" s="282" t="s">
        <v>93</v>
      </c>
      <c r="AV3731" s="16" t="s">
        <v>231</v>
      </c>
      <c r="AW3731" s="16" t="s">
        <v>34</v>
      </c>
      <c r="AX3731" s="16" t="s">
        <v>82</v>
      </c>
      <c r="AY3731" s="282" t="s">
        <v>224</v>
      </c>
    </row>
    <row r="3732" s="2" customFormat="1" ht="24.15" customHeight="1">
      <c r="A3732" s="41"/>
      <c r="B3732" s="42"/>
      <c r="C3732" s="286" t="s">
        <v>1284</v>
      </c>
      <c r="D3732" s="286" t="s">
        <v>572</v>
      </c>
      <c r="E3732" s="287" t="s">
        <v>3901</v>
      </c>
      <c r="F3732" s="288" t="s">
        <v>3902</v>
      </c>
      <c r="G3732" s="289" t="s">
        <v>595</v>
      </c>
      <c r="H3732" s="290">
        <v>1</v>
      </c>
      <c r="I3732" s="291"/>
      <c r="J3732" s="292">
        <f>ROUND(I3732*H3732,2)</f>
        <v>0</v>
      </c>
      <c r="K3732" s="288" t="s">
        <v>19</v>
      </c>
      <c r="L3732" s="293"/>
      <c r="M3732" s="294" t="s">
        <v>19</v>
      </c>
      <c r="N3732" s="295" t="s">
        <v>46</v>
      </c>
      <c r="O3732" s="87"/>
      <c r="P3732" s="225">
        <f>O3732*H3732</f>
        <v>0</v>
      </c>
      <c r="Q3732" s="225">
        <v>0</v>
      </c>
      <c r="R3732" s="225">
        <f>Q3732*H3732</f>
        <v>0</v>
      </c>
      <c r="S3732" s="225">
        <v>0</v>
      </c>
      <c r="T3732" s="226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27" t="s">
        <v>643</v>
      </c>
      <c r="AT3732" s="227" t="s">
        <v>572</v>
      </c>
      <c r="AU3732" s="227" t="s">
        <v>93</v>
      </c>
      <c r="AY3732" s="20" t="s">
        <v>224</v>
      </c>
      <c r="BE3732" s="228">
        <f>IF(N3732="základní",J3732,0)</f>
        <v>0</v>
      </c>
      <c r="BF3732" s="228">
        <f>IF(N3732="snížená",J3732,0)</f>
        <v>0</v>
      </c>
      <c r="BG3732" s="228">
        <f>IF(N3732="zákl. přenesená",J3732,0)</f>
        <v>0</v>
      </c>
      <c r="BH3732" s="228">
        <f>IF(N3732="sníž. přenesená",J3732,0)</f>
        <v>0</v>
      </c>
      <c r="BI3732" s="228">
        <f>IF(N3732="nulová",J3732,0)</f>
        <v>0</v>
      </c>
      <c r="BJ3732" s="20" t="s">
        <v>93</v>
      </c>
      <c r="BK3732" s="228">
        <f>ROUND(I3732*H3732,2)</f>
        <v>0</v>
      </c>
      <c r="BL3732" s="20" t="s">
        <v>544</v>
      </c>
      <c r="BM3732" s="227" t="s">
        <v>3903</v>
      </c>
    </row>
    <row r="3733" s="2" customFormat="1" ht="24.15" customHeight="1">
      <c r="A3733" s="41"/>
      <c r="B3733" s="42"/>
      <c r="C3733" s="286" t="s">
        <v>1298</v>
      </c>
      <c r="D3733" s="286" t="s">
        <v>572</v>
      </c>
      <c r="E3733" s="287" t="s">
        <v>3904</v>
      </c>
      <c r="F3733" s="288" t="s">
        <v>3905</v>
      </c>
      <c r="G3733" s="289" t="s">
        <v>595</v>
      </c>
      <c r="H3733" s="290">
        <v>1</v>
      </c>
      <c r="I3733" s="291"/>
      <c r="J3733" s="292">
        <f>ROUND(I3733*H3733,2)</f>
        <v>0</v>
      </c>
      <c r="K3733" s="288" t="s">
        <v>19</v>
      </c>
      <c r="L3733" s="293"/>
      <c r="M3733" s="294" t="s">
        <v>19</v>
      </c>
      <c r="N3733" s="295" t="s">
        <v>46</v>
      </c>
      <c r="O3733" s="87"/>
      <c r="P3733" s="225">
        <f>O3733*H3733</f>
        <v>0</v>
      </c>
      <c r="Q3733" s="225">
        <v>0</v>
      </c>
      <c r="R3733" s="225">
        <f>Q3733*H3733</f>
        <v>0</v>
      </c>
      <c r="S3733" s="225">
        <v>0</v>
      </c>
      <c r="T3733" s="226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7" t="s">
        <v>643</v>
      </c>
      <c r="AT3733" s="227" t="s">
        <v>572</v>
      </c>
      <c r="AU3733" s="227" t="s">
        <v>93</v>
      </c>
      <c r="AY3733" s="20" t="s">
        <v>224</v>
      </c>
      <c r="BE3733" s="228">
        <f>IF(N3733="základní",J3733,0)</f>
        <v>0</v>
      </c>
      <c r="BF3733" s="228">
        <f>IF(N3733="snížená",J3733,0)</f>
        <v>0</v>
      </c>
      <c r="BG3733" s="228">
        <f>IF(N3733="zákl. přenesená",J3733,0)</f>
        <v>0</v>
      </c>
      <c r="BH3733" s="228">
        <f>IF(N3733="sníž. přenesená",J3733,0)</f>
        <v>0</v>
      </c>
      <c r="BI3733" s="228">
        <f>IF(N3733="nulová",J3733,0)</f>
        <v>0</v>
      </c>
      <c r="BJ3733" s="20" t="s">
        <v>93</v>
      </c>
      <c r="BK3733" s="228">
        <f>ROUND(I3733*H3733,2)</f>
        <v>0</v>
      </c>
      <c r="BL3733" s="20" t="s">
        <v>544</v>
      </c>
      <c r="BM3733" s="227" t="s">
        <v>3906</v>
      </c>
    </row>
    <row r="3734" s="2" customFormat="1" ht="24.15" customHeight="1">
      <c r="A3734" s="41"/>
      <c r="B3734" s="42"/>
      <c r="C3734" s="286" t="s">
        <v>1319</v>
      </c>
      <c r="D3734" s="286" t="s">
        <v>572</v>
      </c>
      <c r="E3734" s="287" t="s">
        <v>3907</v>
      </c>
      <c r="F3734" s="288" t="s">
        <v>3908</v>
      </c>
      <c r="G3734" s="289" t="s">
        <v>595</v>
      </c>
      <c r="H3734" s="290">
        <v>6</v>
      </c>
      <c r="I3734" s="291"/>
      <c r="J3734" s="292">
        <f>ROUND(I3734*H3734,2)</f>
        <v>0</v>
      </c>
      <c r="K3734" s="288" t="s">
        <v>19</v>
      </c>
      <c r="L3734" s="293"/>
      <c r="M3734" s="294" t="s">
        <v>19</v>
      </c>
      <c r="N3734" s="295" t="s">
        <v>46</v>
      </c>
      <c r="O3734" s="87"/>
      <c r="P3734" s="225">
        <f>O3734*H3734</f>
        <v>0</v>
      </c>
      <c r="Q3734" s="225">
        <v>0</v>
      </c>
      <c r="R3734" s="225">
        <f>Q3734*H3734</f>
        <v>0</v>
      </c>
      <c r="S3734" s="225">
        <v>0</v>
      </c>
      <c r="T3734" s="226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7" t="s">
        <v>643</v>
      </c>
      <c r="AT3734" s="227" t="s">
        <v>572</v>
      </c>
      <c r="AU3734" s="227" t="s">
        <v>93</v>
      </c>
      <c r="AY3734" s="20" t="s">
        <v>224</v>
      </c>
      <c r="BE3734" s="228">
        <f>IF(N3734="základní",J3734,0)</f>
        <v>0</v>
      </c>
      <c r="BF3734" s="228">
        <f>IF(N3734="snížená",J3734,0)</f>
        <v>0</v>
      </c>
      <c r="BG3734" s="228">
        <f>IF(N3734="zákl. přenesená",J3734,0)</f>
        <v>0</v>
      </c>
      <c r="BH3734" s="228">
        <f>IF(N3734="sníž. přenesená",J3734,0)</f>
        <v>0</v>
      </c>
      <c r="BI3734" s="228">
        <f>IF(N3734="nulová",J3734,0)</f>
        <v>0</v>
      </c>
      <c r="BJ3734" s="20" t="s">
        <v>93</v>
      </c>
      <c r="BK3734" s="228">
        <f>ROUND(I3734*H3734,2)</f>
        <v>0</v>
      </c>
      <c r="BL3734" s="20" t="s">
        <v>544</v>
      </c>
      <c r="BM3734" s="227" t="s">
        <v>3909</v>
      </c>
    </row>
    <row r="3735" s="2" customFormat="1" ht="24.15" customHeight="1">
      <c r="A3735" s="41"/>
      <c r="B3735" s="42"/>
      <c r="C3735" s="286" t="s">
        <v>1342</v>
      </c>
      <c r="D3735" s="286" t="s">
        <v>572</v>
      </c>
      <c r="E3735" s="287" t="s">
        <v>3910</v>
      </c>
      <c r="F3735" s="288" t="s">
        <v>3911</v>
      </c>
      <c r="G3735" s="289" t="s">
        <v>595</v>
      </c>
      <c r="H3735" s="290">
        <v>5</v>
      </c>
      <c r="I3735" s="291"/>
      <c r="J3735" s="292">
        <f>ROUND(I3735*H3735,2)</f>
        <v>0</v>
      </c>
      <c r="K3735" s="288" t="s">
        <v>19</v>
      </c>
      <c r="L3735" s="293"/>
      <c r="M3735" s="294" t="s">
        <v>19</v>
      </c>
      <c r="N3735" s="295" t="s">
        <v>46</v>
      </c>
      <c r="O3735" s="87"/>
      <c r="P3735" s="225">
        <f>O3735*H3735</f>
        <v>0</v>
      </c>
      <c r="Q3735" s="225">
        <v>0</v>
      </c>
      <c r="R3735" s="225">
        <f>Q3735*H3735</f>
        <v>0</v>
      </c>
      <c r="S3735" s="225">
        <v>0</v>
      </c>
      <c r="T3735" s="226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7" t="s">
        <v>643</v>
      </c>
      <c r="AT3735" s="227" t="s">
        <v>572</v>
      </c>
      <c r="AU3735" s="227" t="s">
        <v>93</v>
      </c>
      <c r="AY3735" s="20" t="s">
        <v>224</v>
      </c>
      <c r="BE3735" s="228">
        <f>IF(N3735="základní",J3735,0)</f>
        <v>0</v>
      </c>
      <c r="BF3735" s="228">
        <f>IF(N3735="snížená",J3735,0)</f>
        <v>0</v>
      </c>
      <c r="BG3735" s="228">
        <f>IF(N3735="zákl. přenesená",J3735,0)</f>
        <v>0</v>
      </c>
      <c r="BH3735" s="228">
        <f>IF(N3735="sníž. přenesená",J3735,0)</f>
        <v>0</v>
      </c>
      <c r="BI3735" s="228">
        <f>IF(N3735="nulová",J3735,0)</f>
        <v>0</v>
      </c>
      <c r="BJ3735" s="20" t="s">
        <v>93</v>
      </c>
      <c r="BK3735" s="228">
        <f>ROUND(I3735*H3735,2)</f>
        <v>0</v>
      </c>
      <c r="BL3735" s="20" t="s">
        <v>544</v>
      </c>
      <c r="BM3735" s="227" t="s">
        <v>3912</v>
      </c>
    </row>
    <row r="3736" s="2" customFormat="1" ht="24.15" customHeight="1">
      <c r="A3736" s="41"/>
      <c r="B3736" s="42"/>
      <c r="C3736" s="286" t="s">
        <v>1359</v>
      </c>
      <c r="D3736" s="286" t="s">
        <v>572</v>
      </c>
      <c r="E3736" s="287" t="s">
        <v>3913</v>
      </c>
      <c r="F3736" s="288" t="s">
        <v>3914</v>
      </c>
      <c r="G3736" s="289" t="s">
        <v>595</v>
      </c>
      <c r="H3736" s="290">
        <v>3</v>
      </c>
      <c r="I3736" s="291"/>
      <c r="J3736" s="292">
        <f>ROUND(I3736*H3736,2)</f>
        <v>0</v>
      </c>
      <c r="K3736" s="288" t="s">
        <v>19</v>
      </c>
      <c r="L3736" s="293"/>
      <c r="M3736" s="294" t="s">
        <v>19</v>
      </c>
      <c r="N3736" s="295" t="s">
        <v>46</v>
      </c>
      <c r="O3736" s="87"/>
      <c r="P3736" s="225">
        <f>O3736*H3736</f>
        <v>0</v>
      </c>
      <c r="Q3736" s="225">
        <v>0</v>
      </c>
      <c r="R3736" s="225">
        <f>Q3736*H3736</f>
        <v>0</v>
      </c>
      <c r="S3736" s="225">
        <v>0</v>
      </c>
      <c r="T3736" s="226">
        <f>S3736*H3736</f>
        <v>0</v>
      </c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R3736" s="227" t="s">
        <v>643</v>
      </c>
      <c r="AT3736" s="227" t="s">
        <v>572</v>
      </c>
      <c r="AU3736" s="227" t="s">
        <v>93</v>
      </c>
      <c r="AY3736" s="20" t="s">
        <v>224</v>
      </c>
      <c r="BE3736" s="228">
        <f>IF(N3736="základní",J3736,0)</f>
        <v>0</v>
      </c>
      <c r="BF3736" s="228">
        <f>IF(N3736="snížená",J3736,0)</f>
        <v>0</v>
      </c>
      <c r="BG3736" s="228">
        <f>IF(N3736="zákl. přenesená",J3736,0)</f>
        <v>0</v>
      </c>
      <c r="BH3736" s="228">
        <f>IF(N3736="sníž. přenesená",J3736,0)</f>
        <v>0</v>
      </c>
      <c r="BI3736" s="228">
        <f>IF(N3736="nulová",J3736,0)</f>
        <v>0</v>
      </c>
      <c r="BJ3736" s="20" t="s">
        <v>93</v>
      </c>
      <c r="BK3736" s="228">
        <f>ROUND(I3736*H3736,2)</f>
        <v>0</v>
      </c>
      <c r="BL3736" s="20" t="s">
        <v>544</v>
      </c>
      <c r="BM3736" s="227" t="s">
        <v>3915</v>
      </c>
    </row>
    <row r="3737" s="2" customFormat="1" ht="24.15" customHeight="1">
      <c r="A3737" s="41"/>
      <c r="B3737" s="42"/>
      <c r="C3737" s="286" t="s">
        <v>1380</v>
      </c>
      <c r="D3737" s="286" t="s">
        <v>572</v>
      </c>
      <c r="E3737" s="287" t="s">
        <v>3916</v>
      </c>
      <c r="F3737" s="288" t="s">
        <v>3917</v>
      </c>
      <c r="G3737" s="289" t="s">
        <v>595</v>
      </c>
      <c r="H3737" s="290">
        <v>3</v>
      </c>
      <c r="I3737" s="291"/>
      <c r="J3737" s="292">
        <f>ROUND(I3737*H3737,2)</f>
        <v>0</v>
      </c>
      <c r="K3737" s="288" t="s">
        <v>19</v>
      </c>
      <c r="L3737" s="293"/>
      <c r="M3737" s="294" t="s">
        <v>19</v>
      </c>
      <c r="N3737" s="295" t="s">
        <v>46</v>
      </c>
      <c r="O3737" s="87"/>
      <c r="P3737" s="225">
        <f>O3737*H3737</f>
        <v>0</v>
      </c>
      <c r="Q3737" s="225">
        <v>0</v>
      </c>
      <c r="R3737" s="225">
        <f>Q3737*H3737</f>
        <v>0</v>
      </c>
      <c r="S3737" s="225">
        <v>0</v>
      </c>
      <c r="T3737" s="226">
        <f>S3737*H3737</f>
        <v>0</v>
      </c>
      <c r="U3737" s="41"/>
      <c r="V3737" s="41"/>
      <c r="W3737" s="41"/>
      <c r="X3737" s="41"/>
      <c r="Y3737" s="41"/>
      <c r="Z3737" s="41"/>
      <c r="AA3737" s="41"/>
      <c r="AB3737" s="41"/>
      <c r="AC3737" s="41"/>
      <c r="AD3737" s="41"/>
      <c r="AE3737" s="41"/>
      <c r="AR3737" s="227" t="s">
        <v>643</v>
      </c>
      <c r="AT3737" s="227" t="s">
        <v>572</v>
      </c>
      <c r="AU3737" s="227" t="s">
        <v>93</v>
      </c>
      <c r="AY3737" s="20" t="s">
        <v>224</v>
      </c>
      <c r="BE3737" s="228">
        <f>IF(N3737="základní",J3737,0)</f>
        <v>0</v>
      </c>
      <c r="BF3737" s="228">
        <f>IF(N3737="snížená",J3737,0)</f>
        <v>0</v>
      </c>
      <c r="BG3737" s="228">
        <f>IF(N3737="zákl. přenesená",J3737,0)</f>
        <v>0</v>
      </c>
      <c r="BH3737" s="228">
        <f>IF(N3737="sníž. přenesená",J3737,0)</f>
        <v>0</v>
      </c>
      <c r="BI3737" s="228">
        <f>IF(N3737="nulová",J3737,0)</f>
        <v>0</v>
      </c>
      <c r="BJ3737" s="20" t="s">
        <v>93</v>
      </c>
      <c r="BK3737" s="228">
        <f>ROUND(I3737*H3737,2)</f>
        <v>0</v>
      </c>
      <c r="BL3737" s="20" t="s">
        <v>544</v>
      </c>
      <c r="BM3737" s="227" t="s">
        <v>3918</v>
      </c>
    </row>
    <row r="3738" s="2" customFormat="1" ht="24.15" customHeight="1">
      <c r="A3738" s="41"/>
      <c r="B3738" s="42"/>
      <c r="C3738" s="286" t="s">
        <v>1394</v>
      </c>
      <c r="D3738" s="286" t="s">
        <v>572</v>
      </c>
      <c r="E3738" s="287" t="s">
        <v>3919</v>
      </c>
      <c r="F3738" s="288" t="s">
        <v>3920</v>
      </c>
      <c r="G3738" s="289" t="s">
        <v>595</v>
      </c>
      <c r="H3738" s="290">
        <v>3</v>
      </c>
      <c r="I3738" s="291"/>
      <c r="J3738" s="292">
        <f>ROUND(I3738*H3738,2)</f>
        <v>0</v>
      </c>
      <c r="K3738" s="288" t="s">
        <v>19</v>
      </c>
      <c r="L3738" s="293"/>
      <c r="M3738" s="294" t="s">
        <v>19</v>
      </c>
      <c r="N3738" s="295" t="s">
        <v>46</v>
      </c>
      <c r="O3738" s="87"/>
      <c r="P3738" s="225">
        <f>O3738*H3738</f>
        <v>0</v>
      </c>
      <c r="Q3738" s="225">
        <v>0</v>
      </c>
      <c r="R3738" s="225">
        <f>Q3738*H3738</f>
        <v>0</v>
      </c>
      <c r="S3738" s="225">
        <v>0</v>
      </c>
      <c r="T3738" s="226">
        <f>S3738*H3738</f>
        <v>0</v>
      </c>
      <c r="U3738" s="41"/>
      <c r="V3738" s="41"/>
      <c r="W3738" s="41"/>
      <c r="X3738" s="41"/>
      <c r="Y3738" s="41"/>
      <c r="Z3738" s="41"/>
      <c r="AA3738" s="41"/>
      <c r="AB3738" s="41"/>
      <c r="AC3738" s="41"/>
      <c r="AD3738" s="41"/>
      <c r="AE3738" s="41"/>
      <c r="AR3738" s="227" t="s">
        <v>643</v>
      </c>
      <c r="AT3738" s="227" t="s">
        <v>572</v>
      </c>
      <c r="AU3738" s="227" t="s">
        <v>93</v>
      </c>
      <c r="AY3738" s="20" t="s">
        <v>224</v>
      </c>
      <c r="BE3738" s="228">
        <f>IF(N3738="základní",J3738,0)</f>
        <v>0</v>
      </c>
      <c r="BF3738" s="228">
        <f>IF(N3738="snížená",J3738,0)</f>
        <v>0</v>
      </c>
      <c r="BG3738" s="228">
        <f>IF(N3738="zákl. přenesená",J3738,0)</f>
        <v>0</v>
      </c>
      <c r="BH3738" s="228">
        <f>IF(N3738="sníž. přenesená",J3738,0)</f>
        <v>0</v>
      </c>
      <c r="BI3738" s="228">
        <f>IF(N3738="nulová",J3738,0)</f>
        <v>0</v>
      </c>
      <c r="BJ3738" s="20" t="s">
        <v>93</v>
      </c>
      <c r="BK3738" s="228">
        <f>ROUND(I3738*H3738,2)</f>
        <v>0</v>
      </c>
      <c r="BL3738" s="20" t="s">
        <v>544</v>
      </c>
      <c r="BM3738" s="227" t="s">
        <v>3921</v>
      </c>
    </row>
    <row r="3739" s="2" customFormat="1" ht="24.15" customHeight="1">
      <c r="A3739" s="41"/>
      <c r="B3739" s="42"/>
      <c r="C3739" s="286" t="s">
        <v>3922</v>
      </c>
      <c r="D3739" s="286" t="s">
        <v>572</v>
      </c>
      <c r="E3739" s="287" t="s">
        <v>3923</v>
      </c>
      <c r="F3739" s="288" t="s">
        <v>3924</v>
      </c>
      <c r="G3739" s="289" t="s">
        <v>595</v>
      </c>
      <c r="H3739" s="290">
        <v>4</v>
      </c>
      <c r="I3739" s="291"/>
      <c r="J3739" s="292">
        <f>ROUND(I3739*H3739,2)</f>
        <v>0</v>
      </c>
      <c r="K3739" s="288" t="s">
        <v>19</v>
      </c>
      <c r="L3739" s="293"/>
      <c r="M3739" s="294" t="s">
        <v>19</v>
      </c>
      <c r="N3739" s="295" t="s">
        <v>46</v>
      </c>
      <c r="O3739" s="87"/>
      <c r="P3739" s="225">
        <f>O3739*H3739</f>
        <v>0</v>
      </c>
      <c r="Q3739" s="225">
        <v>0</v>
      </c>
      <c r="R3739" s="225">
        <f>Q3739*H3739</f>
        <v>0</v>
      </c>
      <c r="S3739" s="225">
        <v>0</v>
      </c>
      <c r="T3739" s="226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27" t="s">
        <v>643</v>
      </c>
      <c r="AT3739" s="227" t="s">
        <v>572</v>
      </c>
      <c r="AU3739" s="227" t="s">
        <v>93</v>
      </c>
      <c r="AY3739" s="20" t="s">
        <v>224</v>
      </c>
      <c r="BE3739" s="228">
        <f>IF(N3739="základní",J3739,0)</f>
        <v>0</v>
      </c>
      <c r="BF3739" s="228">
        <f>IF(N3739="snížená",J3739,0)</f>
        <v>0</v>
      </c>
      <c r="BG3739" s="228">
        <f>IF(N3739="zákl. přenesená",J3739,0)</f>
        <v>0</v>
      </c>
      <c r="BH3739" s="228">
        <f>IF(N3739="sníž. přenesená",J3739,0)</f>
        <v>0</v>
      </c>
      <c r="BI3739" s="228">
        <f>IF(N3739="nulová",J3739,0)</f>
        <v>0</v>
      </c>
      <c r="BJ3739" s="20" t="s">
        <v>93</v>
      </c>
      <c r="BK3739" s="228">
        <f>ROUND(I3739*H3739,2)</f>
        <v>0</v>
      </c>
      <c r="BL3739" s="20" t="s">
        <v>544</v>
      </c>
      <c r="BM3739" s="227" t="s">
        <v>3925</v>
      </c>
    </row>
    <row r="3740" s="2" customFormat="1" ht="24.15" customHeight="1">
      <c r="A3740" s="41"/>
      <c r="B3740" s="42"/>
      <c r="C3740" s="286" t="s">
        <v>3926</v>
      </c>
      <c r="D3740" s="286" t="s">
        <v>572</v>
      </c>
      <c r="E3740" s="287" t="s">
        <v>3927</v>
      </c>
      <c r="F3740" s="288" t="s">
        <v>3928</v>
      </c>
      <c r="G3740" s="289" t="s">
        <v>595</v>
      </c>
      <c r="H3740" s="290">
        <v>3</v>
      </c>
      <c r="I3740" s="291"/>
      <c r="J3740" s="292">
        <f>ROUND(I3740*H3740,2)</f>
        <v>0</v>
      </c>
      <c r="K3740" s="288" t="s">
        <v>19</v>
      </c>
      <c r="L3740" s="293"/>
      <c r="M3740" s="294" t="s">
        <v>19</v>
      </c>
      <c r="N3740" s="295" t="s">
        <v>46</v>
      </c>
      <c r="O3740" s="87"/>
      <c r="P3740" s="225">
        <f>O3740*H3740</f>
        <v>0</v>
      </c>
      <c r="Q3740" s="225">
        <v>0</v>
      </c>
      <c r="R3740" s="225">
        <f>Q3740*H3740</f>
        <v>0</v>
      </c>
      <c r="S3740" s="225">
        <v>0</v>
      </c>
      <c r="T3740" s="226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27" t="s">
        <v>643</v>
      </c>
      <c r="AT3740" s="227" t="s">
        <v>572</v>
      </c>
      <c r="AU3740" s="227" t="s">
        <v>93</v>
      </c>
      <c r="AY3740" s="20" t="s">
        <v>224</v>
      </c>
      <c r="BE3740" s="228">
        <f>IF(N3740="základní",J3740,0)</f>
        <v>0</v>
      </c>
      <c r="BF3740" s="228">
        <f>IF(N3740="snížená",J3740,0)</f>
        <v>0</v>
      </c>
      <c r="BG3740" s="228">
        <f>IF(N3740="zákl. přenesená",J3740,0)</f>
        <v>0</v>
      </c>
      <c r="BH3740" s="228">
        <f>IF(N3740="sníž. přenesená",J3740,0)</f>
        <v>0</v>
      </c>
      <c r="BI3740" s="228">
        <f>IF(N3740="nulová",J3740,0)</f>
        <v>0</v>
      </c>
      <c r="BJ3740" s="20" t="s">
        <v>93</v>
      </c>
      <c r="BK3740" s="228">
        <f>ROUND(I3740*H3740,2)</f>
        <v>0</v>
      </c>
      <c r="BL3740" s="20" t="s">
        <v>544</v>
      </c>
      <c r="BM3740" s="227" t="s">
        <v>3929</v>
      </c>
    </row>
    <row r="3741" s="2" customFormat="1" ht="24.15" customHeight="1">
      <c r="A3741" s="41"/>
      <c r="B3741" s="42"/>
      <c r="C3741" s="286" t="s">
        <v>3930</v>
      </c>
      <c r="D3741" s="286" t="s">
        <v>572</v>
      </c>
      <c r="E3741" s="287" t="s">
        <v>3931</v>
      </c>
      <c r="F3741" s="288" t="s">
        <v>3932</v>
      </c>
      <c r="G3741" s="289" t="s">
        <v>595</v>
      </c>
      <c r="H3741" s="290">
        <v>1</v>
      </c>
      <c r="I3741" s="291"/>
      <c r="J3741" s="292">
        <f>ROUND(I3741*H3741,2)</f>
        <v>0</v>
      </c>
      <c r="K3741" s="288" t="s">
        <v>19</v>
      </c>
      <c r="L3741" s="293"/>
      <c r="M3741" s="294" t="s">
        <v>19</v>
      </c>
      <c r="N3741" s="295" t="s">
        <v>46</v>
      </c>
      <c r="O3741" s="87"/>
      <c r="P3741" s="225">
        <f>O3741*H3741</f>
        <v>0</v>
      </c>
      <c r="Q3741" s="225">
        <v>0</v>
      </c>
      <c r="R3741" s="225">
        <f>Q3741*H3741</f>
        <v>0</v>
      </c>
      <c r="S3741" s="225">
        <v>0</v>
      </c>
      <c r="T3741" s="226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7" t="s">
        <v>643</v>
      </c>
      <c r="AT3741" s="227" t="s">
        <v>572</v>
      </c>
      <c r="AU3741" s="227" t="s">
        <v>93</v>
      </c>
      <c r="AY3741" s="20" t="s">
        <v>224</v>
      </c>
      <c r="BE3741" s="228">
        <f>IF(N3741="základní",J3741,0)</f>
        <v>0</v>
      </c>
      <c r="BF3741" s="228">
        <f>IF(N3741="snížená",J3741,0)</f>
        <v>0</v>
      </c>
      <c r="BG3741" s="228">
        <f>IF(N3741="zákl. přenesená",J3741,0)</f>
        <v>0</v>
      </c>
      <c r="BH3741" s="228">
        <f>IF(N3741="sníž. přenesená",J3741,0)</f>
        <v>0</v>
      </c>
      <c r="BI3741" s="228">
        <f>IF(N3741="nulová",J3741,0)</f>
        <v>0</v>
      </c>
      <c r="BJ3741" s="20" t="s">
        <v>93</v>
      </c>
      <c r="BK3741" s="228">
        <f>ROUND(I3741*H3741,2)</f>
        <v>0</v>
      </c>
      <c r="BL3741" s="20" t="s">
        <v>544</v>
      </c>
      <c r="BM3741" s="227" t="s">
        <v>3933</v>
      </c>
    </row>
    <row r="3742" s="2" customFormat="1" ht="24.15" customHeight="1">
      <c r="A3742" s="41"/>
      <c r="B3742" s="42"/>
      <c r="C3742" s="286" t="s">
        <v>3934</v>
      </c>
      <c r="D3742" s="286" t="s">
        <v>572</v>
      </c>
      <c r="E3742" s="287" t="s">
        <v>3935</v>
      </c>
      <c r="F3742" s="288" t="s">
        <v>3936</v>
      </c>
      <c r="G3742" s="289" t="s">
        <v>595</v>
      </c>
      <c r="H3742" s="290">
        <v>6</v>
      </c>
      <c r="I3742" s="291"/>
      <c r="J3742" s="292">
        <f>ROUND(I3742*H3742,2)</f>
        <v>0</v>
      </c>
      <c r="K3742" s="288" t="s">
        <v>19</v>
      </c>
      <c r="L3742" s="293"/>
      <c r="M3742" s="294" t="s">
        <v>19</v>
      </c>
      <c r="N3742" s="295" t="s">
        <v>46</v>
      </c>
      <c r="O3742" s="87"/>
      <c r="P3742" s="225">
        <f>O3742*H3742</f>
        <v>0</v>
      </c>
      <c r="Q3742" s="225">
        <v>0</v>
      </c>
      <c r="R3742" s="225">
        <f>Q3742*H3742</f>
        <v>0</v>
      </c>
      <c r="S3742" s="225">
        <v>0</v>
      </c>
      <c r="T3742" s="226">
        <f>S3742*H3742</f>
        <v>0</v>
      </c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R3742" s="227" t="s">
        <v>643</v>
      </c>
      <c r="AT3742" s="227" t="s">
        <v>572</v>
      </c>
      <c r="AU3742" s="227" t="s">
        <v>93</v>
      </c>
      <c r="AY3742" s="20" t="s">
        <v>224</v>
      </c>
      <c r="BE3742" s="228">
        <f>IF(N3742="základní",J3742,0)</f>
        <v>0</v>
      </c>
      <c r="BF3742" s="228">
        <f>IF(N3742="snížená",J3742,0)</f>
        <v>0</v>
      </c>
      <c r="BG3742" s="228">
        <f>IF(N3742="zákl. přenesená",J3742,0)</f>
        <v>0</v>
      </c>
      <c r="BH3742" s="228">
        <f>IF(N3742="sníž. přenesená",J3742,0)</f>
        <v>0</v>
      </c>
      <c r="BI3742" s="228">
        <f>IF(N3742="nulová",J3742,0)</f>
        <v>0</v>
      </c>
      <c r="BJ3742" s="20" t="s">
        <v>93</v>
      </c>
      <c r="BK3742" s="228">
        <f>ROUND(I3742*H3742,2)</f>
        <v>0</v>
      </c>
      <c r="BL3742" s="20" t="s">
        <v>544</v>
      </c>
      <c r="BM3742" s="227" t="s">
        <v>3937</v>
      </c>
    </row>
    <row r="3743" s="2" customFormat="1" ht="24.15" customHeight="1">
      <c r="A3743" s="41"/>
      <c r="B3743" s="42"/>
      <c r="C3743" s="286" t="s">
        <v>3938</v>
      </c>
      <c r="D3743" s="286" t="s">
        <v>572</v>
      </c>
      <c r="E3743" s="287" t="s">
        <v>3939</v>
      </c>
      <c r="F3743" s="288" t="s">
        <v>3940</v>
      </c>
      <c r="G3743" s="289" t="s">
        <v>595</v>
      </c>
      <c r="H3743" s="290">
        <v>3</v>
      </c>
      <c r="I3743" s="291"/>
      <c r="J3743" s="292">
        <f>ROUND(I3743*H3743,2)</f>
        <v>0</v>
      </c>
      <c r="K3743" s="288" t="s">
        <v>19</v>
      </c>
      <c r="L3743" s="293"/>
      <c r="M3743" s="294" t="s">
        <v>19</v>
      </c>
      <c r="N3743" s="295" t="s">
        <v>46</v>
      </c>
      <c r="O3743" s="87"/>
      <c r="P3743" s="225">
        <f>O3743*H3743</f>
        <v>0</v>
      </c>
      <c r="Q3743" s="225">
        <v>0</v>
      </c>
      <c r="R3743" s="225">
        <f>Q3743*H3743</f>
        <v>0</v>
      </c>
      <c r="S3743" s="225">
        <v>0</v>
      </c>
      <c r="T3743" s="226">
        <f>S3743*H3743</f>
        <v>0</v>
      </c>
      <c r="U3743" s="41"/>
      <c r="V3743" s="41"/>
      <c r="W3743" s="41"/>
      <c r="X3743" s="41"/>
      <c r="Y3743" s="41"/>
      <c r="Z3743" s="41"/>
      <c r="AA3743" s="41"/>
      <c r="AB3743" s="41"/>
      <c r="AC3743" s="41"/>
      <c r="AD3743" s="41"/>
      <c r="AE3743" s="41"/>
      <c r="AR3743" s="227" t="s">
        <v>643</v>
      </c>
      <c r="AT3743" s="227" t="s">
        <v>572</v>
      </c>
      <c r="AU3743" s="227" t="s">
        <v>93</v>
      </c>
      <c r="AY3743" s="20" t="s">
        <v>224</v>
      </c>
      <c r="BE3743" s="228">
        <f>IF(N3743="základní",J3743,0)</f>
        <v>0</v>
      </c>
      <c r="BF3743" s="228">
        <f>IF(N3743="snížená",J3743,0)</f>
        <v>0</v>
      </c>
      <c r="BG3743" s="228">
        <f>IF(N3743="zákl. přenesená",J3743,0)</f>
        <v>0</v>
      </c>
      <c r="BH3743" s="228">
        <f>IF(N3743="sníž. přenesená",J3743,0)</f>
        <v>0</v>
      </c>
      <c r="BI3743" s="228">
        <f>IF(N3743="nulová",J3743,0)</f>
        <v>0</v>
      </c>
      <c r="BJ3743" s="20" t="s">
        <v>93</v>
      </c>
      <c r="BK3743" s="228">
        <f>ROUND(I3743*H3743,2)</f>
        <v>0</v>
      </c>
      <c r="BL3743" s="20" t="s">
        <v>544</v>
      </c>
      <c r="BM3743" s="227" t="s">
        <v>3941</v>
      </c>
    </row>
    <row r="3744" s="2" customFormat="1" ht="24.15" customHeight="1">
      <c r="A3744" s="41"/>
      <c r="B3744" s="42"/>
      <c r="C3744" s="286" t="s">
        <v>3942</v>
      </c>
      <c r="D3744" s="286" t="s">
        <v>572</v>
      </c>
      <c r="E3744" s="287" t="s">
        <v>3943</v>
      </c>
      <c r="F3744" s="288" t="s">
        <v>3944</v>
      </c>
      <c r="G3744" s="289" t="s">
        <v>595</v>
      </c>
      <c r="H3744" s="290">
        <v>4</v>
      </c>
      <c r="I3744" s="291"/>
      <c r="J3744" s="292">
        <f>ROUND(I3744*H3744,2)</f>
        <v>0</v>
      </c>
      <c r="K3744" s="288" t="s">
        <v>19</v>
      </c>
      <c r="L3744" s="293"/>
      <c r="M3744" s="294" t="s">
        <v>19</v>
      </c>
      <c r="N3744" s="295" t="s">
        <v>46</v>
      </c>
      <c r="O3744" s="87"/>
      <c r="P3744" s="225">
        <f>O3744*H3744</f>
        <v>0</v>
      </c>
      <c r="Q3744" s="225">
        <v>0</v>
      </c>
      <c r="R3744" s="225">
        <f>Q3744*H3744</f>
        <v>0</v>
      </c>
      <c r="S3744" s="225">
        <v>0</v>
      </c>
      <c r="T3744" s="226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27" t="s">
        <v>643</v>
      </c>
      <c r="AT3744" s="227" t="s">
        <v>572</v>
      </c>
      <c r="AU3744" s="227" t="s">
        <v>93</v>
      </c>
      <c r="AY3744" s="20" t="s">
        <v>224</v>
      </c>
      <c r="BE3744" s="228">
        <f>IF(N3744="základní",J3744,0)</f>
        <v>0</v>
      </c>
      <c r="BF3744" s="228">
        <f>IF(N3744="snížená",J3744,0)</f>
        <v>0</v>
      </c>
      <c r="BG3744" s="228">
        <f>IF(N3744="zákl. přenesená",J3744,0)</f>
        <v>0</v>
      </c>
      <c r="BH3744" s="228">
        <f>IF(N3744="sníž. přenesená",J3744,0)</f>
        <v>0</v>
      </c>
      <c r="BI3744" s="228">
        <f>IF(N3744="nulová",J3744,0)</f>
        <v>0</v>
      </c>
      <c r="BJ3744" s="20" t="s">
        <v>93</v>
      </c>
      <c r="BK3744" s="228">
        <f>ROUND(I3744*H3744,2)</f>
        <v>0</v>
      </c>
      <c r="BL3744" s="20" t="s">
        <v>544</v>
      </c>
      <c r="BM3744" s="227" t="s">
        <v>3945</v>
      </c>
    </row>
    <row r="3745" s="2" customFormat="1" ht="24.15" customHeight="1">
      <c r="A3745" s="41"/>
      <c r="B3745" s="42"/>
      <c r="C3745" s="286" t="s">
        <v>3946</v>
      </c>
      <c r="D3745" s="286" t="s">
        <v>572</v>
      </c>
      <c r="E3745" s="287" t="s">
        <v>3947</v>
      </c>
      <c r="F3745" s="288" t="s">
        <v>3948</v>
      </c>
      <c r="G3745" s="289" t="s">
        <v>595</v>
      </c>
      <c r="H3745" s="290">
        <v>6</v>
      </c>
      <c r="I3745" s="291"/>
      <c r="J3745" s="292">
        <f>ROUND(I3745*H3745,2)</f>
        <v>0</v>
      </c>
      <c r="K3745" s="288" t="s">
        <v>19</v>
      </c>
      <c r="L3745" s="293"/>
      <c r="M3745" s="294" t="s">
        <v>19</v>
      </c>
      <c r="N3745" s="295" t="s">
        <v>46</v>
      </c>
      <c r="O3745" s="87"/>
      <c r="P3745" s="225">
        <f>O3745*H3745</f>
        <v>0</v>
      </c>
      <c r="Q3745" s="225">
        <v>0</v>
      </c>
      <c r="R3745" s="225">
        <f>Q3745*H3745</f>
        <v>0</v>
      </c>
      <c r="S3745" s="225">
        <v>0</v>
      </c>
      <c r="T3745" s="226">
        <f>S3745*H3745</f>
        <v>0</v>
      </c>
      <c r="U3745" s="41"/>
      <c r="V3745" s="41"/>
      <c r="W3745" s="41"/>
      <c r="X3745" s="41"/>
      <c r="Y3745" s="41"/>
      <c r="Z3745" s="41"/>
      <c r="AA3745" s="41"/>
      <c r="AB3745" s="41"/>
      <c r="AC3745" s="41"/>
      <c r="AD3745" s="41"/>
      <c r="AE3745" s="41"/>
      <c r="AR3745" s="227" t="s">
        <v>643</v>
      </c>
      <c r="AT3745" s="227" t="s">
        <v>572</v>
      </c>
      <c r="AU3745" s="227" t="s">
        <v>93</v>
      </c>
      <c r="AY3745" s="20" t="s">
        <v>224</v>
      </c>
      <c r="BE3745" s="228">
        <f>IF(N3745="základní",J3745,0)</f>
        <v>0</v>
      </c>
      <c r="BF3745" s="228">
        <f>IF(N3745="snížená",J3745,0)</f>
        <v>0</v>
      </c>
      <c r="BG3745" s="228">
        <f>IF(N3745="zákl. přenesená",J3745,0)</f>
        <v>0</v>
      </c>
      <c r="BH3745" s="228">
        <f>IF(N3745="sníž. přenesená",J3745,0)</f>
        <v>0</v>
      </c>
      <c r="BI3745" s="228">
        <f>IF(N3745="nulová",J3745,0)</f>
        <v>0</v>
      </c>
      <c r="BJ3745" s="20" t="s">
        <v>93</v>
      </c>
      <c r="BK3745" s="228">
        <f>ROUND(I3745*H3745,2)</f>
        <v>0</v>
      </c>
      <c r="BL3745" s="20" t="s">
        <v>544</v>
      </c>
      <c r="BM3745" s="227" t="s">
        <v>3949</v>
      </c>
    </row>
    <row r="3746" s="2" customFormat="1" ht="24.15" customHeight="1">
      <c r="A3746" s="41"/>
      <c r="B3746" s="42"/>
      <c r="C3746" s="286" t="s">
        <v>3950</v>
      </c>
      <c r="D3746" s="286" t="s">
        <v>572</v>
      </c>
      <c r="E3746" s="287" t="s">
        <v>3951</v>
      </c>
      <c r="F3746" s="288" t="s">
        <v>3952</v>
      </c>
      <c r="G3746" s="289" t="s">
        <v>595</v>
      </c>
      <c r="H3746" s="290">
        <v>2</v>
      </c>
      <c r="I3746" s="291"/>
      <c r="J3746" s="292">
        <f>ROUND(I3746*H3746,2)</f>
        <v>0</v>
      </c>
      <c r="K3746" s="288" t="s">
        <v>19</v>
      </c>
      <c r="L3746" s="293"/>
      <c r="M3746" s="294" t="s">
        <v>19</v>
      </c>
      <c r="N3746" s="295" t="s">
        <v>46</v>
      </c>
      <c r="O3746" s="87"/>
      <c r="P3746" s="225">
        <f>O3746*H3746</f>
        <v>0</v>
      </c>
      <c r="Q3746" s="225">
        <v>0</v>
      </c>
      <c r="R3746" s="225">
        <f>Q3746*H3746</f>
        <v>0</v>
      </c>
      <c r="S3746" s="225">
        <v>0</v>
      </c>
      <c r="T3746" s="226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7" t="s">
        <v>643</v>
      </c>
      <c r="AT3746" s="227" t="s">
        <v>572</v>
      </c>
      <c r="AU3746" s="227" t="s">
        <v>93</v>
      </c>
      <c r="AY3746" s="20" t="s">
        <v>224</v>
      </c>
      <c r="BE3746" s="228">
        <f>IF(N3746="základní",J3746,0)</f>
        <v>0</v>
      </c>
      <c r="BF3746" s="228">
        <f>IF(N3746="snížená",J3746,0)</f>
        <v>0</v>
      </c>
      <c r="BG3746" s="228">
        <f>IF(N3746="zákl. přenesená",J3746,0)</f>
        <v>0</v>
      </c>
      <c r="BH3746" s="228">
        <f>IF(N3746="sníž. přenesená",J3746,0)</f>
        <v>0</v>
      </c>
      <c r="BI3746" s="228">
        <f>IF(N3746="nulová",J3746,0)</f>
        <v>0</v>
      </c>
      <c r="BJ3746" s="20" t="s">
        <v>93</v>
      </c>
      <c r="BK3746" s="228">
        <f>ROUND(I3746*H3746,2)</f>
        <v>0</v>
      </c>
      <c r="BL3746" s="20" t="s">
        <v>544</v>
      </c>
      <c r="BM3746" s="227" t="s">
        <v>3953</v>
      </c>
    </row>
    <row r="3747" s="2" customFormat="1" ht="24.15" customHeight="1">
      <c r="A3747" s="41"/>
      <c r="B3747" s="42"/>
      <c r="C3747" s="286" t="s">
        <v>3954</v>
      </c>
      <c r="D3747" s="286" t="s">
        <v>572</v>
      </c>
      <c r="E3747" s="287" t="s">
        <v>3955</v>
      </c>
      <c r="F3747" s="288" t="s">
        <v>3956</v>
      </c>
      <c r="G3747" s="289" t="s">
        <v>595</v>
      </c>
      <c r="H3747" s="290">
        <v>4</v>
      </c>
      <c r="I3747" s="291"/>
      <c r="J3747" s="292">
        <f>ROUND(I3747*H3747,2)</f>
        <v>0</v>
      </c>
      <c r="K3747" s="288" t="s">
        <v>19</v>
      </c>
      <c r="L3747" s="293"/>
      <c r="M3747" s="294" t="s">
        <v>19</v>
      </c>
      <c r="N3747" s="295" t="s">
        <v>46</v>
      </c>
      <c r="O3747" s="87"/>
      <c r="P3747" s="225">
        <f>O3747*H3747</f>
        <v>0</v>
      </c>
      <c r="Q3747" s="225">
        <v>0</v>
      </c>
      <c r="R3747" s="225">
        <f>Q3747*H3747</f>
        <v>0</v>
      </c>
      <c r="S3747" s="225">
        <v>0</v>
      </c>
      <c r="T3747" s="226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7" t="s">
        <v>643</v>
      </c>
      <c r="AT3747" s="227" t="s">
        <v>572</v>
      </c>
      <c r="AU3747" s="227" t="s">
        <v>93</v>
      </c>
      <c r="AY3747" s="20" t="s">
        <v>224</v>
      </c>
      <c r="BE3747" s="228">
        <f>IF(N3747="základní",J3747,0)</f>
        <v>0</v>
      </c>
      <c r="BF3747" s="228">
        <f>IF(N3747="snížená",J3747,0)</f>
        <v>0</v>
      </c>
      <c r="BG3747" s="228">
        <f>IF(N3747="zákl. přenesená",J3747,0)</f>
        <v>0</v>
      </c>
      <c r="BH3747" s="228">
        <f>IF(N3747="sníž. přenesená",J3747,0)</f>
        <v>0</v>
      </c>
      <c r="BI3747" s="228">
        <f>IF(N3747="nulová",J3747,0)</f>
        <v>0</v>
      </c>
      <c r="BJ3747" s="20" t="s">
        <v>93</v>
      </c>
      <c r="BK3747" s="228">
        <f>ROUND(I3747*H3747,2)</f>
        <v>0</v>
      </c>
      <c r="BL3747" s="20" t="s">
        <v>544</v>
      </c>
      <c r="BM3747" s="227" t="s">
        <v>3957</v>
      </c>
    </row>
    <row r="3748" s="2" customFormat="1" ht="24.15" customHeight="1">
      <c r="A3748" s="41"/>
      <c r="B3748" s="42"/>
      <c r="C3748" s="286" t="s">
        <v>3958</v>
      </c>
      <c r="D3748" s="286" t="s">
        <v>572</v>
      </c>
      <c r="E3748" s="287" t="s">
        <v>3959</v>
      </c>
      <c r="F3748" s="288" t="s">
        <v>3960</v>
      </c>
      <c r="G3748" s="289" t="s">
        <v>595</v>
      </c>
      <c r="H3748" s="290">
        <v>8</v>
      </c>
      <c r="I3748" s="291"/>
      <c r="J3748" s="292">
        <f>ROUND(I3748*H3748,2)</f>
        <v>0</v>
      </c>
      <c r="K3748" s="288" t="s">
        <v>19</v>
      </c>
      <c r="L3748" s="293"/>
      <c r="M3748" s="294" t="s">
        <v>19</v>
      </c>
      <c r="N3748" s="295" t="s">
        <v>46</v>
      </c>
      <c r="O3748" s="87"/>
      <c r="P3748" s="225">
        <f>O3748*H3748</f>
        <v>0</v>
      </c>
      <c r="Q3748" s="225">
        <v>0</v>
      </c>
      <c r="R3748" s="225">
        <f>Q3748*H3748</f>
        <v>0</v>
      </c>
      <c r="S3748" s="225">
        <v>0</v>
      </c>
      <c r="T3748" s="226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27" t="s">
        <v>643</v>
      </c>
      <c r="AT3748" s="227" t="s">
        <v>572</v>
      </c>
      <c r="AU3748" s="227" t="s">
        <v>93</v>
      </c>
      <c r="AY3748" s="20" t="s">
        <v>224</v>
      </c>
      <c r="BE3748" s="228">
        <f>IF(N3748="základní",J3748,0)</f>
        <v>0</v>
      </c>
      <c r="BF3748" s="228">
        <f>IF(N3748="snížená",J3748,0)</f>
        <v>0</v>
      </c>
      <c r="BG3748" s="228">
        <f>IF(N3748="zákl. přenesená",J3748,0)</f>
        <v>0</v>
      </c>
      <c r="BH3748" s="228">
        <f>IF(N3748="sníž. přenesená",J3748,0)</f>
        <v>0</v>
      </c>
      <c r="BI3748" s="228">
        <f>IF(N3748="nulová",J3748,0)</f>
        <v>0</v>
      </c>
      <c r="BJ3748" s="20" t="s">
        <v>93</v>
      </c>
      <c r="BK3748" s="228">
        <f>ROUND(I3748*H3748,2)</f>
        <v>0</v>
      </c>
      <c r="BL3748" s="20" t="s">
        <v>544</v>
      </c>
      <c r="BM3748" s="227" t="s">
        <v>3961</v>
      </c>
    </row>
    <row r="3749" s="2" customFormat="1" ht="24.15" customHeight="1">
      <c r="A3749" s="41"/>
      <c r="B3749" s="42"/>
      <c r="C3749" s="286" t="s">
        <v>3962</v>
      </c>
      <c r="D3749" s="286" t="s">
        <v>572</v>
      </c>
      <c r="E3749" s="287" t="s">
        <v>3963</v>
      </c>
      <c r="F3749" s="288" t="s">
        <v>3964</v>
      </c>
      <c r="G3749" s="289" t="s">
        <v>595</v>
      </c>
      <c r="H3749" s="290">
        <v>3</v>
      </c>
      <c r="I3749" s="291"/>
      <c r="J3749" s="292">
        <f>ROUND(I3749*H3749,2)</f>
        <v>0</v>
      </c>
      <c r="K3749" s="288" t="s">
        <v>19</v>
      </c>
      <c r="L3749" s="293"/>
      <c r="M3749" s="294" t="s">
        <v>19</v>
      </c>
      <c r="N3749" s="295" t="s">
        <v>46</v>
      </c>
      <c r="O3749" s="87"/>
      <c r="P3749" s="225">
        <f>O3749*H3749</f>
        <v>0</v>
      </c>
      <c r="Q3749" s="225">
        <v>0</v>
      </c>
      <c r="R3749" s="225">
        <f>Q3749*H3749</f>
        <v>0</v>
      </c>
      <c r="S3749" s="225">
        <v>0</v>
      </c>
      <c r="T3749" s="226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7" t="s">
        <v>643</v>
      </c>
      <c r="AT3749" s="227" t="s">
        <v>572</v>
      </c>
      <c r="AU3749" s="227" t="s">
        <v>93</v>
      </c>
      <c r="AY3749" s="20" t="s">
        <v>224</v>
      </c>
      <c r="BE3749" s="228">
        <f>IF(N3749="základní",J3749,0)</f>
        <v>0</v>
      </c>
      <c r="BF3749" s="228">
        <f>IF(N3749="snížená",J3749,0)</f>
        <v>0</v>
      </c>
      <c r="BG3749" s="228">
        <f>IF(N3749="zákl. přenesená",J3749,0)</f>
        <v>0</v>
      </c>
      <c r="BH3749" s="228">
        <f>IF(N3749="sníž. přenesená",J3749,0)</f>
        <v>0</v>
      </c>
      <c r="BI3749" s="228">
        <f>IF(N3749="nulová",J3749,0)</f>
        <v>0</v>
      </c>
      <c r="BJ3749" s="20" t="s">
        <v>93</v>
      </c>
      <c r="BK3749" s="228">
        <f>ROUND(I3749*H3749,2)</f>
        <v>0</v>
      </c>
      <c r="BL3749" s="20" t="s">
        <v>544</v>
      </c>
      <c r="BM3749" s="227" t="s">
        <v>3965</v>
      </c>
    </row>
    <row r="3750" s="2" customFormat="1" ht="24.15" customHeight="1">
      <c r="A3750" s="41"/>
      <c r="B3750" s="42"/>
      <c r="C3750" s="286" t="s">
        <v>3966</v>
      </c>
      <c r="D3750" s="286" t="s">
        <v>572</v>
      </c>
      <c r="E3750" s="287" t="s">
        <v>3967</v>
      </c>
      <c r="F3750" s="288" t="s">
        <v>3968</v>
      </c>
      <c r="G3750" s="289" t="s">
        <v>595</v>
      </c>
      <c r="H3750" s="290">
        <v>13</v>
      </c>
      <c r="I3750" s="291"/>
      <c r="J3750" s="292">
        <f>ROUND(I3750*H3750,2)</f>
        <v>0</v>
      </c>
      <c r="K3750" s="288" t="s">
        <v>19</v>
      </c>
      <c r="L3750" s="293"/>
      <c r="M3750" s="294" t="s">
        <v>19</v>
      </c>
      <c r="N3750" s="295" t="s">
        <v>46</v>
      </c>
      <c r="O3750" s="87"/>
      <c r="P3750" s="225">
        <f>O3750*H3750</f>
        <v>0</v>
      </c>
      <c r="Q3750" s="225">
        <v>0</v>
      </c>
      <c r="R3750" s="225">
        <f>Q3750*H3750</f>
        <v>0</v>
      </c>
      <c r="S3750" s="225">
        <v>0</v>
      </c>
      <c r="T3750" s="226">
        <f>S3750*H3750</f>
        <v>0</v>
      </c>
      <c r="U3750" s="41"/>
      <c r="V3750" s="41"/>
      <c r="W3750" s="41"/>
      <c r="X3750" s="41"/>
      <c r="Y3750" s="41"/>
      <c r="Z3750" s="41"/>
      <c r="AA3750" s="41"/>
      <c r="AB3750" s="41"/>
      <c r="AC3750" s="41"/>
      <c r="AD3750" s="41"/>
      <c r="AE3750" s="41"/>
      <c r="AR3750" s="227" t="s">
        <v>643</v>
      </c>
      <c r="AT3750" s="227" t="s">
        <v>572</v>
      </c>
      <c r="AU3750" s="227" t="s">
        <v>93</v>
      </c>
      <c r="AY3750" s="20" t="s">
        <v>224</v>
      </c>
      <c r="BE3750" s="228">
        <f>IF(N3750="základní",J3750,0)</f>
        <v>0</v>
      </c>
      <c r="BF3750" s="228">
        <f>IF(N3750="snížená",J3750,0)</f>
        <v>0</v>
      </c>
      <c r="BG3750" s="228">
        <f>IF(N3750="zákl. přenesená",J3750,0)</f>
        <v>0</v>
      </c>
      <c r="BH3750" s="228">
        <f>IF(N3750="sníž. přenesená",J3750,0)</f>
        <v>0</v>
      </c>
      <c r="BI3750" s="228">
        <f>IF(N3750="nulová",J3750,0)</f>
        <v>0</v>
      </c>
      <c r="BJ3750" s="20" t="s">
        <v>93</v>
      </c>
      <c r="BK3750" s="228">
        <f>ROUND(I3750*H3750,2)</f>
        <v>0</v>
      </c>
      <c r="BL3750" s="20" t="s">
        <v>544</v>
      </c>
      <c r="BM3750" s="227" t="s">
        <v>3969</v>
      </c>
    </row>
    <row r="3751" s="2" customFormat="1" ht="24.15" customHeight="1">
      <c r="A3751" s="41"/>
      <c r="B3751" s="42"/>
      <c r="C3751" s="286" t="s">
        <v>3970</v>
      </c>
      <c r="D3751" s="286" t="s">
        <v>572</v>
      </c>
      <c r="E3751" s="287" t="s">
        <v>3971</v>
      </c>
      <c r="F3751" s="288" t="s">
        <v>3972</v>
      </c>
      <c r="G3751" s="289" t="s">
        <v>595</v>
      </c>
      <c r="H3751" s="290">
        <v>12</v>
      </c>
      <c r="I3751" s="291"/>
      <c r="J3751" s="292">
        <f>ROUND(I3751*H3751,2)</f>
        <v>0</v>
      </c>
      <c r="K3751" s="288" t="s">
        <v>19</v>
      </c>
      <c r="L3751" s="293"/>
      <c r="M3751" s="294" t="s">
        <v>19</v>
      </c>
      <c r="N3751" s="295" t="s">
        <v>46</v>
      </c>
      <c r="O3751" s="87"/>
      <c r="P3751" s="225">
        <f>O3751*H3751</f>
        <v>0</v>
      </c>
      <c r="Q3751" s="225">
        <v>0</v>
      </c>
      <c r="R3751" s="225">
        <f>Q3751*H3751</f>
        <v>0</v>
      </c>
      <c r="S3751" s="225">
        <v>0</v>
      </c>
      <c r="T3751" s="226">
        <f>S3751*H3751</f>
        <v>0</v>
      </c>
      <c r="U3751" s="41"/>
      <c r="V3751" s="41"/>
      <c r="W3751" s="41"/>
      <c r="X3751" s="41"/>
      <c r="Y3751" s="41"/>
      <c r="Z3751" s="41"/>
      <c r="AA3751" s="41"/>
      <c r="AB3751" s="41"/>
      <c r="AC3751" s="41"/>
      <c r="AD3751" s="41"/>
      <c r="AE3751" s="41"/>
      <c r="AR3751" s="227" t="s">
        <v>643</v>
      </c>
      <c r="AT3751" s="227" t="s">
        <v>572</v>
      </c>
      <c r="AU3751" s="227" t="s">
        <v>93</v>
      </c>
      <c r="AY3751" s="20" t="s">
        <v>224</v>
      </c>
      <c r="BE3751" s="228">
        <f>IF(N3751="základní",J3751,0)</f>
        <v>0</v>
      </c>
      <c r="BF3751" s="228">
        <f>IF(N3751="snížená",J3751,0)</f>
        <v>0</v>
      </c>
      <c r="BG3751" s="228">
        <f>IF(N3751="zákl. přenesená",J3751,0)</f>
        <v>0</v>
      </c>
      <c r="BH3751" s="228">
        <f>IF(N3751="sníž. přenesená",J3751,0)</f>
        <v>0</v>
      </c>
      <c r="BI3751" s="228">
        <f>IF(N3751="nulová",J3751,0)</f>
        <v>0</v>
      </c>
      <c r="BJ3751" s="20" t="s">
        <v>93</v>
      </c>
      <c r="BK3751" s="228">
        <f>ROUND(I3751*H3751,2)</f>
        <v>0</v>
      </c>
      <c r="BL3751" s="20" t="s">
        <v>544</v>
      </c>
      <c r="BM3751" s="227" t="s">
        <v>3973</v>
      </c>
    </row>
    <row r="3752" s="2" customFormat="1" ht="24.15" customHeight="1">
      <c r="A3752" s="41"/>
      <c r="B3752" s="42"/>
      <c r="C3752" s="286" t="s">
        <v>3974</v>
      </c>
      <c r="D3752" s="286" t="s">
        <v>572</v>
      </c>
      <c r="E3752" s="287" t="s">
        <v>3975</v>
      </c>
      <c r="F3752" s="288" t="s">
        <v>3976</v>
      </c>
      <c r="G3752" s="289" t="s">
        <v>595</v>
      </c>
      <c r="H3752" s="290">
        <v>7</v>
      </c>
      <c r="I3752" s="291"/>
      <c r="J3752" s="292">
        <f>ROUND(I3752*H3752,2)</f>
        <v>0</v>
      </c>
      <c r="K3752" s="288" t="s">
        <v>19</v>
      </c>
      <c r="L3752" s="293"/>
      <c r="M3752" s="294" t="s">
        <v>19</v>
      </c>
      <c r="N3752" s="295" t="s">
        <v>46</v>
      </c>
      <c r="O3752" s="87"/>
      <c r="P3752" s="225">
        <f>O3752*H3752</f>
        <v>0</v>
      </c>
      <c r="Q3752" s="225">
        <v>0</v>
      </c>
      <c r="R3752" s="225">
        <f>Q3752*H3752</f>
        <v>0</v>
      </c>
      <c r="S3752" s="225">
        <v>0</v>
      </c>
      <c r="T3752" s="226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7" t="s">
        <v>643</v>
      </c>
      <c r="AT3752" s="227" t="s">
        <v>572</v>
      </c>
      <c r="AU3752" s="227" t="s">
        <v>93</v>
      </c>
      <c r="AY3752" s="20" t="s">
        <v>224</v>
      </c>
      <c r="BE3752" s="228">
        <f>IF(N3752="základní",J3752,0)</f>
        <v>0</v>
      </c>
      <c r="BF3752" s="228">
        <f>IF(N3752="snížená",J3752,0)</f>
        <v>0</v>
      </c>
      <c r="BG3752" s="228">
        <f>IF(N3752="zákl. přenesená",J3752,0)</f>
        <v>0</v>
      </c>
      <c r="BH3752" s="228">
        <f>IF(N3752="sníž. přenesená",J3752,0)</f>
        <v>0</v>
      </c>
      <c r="BI3752" s="228">
        <f>IF(N3752="nulová",J3752,0)</f>
        <v>0</v>
      </c>
      <c r="BJ3752" s="20" t="s">
        <v>93</v>
      </c>
      <c r="BK3752" s="228">
        <f>ROUND(I3752*H3752,2)</f>
        <v>0</v>
      </c>
      <c r="BL3752" s="20" t="s">
        <v>544</v>
      </c>
      <c r="BM3752" s="227" t="s">
        <v>3977</v>
      </c>
    </row>
    <row r="3753" s="2" customFormat="1" ht="24.15" customHeight="1">
      <c r="A3753" s="41"/>
      <c r="B3753" s="42"/>
      <c r="C3753" s="286" t="s">
        <v>3978</v>
      </c>
      <c r="D3753" s="286" t="s">
        <v>572</v>
      </c>
      <c r="E3753" s="287" t="s">
        <v>3979</v>
      </c>
      <c r="F3753" s="288" t="s">
        <v>3980</v>
      </c>
      <c r="G3753" s="289" t="s">
        <v>595</v>
      </c>
      <c r="H3753" s="290">
        <v>1</v>
      </c>
      <c r="I3753" s="291"/>
      <c r="J3753" s="292">
        <f>ROUND(I3753*H3753,2)</f>
        <v>0</v>
      </c>
      <c r="K3753" s="288" t="s">
        <v>19</v>
      </c>
      <c r="L3753" s="293"/>
      <c r="M3753" s="294" t="s">
        <v>19</v>
      </c>
      <c r="N3753" s="295" t="s">
        <v>46</v>
      </c>
      <c r="O3753" s="87"/>
      <c r="P3753" s="225">
        <f>O3753*H3753</f>
        <v>0</v>
      </c>
      <c r="Q3753" s="225">
        <v>0</v>
      </c>
      <c r="R3753" s="225">
        <f>Q3753*H3753</f>
        <v>0</v>
      </c>
      <c r="S3753" s="225">
        <v>0</v>
      </c>
      <c r="T3753" s="226">
        <f>S3753*H3753</f>
        <v>0</v>
      </c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R3753" s="227" t="s">
        <v>643</v>
      </c>
      <c r="AT3753" s="227" t="s">
        <v>572</v>
      </c>
      <c r="AU3753" s="227" t="s">
        <v>93</v>
      </c>
      <c r="AY3753" s="20" t="s">
        <v>224</v>
      </c>
      <c r="BE3753" s="228">
        <f>IF(N3753="základní",J3753,0)</f>
        <v>0</v>
      </c>
      <c r="BF3753" s="228">
        <f>IF(N3753="snížená",J3753,0)</f>
        <v>0</v>
      </c>
      <c r="BG3753" s="228">
        <f>IF(N3753="zákl. přenesená",J3753,0)</f>
        <v>0</v>
      </c>
      <c r="BH3753" s="228">
        <f>IF(N3753="sníž. přenesená",J3753,0)</f>
        <v>0</v>
      </c>
      <c r="BI3753" s="228">
        <f>IF(N3753="nulová",J3753,0)</f>
        <v>0</v>
      </c>
      <c r="BJ3753" s="20" t="s">
        <v>93</v>
      </c>
      <c r="BK3753" s="228">
        <f>ROUND(I3753*H3753,2)</f>
        <v>0</v>
      </c>
      <c r="BL3753" s="20" t="s">
        <v>544</v>
      </c>
      <c r="BM3753" s="227" t="s">
        <v>3981</v>
      </c>
    </row>
    <row r="3754" s="2" customFormat="1" ht="24.15" customHeight="1">
      <c r="A3754" s="41"/>
      <c r="B3754" s="42"/>
      <c r="C3754" s="286" t="s">
        <v>3982</v>
      </c>
      <c r="D3754" s="286" t="s">
        <v>572</v>
      </c>
      <c r="E3754" s="287" t="s">
        <v>3983</v>
      </c>
      <c r="F3754" s="288" t="s">
        <v>3984</v>
      </c>
      <c r="G3754" s="289" t="s">
        <v>595</v>
      </c>
      <c r="H3754" s="290">
        <v>1</v>
      </c>
      <c r="I3754" s="291"/>
      <c r="J3754" s="292">
        <f>ROUND(I3754*H3754,2)</f>
        <v>0</v>
      </c>
      <c r="K3754" s="288" t="s">
        <v>19</v>
      </c>
      <c r="L3754" s="293"/>
      <c r="M3754" s="294" t="s">
        <v>19</v>
      </c>
      <c r="N3754" s="295" t="s">
        <v>46</v>
      </c>
      <c r="O3754" s="87"/>
      <c r="P3754" s="225">
        <f>O3754*H3754</f>
        <v>0</v>
      </c>
      <c r="Q3754" s="225">
        <v>0</v>
      </c>
      <c r="R3754" s="225">
        <f>Q3754*H3754</f>
        <v>0</v>
      </c>
      <c r="S3754" s="225">
        <v>0</v>
      </c>
      <c r="T3754" s="226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27" t="s">
        <v>643</v>
      </c>
      <c r="AT3754" s="227" t="s">
        <v>572</v>
      </c>
      <c r="AU3754" s="227" t="s">
        <v>93</v>
      </c>
      <c r="AY3754" s="20" t="s">
        <v>224</v>
      </c>
      <c r="BE3754" s="228">
        <f>IF(N3754="základní",J3754,0)</f>
        <v>0</v>
      </c>
      <c r="BF3754" s="228">
        <f>IF(N3754="snížená",J3754,0)</f>
        <v>0</v>
      </c>
      <c r="BG3754" s="228">
        <f>IF(N3754="zákl. přenesená",J3754,0)</f>
        <v>0</v>
      </c>
      <c r="BH3754" s="228">
        <f>IF(N3754="sníž. přenesená",J3754,0)</f>
        <v>0</v>
      </c>
      <c r="BI3754" s="228">
        <f>IF(N3754="nulová",J3754,0)</f>
        <v>0</v>
      </c>
      <c r="BJ3754" s="20" t="s">
        <v>93</v>
      </c>
      <c r="BK3754" s="228">
        <f>ROUND(I3754*H3754,2)</f>
        <v>0</v>
      </c>
      <c r="BL3754" s="20" t="s">
        <v>544</v>
      </c>
      <c r="BM3754" s="227" t="s">
        <v>3985</v>
      </c>
    </row>
    <row r="3755" s="2" customFormat="1" ht="24.15" customHeight="1">
      <c r="A3755" s="41"/>
      <c r="B3755" s="42"/>
      <c r="C3755" s="286" t="s">
        <v>3986</v>
      </c>
      <c r="D3755" s="286" t="s">
        <v>572</v>
      </c>
      <c r="E3755" s="287" t="s">
        <v>3987</v>
      </c>
      <c r="F3755" s="288" t="s">
        <v>3988</v>
      </c>
      <c r="G3755" s="289" t="s">
        <v>595</v>
      </c>
      <c r="H3755" s="290">
        <v>1</v>
      </c>
      <c r="I3755" s="291"/>
      <c r="J3755" s="292">
        <f>ROUND(I3755*H3755,2)</f>
        <v>0</v>
      </c>
      <c r="K3755" s="288" t="s">
        <v>19</v>
      </c>
      <c r="L3755" s="293"/>
      <c r="M3755" s="294" t="s">
        <v>19</v>
      </c>
      <c r="N3755" s="295" t="s">
        <v>46</v>
      </c>
      <c r="O3755" s="87"/>
      <c r="P3755" s="225">
        <f>O3755*H3755</f>
        <v>0</v>
      </c>
      <c r="Q3755" s="225">
        <v>0</v>
      </c>
      <c r="R3755" s="225">
        <f>Q3755*H3755</f>
        <v>0</v>
      </c>
      <c r="S3755" s="225">
        <v>0</v>
      </c>
      <c r="T3755" s="226">
        <f>S3755*H3755</f>
        <v>0</v>
      </c>
      <c r="U3755" s="41"/>
      <c r="V3755" s="41"/>
      <c r="W3755" s="41"/>
      <c r="X3755" s="41"/>
      <c r="Y3755" s="41"/>
      <c r="Z3755" s="41"/>
      <c r="AA3755" s="41"/>
      <c r="AB3755" s="41"/>
      <c r="AC3755" s="41"/>
      <c r="AD3755" s="41"/>
      <c r="AE3755" s="41"/>
      <c r="AR3755" s="227" t="s">
        <v>643</v>
      </c>
      <c r="AT3755" s="227" t="s">
        <v>572</v>
      </c>
      <c r="AU3755" s="227" t="s">
        <v>93</v>
      </c>
      <c r="AY3755" s="20" t="s">
        <v>224</v>
      </c>
      <c r="BE3755" s="228">
        <f>IF(N3755="základní",J3755,0)</f>
        <v>0</v>
      </c>
      <c r="BF3755" s="228">
        <f>IF(N3755="snížená",J3755,0)</f>
        <v>0</v>
      </c>
      <c r="BG3755" s="228">
        <f>IF(N3755="zákl. přenesená",J3755,0)</f>
        <v>0</v>
      </c>
      <c r="BH3755" s="228">
        <f>IF(N3755="sníž. přenesená",J3755,0)</f>
        <v>0</v>
      </c>
      <c r="BI3755" s="228">
        <f>IF(N3755="nulová",J3755,0)</f>
        <v>0</v>
      </c>
      <c r="BJ3755" s="20" t="s">
        <v>93</v>
      </c>
      <c r="BK3755" s="228">
        <f>ROUND(I3755*H3755,2)</f>
        <v>0</v>
      </c>
      <c r="BL3755" s="20" t="s">
        <v>544</v>
      </c>
      <c r="BM3755" s="227" t="s">
        <v>3989</v>
      </c>
    </row>
    <row r="3756" s="2" customFormat="1" ht="24.15" customHeight="1">
      <c r="A3756" s="41"/>
      <c r="B3756" s="42"/>
      <c r="C3756" s="286" t="s">
        <v>3990</v>
      </c>
      <c r="D3756" s="286" t="s">
        <v>572</v>
      </c>
      <c r="E3756" s="287" t="s">
        <v>3991</v>
      </c>
      <c r="F3756" s="288" t="s">
        <v>3992</v>
      </c>
      <c r="G3756" s="289" t="s">
        <v>595</v>
      </c>
      <c r="H3756" s="290">
        <v>5</v>
      </c>
      <c r="I3756" s="291"/>
      <c r="J3756" s="292">
        <f>ROUND(I3756*H3756,2)</f>
        <v>0</v>
      </c>
      <c r="K3756" s="288" t="s">
        <v>19</v>
      </c>
      <c r="L3756" s="293"/>
      <c r="M3756" s="294" t="s">
        <v>19</v>
      </c>
      <c r="N3756" s="295" t="s">
        <v>46</v>
      </c>
      <c r="O3756" s="87"/>
      <c r="P3756" s="225">
        <f>O3756*H3756</f>
        <v>0</v>
      </c>
      <c r="Q3756" s="225">
        <v>0</v>
      </c>
      <c r="R3756" s="225">
        <f>Q3756*H3756</f>
        <v>0</v>
      </c>
      <c r="S3756" s="225">
        <v>0</v>
      </c>
      <c r="T3756" s="226">
        <f>S3756*H3756</f>
        <v>0</v>
      </c>
      <c r="U3756" s="41"/>
      <c r="V3756" s="41"/>
      <c r="W3756" s="41"/>
      <c r="X3756" s="41"/>
      <c r="Y3756" s="41"/>
      <c r="Z3756" s="41"/>
      <c r="AA3756" s="41"/>
      <c r="AB3756" s="41"/>
      <c r="AC3756" s="41"/>
      <c r="AD3756" s="41"/>
      <c r="AE3756" s="41"/>
      <c r="AR3756" s="227" t="s">
        <v>643</v>
      </c>
      <c r="AT3756" s="227" t="s">
        <v>572</v>
      </c>
      <c r="AU3756" s="227" t="s">
        <v>93</v>
      </c>
      <c r="AY3756" s="20" t="s">
        <v>224</v>
      </c>
      <c r="BE3756" s="228">
        <f>IF(N3756="základní",J3756,0)</f>
        <v>0</v>
      </c>
      <c r="BF3756" s="228">
        <f>IF(N3756="snížená",J3756,0)</f>
        <v>0</v>
      </c>
      <c r="BG3756" s="228">
        <f>IF(N3756="zákl. přenesená",J3756,0)</f>
        <v>0</v>
      </c>
      <c r="BH3756" s="228">
        <f>IF(N3756="sníž. přenesená",J3756,0)</f>
        <v>0</v>
      </c>
      <c r="BI3756" s="228">
        <f>IF(N3756="nulová",J3756,0)</f>
        <v>0</v>
      </c>
      <c r="BJ3756" s="20" t="s">
        <v>93</v>
      </c>
      <c r="BK3756" s="228">
        <f>ROUND(I3756*H3756,2)</f>
        <v>0</v>
      </c>
      <c r="BL3756" s="20" t="s">
        <v>544</v>
      </c>
      <c r="BM3756" s="227" t="s">
        <v>3993</v>
      </c>
    </row>
    <row r="3757" s="2" customFormat="1" ht="24.15" customHeight="1">
      <c r="A3757" s="41"/>
      <c r="B3757" s="42"/>
      <c r="C3757" s="286" t="s">
        <v>3994</v>
      </c>
      <c r="D3757" s="286" t="s">
        <v>572</v>
      </c>
      <c r="E3757" s="287" t="s">
        <v>3995</v>
      </c>
      <c r="F3757" s="288" t="s">
        <v>3996</v>
      </c>
      <c r="G3757" s="289" t="s">
        <v>595</v>
      </c>
      <c r="H3757" s="290">
        <v>2</v>
      </c>
      <c r="I3757" s="291"/>
      <c r="J3757" s="292">
        <f>ROUND(I3757*H3757,2)</f>
        <v>0</v>
      </c>
      <c r="K3757" s="288" t="s">
        <v>19</v>
      </c>
      <c r="L3757" s="293"/>
      <c r="M3757" s="294" t="s">
        <v>19</v>
      </c>
      <c r="N3757" s="295" t="s">
        <v>46</v>
      </c>
      <c r="O3757" s="87"/>
      <c r="P3757" s="225">
        <f>O3757*H3757</f>
        <v>0</v>
      </c>
      <c r="Q3757" s="225">
        <v>0</v>
      </c>
      <c r="R3757" s="225">
        <f>Q3757*H3757</f>
        <v>0</v>
      </c>
      <c r="S3757" s="225">
        <v>0</v>
      </c>
      <c r="T3757" s="226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27" t="s">
        <v>643</v>
      </c>
      <c r="AT3757" s="227" t="s">
        <v>572</v>
      </c>
      <c r="AU3757" s="227" t="s">
        <v>93</v>
      </c>
      <c r="AY3757" s="20" t="s">
        <v>224</v>
      </c>
      <c r="BE3757" s="228">
        <f>IF(N3757="základní",J3757,0)</f>
        <v>0</v>
      </c>
      <c r="BF3757" s="228">
        <f>IF(N3757="snížená",J3757,0)</f>
        <v>0</v>
      </c>
      <c r="BG3757" s="228">
        <f>IF(N3757="zákl. přenesená",J3757,0)</f>
        <v>0</v>
      </c>
      <c r="BH3757" s="228">
        <f>IF(N3757="sníž. přenesená",J3757,0)</f>
        <v>0</v>
      </c>
      <c r="BI3757" s="228">
        <f>IF(N3757="nulová",J3757,0)</f>
        <v>0</v>
      </c>
      <c r="BJ3757" s="20" t="s">
        <v>93</v>
      </c>
      <c r="BK3757" s="228">
        <f>ROUND(I3757*H3757,2)</f>
        <v>0</v>
      </c>
      <c r="BL3757" s="20" t="s">
        <v>544</v>
      </c>
      <c r="BM3757" s="227" t="s">
        <v>3997</v>
      </c>
    </row>
    <row r="3758" s="2" customFormat="1" ht="24.15" customHeight="1">
      <c r="A3758" s="41"/>
      <c r="B3758" s="42"/>
      <c r="C3758" s="286" t="s">
        <v>3998</v>
      </c>
      <c r="D3758" s="286" t="s">
        <v>572</v>
      </c>
      <c r="E3758" s="287" t="s">
        <v>3999</v>
      </c>
      <c r="F3758" s="288" t="s">
        <v>4000</v>
      </c>
      <c r="G3758" s="289" t="s">
        <v>595</v>
      </c>
      <c r="H3758" s="290">
        <v>1</v>
      </c>
      <c r="I3758" s="291"/>
      <c r="J3758" s="292">
        <f>ROUND(I3758*H3758,2)</f>
        <v>0</v>
      </c>
      <c r="K3758" s="288" t="s">
        <v>19</v>
      </c>
      <c r="L3758" s="293"/>
      <c r="M3758" s="294" t="s">
        <v>19</v>
      </c>
      <c r="N3758" s="295" t="s">
        <v>46</v>
      </c>
      <c r="O3758" s="87"/>
      <c r="P3758" s="225">
        <f>O3758*H3758</f>
        <v>0</v>
      </c>
      <c r="Q3758" s="225">
        <v>0</v>
      </c>
      <c r="R3758" s="225">
        <f>Q3758*H3758</f>
        <v>0</v>
      </c>
      <c r="S3758" s="225">
        <v>0</v>
      </c>
      <c r="T3758" s="226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7" t="s">
        <v>643</v>
      </c>
      <c r="AT3758" s="227" t="s">
        <v>572</v>
      </c>
      <c r="AU3758" s="227" t="s">
        <v>93</v>
      </c>
      <c r="AY3758" s="20" t="s">
        <v>224</v>
      </c>
      <c r="BE3758" s="228">
        <f>IF(N3758="základní",J3758,0)</f>
        <v>0</v>
      </c>
      <c r="BF3758" s="228">
        <f>IF(N3758="snížená",J3758,0)</f>
        <v>0</v>
      </c>
      <c r="BG3758" s="228">
        <f>IF(N3758="zákl. přenesená",J3758,0)</f>
        <v>0</v>
      </c>
      <c r="BH3758" s="228">
        <f>IF(N3758="sníž. přenesená",J3758,0)</f>
        <v>0</v>
      </c>
      <c r="BI3758" s="228">
        <f>IF(N3758="nulová",J3758,0)</f>
        <v>0</v>
      </c>
      <c r="BJ3758" s="20" t="s">
        <v>93</v>
      </c>
      <c r="BK3758" s="228">
        <f>ROUND(I3758*H3758,2)</f>
        <v>0</v>
      </c>
      <c r="BL3758" s="20" t="s">
        <v>544</v>
      </c>
      <c r="BM3758" s="227" t="s">
        <v>4001</v>
      </c>
    </row>
    <row r="3759" s="2" customFormat="1" ht="24.15" customHeight="1">
      <c r="A3759" s="41"/>
      <c r="B3759" s="42"/>
      <c r="C3759" s="286" t="s">
        <v>4002</v>
      </c>
      <c r="D3759" s="286" t="s">
        <v>572</v>
      </c>
      <c r="E3759" s="287" t="s">
        <v>4003</v>
      </c>
      <c r="F3759" s="288" t="s">
        <v>4004</v>
      </c>
      <c r="G3759" s="289" t="s">
        <v>595</v>
      </c>
      <c r="H3759" s="290">
        <v>4</v>
      </c>
      <c r="I3759" s="291"/>
      <c r="J3759" s="292">
        <f>ROUND(I3759*H3759,2)</f>
        <v>0</v>
      </c>
      <c r="K3759" s="288" t="s">
        <v>19</v>
      </c>
      <c r="L3759" s="293"/>
      <c r="M3759" s="294" t="s">
        <v>19</v>
      </c>
      <c r="N3759" s="295" t="s">
        <v>46</v>
      </c>
      <c r="O3759" s="87"/>
      <c r="P3759" s="225">
        <f>O3759*H3759</f>
        <v>0</v>
      </c>
      <c r="Q3759" s="225">
        <v>0</v>
      </c>
      <c r="R3759" s="225">
        <f>Q3759*H3759</f>
        <v>0</v>
      </c>
      <c r="S3759" s="225">
        <v>0</v>
      </c>
      <c r="T3759" s="226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27" t="s">
        <v>643</v>
      </c>
      <c r="AT3759" s="227" t="s">
        <v>572</v>
      </c>
      <c r="AU3759" s="227" t="s">
        <v>93</v>
      </c>
      <c r="AY3759" s="20" t="s">
        <v>224</v>
      </c>
      <c r="BE3759" s="228">
        <f>IF(N3759="základní",J3759,0)</f>
        <v>0</v>
      </c>
      <c r="BF3759" s="228">
        <f>IF(N3759="snížená",J3759,0)</f>
        <v>0</v>
      </c>
      <c r="BG3759" s="228">
        <f>IF(N3759="zákl. přenesená",J3759,0)</f>
        <v>0</v>
      </c>
      <c r="BH3759" s="228">
        <f>IF(N3759="sníž. přenesená",J3759,0)</f>
        <v>0</v>
      </c>
      <c r="BI3759" s="228">
        <f>IF(N3759="nulová",J3759,0)</f>
        <v>0</v>
      </c>
      <c r="BJ3759" s="20" t="s">
        <v>93</v>
      </c>
      <c r="BK3759" s="228">
        <f>ROUND(I3759*H3759,2)</f>
        <v>0</v>
      </c>
      <c r="BL3759" s="20" t="s">
        <v>544</v>
      </c>
      <c r="BM3759" s="227" t="s">
        <v>4005</v>
      </c>
    </row>
    <row r="3760" s="2" customFormat="1" ht="24.15" customHeight="1">
      <c r="A3760" s="41"/>
      <c r="B3760" s="42"/>
      <c r="C3760" s="286" t="s">
        <v>4006</v>
      </c>
      <c r="D3760" s="286" t="s">
        <v>572</v>
      </c>
      <c r="E3760" s="287" t="s">
        <v>4007</v>
      </c>
      <c r="F3760" s="288" t="s">
        <v>4008</v>
      </c>
      <c r="G3760" s="289" t="s">
        <v>595</v>
      </c>
      <c r="H3760" s="290">
        <v>2</v>
      </c>
      <c r="I3760" s="291"/>
      <c r="J3760" s="292">
        <f>ROUND(I3760*H3760,2)</f>
        <v>0</v>
      </c>
      <c r="K3760" s="288" t="s">
        <v>19</v>
      </c>
      <c r="L3760" s="293"/>
      <c r="M3760" s="294" t="s">
        <v>19</v>
      </c>
      <c r="N3760" s="295" t="s">
        <v>46</v>
      </c>
      <c r="O3760" s="87"/>
      <c r="P3760" s="225">
        <f>O3760*H3760</f>
        <v>0</v>
      </c>
      <c r="Q3760" s="225">
        <v>0</v>
      </c>
      <c r="R3760" s="225">
        <f>Q3760*H3760</f>
        <v>0</v>
      </c>
      <c r="S3760" s="225">
        <v>0</v>
      </c>
      <c r="T3760" s="226">
        <f>S3760*H3760</f>
        <v>0</v>
      </c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R3760" s="227" t="s">
        <v>643</v>
      </c>
      <c r="AT3760" s="227" t="s">
        <v>572</v>
      </c>
      <c r="AU3760" s="227" t="s">
        <v>93</v>
      </c>
      <c r="AY3760" s="20" t="s">
        <v>224</v>
      </c>
      <c r="BE3760" s="228">
        <f>IF(N3760="základní",J3760,0)</f>
        <v>0</v>
      </c>
      <c r="BF3760" s="228">
        <f>IF(N3760="snížená",J3760,0)</f>
        <v>0</v>
      </c>
      <c r="BG3760" s="228">
        <f>IF(N3760="zákl. přenesená",J3760,0)</f>
        <v>0</v>
      </c>
      <c r="BH3760" s="228">
        <f>IF(N3760="sníž. přenesená",J3760,0)</f>
        <v>0</v>
      </c>
      <c r="BI3760" s="228">
        <f>IF(N3760="nulová",J3760,0)</f>
        <v>0</v>
      </c>
      <c r="BJ3760" s="20" t="s">
        <v>93</v>
      </c>
      <c r="BK3760" s="228">
        <f>ROUND(I3760*H3760,2)</f>
        <v>0</v>
      </c>
      <c r="BL3760" s="20" t="s">
        <v>544</v>
      </c>
      <c r="BM3760" s="227" t="s">
        <v>4009</v>
      </c>
    </row>
    <row r="3761" s="2" customFormat="1" ht="24.15" customHeight="1">
      <c r="A3761" s="41"/>
      <c r="B3761" s="42"/>
      <c r="C3761" s="286" t="s">
        <v>4010</v>
      </c>
      <c r="D3761" s="286" t="s">
        <v>572</v>
      </c>
      <c r="E3761" s="287" t="s">
        <v>4011</v>
      </c>
      <c r="F3761" s="288" t="s">
        <v>4012</v>
      </c>
      <c r="G3761" s="289" t="s">
        <v>595</v>
      </c>
      <c r="H3761" s="290">
        <v>6</v>
      </c>
      <c r="I3761" s="291"/>
      <c r="J3761" s="292">
        <f>ROUND(I3761*H3761,2)</f>
        <v>0</v>
      </c>
      <c r="K3761" s="288" t="s">
        <v>19</v>
      </c>
      <c r="L3761" s="293"/>
      <c r="M3761" s="294" t="s">
        <v>19</v>
      </c>
      <c r="N3761" s="295" t="s">
        <v>46</v>
      </c>
      <c r="O3761" s="87"/>
      <c r="P3761" s="225">
        <f>O3761*H3761</f>
        <v>0</v>
      </c>
      <c r="Q3761" s="225">
        <v>0</v>
      </c>
      <c r="R3761" s="225">
        <f>Q3761*H3761</f>
        <v>0</v>
      </c>
      <c r="S3761" s="225">
        <v>0</v>
      </c>
      <c r="T3761" s="226">
        <f>S3761*H3761</f>
        <v>0</v>
      </c>
      <c r="U3761" s="41"/>
      <c r="V3761" s="41"/>
      <c r="W3761" s="41"/>
      <c r="X3761" s="41"/>
      <c r="Y3761" s="41"/>
      <c r="Z3761" s="41"/>
      <c r="AA3761" s="41"/>
      <c r="AB3761" s="41"/>
      <c r="AC3761" s="41"/>
      <c r="AD3761" s="41"/>
      <c r="AE3761" s="41"/>
      <c r="AR3761" s="227" t="s">
        <v>643</v>
      </c>
      <c r="AT3761" s="227" t="s">
        <v>572</v>
      </c>
      <c r="AU3761" s="227" t="s">
        <v>93</v>
      </c>
      <c r="AY3761" s="20" t="s">
        <v>224</v>
      </c>
      <c r="BE3761" s="228">
        <f>IF(N3761="základní",J3761,0)</f>
        <v>0</v>
      </c>
      <c r="BF3761" s="228">
        <f>IF(N3761="snížená",J3761,0)</f>
        <v>0</v>
      </c>
      <c r="BG3761" s="228">
        <f>IF(N3761="zákl. přenesená",J3761,0)</f>
        <v>0</v>
      </c>
      <c r="BH3761" s="228">
        <f>IF(N3761="sníž. přenesená",J3761,0)</f>
        <v>0</v>
      </c>
      <c r="BI3761" s="228">
        <f>IF(N3761="nulová",J3761,0)</f>
        <v>0</v>
      </c>
      <c r="BJ3761" s="20" t="s">
        <v>93</v>
      </c>
      <c r="BK3761" s="228">
        <f>ROUND(I3761*H3761,2)</f>
        <v>0</v>
      </c>
      <c r="BL3761" s="20" t="s">
        <v>544</v>
      </c>
      <c r="BM3761" s="227" t="s">
        <v>4013</v>
      </c>
    </row>
    <row r="3762" s="2" customFormat="1" ht="24.15" customHeight="1">
      <c r="A3762" s="41"/>
      <c r="B3762" s="42"/>
      <c r="C3762" s="286" t="s">
        <v>4014</v>
      </c>
      <c r="D3762" s="286" t="s">
        <v>572</v>
      </c>
      <c r="E3762" s="287" t="s">
        <v>4015</v>
      </c>
      <c r="F3762" s="288" t="s">
        <v>4016</v>
      </c>
      <c r="G3762" s="289" t="s">
        <v>595</v>
      </c>
      <c r="H3762" s="290">
        <v>2</v>
      </c>
      <c r="I3762" s="291"/>
      <c r="J3762" s="292">
        <f>ROUND(I3762*H3762,2)</f>
        <v>0</v>
      </c>
      <c r="K3762" s="288" t="s">
        <v>19</v>
      </c>
      <c r="L3762" s="293"/>
      <c r="M3762" s="294" t="s">
        <v>19</v>
      </c>
      <c r="N3762" s="295" t="s">
        <v>46</v>
      </c>
      <c r="O3762" s="87"/>
      <c r="P3762" s="225">
        <f>O3762*H3762</f>
        <v>0</v>
      </c>
      <c r="Q3762" s="225">
        <v>0</v>
      </c>
      <c r="R3762" s="225">
        <f>Q3762*H3762</f>
        <v>0</v>
      </c>
      <c r="S3762" s="225">
        <v>0</v>
      </c>
      <c r="T3762" s="226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27" t="s">
        <v>643</v>
      </c>
      <c r="AT3762" s="227" t="s">
        <v>572</v>
      </c>
      <c r="AU3762" s="227" t="s">
        <v>93</v>
      </c>
      <c r="AY3762" s="20" t="s">
        <v>224</v>
      </c>
      <c r="BE3762" s="228">
        <f>IF(N3762="základní",J3762,0)</f>
        <v>0</v>
      </c>
      <c r="BF3762" s="228">
        <f>IF(N3762="snížená",J3762,0)</f>
        <v>0</v>
      </c>
      <c r="BG3762" s="228">
        <f>IF(N3762="zákl. přenesená",J3762,0)</f>
        <v>0</v>
      </c>
      <c r="BH3762" s="228">
        <f>IF(N3762="sníž. přenesená",J3762,0)</f>
        <v>0</v>
      </c>
      <c r="BI3762" s="228">
        <f>IF(N3762="nulová",J3762,0)</f>
        <v>0</v>
      </c>
      <c r="BJ3762" s="20" t="s">
        <v>93</v>
      </c>
      <c r="BK3762" s="228">
        <f>ROUND(I3762*H3762,2)</f>
        <v>0</v>
      </c>
      <c r="BL3762" s="20" t="s">
        <v>544</v>
      </c>
      <c r="BM3762" s="227" t="s">
        <v>4017</v>
      </c>
    </row>
    <row r="3763" s="2" customFormat="1" ht="24.15" customHeight="1">
      <c r="A3763" s="41"/>
      <c r="B3763" s="42"/>
      <c r="C3763" s="286" t="s">
        <v>4018</v>
      </c>
      <c r="D3763" s="286" t="s">
        <v>572</v>
      </c>
      <c r="E3763" s="287" t="s">
        <v>4019</v>
      </c>
      <c r="F3763" s="288" t="s">
        <v>4020</v>
      </c>
      <c r="G3763" s="289" t="s">
        <v>595</v>
      </c>
      <c r="H3763" s="290">
        <v>2</v>
      </c>
      <c r="I3763" s="291"/>
      <c r="J3763" s="292">
        <f>ROUND(I3763*H3763,2)</f>
        <v>0</v>
      </c>
      <c r="K3763" s="288" t="s">
        <v>19</v>
      </c>
      <c r="L3763" s="293"/>
      <c r="M3763" s="294" t="s">
        <v>19</v>
      </c>
      <c r="N3763" s="295" t="s">
        <v>46</v>
      </c>
      <c r="O3763" s="87"/>
      <c r="P3763" s="225">
        <f>O3763*H3763</f>
        <v>0</v>
      </c>
      <c r="Q3763" s="225">
        <v>0</v>
      </c>
      <c r="R3763" s="225">
        <f>Q3763*H3763</f>
        <v>0</v>
      </c>
      <c r="S3763" s="225">
        <v>0</v>
      </c>
      <c r="T3763" s="226">
        <f>S3763*H3763</f>
        <v>0</v>
      </c>
      <c r="U3763" s="41"/>
      <c r="V3763" s="41"/>
      <c r="W3763" s="41"/>
      <c r="X3763" s="41"/>
      <c r="Y3763" s="41"/>
      <c r="Z3763" s="41"/>
      <c r="AA3763" s="41"/>
      <c r="AB3763" s="41"/>
      <c r="AC3763" s="41"/>
      <c r="AD3763" s="41"/>
      <c r="AE3763" s="41"/>
      <c r="AR3763" s="227" t="s">
        <v>643</v>
      </c>
      <c r="AT3763" s="227" t="s">
        <v>572</v>
      </c>
      <c r="AU3763" s="227" t="s">
        <v>93</v>
      </c>
      <c r="AY3763" s="20" t="s">
        <v>224</v>
      </c>
      <c r="BE3763" s="228">
        <f>IF(N3763="základní",J3763,0)</f>
        <v>0</v>
      </c>
      <c r="BF3763" s="228">
        <f>IF(N3763="snížená",J3763,0)</f>
        <v>0</v>
      </c>
      <c r="BG3763" s="228">
        <f>IF(N3763="zákl. přenesená",J3763,0)</f>
        <v>0</v>
      </c>
      <c r="BH3763" s="228">
        <f>IF(N3763="sníž. přenesená",J3763,0)</f>
        <v>0</v>
      </c>
      <c r="BI3763" s="228">
        <f>IF(N3763="nulová",J3763,0)</f>
        <v>0</v>
      </c>
      <c r="BJ3763" s="20" t="s">
        <v>93</v>
      </c>
      <c r="BK3763" s="228">
        <f>ROUND(I3763*H3763,2)</f>
        <v>0</v>
      </c>
      <c r="BL3763" s="20" t="s">
        <v>544</v>
      </c>
      <c r="BM3763" s="227" t="s">
        <v>4021</v>
      </c>
    </row>
    <row r="3764" s="2" customFormat="1" ht="24.15" customHeight="1">
      <c r="A3764" s="41"/>
      <c r="B3764" s="42"/>
      <c r="C3764" s="286" t="s">
        <v>4022</v>
      </c>
      <c r="D3764" s="286" t="s">
        <v>572</v>
      </c>
      <c r="E3764" s="287" t="s">
        <v>4023</v>
      </c>
      <c r="F3764" s="288" t="s">
        <v>4024</v>
      </c>
      <c r="G3764" s="289" t="s">
        <v>595</v>
      </c>
      <c r="H3764" s="290">
        <v>3</v>
      </c>
      <c r="I3764" s="291"/>
      <c r="J3764" s="292">
        <f>ROUND(I3764*H3764,2)</f>
        <v>0</v>
      </c>
      <c r="K3764" s="288" t="s">
        <v>19</v>
      </c>
      <c r="L3764" s="293"/>
      <c r="M3764" s="294" t="s">
        <v>19</v>
      </c>
      <c r="N3764" s="295" t="s">
        <v>46</v>
      </c>
      <c r="O3764" s="87"/>
      <c r="P3764" s="225">
        <f>O3764*H3764</f>
        <v>0</v>
      </c>
      <c r="Q3764" s="225">
        <v>0</v>
      </c>
      <c r="R3764" s="225">
        <f>Q3764*H3764</f>
        <v>0</v>
      </c>
      <c r="S3764" s="225">
        <v>0</v>
      </c>
      <c r="T3764" s="226">
        <f>S3764*H3764</f>
        <v>0</v>
      </c>
      <c r="U3764" s="41"/>
      <c r="V3764" s="41"/>
      <c r="W3764" s="41"/>
      <c r="X3764" s="41"/>
      <c r="Y3764" s="41"/>
      <c r="Z3764" s="41"/>
      <c r="AA3764" s="41"/>
      <c r="AB3764" s="41"/>
      <c r="AC3764" s="41"/>
      <c r="AD3764" s="41"/>
      <c r="AE3764" s="41"/>
      <c r="AR3764" s="227" t="s">
        <v>643</v>
      </c>
      <c r="AT3764" s="227" t="s">
        <v>572</v>
      </c>
      <c r="AU3764" s="227" t="s">
        <v>93</v>
      </c>
      <c r="AY3764" s="20" t="s">
        <v>224</v>
      </c>
      <c r="BE3764" s="228">
        <f>IF(N3764="základní",J3764,0)</f>
        <v>0</v>
      </c>
      <c r="BF3764" s="228">
        <f>IF(N3764="snížená",J3764,0)</f>
        <v>0</v>
      </c>
      <c r="BG3764" s="228">
        <f>IF(N3764="zákl. přenesená",J3764,0)</f>
        <v>0</v>
      </c>
      <c r="BH3764" s="228">
        <f>IF(N3764="sníž. přenesená",J3764,0)</f>
        <v>0</v>
      </c>
      <c r="BI3764" s="228">
        <f>IF(N3764="nulová",J3764,0)</f>
        <v>0</v>
      </c>
      <c r="BJ3764" s="20" t="s">
        <v>93</v>
      </c>
      <c r="BK3764" s="228">
        <f>ROUND(I3764*H3764,2)</f>
        <v>0</v>
      </c>
      <c r="BL3764" s="20" t="s">
        <v>544</v>
      </c>
      <c r="BM3764" s="227" t="s">
        <v>4025</v>
      </c>
    </row>
    <row r="3765" s="2" customFormat="1" ht="24.15" customHeight="1">
      <c r="A3765" s="41"/>
      <c r="B3765" s="42"/>
      <c r="C3765" s="286" t="s">
        <v>4026</v>
      </c>
      <c r="D3765" s="286" t="s">
        <v>572</v>
      </c>
      <c r="E3765" s="287" t="s">
        <v>4027</v>
      </c>
      <c r="F3765" s="288" t="s">
        <v>4028</v>
      </c>
      <c r="G3765" s="289" t="s">
        <v>595</v>
      </c>
      <c r="H3765" s="290">
        <v>4</v>
      </c>
      <c r="I3765" s="291"/>
      <c r="J3765" s="292">
        <f>ROUND(I3765*H3765,2)</f>
        <v>0</v>
      </c>
      <c r="K3765" s="288" t="s">
        <v>19</v>
      </c>
      <c r="L3765" s="293"/>
      <c r="M3765" s="294" t="s">
        <v>19</v>
      </c>
      <c r="N3765" s="295" t="s">
        <v>46</v>
      </c>
      <c r="O3765" s="87"/>
      <c r="P3765" s="225">
        <f>O3765*H3765</f>
        <v>0</v>
      </c>
      <c r="Q3765" s="225">
        <v>0</v>
      </c>
      <c r="R3765" s="225">
        <f>Q3765*H3765</f>
        <v>0</v>
      </c>
      <c r="S3765" s="225">
        <v>0</v>
      </c>
      <c r="T3765" s="226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27" t="s">
        <v>643</v>
      </c>
      <c r="AT3765" s="227" t="s">
        <v>572</v>
      </c>
      <c r="AU3765" s="227" t="s">
        <v>93</v>
      </c>
      <c r="AY3765" s="20" t="s">
        <v>224</v>
      </c>
      <c r="BE3765" s="228">
        <f>IF(N3765="základní",J3765,0)</f>
        <v>0</v>
      </c>
      <c r="BF3765" s="228">
        <f>IF(N3765="snížená",J3765,0)</f>
        <v>0</v>
      </c>
      <c r="BG3765" s="228">
        <f>IF(N3765="zákl. přenesená",J3765,0)</f>
        <v>0</v>
      </c>
      <c r="BH3765" s="228">
        <f>IF(N3765="sníž. přenesená",J3765,0)</f>
        <v>0</v>
      </c>
      <c r="BI3765" s="228">
        <f>IF(N3765="nulová",J3765,0)</f>
        <v>0</v>
      </c>
      <c r="BJ3765" s="20" t="s">
        <v>93</v>
      </c>
      <c r="BK3765" s="228">
        <f>ROUND(I3765*H3765,2)</f>
        <v>0</v>
      </c>
      <c r="BL3765" s="20" t="s">
        <v>544</v>
      </c>
      <c r="BM3765" s="227" t="s">
        <v>4029</v>
      </c>
    </row>
    <row r="3766" s="2" customFormat="1" ht="24.15" customHeight="1">
      <c r="A3766" s="41"/>
      <c r="B3766" s="42"/>
      <c r="C3766" s="286" t="s">
        <v>4030</v>
      </c>
      <c r="D3766" s="286" t="s">
        <v>572</v>
      </c>
      <c r="E3766" s="287" t="s">
        <v>4031</v>
      </c>
      <c r="F3766" s="288" t="s">
        <v>4032</v>
      </c>
      <c r="G3766" s="289" t="s">
        <v>595</v>
      </c>
      <c r="H3766" s="290">
        <v>1</v>
      </c>
      <c r="I3766" s="291"/>
      <c r="J3766" s="292">
        <f>ROUND(I3766*H3766,2)</f>
        <v>0</v>
      </c>
      <c r="K3766" s="288" t="s">
        <v>19</v>
      </c>
      <c r="L3766" s="293"/>
      <c r="M3766" s="294" t="s">
        <v>19</v>
      </c>
      <c r="N3766" s="295" t="s">
        <v>46</v>
      </c>
      <c r="O3766" s="87"/>
      <c r="P3766" s="225">
        <f>O3766*H3766</f>
        <v>0</v>
      </c>
      <c r="Q3766" s="225">
        <v>0</v>
      </c>
      <c r="R3766" s="225">
        <f>Q3766*H3766</f>
        <v>0</v>
      </c>
      <c r="S3766" s="225">
        <v>0</v>
      </c>
      <c r="T3766" s="226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7" t="s">
        <v>643</v>
      </c>
      <c r="AT3766" s="227" t="s">
        <v>572</v>
      </c>
      <c r="AU3766" s="227" t="s">
        <v>93</v>
      </c>
      <c r="AY3766" s="20" t="s">
        <v>224</v>
      </c>
      <c r="BE3766" s="228">
        <f>IF(N3766="základní",J3766,0)</f>
        <v>0</v>
      </c>
      <c r="BF3766" s="228">
        <f>IF(N3766="snížená",J3766,0)</f>
        <v>0</v>
      </c>
      <c r="BG3766" s="228">
        <f>IF(N3766="zákl. přenesená",J3766,0)</f>
        <v>0</v>
      </c>
      <c r="BH3766" s="228">
        <f>IF(N3766="sníž. přenesená",J3766,0)</f>
        <v>0</v>
      </c>
      <c r="BI3766" s="228">
        <f>IF(N3766="nulová",J3766,0)</f>
        <v>0</v>
      </c>
      <c r="BJ3766" s="20" t="s">
        <v>93</v>
      </c>
      <c r="BK3766" s="228">
        <f>ROUND(I3766*H3766,2)</f>
        <v>0</v>
      </c>
      <c r="BL3766" s="20" t="s">
        <v>544</v>
      </c>
      <c r="BM3766" s="227" t="s">
        <v>4033</v>
      </c>
    </row>
    <row r="3767" s="2" customFormat="1" ht="24.15" customHeight="1">
      <c r="A3767" s="41"/>
      <c r="B3767" s="42"/>
      <c r="C3767" s="286" t="s">
        <v>4034</v>
      </c>
      <c r="D3767" s="286" t="s">
        <v>572</v>
      </c>
      <c r="E3767" s="287" t="s">
        <v>4035</v>
      </c>
      <c r="F3767" s="288" t="s">
        <v>4036</v>
      </c>
      <c r="G3767" s="289" t="s">
        <v>595</v>
      </c>
      <c r="H3767" s="290">
        <v>3</v>
      </c>
      <c r="I3767" s="291"/>
      <c r="J3767" s="292">
        <f>ROUND(I3767*H3767,2)</f>
        <v>0</v>
      </c>
      <c r="K3767" s="288" t="s">
        <v>19</v>
      </c>
      <c r="L3767" s="293"/>
      <c r="M3767" s="294" t="s">
        <v>19</v>
      </c>
      <c r="N3767" s="295" t="s">
        <v>46</v>
      </c>
      <c r="O3767" s="87"/>
      <c r="P3767" s="225">
        <f>O3767*H3767</f>
        <v>0</v>
      </c>
      <c r="Q3767" s="225">
        <v>0</v>
      </c>
      <c r="R3767" s="225">
        <f>Q3767*H3767</f>
        <v>0</v>
      </c>
      <c r="S3767" s="225">
        <v>0</v>
      </c>
      <c r="T3767" s="226">
        <f>S3767*H3767</f>
        <v>0</v>
      </c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R3767" s="227" t="s">
        <v>643</v>
      </c>
      <c r="AT3767" s="227" t="s">
        <v>572</v>
      </c>
      <c r="AU3767" s="227" t="s">
        <v>93</v>
      </c>
      <c r="AY3767" s="20" t="s">
        <v>224</v>
      </c>
      <c r="BE3767" s="228">
        <f>IF(N3767="základní",J3767,0)</f>
        <v>0</v>
      </c>
      <c r="BF3767" s="228">
        <f>IF(N3767="snížená",J3767,0)</f>
        <v>0</v>
      </c>
      <c r="BG3767" s="228">
        <f>IF(N3767="zákl. přenesená",J3767,0)</f>
        <v>0</v>
      </c>
      <c r="BH3767" s="228">
        <f>IF(N3767="sníž. přenesená",J3767,0)</f>
        <v>0</v>
      </c>
      <c r="BI3767" s="228">
        <f>IF(N3767="nulová",J3767,0)</f>
        <v>0</v>
      </c>
      <c r="BJ3767" s="20" t="s">
        <v>93</v>
      </c>
      <c r="BK3767" s="228">
        <f>ROUND(I3767*H3767,2)</f>
        <v>0</v>
      </c>
      <c r="BL3767" s="20" t="s">
        <v>544</v>
      </c>
      <c r="BM3767" s="227" t="s">
        <v>4037</v>
      </c>
    </row>
    <row r="3768" s="12" customFormat="1" ht="22.8" customHeight="1">
      <c r="A3768" s="12"/>
      <c r="B3768" s="200"/>
      <c r="C3768" s="201"/>
      <c r="D3768" s="202" t="s">
        <v>73</v>
      </c>
      <c r="E3768" s="214" t="s">
        <v>4038</v>
      </c>
      <c r="F3768" s="214" t="s">
        <v>4039</v>
      </c>
      <c r="G3768" s="201"/>
      <c r="H3768" s="201"/>
      <c r="I3768" s="204"/>
      <c r="J3768" s="215">
        <f>BK3768</f>
        <v>0</v>
      </c>
      <c r="K3768" s="201"/>
      <c r="L3768" s="206"/>
      <c r="M3768" s="207"/>
      <c r="N3768" s="208"/>
      <c r="O3768" s="208"/>
      <c r="P3768" s="209">
        <f>SUM(P3769:P3808)</f>
        <v>0</v>
      </c>
      <c r="Q3768" s="208"/>
      <c r="R3768" s="209">
        <f>SUM(R3769:R3808)</f>
        <v>3.2505200000000003</v>
      </c>
      <c r="S3768" s="208"/>
      <c r="T3768" s="210">
        <f>SUM(T3769:T3808)</f>
        <v>0</v>
      </c>
      <c r="U3768" s="12"/>
      <c r="V3768" s="12"/>
      <c r="W3768" s="12"/>
      <c r="X3768" s="12"/>
      <c r="Y3768" s="12"/>
      <c r="Z3768" s="12"/>
      <c r="AA3768" s="12"/>
      <c r="AB3768" s="12"/>
      <c r="AC3768" s="12"/>
      <c r="AD3768" s="12"/>
      <c r="AE3768" s="12"/>
      <c r="AR3768" s="211" t="s">
        <v>93</v>
      </c>
      <c r="AT3768" s="212" t="s">
        <v>73</v>
      </c>
      <c r="AU3768" s="212" t="s">
        <v>82</v>
      </c>
      <c r="AY3768" s="211" t="s">
        <v>224</v>
      </c>
      <c r="BK3768" s="213">
        <f>SUM(BK3769:BK3808)</f>
        <v>0</v>
      </c>
    </row>
    <row r="3769" s="2" customFormat="1" ht="16.5" customHeight="1">
      <c r="A3769" s="41"/>
      <c r="B3769" s="42"/>
      <c r="C3769" s="216" t="s">
        <v>4040</v>
      </c>
      <c r="D3769" s="216" t="s">
        <v>227</v>
      </c>
      <c r="E3769" s="217" t="s">
        <v>4041</v>
      </c>
      <c r="F3769" s="218" t="s">
        <v>4042</v>
      </c>
      <c r="G3769" s="219" t="s">
        <v>471</v>
      </c>
      <c r="H3769" s="220">
        <v>7.7999999999999998</v>
      </c>
      <c r="I3769" s="221"/>
      <c r="J3769" s="222">
        <f>ROUND(I3769*H3769,2)</f>
        <v>0</v>
      </c>
      <c r="K3769" s="218" t="s">
        <v>19</v>
      </c>
      <c r="L3769" s="47"/>
      <c r="M3769" s="223" t="s">
        <v>19</v>
      </c>
      <c r="N3769" s="224" t="s">
        <v>46</v>
      </c>
      <c r="O3769" s="87"/>
      <c r="P3769" s="225">
        <f>O3769*H3769</f>
        <v>0</v>
      </c>
      <c r="Q3769" s="225">
        <v>0</v>
      </c>
      <c r="R3769" s="225">
        <f>Q3769*H3769</f>
        <v>0</v>
      </c>
      <c r="S3769" s="225">
        <v>0</v>
      </c>
      <c r="T3769" s="226">
        <f>S3769*H3769</f>
        <v>0</v>
      </c>
      <c r="U3769" s="41"/>
      <c r="V3769" s="41"/>
      <c r="W3769" s="41"/>
      <c r="X3769" s="41"/>
      <c r="Y3769" s="41"/>
      <c r="Z3769" s="41"/>
      <c r="AA3769" s="41"/>
      <c r="AB3769" s="41"/>
      <c r="AC3769" s="41"/>
      <c r="AD3769" s="41"/>
      <c r="AE3769" s="41"/>
      <c r="AR3769" s="227" t="s">
        <v>544</v>
      </c>
      <c r="AT3769" s="227" t="s">
        <v>227</v>
      </c>
      <c r="AU3769" s="227" t="s">
        <v>93</v>
      </c>
      <c r="AY3769" s="20" t="s">
        <v>224</v>
      </c>
      <c r="BE3769" s="228">
        <f>IF(N3769="základní",J3769,0)</f>
        <v>0</v>
      </c>
      <c r="BF3769" s="228">
        <f>IF(N3769="snížená",J3769,0)</f>
        <v>0</v>
      </c>
      <c r="BG3769" s="228">
        <f>IF(N3769="zákl. přenesená",J3769,0)</f>
        <v>0</v>
      </c>
      <c r="BH3769" s="228">
        <f>IF(N3769="sníž. přenesená",J3769,0)</f>
        <v>0</v>
      </c>
      <c r="BI3769" s="228">
        <f>IF(N3769="nulová",J3769,0)</f>
        <v>0</v>
      </c>
      <c r="BJ3769" s="20" t="s">
        <v>93</v>
      </c>
      <c r="BK3769" s="228">
        <f>ROUND(I3769*H3769,2)</f>
        <v>0</v>
      </c>
      <c r="BL3769" s="20" t="s">
        <v>544</v>
      </c>
      <c r="BM3769" s="227" t="s">
        <v>4043</v>
      </c>
    </row>
    <row r="3770" s="2" customFormat="1" ht="33" customHeight="1">
      <c r="A3770" s="41"/>
      <c r="B3770" s="42"/>
      <c r="C3770" s="216" t="s">
        <v>4044</v>
      </c>
      <c r="D3770" s="216" t="s">
        <v>227</v>
      </c>
      <c r="E3770" s="217" t="s">
        <v>4045</v>
      </c>
      <c r="F3770" s="218" t="s">
        <v>4046</v>
      </c>
      <c r="G3770" s="219" t="s">
        <v>471</v>
      </c>
      <c r="H3770" s="220">
        <v>39.185000000000002</v>
      </c>
      <c r="I3770" s="221"/>
      <c r="J3770" s="222">
        <f>ROUND(I3770*H3770,2)</f>
        <v>0</v>
      </c>
      <c r="K3770" s="218" t="s">
        <v>19</v>
      </c>
      <c r="L3770" s="47"/>
      <c r="M3770" s="223" t="s">
        <v>19</v>
      </c>
      <c r="N3770" s="224" t="s">
        <v>46</v>
      </c>
      <c r="O3770" s="87"/>
      <c r="P3770" s="225">
        <f>O3770*H3770</f>
        <v>0</v>
      </c>
      <c r="Q3770" s="225">
        <v>0</v>
      </c>
      <c r="R3770" s="225">
        <f>Q3770*H3770</f>
        <v>0</v>
      </c>
      <c r="S3770" s="225">
        <v>0</v>
      </c>
      <c r="T3770" s="226">
        <f>S3770*H3770</f>
        <v>0</v>
      </c>
      <c r="U3770" s="41"/>
      <c r="V3770" s="41"/>
      <c r="W3770" s="41"/>
      <c r="X3770" s="41"/>
      <c r="Y3770" s="41"/>
      <c r="Z3770" s="41"/>
      <c r="AA3770" s="41"/>
      <c r="AB3770" s="41"/>
      <c r="AC3770" s="41"/>
      <c r="AD3770" s="41"/>
      <c r="AE3770" s="41"/>
      <c r="AR3770" s="227" t="s">
        <v>544</v>
      </c>
      <c r="AT3770" s="227" t="s">
        <v>227</v>
      </c>
      <c r="AU3770" s="227" t="s">
        <v>93</v>
      </c>
      <c r="AY3770" s="20" t="s">
        <v>224</v>
      </c>
      <c r="BE3770" s="228">
        <f>IF(N3770="základní",J3770,0)</f>
        <v>0</v>
      </c>
      <c r="BF3770" s="228">
        <f>IF(N3770="snížená",J3770,0)</f>
        <v>0</v>
      </c>
      <c r="BG3770" s="228">
        <f>IF(N3770="zákl. přenesená",J3770,0)</f>
        <v>0</v>
      </c>
      <c r="BH3770" s="228">
        <f>IF(N3770="sníž. přenesená",J3770,0)</f>
        <v>0</v>
      </c>
      <c r="BI3770" s="228">
        <f>IF(N3770="nulová",J3770,0)</f>
        <v>0</v>
      </c>
      <c r="BJ3770" s="20" t="s">
        <v>93</v>
      </c>
      <c r="BK3770" s="228">
        <f>ROUND(I3770*H3770,2)</f>
        <v>0</v>
      </c>
      <c r="BL3770" s="20" t="s">
        <v>544</v>
      </c>
      <c r="BM3770" s="227" t="s">
        <v>4047</v>
      </c>
    </row>
    <row r="3771" s="13" customFormat="1">
      <c r="A3771" s="13"/>
      <c r="B3771" s="229"/>
      <c r="C3771" s="230"/>
      <c r="D3771" s="231" t="s">
        <v>268</v>
      </c>
      <c r="E3771" s="232" t="s">
        <v>19</v>
      </c>
      <c r="F3771" s="233" t="s">
        <v>4048</v>
      </c>
      <c r="G3771" s="230"/>
      <c r="H3771" s="234">
        <v>39.185000000000002</v>
      </c>
      <c r="I3771" s="235"/>
      <c r="J3771" s="230"/>
      <c r="K3771" s="230"/>
      <c r="L3771" s="236"/>
      <c r="M3771" s="237"/>
      <c r="N3771" s="238"/>
      <c r="O3771" s="238"/>
      <c r="P3771" s="238"/>
      <c r="Q3771" s="238"/>
      <c r="R3771" s="238"/>
      <c r="S3771" s="238"/>
      <c r="T3771" s="239"/>
      <c r="U3771" s="13"/>
      <c r="V3771" s="13"/>
      <c r="W3771" s="13"/>
      <c r="X3771" s="13"/>
      <c r="Y3771" s="13"/>
      <c r="Z3771" s="13"/>
      <c r="AA3771" s="13"/>
      <c r="AB3771" s="13"/>
      <c r="AC3771" s="13"/>
      <c r="AD3771" s="13"/>
      <c r="AE3771" s="13"/>
      <c r="AT3771" s="240" t="s">
        <v>268</v>
      </c>
      <c r="AU3771" s="240" t="s">
        <v>93</v>
      </c>
      <c r="AV3771" s="13" t="s">
        <v>93</v>
      </c>
      <c r="AW3771" s="13" t="s">
        <v>34</v>
      </c>
      <c r="AX3771" s="13" t="s">
        <v>82</v>
      </c>
      <c r="AY3771" s="240" t="s">
        <v>224</v>
      </c>
    </row>
    <row r="3772" s="2" customFormat="1" ht="37.8" customHeight="1">
      <c r="A3772" s="41"/>
      <c r="B3772" s="42"/>
      <c r="C3772" s="216" t="s">
        <v>4049</v>
      </c>
      <c r="D3772" s="216" t="s">
        <v>227</v>
      </c>
      <c r="E3772" s="217" t="s">
        <v>4050</v>
      </c>
      <c r="F3772" s="218" t="s">
        <v>4051</v>
      </c>
      <c r="G3772" s="219" t="s">
        <v>471</v>
      </c>
      <c r="H3772" s="220">
        <v>38.659999999999997</v>
      </c>
      <c r="I3772" s="221"/>
      <c r="J3772" s="222">
        <f>ROUND(I3772*H3772,2)</f>
        <v>0</v>
      </c>
      <c r="K3772" s="218" t="s">
        <v>19</v>
      </c>
      <c r="L3772" s="47"/>
      <c r="M3772" s="223" t="s">
        <v>19</v>
      </c>
      <c r="N3772" s="224" t="s">
        <v>46</v>
      </c>
      <c r="O3772" s="87"/>
      <c r="P3772" s="225">
        <f>O3772*H3772</f>
        <v>0</v>
      </c>
      <c r="Q3772" s="225">
        <v>0</v>
      </c>
      <c r="R3772" s="225">
        <f>Q3772*H3772</f>
        <v>0</v>
      </c>
      <c r="S3772" s="225">
        <v>0</v>
      </c>
      <c r="T3772" s="226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7" t="s">
        <v>544</v>
      </c>
      <c r="AT3772" s="227" t="s">
        <v>227</v>
      </c>
      <c r="AU3772" s="227" t="s">
        <v>93</v>
      </c>
      <c r="AY3772" s="20" t="s">
        <v>224</v>
      </c>
      <c r="BE3772" s="228">
        <f>IF(N3772="základní",J3772,0)</f>
        <v>0</v>
      </c>
      <c r="BF3772" s="228">
        <f>IF(N3772="snížená",J3772,0)</f>
        <v>0</v>
      </c>
      <c r="BG3772" s="228">
        <f>IF(N3772="zákl. přenesená",J3772,0)</f>
        <v>0</v>
      </c>
      <c r="BH3772" s="228">
        <f>IF(N3772="sníž. přenesená",J3772,0)</f>
        <v>0</v>
      </c>
      <c r="BI3772" s="228">
        <f>IF(N3772="nulová",J3772,0)</f>
        <v>0</v>
      </c>
      <c r="BJ3772" s="20" t="s">
        <v>93</v>
      </c>
      <c r="BK3772" s="228">
        <f>ROUND(I3772*H3772,2)</f>
        <v>0</v>
      </c>
      <c r="BL3772" s="20" t="s">
        <v>544</v>
      </c>
      <c r="BM3772" s="227" t="s">
        <v>4052</v>
      </c>
    </row>
    <row r="3773" s="2" customFormat="1" ht="37.8" customHeight="1">
      <c r="A3773" s="41"/>
      <c r="B3773" s="42"/>
      <c r="C3773" s="216" t="s">
        <v>4053</v>
      </c>
      <c r="D3773" s="216" t="s">
        <v>227</v>
      </c>
      <c r="E3773" s="217" t="s">
        <v>4054</v>
      </c>
      <c r="F3773" s="218" t="s">
        <v>4055</v>
      </c>
      <c r="G3773" s="219" t="s">
        <v>471</v>
      </c>
      <c r="H3773" s="220">
        <v>38.840000000000003</v>
      </c>
      <c r="I3773" s="221"/>
      <c r="J3773" s="222">
        <f>ROUND(I3773*H3773,2)</f>
        <v>0</v>
      </c>
      <c r="K3773" s="218" t="s">
        <v>19</v>
      </c>
      <c r="L3773" s="47"/>
      <c r="M3773" s="223" t="s">
        <v>19</v>
      </c>
      <c r="N3773" s="224" t="s">
        <v>46</v>
      </c>
      <c r="O3773" s="87"/>
      <c r="P3773" s="225">
        <f>O3773*H3773</f>
        <v>0</v>
      </c>
      <c r="Q3773" s="225">
        <v>0</v>
      </c>
      <c r="R3773" s="225">
        <f>Q3773*H3773</f>
        <v>0</v>
      </c>
      <c r="S3773" s="225">
        <v>0</v>
      </c>
      <c r="T3773" s="226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27" t="s">
        <v>544</v>
      </c>
      <c r="AT3773" s="227" t="s">
        <v>227</v>
      </c>
      <c r="AU3773" s="227" t="s">
        <v>93</v>
      </c>
      <c r="AY3773" s="20" t="s">
        <v>224</v>
      </c>
      <c r="BE3773" s="228">
        <f>IF(N3773="základní",J3773,0)</f>
        <v>0</v>
      </c>
      <c r="BF3773" s="228">
        <f>IF(N3773="snížená",J3773,0)</f>
        <v>0</v>
      </c>
      <c r="BG3773" s="228">
        <f>IF(N3773="zákl. přenesená",J3773,0)</f>
        <v>0</v>
      </c>
      <c r="BH3773" s="228">
        <f>IF(N3773="sníž. přenesená",J3773,0)</f>
        <v>0</v>
      </c>
      <c r="BI3773" s="228">
        <f>IF(N3773="nulová",J3773,0)</f>
        <v>0</v>
      </c>
      <c r="BJ3773" s="20" t="s">
        <v>93</v>
      </c>
      <c r="BK3773" s="228">
        <f>ROUND(I3773*H3773,2)</f>
        <v>0</v>
      </c>
      <c r="BL3773" s="20" t="s">
        <v>544</v>
      </c>
      <c r="BM3773" s="227" t="s">
        <v>4056</v>
      </c>
    </row>
    <row r="3774" s="2" customFormat="1" ht="44.25" customHeight="1">
      <c r="A3774" s="41"/>
      <c r="B3774" s="42"/>
      <c r="C3774" s="216" t="s">
        <v>4057</v>
      </c>
      <c r="D3774" s="216" t="s">
        <v>227</v>
      </c>
      <c r="E3774" s="217" t="s">
        <v>4058</v>
      </c>
      <c r="F3774" s="218" t="s">
        <v>4059</v>
      </c>
      <c r="G3774" s="219" t="s">
        <v>471</v>
      </c>
      <c r="H3774" s="220">
        <v>0.72999999999999998</v>
      </c>
      <c r="I3774" s="221"/>
      <c r="J3774" s="222">
        <f>ROUND(I3774*H3774,2)</f>
        <v>0</v>
      </c>
      <c r="K3774" s="218" t="s">
        <v>19</v>
      </c>
      <c r="L3774" s="47"/>
      <c r="M3774" s="223" t="s">
        <v>19</v>
      </c>
      <c r="N3774" s="224" t="s">
        <v>46</v>
      </c>
      <c r="O3774" s="87"/>
      <c r="P3774" s="225">
        <f>O3774*H3774</f>
        <v>0</v>
      </c>
      <c r="Q3774" s="225">
        <v>0</v>
      </c>
      <c r="R3774" s="225">
        <f>Q3774*H3774</f>
        <v>0</v>
      </c>
      <c r="S3774" s="225">
        <v>0</v>
      </c>
      <c r="T3774" s="226">
        <f>S3774*H3774</f>
        <v>0</v>
      </c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R3774" s="227" t="s">
        <v>544</v>
      </c>
      <c r="AT3774" s="227" t="s">
        <v>227</v>
      </c>
      <c r="AU3774" s="227" t="s">
        <v>93</v>
      </c>
      <c r="AY3774" s="20" t="s">
        <v>224</v>
      </c>
      <c r="BE3774" s="228">
        <f>IF(N3774="základní",J3774,0)</f>
        <v>0</v>
      </c>
      <c r="BF3774" s="228">
        <f>IF(N3774="snížená",J3774,0)</f>
        <v>0</v>
      </c>
      <c r="BG3774" s="228">
        <f>IF(N3774="zákl. přenesená",J3774,0)</f>
        <v>0</v>
      </c>
      <c r="BH3774" s="228">
        <f>IF(N3774="sníž. přenesená",J3774,0)</f>
        <v>0</v>
      </c>
      <c r="BI3774" s="228">
        <f>IF(N3774="nulová",J3774,0)</f>
        <v>0</v>
      </c>
      <c r="BJ3774" s="20" t="s">
        <v>93</v>
      </c>
      <c r="BK3774" s="228">
        <f>ROUND(I3774*H3774,2)</f>
        <v>0</v>
      </c>
      <c r="BL3774" s="20" t="s">
        <v>544</v>
      </c>
      <c r="BM3774" s="227" t="s">
        <v>4060</v>
      </c>
    </row>
    <row r="3775" s="2" customFormat="1" ht="37.8" customHeight="1">
      <c r="A3775" s="41"/>
      <c r="B3775" s="42"/>
      <c r="C3775" s="216" t="s">
        <v>4061</v>
      </c>
      <c r="D3775" s="216" t="s">
        <v>227</v>
      </c>
      <c r="E3775" s="217" t="s">
        <v>4062</v>
      </c>
      <c r="F3775" s="218" t="s">
        <v>4063</v>
      </c>
      <c r="G3775" s="219" t="s">
        <v>471</v>
      </c>
      <c r="H3775" s="220">
        <v>16.350000000000001</v>
      </c>
      <c r="I3775" s="221"/>
      <c r="J3775" s="222">
        <f>ROUND(I3775*H3775,2)</f>
        <v>0</v>
      </c>
      <c r="K3775" s="218" t="s">
        <v>19</v>
      </c>
      <c r="L3775" s="47"/>
      <c r="M3775" s="223" t="s">
        <v>19</v>
      </c>
      <c r="N3775" s="224" t="s">
        <v>46</v>
      </c>
      <c r="O3775" s="87"/>
      <c r="P3775" s="225">
        <f>O3775*H3775</f>
        <v>0</v>
      </c>
      <c r="Q3775" s="225">
        <v>0</v>
      </c>
      <c r="R3775" s="225">
        <f>Q3775*H3775</f>
        <v>0</v>
      </c>
      <c r="S3775" s="225">
        <v>0</v>
      </c>
      <c r="T3775" s="226">
        <f>S3775*H3775</f>
        <v>0</v>
      </c>
      <c r="U3775" s="41"/>
      <c r="V3775" s="41"/>
      <c r="W3775" s="41"/>
      <c r="X3775" s="41"/>
      <c r="Y3775" s="41"/>
      <c r="Z3775" s="41"/>
      <c r="AA3775" s="41"/>
      <c r="AB3775" s="41"/>
      <c r="AC3775" s="41"/>
      <c r="AD3775" s="41"/>
      <c r="AE3775" s="41"/>
      <c r="AR3775" s="227" t="s">
        <v>544</v>
      </c>
      <c r="AT3775" s="227" t="s">
        <v>227</v>
      </c>
      <c r="AU3775" s="227" t="s">
        <v>93</v>
      </c>
      <c r="AY3775" s="20" t="s">
        <v>224</v>
      </c>
      <c r="BE3775" s="228">
        <f>IF(N3775="základní",J3775,0)</f>
        <v>0</v>
      </c>
      <c r="BF3775" s="228">
        <f>IF(N3775="snížená",J3775,0)</f>
        <v>0</v>
      </c>
      <c r="BG3775" s="228">
        <f>IF(N3775="zákl. přenesená",J3775,0)</f>
        <v>0</v>
      </c>
      <c r="BH3775" s="228">
        <f>IF(N3775="sníž. přenesená",J3775,0)</f>
        <v>0</v>
      </c>
      <c r="BI3775" s="228">
        <f>IF(N3775="nulová",J3775,0)</f>
        <v>0</v>
      </c>
      <c r="BJ3775" s="20" t="s">
        <v>93</v>
      </c>
      <c r="BK3775" s="228">
        <f>ROUND(I3775*H3775,2)</f>
        <v>0</v>
      </c>
      <c r="BL3775" s="20" t="s">
        <v>544</v>
      </c>
      <c r="BM3775" s="227" t="s">
        <v>4064</v>
      </c>
    </row>
    <row r="3776" s="2" customFormat="1" ht="37.8" customHeight="1">
      <c r="A3776" s="41"/>
      <c r="B3776" s="42"/>
      <c r="C3776" s="216" t="s">
        <v>4065</v>
      </c>
      <c r="D3776" s="216" t="s">
        <v>227</v>
      </c>
      <c r="E3776" s="217" t="s">
        <v>4066</v>
      </c>
      <c r="F3776" s="218" t="s">
        <v>4067</v>
      </c>
      <c r="G3776" s="219" t="s">
        <v>471</v>
      </c>
      <c r="H3776" s="220">
        <v>19.949999999999999</v>
      </c>
      <c r="I3776" s="221"/>
      <c r="J3776" s="222">
        <f>ROUND(I3776*H3776,2)</f>
        <v>0</v>
      </c>
      <c r="K3776" s="218" t="s">
        <v>19</v>
      </c>
      <c r="L3776" s="47"/>
      <c r="M3776" s="223" t="s">
        <v>19</v>
      </c>
      <c r="N3776" s="224" t="s">
        <v>46</v>
      </c>
      <c r="O3776" s="87"/>
      <c r="P3776" s="225">
        <f>O3776*H3776</f>
        <v>0</v>
      </c>
      <c r="Q3776" s="225">
        <v>0</v>
      </c>
      <c r="R3776" s="225">
        <f>Q3776*H3776</f>
        <v>0</v>
      </c>
      <c r="S3776" s="225">
        <v>0</v>
      </c>
      <c r="T3776" s="226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27" t="s">
        <v>544</v>
      </c>
      <c r="AT3776" s="227" t="s">
        <v>227</v>
      </c>
      <c r="AU3776" s="227" t="s">
        <v>93</v>
      </c>
      <c r="AY3776" s="20" t="s">
        <v>224</v>
      </c>
      <c r="BE3776" s="228">
        <f>IF(N3776="základní",J3776,0)</f>
        <v>0</v>
      </c>
      <c r="BF3776" s="228">
        <f>IF(N3776="snížená",J3776,0)</f>
        <v>0</v>
      </c>
      <c r="BG3776" s="228">
        <f>IF(N3776="zákl. přenesená",J3776,0)</f>
        <v>0</v>
      </c>
      <c r="BH3776" s="228">
        <f>IF(N3776="sníž. přenesená",J3776,0)</f>
        <v>0</v>
      </c>
      <c r="BI3776" s="228">
        <f>IF(N3776="nulová",J3776,0)</f>
        <v>0</v>
      </c>
      <c r="BJ3776" s="20" t="s">
        <v>93</v>
      </c>
      <c r="BK3776" s="228">
        <f>ROUND(I3776*H3776,2)</f>
        <v>0</v>
      </c>
      <c r="BL3776" s="20" t="s">
        <v>544</v>
      </c>
      <c r="BM3776" s="227" t="s">
        <v>4068</v>
      </c>
    </row>
    <row r="3777" s="2" customFormat="1" ht="37.8" customHeight="1">
      <c r="A3777" s="41"/>
      <c r="B3777" s="42"/>
      <c r="C3777" s="216" t="s">
        <v>4069</v>
      </c>
      <c r="D3777" s="216" t="s">
        <v>227</v>
      </c>
      <c r="E3777" s="217" t="s">
        <v>4070</v>
      </c>
      <c r="F3777" s="218" t="s">
        <v>4071</v>
      </c>
      <c r="G3777" s="219" t="s">
        <v>471</v>
      </c>
      <c r="H3777" s="220">
        <v>16.850000000000001</v>
      </c>
      <c r="I3777" s="221"/>
      <c r="J3777" s="222">
        <f>ROUND(I3777*H3777,2)</f>
        <v>0</v>
      </c>
      <c r="K3777" s="218" t="s">
        <v>19</v>
      </c>
      <c r="L3777" s="47"/>
      <c r="M3777" s="223" t="s">
        <v>19</v>
      </c>
      <c r="N3777" s="224" t="s">
        <v>46</v>
      </c>
      <c r="O3777" s="87"/>
      <c r="P3777" s="225">
        <f>O3777*H3777</f>
        <v>0</v>
      </c>
      <c r="Q3777" s="225">
        <v>0</v>
      </c>
      <c r="R3777" s="225">
        <f>Q3777*H3777</f>
        <v>0</v>
      </c>
      <c r="S3777" s="225">
        <v>0</v>
      </c>
      <c r="T3777" s="226">
        <f>S3777*H3777</f>
        <v>0</v>
      </c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R3777" s="227" t="s">
        <v>544</v>
      </c>
      <c r="AT3777" s="227" t="s">
        <v>227</v>
      </c>
      <c r="AU3777" s="227" t="s">
        <v>93</v>
      </c>
      <c r="AY3777" s="20" t="s">
        <v>224</v>
      </c>
      <c r="BE3777" s="228">
        <f>IF(N3777="základní",J3777,0)</f>
        <v>0</v>
      </c>
      <c r="BF3777" s="228">
        <f>IF(N3777="snížená",J3777,0)</f>
        <v>0</v>
      </c>
      <c r="BG3777" s="228">
        <f>IF(N3777="zákl. přenesená",J3777,0)</f>
        <v>0</v>
      </c>
      <c r="BH3777" s="228">
        <f>IF(N3777="sníž. přenesená",J3777,0)</f>
        <v>0</v>
      </c>
      <c r="BI3777" s="228">
        <f>IF(N3777="nulová",J3777,0)</f>
        <v>0</v>
      </c>
      <c r="BJ3777" s="20" t="s">
        <v>93</v>
      </c>
      <c r="BK3777" s="228">
        <f>ROUND(I3777*H3777,2)</f>
        <v>0</v>
      </c>
      <c r="BL3777" s="20" t="s">
        <v>544</v>
      </c>
      <c r="BM3777" s="227" t="s">
        <v>4072</v>
      </c>
    </row>
    <row r="3778" s="2" customFormat="1" ht="37.8" customHeight="1">
      <c r="A3778" s="41"/>
      <c r="B3778" s="42"/>
      <c r="C3778" s="216" t="s">
        <v>4073</v>
      </c>
      <c r="D3778" s="216" t="s">
        <v>227</v>
      </c>
      <c r="E3778" s="217" t="s">
        <v>4074</v>
      </c>
      <c r="F3778" s="218" t="s">
        <v>4075</v>
      </c>
      <c r="G3778" s="219" t="s">
        <v>471</v>
      </c>
      <c r="H3778" s="220">
        <v>11.5</v>
      </c>
      <c r="I3778" s="221"/>
      <c r="J3778" s="222">
        <f>ROUND(I3778*H3778,2)</f>
        <v>0</v>
      </c>
      <c r="K3778" s="218" t="s">
        <v>19</v>
      </c>
      <c r="L3778" s="47"/>
      <c r="M3778" s="223" t="s">
        <v>19</v>
      </c>
      <c r="N3778" s="224" t="s">
        <v>46</v>
      </c>
      <c r="O3778" s="87"/>
      <c r="P3778" s="225">
        <f>O3778*H3778</f>
        <v>0</v>
      </c>
      <c r="Q3778" s="225">
        <v>0</v>
      </c>
      <c r="R3778" s="225">
        <f>Q3778*H3778</f>
        <v>0</v>
      </c>
      <c r="S3778" s="225">
        <v>0</v>
      </c>
      <c r="T3778" s="226">
        <f>S3778*H3778</f>
        <v>0</v>
      </c>
      <c r="U3778" s="41"/>
      <c r="V3778" s="41"/>
      <c r="W3778" s="41"/>
      <c r="X3778" s="41"/>
      <c r="Y3778" s="41"/>
      <c r="Z3778" s="41"/>
      <c r="AA3778" s="41"/>
      <c r="AB3778" s="41"/>
      <c r="AC3778" s="41"/>
      <c r="AD3778" s="41"/>
      <c r="AE3778" s="41"/>
      <c r="AR3778" s="227" t="s">
        <v>544</v>
      </c>
      <c r="AT3778" s="227" t="s">
        <v>227</v>
      </c>
      <c r="AU3778" s="227" t="s">
        <v>93</v>
      </c>
      <c r="AY3778" s="20" t="s">
        <v>224</v>
      </c>
      <c r="BE3778" s="228">
        <f>IF(N3778="základní",J3778,0)</f>
        <v>0</v>
      </c>
      <c r="BF3778" s="228">
        <f>IF(N3778="snížená",J3778,0)</f>
        <v>0</v>
      </c>
      <c r="BG3778" s="228">
        <f>IF(N3778="zákl. přenesená",J3778,0)</f>
        <v>0</v>
      </c>
      <c r="BH3778" s="228">
        <f>IF(N3778="sníž. přenesená",J3778,0)</f>
        <v>0</v>
      </c>
      <c r="BI3778" s="228">
        <f>IF(N3778="nulová",J3778,0)</f>
        <v>0</v>
      </c>
      <c r="BJ3778" s="20" t="s">
        <v>93</v>
      </c>
      <c r="BK3778" s="228">
        <f>ROUND(I3778*H3778,2)</f>
        <v>0</v>
      </c>
      <c r="BL3778" s="20" t="s">
        <v>544</v>
      </c>
      <c r="BM3778" s="227" t="s">
        <v>4076</v>
      </c>
    </row>
    <row r="3779" s="2" customFormat="1" ht="49.05" customHeight="1">
      <c r="A3779" s="41"/>
      <c r="B3779" s="42"/>
      <c r="C3779" s="216" t="s">
        <v>4077</v>
      </c>
      <c r="D3779" s="216" t="s">
        <v>227</v>
      </c>
      <c r="E3779" s="217" t="s">
        <v>4078</v>
      </c>
      <c r="F3779" s="218" t="s">
        <v>4079</v>
      </c>
      <c r="G3779" s="219" t="s">
        <v>595</v>
      </c>
      <c r="H3779" s="220">
        <v>1</v>
      </c>
      <c r="I3779" s="221"/>
      <c r="J3779" s="222">
        <f>ROUND(I3779*H3779,2)</f>
        <v>0</v>
      </c>
      <c r="K3779" s="218" t="s">
        <v>19</v>
      </c>
      <c r="L3779" s="47"/>
      <c r="M3779" s="223" t="s">
        <v>19</v>
      </c>
      <c r="N3779" s="224" t="s">
        <v>46</v>
      </c>
      <c r="O3779" s="87"/>
      <c r="P3779" s="225">
        <f>O3779*H3779</f>
        <v>0</v>
      </c>
      <c r="Q3779" s="225">
        <v>0</v>
      </c>
      <c r="R3779" s="225">
        <f>Q3779*H3779</f>
        <v>0</v>
      </c>
      <c r="S3779" s="225">
        <v>0</v>
      </c>
      <c r="T3779" s="226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7" t="s">
        <v>544</v>
      </c>
      <c r="AT3779" s="227" t="s">
        <v>227</v>
      </c>
      <c r="AU3779" s="227" t="s">
        <v>93</v>
      </c>
      <c r="AY3779" s="20" t="s">
        <v>224</v>
      </c>
      <c r="BE3779" s="228">
        <f>IF(N3779="základní",J3779,0)</f>
        <v>0</v>
      </c>
      <c r="BF3779" s="228">
        <f>IF(N3779="snížená",J3779,0)</f>
        <v>0</v>
      </c>
      <c r="BG3779" s="228">
        <f>IF(N3779="zákl. přenesená",J3779,0)</f>
        <v>0</v>
      </c>
      <c r="BH3779" s="228">
        <f>IF(N3779="sníž. přenesená",J3779,0)</f>
        <v>0</v>
      </c>
      <c r="BI3779" s="228">
        <f>IF(N3779="nulová",J3779,0)</f>
        <v>0</v>
      </c>
      <c r="BJ3779" s="20" t="s">
        <v>93</v>
      </c>
      <c r="BK3779" s="228">
        <f>ROUND(I3779*H3779,2)</f>
        <v>0</v>
      </c>
      <c r="BL3779" s="20" t="s">
        <v>544</v>
      </c>
      <c r="BM3779" s="227" t="s">
        <v>4080</v>
      </c>
    </row>
    <row r="3780" s="2" customFormat="1" ht="37.8" customHeight="1">
      <c r="A3780" s="41"/>
      <c r="B3780" s="42"/>
      <c r="C3780" s="216" t="s">
        <v>4081</v>
      </c>
      <c r="D3780" s="216" t="s">
        <v>227</v>
      </c>
      <c r="E3780" s="217" t="s">
        <v>4082</v>
      </c>
      <c r="F3780" s="218" t="s">
        <v>4083</v>
      </c>
      <c r="G3780" s="219" t="s">
        <v>471</v>
      </c>
      <c r="H3780" s="220">
        <v>79.200000000000003</v>
      </c>
      <c r="I3780" s="221"/>
      <c r="J3780" s="222">
        <f>ROUND(I3780*H3780,2)</f>
        <v>0</v>
      </c>
      <c r="K3780" s="218" t="s">
        <v>19</v>
      </c>
      <c r="L3780" s="47"/>
      <c r="M3780" s="223" t="s">
        <v>19</v>
      </c>
      <c r="N3780" s="224" t="s">
        <v>46</v>
      </c>
      <c r="O3780" s="87"/>
      <c r="P3780" s="225">
        <f>O3780*H3780</f>
        <v>0</v>
      </c>
      <c r="Q3780" s="225">
        <v>0</v>
      </c>
      <c r="R3780" s="225">
        <f>Q3780*H3780</f>
        <v>0</v>
      </c>
      <c r="S3780" s="225">
        <v>0</v>
      </c>
      <c r="T3780" s="226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27" t="s">
        <v>544</v>
      </c>
      <c r="AT3780" s="227" t="s">
        <v>227</v>
      </c>
      <c r="AU3780" s="227" t="s">
        <v>93</v>
      </c>
      <c r="AY3780" s="20" t="s">
        <v>224</v>
      </c>
      <c r="BE3780" s="228">
        <f>IF(N3780="základní",J3780,0)</f>
        <v>0</v>
      </c>
      <c r="BF3780" s="228">
        <f>IF(N3780="snížená",J3780,0)</f>
        <v>0</v>
      </c>
      <c r="BG3780" s="228">
        <f>IF(N3780="zákl. přenesená",J3780,0)</f>
        <v>0</v>
      </c>
      <c r="BH3780" s="228">
        <f>IF(N3780="sníž. přenesená",J3780,0)</f>
        <v>0</v>
      </c>
      <c r="BI3780" s="228">
        <f>IF(N3780="nulová",J3780,0)</f>
        <v>0</v>
      </c>
      <c r="BJ3780" s="20" t="s">
        <v>93</v>
      </c>
      <c r="BK3780" s="228">
        <f>ROUND(I3780*H3780,2)</f>
        <v>0</v>
      </c>
      <c r="BL3780" s="20" t="s">
        <v>544</v>
      </c>
      <c r="BM3780" s="227" t="s">
        <v>4084</v>
      </c>
    </row>
    <row r="3781" s="13" customFormat="1">
      <c r="A3781" s="13"/>
      <c r="B3781" s="229"/>
      <c r="C3781" s="230"/>
      <c r="D3781" s="231" t="s">
        <v>268</v>
      </c>
      <c r="E3781" s="232" t="s">
        <v>19</v>
      </c>
      <c r="F3781" s="233" t="s">
        <v>4085</v>
      </c>
      <c r="G3781" s="230"/>
      <c r="H3781" s="234">
        <v>79.200000000000003</v>
      </c>
      <c r="I3781" s="235"/>
      <c r="J3781" s="230"/>
      <c r="K3781" s="230"/>
      <c r="L3781" s="236"/>
      <c r="M3781" s="237"/>
      <c r="N3781" s="238"/>
      <c r="O3781" s="238"/>
      <c r="P3781" s="238"/>
      <c r="Q3781" s="238"/>
      <c r="R3781" s="238"/>
      <c r="S3781" s="238"/>
      <c r="T3781" s="239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0" t="s">
        <v>268</v>
      </c>
      <c r="AU3781" s="240" t="s">
        <v>93</v>
      </c>
      <c r="AV3781" s="13" t="s">
        <v>93</v>
      </c>
      <c r="AW3781" s="13" t="s">
        <v>34</v>
      </c>
      <c r="AX3781" s="13" t="s">
        <v>82</v>
      </c>
      <c r="AY3781" s="240" t="s">
        <v>224</v>
      </c>
    </row>
    <row r="3782" s="2" customFormat="1" ht="37.8" customHeight="1">
      <c r="A3782" s="41"/>
      <c r="B3782" s="42"/>
      <c r="C3782" s="216" t="s">
        <v>4086</v>
      </c>
      <c r="D3782" s="216" t="s">
        <v>227</v>
      </c>
      <c r="E3782" s="217" t="s">
        <v>4087</v>
      </c>
      <c r="F3782" s="218" t="s">
        <v>4088</v>
      </c>
      <c r="G3782" s="219" t="s">
        <v>471</v>
      </c>
      <c r="H3782" s="220">
        <v>135</v>
      </c>
      <c r="I3782" s="221"/>
      <c r="J3782" s="222">
        <f>ROUND(I3782*H3782,2)</f>
        <v>0</v>
      </c>
      <c r="K3782" s="218" t="s">
        <v>19</v>
      </c>
      <c r="L3782" s="47"/>
      <c r="M3782" s="223" t="s">
        <v>19</v>
      </c>
      <c r="N3782" s="224" t="s">
        <v>46</v>
      </c>
      <c r="O3782" s="87"/>
      <c r="P3782" s="225">
        <f>O3782*H3782</f>
        <v>0</v>
      </c>
      <c r="Q3782" s="225">
        <v>0</v>
      </c>
      <c r="R3782" s="225">
        <f>Q3782*H3782</f>
        <v>0</v>
      </c>
      <c r="S3782" s="225">
        <v>0</v>
      </c>
      <c r="T3782" s="226">
        <f>S3782*H3782</f>
        <v>0</v>
      </c>
      <c r="U3782" s="41"/>
      <c r="V3782" s="41"/>
      <c r="W3782" s="41"/>
      <c r="X3782" s="41"/>
      <c r="Y3782" s="41"/>
      <c r="Z3782" s="41"/>
      <c r="AA3782" s="41"/>
      <c r="AB3782" s="41"/>
      <c r="AC3782" s="41"/>
      <c r="AD3782" s="41"/>
      <c r="AE3782" s="41"/>
      <c r="AR3782" s="227" t="s">
        <v>544</v>
      </c>
      <c r="AT3782" s="227" t="s">
        <v>227</v>
      </c>
      <c r="AU3782" s="227" t="s">
        <v>93</v>
      </c>
      <c r="AY3782" s="20" t="s">
        <v>224</v>
      </c>
      <c r="BE3782" s="228">
        <f>IF(N3782="základní",J3782,0)</f>
        <v>0</v>
      </c>
      <c r="BF3782" s="228">
        <f>IF(N3782="snížená",J3782,0)</f>
        <v>0</v>
      </c>
      <c r="BG3782" s="228">
        <f>IF(N3782="zákl. přenesená",J3782,0)</f>
        <v>0</v>
      </c>
      <c r="BH3782" s="228">
        <f>IF(N3782="sníž. přenesená",J3782,0)</f>
        <v>0</v>
      </c>
      <c r="BI3782" s="228">
        <f>IF(N3782="nulová",J3782,0)</f>
        <v>0</v>
      </c>
      <c r="BJ3782" s="20" t="s">
        <v>93</v>
      </c>
      <c r="BK3782" s="228">
        <f>ROUND(I3782*H3782,2)</f>
        <v>0</v>
      </c>
      <c r="BL3782" s="20" t="s">
        <v>544</v>
      </c>
      <c r="BM3782" s="227" t="s">
        <v>4089</v>
      </c>
    </row>
    <row r="3783" s="13" customFormat="1">
      <c r="A3783" s="13"/>
      <c r="B3783" s="229"/>
      <c r="C3783" s="230"/>
      <c r="D3783" s="231" t="s">
        <v>268</v>
      </c>
      <c r="E3783" s="232" t="s">
        <v>19</v>
      </c>
      <c r="F3783" s="233" t="s">
        <v>4090</v>
      </c>
      <c r="G3783" s="230"/>
      <c r="H3783" s="234">
        <v>135</v>
      </c>
      <c r="I3783" s="235"/>
      <c r="J3783" s="230"/>
      <c r="K3783" s="230"/>
      <c r="L3783" s="236"/>
      <c r="M3783" s="237"/>
      <c r="N3783" s="238"/>
      <c r="O3783" s="238"/>
      <c r="P3783" s="238"/>
      <c r="Q3783" s="238"/>
      <c r="R3783" s="238"/>
      <c r="S3783" s="238"/>
      <c r="T3783" s="239"/>
      <c r="U3783" s="13"/>
      <c r="V3783" s="13"/>
      <c r="W3783" s="13"/>
      <c r="X3783" s="13"/>
      <c r="Y3783" s="13"/>
      <c r="Z3783" s="13"/>
      <c r="AA3783" s="13"/>
      <c r="AB3783" s="13"/>
      <c r="AC3783" s="13"/>
      <c r="AD3783" s="13"/>
      <c r="AE3783" s="13"/>
      <c r="AT3783" s="240" t="s">
        <v>268</v>
      </c>
      <c r="AU3783" s="240" t="s">
        <v>93</v>
      </c>
      <c r="AV3783" s="13" t="s">
        <v>93</v>
      </c>
      <c r="AW3783" s="13" t="s">
        <v>34</v>
      </c>
      <c r="AX3783" s="13" t="s">
        <v>82</v>
      </c>
      <c r="AY3783" s="240" t="s">
        <v>224</v>
      </c>
    </row>
    <row r="3784" s="2" customFormat="1" ht="37.8" customHeight="1">
      <c r="A3784" s="41"/>
      <c r="B3784" s="42"/>
      <c r="C3784" s="216" t="s">
        <v>4091</v>
      </c>
      <c r="D3784" s="216" t="s">
        <v>227</v>
      </c>
      <c r="E3784" s="217" t="s">
        <v>4092</v>
      </c>
      <c r="F3784" s="218" t="s">
        <v>4093</v>
      </c>
      <c r="G3784" s="219" t="s">
        <v>471</v>
      </c>
      <c r="H3784" s="220">
        <v>132.05000000000001</v>
      </c>
      <c r="I3784" s="221"/>
      <c r="J3784" s="222">
        <f>ROUND(I3784*H3784,2)</f>
        <v>0</v>
      </c>
      <c r="K3784" s="218" t="s">
        <v>19</v>
      </c>
      <c r="L3784" s="47"/>
      <c r="M3784" s="223" t="s">
        <v>19</v>
      </c>
      <c r="N3784" s="224" t="s">
        <v>46</v>
      </c>
      <c r="O3784" s="87"/>
      <c r="P3784" s="225">
        <f>O3784*H3784</f>
        <v>0</v>
      </c>
      <c r="Q3784" s="225">
        <v>0</v>
      </c>
      <c r="R3784" s="225">
        <f>Q3784*H3784</f>
        <v>0</v>
      </c>
      <c r="S3784" s="225">
        <v>0</v>
      </c>
      <c r="T3784" s="226">
        <f>S3784*H3784</f>
        <v>0</v>
      </c>
      <c r="U3784" s="41"/>
      <c r="V3784" s="41"/>
      <c r="W3784" s="41"/>
      <c r="X3784" s="41"/>
      <c r="Y3784" s="41"/>
      <c r="Z3784" s="41"/>
      <c r="AA3784" s="41"/>
      <c r="AB3784" s="41"/>
      <c r="AC3784" s="41"/>
      <c r="AD3784" s="41"/>
      <c r="AE3784" s="41"/>
      <c r="AR3784" s="227" t="s">
        <v>544</v>
      </c>
      <c r="AT3784" s="227" t="s">
        <v>227</v>
      </c>
      <c r="AU3784" s="227" t="s">
        <v>93</v>
      </c>
      <c r="AY3784" s="20" t="s">
        <v>224</v>
      </c>
      <c r="BE3784" s="228">
        <f>IF(N3784="základní",J3784,0)</f>
        <v>0</v>
      </c>
      <c r="BF3784" s="228">
        <f>IF(N3784="snížená",J3784,0)</f>
        <v>0</v>
      </c>
      <c r="BG3784" s="228">
        <f>IF(N3784="zákl. přenesená",J3784,0)</f>
        <v>0</v>
      </c>
      <c r="BH3784" s="228">
        <f>IF(N3784="sníž. přenesená",J3784,0)</f>
        <v>0</v>
      </c>
      <c r="BI3784" s="228">
        <f>IF(N3784="nulová",J3784,0)</f>
        <v>0</v>
      </c>
      <c r="BJ3784" s="20" t="s">
        <v>93</v>
      </c>
      <c r="BK3784" s="228">
        <f>ROUND(I3784*H3784,2)</f>
        <v>0</v>
      </c>
      <c r="BL3784" s="20" t="s">
        <v>544</v>
      </c>
      <c r="BM3784" s="227" t="s">
        <v>4094</v>
      </c>
    </row>
    <row r="3785" s="13" customFormat="1">
      <c r="A3785" s="13"/>
      <c r="B3785" s="229"/>
      <c r="C3785" s="230"/>
      <c r="D3785" s="231" t="s">
        <v>268</v>
      </c>
      <c r="E3785" s="232" t="s">
        <v>19</v>
      </c>
      <c r="F3785" s="233" t="s">
        <v>4095</v>
      </c>
      <c r="G3785" s="230"/>
      <c r="H3785" s="234">
        <v>132.05000000000001</v>
      </c>
      <c r="I3785" s="235"/>
      <c r="J3785" s="230"/>
      <c r="K3785" s="230"/>
      <c r="L3785" s="236"/>
      <c r="M3785" s="237"/>
      <c r="N3785" s="238"/>
      <c r="O3785" s="238"/>
      <c r="P3785" s="238"/>
      <c r="Q3785" s="238"/>
      <c r="R3785" s="238"/>
      <c r="S3785" s="238"/>
      <c r="T3785" s="239"/>
      <c r="U3785" s="13"/>
      <c r="V3785" s="13"/>
      <c r="W3785" s="13"/>
      <c r="X3785" s="13"/>
      <c r="Y3785" s="13"/>
      <c r="Z3785" s="13"/>
      <c r="AA3785" s="13"/>
      <c r="AB3785" s="13"/>
      <c r="AC3785" s="13"/>
      <c r="AD3785" s="13"/>
      <c r="AE3785" s="13"/>
      <c r="AT3785" s="240" t="s">
        <v>268</v>
      </c>
      <c r="AU3785" s="240" t="s">
        <v>93</v>
      </c>
      <c r="AV3785" s="13" t="s">
        <v>93</v>
      </c>
      <c r="AW3785" s="13" t="s">
        <v>34</v>
      </c>
      <c r="AX3785" s="13" t="s">
        <v>82</v>
      </c>
      <c r="AY3785" s="240" t="s">
        <v>224</v>
      </c>
    </row>
    <row r="3786" s="2" customFormat="1" ht="37.8" customHeight="1">
      <c r="A3786" s="41"/>
      <c r="B3786" s="42"/>
      <c r="C3786" s="216" t="s">
        <v>4096</v>
      </c>
      <c r="D3786" s="216" t="s">
        <v>227</v>
      </c>
      <c r="E3786" s="217" t="s">
        <v>4097</v>
      </c>
      <c r="F3786" s="218" t="s">
        <v>4098</v>
      </c>
      <c r="G3786" s="219" t="s">
        <v>595</v>
      </c>
      <c r="H3786" s="220">
        <v>1</v>
      </c>
      <c r="I3786" s="221"/>
      <c r="J3786" s="222">
        <f>ROUND(I3786*H3786,2)</f>
        <v>0</v>
      </c>
      <c r="K3786" s="218" t="s">
        <v>19</v>
      </c>
      <c r="L3786" s="47"/>
      <c r="M3786" s="223" t="s">
        <v>19</v>
      </c>
      <c r="N3786" s="224" t="s">
        <v>46</v>
      </c>
      <c r="O3786" s="87"/>
      <c r="P3786" s="225">
        <f>O3786*H3786</f>
        <v>0</v>
      </c>
      <c r="Q3786" s="225">
        <v>0</v>
      </c>
      <c r="R3786" s="225">
        <f>Q3786*H3786</f>
        <v>0</v>
      </c>
      <c r="S3786" s="225">
        <v>0</v>
      </c>
      <c r="T3786" s="226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27" t="s">
        <v>544</v>
      </c>
      <c r="AT3786" s="227" t="s">
        <v>227</v>
      </c>
      <c r="AU3786" s="227" t="s">
        <v>93</v>
      </c>
      <c r="AY3786" s="20" t="s">
        <v>224</v>
      </c>
      <c r="BE3786" s="228">
        <f>IF(N3786="základní",J3786,0)</f>
        <v>0</v>
      </c>
      <c r="BF3786" s="228">
        <f>IF(N3786="snížená",J3786,0)</f>
        <v>0</v>
      </c>
      <c r="BG3786" s="228">
        <f>IF(N3786="zákl. přenesená",J3786,0)</f>
        <v>0</v>
      </c>
      <c r="BH3786" s="228">
        <f>IF(N3786="sníž. přenesená",J3786,0)</f>
        <v>0</v>
      </c>
      <c r="BI3786" s="228">
        <f>IF(N3786="nulová",J3786,0)</f>
        <v>0</v>
      </c>
      <c r="BJ3786" s="20" t="s">
        <v>93</v>
      </c>
      <c r="BK3786" s="228">
        <f>ROUND(I3786*H3786,2)</f>
        <v>0</v>
      </c>
      <c r="BL3786" s="20" t="s">
        <v>544</v>
      </c>
      <c r="BM3786" s="227" t="s">
        <v>4099</v>
      </c>
    </row>
    <row r="3787" s="2" customFormat="1" ht="49.05" customHeight="1">
      <c r="A3787" s="41"/>
      <c r="B3787" s="42"/>
      <c r="C3787" s="216" t="s">
        <v>4100</v>
      </c>
      <c r="D3787" s="216" t="s">
        <v>227</v>
      </c>
      <c r="E3787" s="217" t="s">
        <v>4101</v>
      </c>
      <c r="F3787" s="218" t="s">
        <v>4102</v>
      </c>
      <c r="G3787" s="219" t="s">
        <v>595</v>
      </c>
      <c r="H3787" s="220">
        <v>1</v>
      </c>
      <c r="I3787" s="221"/>
      <c r="J3787" s="222">
        <f>ROUND(I3787*H3787,2)</f>
        <v>0</v>
      </c>
      <c r="K3787" s="218" t="s">
        <v>19</v>
      </c>
      <c r="L3787" s="47"/>
      <c r="M3787" s="223" t="s">
        <v>19</v>
      </c>
      <c r="N3787" s="224" t="s">
        <v>46</v>
      </c>
      <c r="O3787" s="87"/>
      <c r="P3787" s="225">
        <f>O3787*H3787</f>
        <v>0</v>
      </c>
      <c r="Q3787" s="225">
        <v>0</v>
      </c>
      <c r="R3787" s="225">
        <f>Q3787*H3787</f>
        <v>0</v>
      </c>
      <c r="S3787" s="225">
        <v>0</v>
      </c>
      <c r="T3787" s="226">
        <f>S3787*H3787</f>
        <v>0</v>
      </c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R3787" s="227" t="s">
        <v>544</v>
      </c>
      <c r="AT3787" s="227" t="s">
        <v>227</v>
      </c>
      <c r="AU3787" s="227" t="s">
        <v>93</v>
      </c>
      <c r="AY3787" s="20" t="s">
        <v>224</v>
      </c>
      <c r="BE3787" s="228">
        <f>IF(N3787="základní",J3787,0)</f>
        <v>0</v>
      </c>
      <c r="BF3787" s="228">
        <f>IF(N3787="snížená",J3787,0)</f>
        <v>0</v>
      </c>
      <c r="BG3787" s="228">
        <f>IF(N3787="zákl. přenesená",J3787,0)</f>
        <v>0</v>
      </c>
      <c r="BH3787" s="228">
        <f>IF(N3787="sníž. přenesená",J3787,0)</f>
        <v>0</v>
      </c>
      <c r="BI3787" s="228">
        <f>IF(N3787="nulová",J3787,0)</f>
        <v>0</v>
      </c>
      <c r="BJ3787" s="20" t="s">
        <v>93</v>
      </c>
      <c r="BK3787" s="228">
        <f>ROUND(I3787*H3787,2)</f>
        <v>0</v>
      </c>
      <c r="BL3787" s="20" t="s">
        <v>544</v>
      </c>
      <c r="BM3787" s="227" t="s">
        <v>4103</v>
      </c>
    </row>
    <row r="3788" s="2" customFormat="1" ht="49.05" customHeight="1">
      <c r="A3788" s="41"/>
      <c r="B3788" s="42"/>
      <c r="C3788" s="216" t="s">
        <v>4104</v>
      </c>
      <c r="D3788" s="216" t="s">
        <v>227</v>
      </c>
      <c r="E3788" s="217" t="s">
        <v>4105</v>
      </c>
      <c r="F3788" s="218" t="s">
        <v>4106</v>
      </c>
      <c r="G3788" s="219" t="s">
        <v>595</v>
      </c>
      <c r="H3788" s="220">
        <v>1</v>
      </c>
      <c r="I3788" s="221"/>
      <c r="J3788" s="222">
        <f>ROUND(I3788*H3788,2)</f>
        <v>0</v>
      </c>
      <c r="K3788" s="218" t="s">
        <v>19</v>
      </c>
      <c r="L3788" s="47"/>
      <c r="M3788" s="223" t="s">
        <v>19</v>
      </c>
      <c r="N3788" s="224" t="s">
        <v>46</v>
      </c>
      <c r="O3788" s="87"/>
      <c r="P3788" s="225">
        <f>O3788*H3788</f>
        <v>0</v>
      </c>
      <c r="Q3788" s="225">
        <v>0</v>
      </c>
      <c r="R3788" s="225">
        <f>Q3788*H3788</f>
        <v>0</v>
      </c>
      <c r="S3788" s="225">
        <v>0</v>
      </c>
      <c r="T3788" s="226">
        <f>S3788*H3788</f>
        <v>0</v>
      </c>
      <c r="U3788" s="41"/>
      <c r="V3788" s="41"/>
      <c r="W3788" s="41"/>
      <c r="X3788" s="41"/>
      <c r="Y3788" s="41"/>
      <c r="Z3788" s="41"/>
      <c r="AA3788" s="41"/>
      <c r="AB3788" s="41"/>
      <c r="AC3788" s="41"/>
      <c r="AD3788" s="41"/>
      <c r="AE3788" s="41"/>
      <c r="AR3788" s="227" t="s">
        <v>544</v>
      </c>
      <c r="AT3788" s="227" t="s">
        <v>227</v>
      </c>
      <c r="AU3788" s="227" t="s">
        <v>93</v>
      </c>
      <c r="AY3788" s="20" t="s">
        <v>224</v>
      </c>
      <c r="BE3788" s="228">
        <f>IF(N3788="základní",J3788,0)</f>
        <v>0</v>
      </c>
      <c r="BF3788" s="228">
        <f>IF(N3788="snížená",J3788,0)</f>
        <v>0</v>
      </c>
      <c r="BG3788" s="228">
        <f>IF(N3788="zákl. přenesená",J3788,0)</f>
        <v>0</v>
      </c>
      <c r="BH3788" s="228">
        <f>IF(N3788="sníž. přenesená",J3788,0)</f>
        <v>0</v>
      </c>
      <c r="BI3788" s="228">
        <f>IF(N3788="nulová",J3788,0)</f>
        <v>0</v>
      </c>
      <c r="BJ3788" s="20" t="s">
        <v>93</v>
      </c>
      <c r="BK3788" s="228">
        <f>ROUND(I3788*H3788,2)</f>
        <v>0</v>
      </c>
      <c r="BL3788" s="20" t="s">
        <v>544</v>
      </c>
      <c r="BM3788" s="227" t="s">
        <v>4107</v>
      </c>
    </row>
    <row r="3789" s="2" customFormat="1" ht="49.05" customHeight="1">
      <c r="A3789" s="41"/>
      <c r="B3789" s="42"/>
      <c r="C3789" s="216" t="s">
        <v>4108</v>
      </c>
      <c r="D3789" s="216" t="s">
        <v>227</v>
      </c>
      <c r="E3789" s="217" t="s">
        <v>4109</v>
      </c>
      <c r="F3789" s="218" t="s">
        <v>4110</v>
      </c>
      <c r="G3789" s="219" t="s">
        <v>595</v>
      </c>
      <c r="H3789" s="220">
        <v>1</v>
      </c>
      <c r="I3789" s="221"/>
      <c r="J3789" s="222">
        <f>ROUND(I3789*H3789,2)</f>
        <v>0</v>
      </c>
      <c r="K3789" s="218" t="s">
        <v>19</v>
      </c>
      <c r="L3789" s="47"/>
      <c r="M3789" s="223" t="s">
        <v>19</v>
      </c>
      <c r="N3789" s="224" t="s">
        <v>46</v>
      </c>
      <c r="O3789" s="87"/>
      <c r="P3789" s="225">
        <f>O3789*H3789</f>
        <v>0</v>
      </c>
      <c r="Q3789" s="225">
        <v>0</v>
      </c>
      <c r="R3789" s="225">
        <f>Q3789*H3789</f>
        <v>0</v>
      </c>
      <c r="S3789" s="225">
        <v>0</v>
      </c>
      <c r="T3789" s="226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27" t="s">
        <v>544</v>
      </c>
      <c r="AT3789" s="227" t="s">
        <v>227</v>
      </c>
      <c r="AU3789" s="227" t="s">
        <v>93</v>
      </c>
      <c r="AY3789" s="20" t="s">
        <v>224</v>
      </c>
      <c r="BE3789" s="228">
        <f>IF(N3789="základní",J3789,0)</f>
        <v>0</v>
      </c>
      <c r="BF3789" s="228">
        <f>IF(N3789="snížená",J3789,0)</f>
        <v>0</v>
      </c>
      <c r="BG3789" s="228">
        <f>IF(N3789="zákl. přenesená",J3789,0)</f>
        <v>0</v>
      </c>
      <c r="BH3789" s="228">
        <f>IF(N3789="sníž. přenesená",J3789,0)</f>
        <v>0</v>
      </c>
      <c r="BI3789" s="228">
        <f>IF(N3789="nulová",J3789,0)</f>
        <v>0</v>
      </c>
      <c r="BJ3789" s="20" t="s">
        <v>93</v>
      </c>
      <c r="BK3789" s="228">
        <f>ROUND(I3789*H3789,2)</f>
        <v>0</v>
      </c>
      <c r="BL3789" s="20" t="s">
        <v>544</v>
      </c>
      <c r="BM3789" s="227" t="s">
        <v>4111</v>
      </c>
    </row>
    <row r="3790" s="2" customFormat="1" ht="49.05" customHeight="1">
      <c r="A3790" s="41"/>
      <c r="B3790" s="42"/>
      <c r="C3790" s="216" t="s">
        <v>4112</v>
      </c>
      <c r="D3790" s="216" t="s">
        <v>227</v>
      </c>
      <c r="E3790" s="217" t="s">
        <v>4113</v>
      </c>
      <c r="F3790" s="218" t="s">
        <v>4114</v>
      </c>
      <c r="G3790" s="219" t="s">
        <v>595</v>
      </c>
      <c r="H3790" s="220">
        <v>3</v>
      </c>
      <c r="I3790" s="221"/>
      <c r="J3790" s="222">
        <f>ROUND(I3790*H3790,2)</f>
        <v>0</v>
      </c>
      <c r="K3790" s="218" t="s">
        <v>19</v>
      </c>
      <c r="L3790" s="47"/>
      <c r="M3790" s="223" t="s">
        <v>19</v>
      </c>
      <c r="N3790" s="224" t="s">
        <v>46</v>
      </c>
      <c r="O3790" s="87"/>
      <c r="P3790" s="225">
        <f>O3790*H3790</f>
        <v>0</v>
      </c>
      <c r="Q3790" s="225">
        <v>0</v>
      </c>
      <c r="R3790" s="225">
        <f>Q3790*H3790</f>
        <v>0</v>
      </c>
      <c r="S3790" s="225">
        <v>0</v>
      </c>
      <c r="T3790" s="226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27" t="s">
        <v>544</v>
      </c>
      <c r="AT3790" s="227" t="s">
        <v>227</v>
      </c>
      <c r="AU3790" s="227" t="s">
        <v>93</v>
      </c>
      <c r="AY3790" s="20" t="s">
        <v>224</v>
      </c>
      <c r="BE3790" s="228">
        <f>IF(N3790="základní",J3790,0)</f>
        <v>0</v>
      </c>
      <c r="BF3790" s="228">
        <f>IF(N3790="snížená",J3790,0)</f>
        <v>0</v>
      </c>
      <c r="BG3790" s="228">
        <f>IF(N3790="zákl. přenesená",J3790,0)</f>
        <v>0</v>
      </c>
      <c r="BH3790" s="228">
        <f>IF(N3790="sníž. přenesená",J3790,0)</f>
        <v>0</v>
      </c>
      <c r="BI3790" s="228">
        <f>IF(N3790="nulová",J3790,0)</f>
        <v>0</v>
      </c>
      <c r="BJ3790" s="20" t="s">
        <v>93</v>
      </c>
      <c r="BK3790" s="228">
        <f>ROUND(I3790*H3790,2)</f>
        <v>0</v>
      </c>
      <c r="BL3790" s="20" t="s">
        <v>544</v>
      </c>
      <c r="BM3790" s="227" t="s">
        <v>4115</v>
      </c>
    </row>
    <row r="3791" s="2" customFormat="1" ht="44.25" customHeight="1">
      <c r="A3791" s="41"/>
      <c r="B3791" s="42"/>
      <c r="C3791" s="216" t="s">
        <v>4116</v>
      </c>
      <c r="D3791" s="216" t="s">
        <v>227</v>
      </c>
      <c r="E3791" s="217" t="s">
        <v>4117</v>
      </c>
      <c r="F3791" s="218" t="s">
        <v>4118</v>
      </c>
      <c r="G3791" s="219" t="s">
        <v>595</v>
      </c>
      <c r="H3791" s="220">
        <v>1</v>
      </c>
      <c r="I3791" s="221"/>
      <c r="J3791" s="222">
        <f>ROUND(I3791*H3791,2)</f>
        <v>0</v>
      </c>
      <c r="K3791" s="218" t="s">
        <v>19</v>
      </c>
      <c r="L3791" s="47"/>
      <c r="M3791" s="223" t="s">
        <v>19</v>
      </c>
      <c r="N3791" s="224" t="s">
        <v>46</v>
      </c>
      <c r="O3791" s="87"/>
      <c r="P3791" s="225">
        <f>O3791*H3791</f>
        <v>0</v>
      </c>
      <c r="Q3791" s="225">
        <v>0</v>
      </c>
      <c r="R3791" s="225">
        <f>Q3791*H3791</f>
        <v>0</v>
      </c>
      <c r="S3791" s="225">
        <v>0</v>
      </c>
      <c r="T3791" s="226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7" t="s">
        <v>544</v>
      </c>
      <c r="AT3791" s="227" t="s">
        <v>227</v>
      </c>
      <c r="AU3791" s="227" t="s">
        <v>93</v>
      </c>
      <c r="AY3791" s="20" t="s">
        <v>224</v>
      </c>
      <c r="BE3791" s="228">
        <f>IF(N3791="základní",J3791,0)</f>
        <v>0</v>
      </c>
      <c r="BF3791" s="228">
        <f>IF(N3791="snížená",J3791,0)</f>
        <v>0</v>
      </c>
      <c r="BG3791" s="228">
        <f>IF(N3791="zákl. přenesená",J3791,0)</f>
        <v>0</v>
      </c>
      <c r="BH3791" s="228">
        <f>IF(N3791="sníž. přenesená",J3791,0)</f>
        <v>0</v>
      </c>
      <c r="BI3791" s="228">
        <f>IF(N3791="nulová",J3791,0)</f>
        <v>0</v>
      </c>
      <c r="BJ3791" s="20" t="s">
        <v>93</v>
      </c>
      <c r="BK3791" s="228">
        <f>ROUND(I3791*H3791,2)</f>
        <v>0</v>
      </c>
      <c r="BL3791" s="20" t="s">
        <v>544</v>
      </c>
      <c r="BM3791" s="227" t="s">
        <v>4119</v>
      </c>
    </row>
    <row r="3792" s="2" customFormat="1" ht="44.25" customHeight="1">
      <c r="A3792" s="41"/>
      <c r="B3792" s="42"/>
      <c r="C3792" s="216" t="s">
        <v>4120</v>
      </c>
      <c r="D3792" s="216" t="s">
        <v>227</v>
      </c>
      <c r="E3792" s="217" t="s">
        <v>4121</v>
      </c>
      <c r="F3792" s="218" t="s">
        <v>4122</v>
      </c>
      <c r="G3792" s="219" t="s">
        <v>595</v>
      </c>
      <c r="H3792" s="220">
        <v>1</v>
      </c>
      <c r="I3792" s="221"/>
      <c r="J3792" s="222">
        <f>ROUND(I3792*H3792,2)</f>
        <v>0</v>
      </c>
      <c r="K3792" s="218" t="s">
        <v>19</v>
      </c>
      <c r="L3792" s="47"/>
      <c r="M3792" s="223" t="s">
        <v>19</v>
      </c>
      <c r="N3792" s="224" t="s">
        <v>46</v>
      </c>
      <c r="O3792" s="87"/>
      <c r="P3792" s="225">
        <f>O3792*H3792</f>
        <v>0</v>
      </c>
      <c r="Q3792" s="225">
        <v>0</v>
      </c>
      <c r="R3792" s="225">
        <f>Q3792*H3792</f>
        <v>0</v>
      </c>
      <c r="S3792" s="225">
        <v>0</v>
      </c>
      <c r="T3792" s="226">
        <f>S3792*H3792</f>
        <v>0</v>
      </c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R3792" s="227" t="s">
        <v>544</v>
      </c>
      <c r="AT3792" s="227" t="s">
        <v>227</v>
      </c>
      <c r="AU3792" s="227" t="s">
        <v>93</v>
      </c>
      <c r="AY3792" s="20" t="s">
        <v>224</v>
      </c>
      <c r="BE3792" s="228">
        <f>IF(N3792="základní",J3792,0)</f>
        <v>0</v>
      </c>
      <c r="BF3792" s="228">
        <f>IF(N3792="snížená",J3792,0)</f>
        <v>0</v>
      </c>
      <c r="BG3792" s="228">
        <f>IF(N3792="zákl. přenesená",J3792,0)</f>
        <v>0</v>
      </c>
      <c r="BH3792" s="228">
        <f>IF(N3792="sníž. přenesená",J3792,0)</f>
        <v>0</v>
      </c>
      <c r="BI3792" s="228">
        <f>IF(N3792="nulová",J3792,0)</f>
        <v>0</v>
      </c>
      <c r="BJ3792" s="20" t="s">
        <v>93</v>
      </c>
      <c r="BK3792" s="228">
        <f>ROUND(I3792*H3792,2)</f>
        <v>0</v>
      </c>
      <c r="BL3792" s="20" t="s">
        <v>544</v>
      </c>
      <c r="BM3792" s="227" t="s">
        <v>4123</v>
      </c>
    </row>
    <row r="3793" s="2" customFormat="1" ht="44.25" customHeight="1">
      <c r="A3793" s="41"/>
      <c r="B3793" s="42"/>
      <c r="C3793" s="216" t="s">
        <v>4124</v>
      </c>
      <c r="D3793" s="216" t="s">
        <v>227</v>
      </c>
      <c r="E3793" s="217" t="s">
        <v>4125</v>
      </c>
      <c r="F3793" s="218" t="s">
        <v>4126</v>
      </c>
      <c r="G3793" s="219" t="s">
        <v>595</v>
      </c>
      <c r="H3793" s="220">
        <v>1</v>
      </c>
      <c r="I3793" s="221"/>
      <c r="J3793" s="222">
        <f>ROUND(I3793*H3793,2)</f>
        <v>0</v>
      </c>
      <c r="K3793" s="218" t="s">
        <v>19</v>
      </c>
      <c r="L3793" s="47"/>
      <c r="M3793" s="223" t="s">
        <v>19</v>
      </c>
      <c r="N3793" s="224" t="s">
        <v>46</v>
      </c>
      <c r="O3793" s="87"/>
      <c r="P3793" s="225">
        <f>O3793*H3793</f>
        <v>0</v>
      </c>
      <c r="Q3793" s="225">
        <v>0</v>
      </c>
      <c r="R3793" s="225">
        <f>Q3793*H3793</f>
        <v>0</v>
      </c>
      <c r="S3793" s="225">
        <v>0</v>
      </c>
      <c r="T3793" s="226">
        <f>S3793*H3793</f>
        <v>0</v>
      </c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R3793" s="227" t="s">
        <v>544</v>
      </c>
      <c r="AT3793" s="227" t="s">
        <v>227</v>
      </c>
      <c r="AU3793" s="227" t="s">
        <v>93</v>
      </c>
      <c r="AY3793" s="20" t="s">
        <v>224</v>
      </c>
      <c r="BE3793" s="228">
        <f>IF(N3793="základní",J3793,0)</f>
        <v>0</v>
      </c>
      <c r="BF3793" s="228">
        <f>IF(N3793="snížená",J3793,0)</f>
        <v>0</v>
      </c>
      <c r="BG3793" s="228">
        <f>IF(N3793="zákl. přenesená",J3793,0)</f>
        <v>0</v>
      </c>
      <c r="BH3793" s="228">
        <f>IF(N3793="sníž. přenesená",J3793,0)</f>
        <v>0</v>
      </c>
      <c r="BI3793" s="228">
        <f>IF(N3793="nulová",J3793,0)</f>
        <v>0</v>
      </c>
      <c r="BJ3793" s="20" t="s">
        <v>93</v>
      </c>
      <c r="BK3793" s="228">
        <f>ROUND(I3793*H3793,2)</f>
        <v>0</v>
      </c>
      <c r="BL3793" s="20" t="s">
        <v>544</v>
      </c>
      <c r="BM3793" s="227" t="s">
        <v>4127</v>
      </c>
    </row>
    <row r="3794" s="2" customFormat="1" ht="44.25" customHeight="1">
      <c r="A3794" s="41"/>
      <c r="B3794" s="42"/>
      <c r="C3794" s="216" t="s">
        <v>4128</v>
      </c>
      <c r="D3794" s="216" t="s">
        <v>227</v>
      </c>
      <c r="E3794" s="217" t="s">
        <v>4129</v>
      </c>
      <c r="F3794" s="218" t="s">
        <v>4130</v>
      </c>
      <c r="G3794" s="219" t="s">
        <v>595</v>
      </c>
      <c r="H3794" s="220">
        <v>1</v>
      </c>
      <c r="I3794" s="221"/>
      <c r="J3794" s="222">
        <f>ROUND(I3794*H3794,2)</f>
        <v>0</v>
      </c>
      <c r="K3794" s="218" t="s">
        <v>19</v>
      </c>
      <c r="L3794" s="47"/>
      <c r="M3794" s="223" t="s">
        <v>19</v>
      </c>
      <c r="N3794" s="224" t="s">
        <v>46</v>
      </c>
      <c r="O3794" s="87"/>
      <c r="P3794" s="225">
        <f>O3794*H3794</f>
        <v>0</v>
      </c>
      <c r="Q3794" s="225">
        <v>0</v>
      </c>
      <c r="R3794" s="225">
        <f>Q3794*H3794</f>
        <v>0</v>
      </c>
      <c r="S3794" s="225">
        <v>0</v>
      </c>
      <c r="T3794" s="226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27" t="s">
        <v>544</v>
      </c>
      <c r="AT3794" s="227" t="s">
        <v>227</v>
      </c>
      <c r="AU3794" s="227" t="s">
        <v>93</v>
      </c>
      <c r="AY3794" s="20" t="s">
        <v>224</v>
      </c>
      <c r="BE3794" s="228">
        <f>IF(N3794="základní",J3794,0)</f>
        <v>0</v>
      </c>
      <c r="BF3794" s="228">
        <f>IF(N3794="snížená",J3794,0)</f>
        <v>0</v>
      </c>
      <c r="BG3794" s="228">
        <f>IF(N3794="zákl. přenesená",J3794,0)</f>
        <v>0</v>
      </c>
      <c r="BH3794" s="228">
        <f>IF(N3794="sníž. přenesená",J3794,0)</f>
        <v>0</v>
      </c>
      <c r="BI3794" s="228">
        <f>IF(N3794="nulová",J3794,0)</f>
        <v>0</v>
      </c>
      <c r="BJ3794" s="20" t="s">
        <v>93</v>
      </c>
      <c r="BK3794" s="228">
        <f>ROUND(I3794*H3794,2)</f>
        <v>0</v>
      </c>
      <c r="BL3794" s="20" t="s">
        <v>544</v>
      </c>
      <c r="BM3794" s="227" t="s">
        <v>4131</v>
      </c>
    </row>
    <row r="3795" s="2" customFormat="1" ht="37.8" customHeight="1">
      <c r="A3795" s="41"/>
      <c r="B3795" s="42"/>
      <c r="C3795" s="216" t="s">
        <v>4132</v>
      </c>
      <c r="D3795" s="216" t="s">
        <v>227</v>
      </c>
      <c r="E3795" s="217" t="s">
        <v>4133</v>
      </c>
      <c r="F3795" s="218" t="s">
        <v>4134</v>
      </c>
      <c r="G3795" s="219" t="s">
        <v>595</v>
      </c>
      <c r="H3795" s="220">
        <v>3</v>
      </c>
      <c r="I3795" s="221"/>
      <c r="J3795" s="222">
        <f>ROUND(I3795*H3795,2)</f>
        <v>0</v>
      </c>
      <c r="K3795" s="218" t="s">
        <v>19</v>
      </c>
      <c r="L3795" s="47"/>
      <c r="M3795" s="223" t="s">
        <v>19</v>
      </c>
      <c r="N3795" s="224" t="s">
        <v>46</v>
      </c>
      <c r="O3795" s="87"/>
      <c r="P3795" s="225">
        <f>O3795*H3795</f>
        <v>0</v>
      </c>
      <c r="Q3795" s="225">
        <v>0</v>
      </c>
      <c r="R3795" s="225">
        <f>Q3795*H3795</f>
        <v>0</v>
      </c>
      <c r="S3795" s="225">
        <v>0</v>
      </c>
      <c r="T3795" s="226">
        <f>S3795*H3795</f>
        <v>0</v>
      </c>
      <c r="U3795" s="41"/>
      <c r="V3795" s="41"/>
      <c r="W3795" s="41"/>
      <c r="X3795" s="41"/>
      <c r="Y3795" s="41"/>
      <c r="Z3795" s="41"/>
      <c r="AA3795" s="41"/>
      <c r="AB3795" s="41"/>
      <c r="AC3795" s="41"/>
      <c r="AD3795" s="41"/>
      <c r="AE3795" s="41"/>
      <c r="AR3795" s="227" t="s">
        <v>544</v>
      </c>
      <c r="AT3795" s="227" t="s">
        <v>227</v>
      </c>
      <c r="AU3795" s="227" t="s">
        <v>93</v>
      </c>
      <c r="AY3795" s="20" t="s">
        <v>224</v>
      </c>
      <c r="BE3795" s="228">
        <f>IF(N3795="základní",J3795,0)</f>
        <v>0</v>
      </c>
      <c r="BF3795" s="228">
        <f>IF(N3795="snížená",J3795,0)</f>
        <v>0</v>
      </c>
      <c r="BG3795" s="228">
        <f>IF(N3795="zákl. přenesená",J3795,0)</f>
        <v>0</v>
      </c>
      <c r="BH3795" s="228">
        <f>IF(N3795="sníž. přenesená",J3795,0)</f>
        <v>0</v>
      </c>
      <c r="BI3795" s="228">
        <f>IF(N3795="nulová",J3795,0)</f>
        <v>0</v>
      </c>
      <c r="BJ3795" s="20" t="s">
        <v>93</v>
      </c>
      <c r="BK3795" s="228">
        <f>ROUND(I3795*H3795,2)</f>
        <v>0</v>
      </c>
      <c r="BL3795" s="20" t="s">
        <v>544</v>
      </c>
      <c r="BM3795" s="227" t="s">
        <v>4135</v>
      </c>
    </row>
    <row r="3796" s="2" customFormat="1" ht="37.8" customHeight="1">
      <c r="A3796" s="41"/>
      <c r="B3796" s="42"/>
      <c r="C3796" s="216" t="s">
        <v>4136</v>
      </c>
      <c r="D3796" s="216" t="s">
        <v>227</v>
      </c>
      <c r="E3796" s="217" t="s">
        <v>4137</v>
      </c>
      <c r="F3796" s="218" t="s">
        <v>4138</v>
      </c>
      <c r="G3796" s="219" t="s">
        <v>471</v>
      </c>
      <c r="H3796" s="220">
        <v>43.5</v>
      </c>
      <c r="I3796" s="221"/>
      <c r="J3796" s="222">
        <f>ROUND(I3796*H3796,2)</f>
        <v>0</v>
      </c>
      <c r="K3796" s="218" t="s">
        <v>19</v>
      </c>
      <c r="L3796" s="47"/>
      <c r="M3796" s="223" t="s">
        <v>19</v>
      </c>
      <c r="N3796" s="224" t="s">
        <v>46</v>
      </c>
      <c r="O3796" s="87"/>
      <c r="P3796" s="225">
        <f>O3796*H3796</f>
        <v>0</v>
      </c>
      <c r="Q3796" s="225">
        <v>0</v>
      </c>
      <c r="R3796" s="225">
        <f>Q3796*H3796</f>
        <v>0</v>
      </c>
      <c r="S3796" s="225">
        <v>0</v>
      </c>
      <c r="T3796" s="226">
        <f>S3796*H3796</f>
        <v>0</v>
      </c>
      <c r="U3796" s="41"/>
      <c r="V3796" s="41"/>
      <c r="W3796" s="41"/>
      <c r="X3796" s="41"/>
      <c r="Y3796" s="41"/>
      <c r="Z3796" s="41"/>
      <c r="AA3796" s="41"/>
      <c r="AB3796" s="41"/>
      <c r="AC3796" s="41"/>
      <c r="AD3796" s="41"/>
      <c r="AE3796" s="41"/>
      <c r="AR3796" s="227" t="s">
        <v>544</v>
      </c>
      <c r="AT3796" s="227" t="s">
        <v>227</v>
      </c>
      <c r="AU3796" s="227" t="s">
        <v>93</v>
      </c>
      <c r="AY3796" s="20" t="s">
        <v>224</v>
      </c>
      <c r="BE3796" s="228">
        <f>IF(N3796="základní",J3796,0)</f>
        <v>0</v>
      </c>
      <c r="BF3796" s="228">
        <f>IF(N3796="snížená",J3796,0)</f>
        <v>0</v>
      </c>
      <c r="BG3796" s="228">
        <f>IF(N3796="zákl. přenesená",J3796,0)</f>
        <v>0</v>
      </c>
      <c r="BH3796" s="228">
        <f>IF(N3796="sníž. přenesená",J3796,0)</f>
        <v>0</v>
      </c>
      <c r="BI3796" s="228">
        <f>IF(N3796="nulová",J3796,0)</f>
        <v>0</v>
      </c>
      <c r="BJ3796" s="20" t="s">
        <v>93</v>
      </c>
      <c r="BK3796" s="228">
        <f>ROUND(I3796*H3796,2)</f>
        <v>0</v>
      </c>
      <c r="BL3796" s="20" t="s">
        <v>544</v>
      </c>
      <c r="BM3796" s="227" t="s">
        <v>4139</v>
      </c>
    </row>
    <row r="3797" s="2" customFormat="1" ht="37.8" customHeight="1">
      <c r="A3797" s="41"/>
      <c r="B3797" s="42"/>
      <c r="C3797" s="216" t="s">
        <v>4140</v>
      </c>
      <c r="D3797" s="216" t="s">
        <v>227</v>
      </c>
      <c r="E3797" s="217" t="s">
        <v>4141</v>
      </c>
      <c r="F3797" s="218" t="s">
        <v>4142</v>
      </c>
      <c r="G3797" s="219" t="s">
        <v>471</v>
      </c>
      <c r="H3797" s="220">
        <v>58.700000000000003</v>
      </c>
      <c r="I3797" s="221"/>
      <c r="J3797" s="222">
        <f>ROUND(I3797*H3797,2)</f>
        <v>0</v>
      </c>
      <c r="K3797" s="218" t="s">
        <v>19</v>
      </c>
      <c r="L3797" s="47"/>
      <c r="M3797" s="223" t="s">
        <v>19</v>
      </c>
      <c r="N3797" s="224" t="s">
        <v>46</v>
      </c>
      <c r="O3797" s="87"/>
      <c r="P3797" s="225">
        <f>O3797*H3797</f>
        <v>0</v>
      </c>
      <c r="Q3797" s="225">
        <v>0</v>
      </c>
      <c r="R3797" s="225">
        <f>Q3797*H3797</f>
        <v>0</v>
      </c>
      <c r="S3797" s="225">
        <v>0</v>
      </c>
      <c r="T3797" s="226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27" t="s">
        <v>544</v>
      </c>
      <c r="AT3797" s="227" t="s">
        <v>227</v>
      </c>
      <c r="AU3797" s="227" t="s">
        <v>93</v>
      </c>
      <c r="AY3797" s="20" t="s">
        <v>224</v>
      </c>
      <c r="BE3797" s="228">
        <f>IF(N3797="základní",J3797,0)</f>
        <v>0</v>
      </c>
      <c r="BF3797" s="228">
        <f>IF(N3797="snížená",J3797,0)</f>
        <v>0</v>
      </c>
      <c r="BG3797" s="228">
        <f>IF(N3797="zákl. přenesená",J3797,0)</f>
        <v>0</v>
      </c>
      <c r="BH3797" s="228">
        <f>IF(N3797="sníž. přenesená",J3797,0)</f>
        <v>0</v>
      </c>
      <c r="BI3797" s="228">
        <f>IF(N3797="nulová",J3797,0)</f>
        <v>0</v>
      </c>
      <c r="BJ3797" s="20" t="s">
        <v>93</v>
      </c>
      <c r="BK3797" s="228">
        <f>ROUND(I3797*H3797,2)</f>
        <v>0</v>
      </c>
      <c r="BL3797" s="20" t="s">
        <v>544</v>
      </c>
      <c r="BM3797" s="227" t="s">
        <v>4143</v>
      </c>
    </row>
    <row r="3798" s="2" customFormat="1" ht="44.25" customHeight="1">
      <c r="A3798" s="41"/>
      <c r="B3798" s="42"/>
      <c r="C3798" s="216" t="s">
        <v>4144</v>
      </c>
      <c r="D3798" s="216" t="s">
        <v>227</v>
      </c>
      <c r="E3798" s="217" t="s">
        <v>4145</v>
      </c>
      <c r="F3798" s="218" t="s">
        <v>4146</v>
      </c>
      <c r="G3798" s="219" t="s">
        <v>595</v>
      </c>
      <c r="H3798" s="220">
        <v>1</v>
      </c>
      <c r="I3798" s="221"/>
      <c r="J3798" s="222">
        <f>ROUND(I3798*H3798,2)</f>
        <v>0</v>
      </c>
      <c r="K3798" s="218" t="s">
        <v>19</v>
      </c>
      <c r="L3798" s="47"/>
      <c r="M3798" s="223" t="s">
        <v>19</v>
      </c>
      <c r="N3798" s="224" t="s">
        <v>46</v>
      </c>
      <c r="O3798" s="87"/>
      <c r="P3798" s="225">
        <f>O3798*H3798</f>
        <v>0</v>
      </c>
      <c r="Q3798" s="225">
        <v>0</v>
      </c>
      <c r="R3798" s="225">
        <f>Q3798*H3798</f>
        <v>0</v>
      </c>
      <c r="S3798" s="225">
        <v>0</v>
      </c>
      <c r="T3798" s="226">
        <f>S3798*H3798</f>
        <v>0</v>
      </c>
      <c r="U3798" s="41"/>
      <c r="V3798" s="41"/>
      <c r="W3798" s="41"/>
      <c r="X3798" s="41"/>
      <c r="Y3798" s="41"/>
      <c r="Z3798" s="41"/>
      <c r="AA3798" s="41"/>
      <c r="AB3798" s="41"/>
      <c r="AC3798" s="41"/>
      <c r="AD3798" s="41"/>
      <c r="AE3798" s="41"/>
      <c r="AR3798" s="227" t="s">
        <v>544</v>
      </c>
      <c r="AT3798" s="227" t="s">
        <v>227</v>
      </c>
      <c r="AU3798" s="227" t="s">
        <v>93</v>
      </c>
      <c r="AY3798" s="20" t="s">
        <v>224</v>
      </c>
      <c r="BE3798" s="228">
        <f>IF(N3798="základní",J3798,0)</f>
        <v>0</v>
      </c>
      <c r="BF3798" s="228">
        <f>IF(N3798="snížená",J3798,0)</f>
        <v>0</v>
      </c>
      <c r="BG3798" s="228">
        <f>IF(N3798="zákl. přenesená",J3798,0)</f>
        <v>0</v>
      </c>
      <c r="BH3798" s="228">
        <f>IF(N3798="sníž. přenesená",J3798,0)</f>
        <v>0</v>
      </c>
      <c r="BI3798" s="228">
        <f>IF(N3798="nulová",J3798,0)</f>
        <v>0</v>
      </c>
      <c r="BJ3798" s="20" t="s">
        <v>93</v>
      </c>
      <c r="BK3798" s="228">
        <f>ROUND(I3798*H3798,2)</f>
        <v>0</v>
      </c>
      <c r="BL3798" s="20" t="s">
        <v>544</v>
      </c>
      <c r="BM3798" s="227" t="s">
        <v>4147</v>
      </c>
    </row>
    <row r="3799" s="2" customFormat="1" ht="44.25" customHeight="1">
      <c r="A3799" s="41"/>
      <c r="B3799" s="42"/>
      <c r="C3799" s="216" t="s">
        <v>4148</v>
      </c>
      <c r="D3799" s="216" t="s">
        <v>227</v>
      </c>
      <c r="E3799" s="217" t="s">
        <v>4149</v>
      </c>
      <c r="F3799" s="218" t="s">
        <v>4150</v>
      </c>
      <c r="G3799" s="219" t="s">
        <v>471</v>
      </c>
      <c r="H3799" s="220">
        <v>91</v>
      </c>
      <c r="I3799" s="221"/>
      <c r="J3799" s="222">
        <f>ROUND(I3799*H3799,2)</f>
        <v>0</v>
      </c>
      <c r="K3799" s="218" t="s">
        <v>19</v>
      </c>
      <c r="L3799" s="47"/>
      <c r="M3799" s="223" t="s">
        <v>19</v>
      </c>
      <c r="N3799" s="224" t="s">
        <v>46</v>
      </c>
      <c r="O3799" s="87"/>
      <c r="P3799" s="225">
        <f>O3799*H3799</f>
        <v>0</v>
      </c>
      <c r="Q3799" s="225">
        <v>0</v>
      </c>
      <c r="R3799" s="225">
        <f>Q3799*H3799</f>
        <v>0</v>
      </c>
      <c r="S3799" s="225">
        <v>0</v>
      </c>
      <c r="T3799" s="226">
        <f>S3799*H3799</f>
        <v>0</v>
      </c>
      <c r="U3799" s="41"/>
      <c r="V3799" s="41"/>
      <c r="W3799" s="41"/>
      <c r="X3799" s="41"/>
      <c r="Y3799" s="41"/>
      <c r="Z3799" s="41"/>
      <c r="AA3799" s="41"/>
      <c r="AB3799" s="41"/>
      <c r="AC3799" s="41"/>
      <c r="AD3799" s="41"/>
      <c r="AE3799" s="41"/>
      <c r="AR3799" s="227" t="s">
        <v>544</v>
      </c>
      <c r="AT3799" s="227" t="s">
        <v>227</v>
      </c>
      <c r="AU3799" s="227" t="s">
        <v>93</v>
      </c>
      <c r="AY3799" s="20" t="s">
        <v>224</v>
      </c>
      <c r="BE3799" s="228">
        <f>IF(N3799="základní",J3799,0)</f>
        <v>0</v>
      </c>
      <c r="BF3799" s="228">
        <f>IF(N3799="snížená",J3799,0)</f>
        <v>0</v>
      </c>
      <c r="BG3799" s="228">
        <f>IF(N3799="zákl. přenesená",J3799,0)</f>
        <v>0</v>
      </c>
      <c r="BH3799" s="228">
        <f>IF(N3799="sníž. přenesená",J3799,0)</f>
        <v>0</v>
      </c>
      <c r="BI3799" s="228">
        <f>IF(N3799="nulová",J3799,0)</f>
        <v>0</v>
      </c>
      <c r="BJ3799" s="20" t="s">
        <v>93</v>
      </c>
      <c r="BK3799" s="228">
        <f>ROUND(I3799*H3799,2)</f>
        <v>0</v>
      </c>
      <c r="BL3799" s="20" t="s">
        <v>544</v>
      </c>
      <c r="BM3799" s="227" t="s">
        <v>4151</v>
      </c>
    </row>
    <row r="3800" s="2" customFormat="1" ht="24.15" customHeight="1">
      <c r="A3800" s="41"/>
      <c r="B3800" s="42"/>
      <c r="C3800" s="216" t="s">
        <v>4152</v>
      </c>
      <c r="D3800" s="216" t="s">
        <v>227</v>
      </c>
      <c r="E3800" s="217" t="s">
        <v>4153</v>
      </c>
      <c r="F3800" s="218" t="s">
        <v>4154</v>
      </c>
      <c r="G3800" s="219" t="s">
        <v>266</v>
      </c>
      <c r="H3800" s="220">
        <v>50</v>
      </c>
      <c r="I3800" s="221"/>
      <c r="J3800" s="222">
        <f>ROUND(I3800*H3800,2)</f>
        <v>0</v>
      </c>
      <c r="K3800" s="218" t="s">
        <v>19</v>
      </c>
      <c r="L3800" s="47"/>
      <c r="M3800" s="223" t="s">
        <v>19</v>
      </c>
      <c r="N3800" s="224" t="s">
        <v>46</v>
      </c>
      <c r="O3800" s="87"/>
      <c r="P3800" s="225">
        <f>O3800*H3800</f>
        <v>0</v>
      </c>
      <c r="Q3800" s="225">
        <v>0</v>
      </c>
      <c r="R3800" s="225">
        <f>Q3800*H3800</f>
        <v>0</v>
      </c>
      <c r="S3800" s="225">
        <v>0</v>
      </c>
      <c r="T3800" s="226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7" t="s">
        <v>544</v>
      </c>
      <c r="AT3800" s="227" t="s">
        <v>227</v>
      </c>
      <c r="AU3800" s="227" t="s">
        <v>93</v>
      </c>
      <c r="AY3800" s="20" t="s">
        <v>224</v>
      </c>
      <c r="BE3800" s="228">
        <f>IF(N3800="základní",J3800,0)</f>
        <v>0</v>
      </c>
      <c r="BF3800" s="228">
        <f>IF(N3800="snížená",J3800,0)</f>
        <v>0</v>
      </c>
      <c r="BG3800" s="228">
        <f>IF(N3800="zákl. přenesená",J3800,0)</f>
        <v>0</v>
      </c>
      <c r="BH3800" s="228">
        <f>IF(N3800="sníž. přenesená",J3800,0)</f>
        <v>0</v>
      </c>
      <c r="BI3800" s="228">
        <f>IF(N3800="nulová",J3800,0)</f>
        <v>0</v>
      </c>
      <c r="BJ3800" s="20" t="s">
        <v>93</v>
      </c>
      <c r="BK3800" s="228">
        <f>ROUND(I3800*H3800,2)</f>
        <v>0</v>
      </c>
      <c r="BL3800" s="20" t="s">
        <v>544</v>
      </c>
      <c r="BM3800" s="227" t="s">
        <v>4155</v>
      </c>
    </row>
    <row r="3801" s="2" customFormat="1" ht="44.25" customHeight="1">
      <c r="A3801" s="41"/>
      <c r="B3801" s="42"/>
      <c r="C3801" s="216" t="s">
        <v>4156</v>
      </c>
      <c r="D3801" s="216" t="s">
        <v>227</v>
      </c>
      <c r="E3801" s="217" t="s">
        <v>4157</v>
      </c>
      <c r="F3801" s="218" t="s">
        <v>4158</v>
      </c>
      <c r="G3801" s="219" t="s">
        <v>266</v>
      </c>
      <c r="H3801" s="220">
        <v>182</v>
      </c>
      <c r="I3801" s="221"/>
      <c r="J3801" s="222">
        <f>ROUND(I3801*H3801,2)</f>
        <v>0</v>
      </c>
      <c r="K3801" s="218" t="s">
        <v>312</v>
      </c>
      <c r="L3801" s="47"/>
      <c r="M3801" s="223" t="s">
        <v>19</v>
      </c>
      <c r="N3801" s="224" t="s">
        <v>46</v>
      </c>
      <c r="O3801" s="87"/>
      <c r="P3801" s="225">
        <f>O3801*H3801</f>
        <v>0</v>
      </c>
      <c r="Q3801" s="225">
        <v>4.0000000000000003E-05</v>
      </c>
      <c r="R3801" s="225">
        <f>Q3801*H3801</f>
        <v>0.0072800000000000009</v>
      </c>
      <c r="S3801" s="225">
        <v>0</v>
      </c>
      <c r="T3801" s="226">
        <f>S3801*H3801</f>
        <v>0</v>
      </c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R3801" s="227" t="s">
        <v>544</v>
      </c>
      <c r="AT3801" s="227" t="s">
        <v>227</v>
      </c>
      <c r="AU3801" s="227" t="s">
        <v>93</v>
      </c>
      <c r="AY3801" s="20" t="s">
        <v>224</v>
      </c>
      <c r="BE3801" s="228">
        <f>IF(N3801="základní",J3801,0)</f>
        <v>0</v>
      </c>
      <c r="BF3801" s="228">
        <f>IF(N3801="snížená",J3801,0)</f>
        <v>0</v>
      </c>
      <c r="BG3801" s="228">
        <f>IF(N3801="zákl. přenesená",J3801,0)</f>
        <v>0</v>
      </c>
      <c r="BH3801" s="228">
        <f>IF(N3801="sníž. přenesená",J3801,0)</f>
        <v>0</v>
      </c>
      <c r="BI3801" s="228">
        <f>IF(N3801="nulová",J3801,0)</f>
        <v>0</v>
      </c>
      <c r="BJ3801" s="20" t="s">
        <v>93</v>
      </c>
      <c r="BK3801" s="228">
        <f>ROUND(I3801*H3801,2)</f>
        <v>0</v>
      </c>
      <c r="BL3801" s="20" t="s">
        <v>544</v>
      </c>
      <c r="BM3801" s="227" t="s">
        <v>4159</v>
      </c>
    </row>
    <row r="3802" s="2" customFormat="1">
      <c r="A3802" s="41"/>
      <c r="B3802" s="42"/>
      <c r="C3802" s="43"/>
      <c r="D3802" s="267" t="s">
        <v>314</v>
      </c>
      <c r="E3802" s="43"/>
      <c r="F3802" s="268" t="s">
        <v>4160</v>
      </c>
      <c r="G3802" s="43"/>
      <c r="H3802" s="43"/>
      <c r="I3802" s="269"/>
      <c r="J3802" s="43"/>
      <c r="K3802" s="43"/>
      <c r="L3802" s="47"/>
      <c r="M3802" s="270"/>
      <c r="N3802" s="271"/>
      <c r="O3802" s="87"/>
      <c r="P3802" s="87"/>
      <c r="Q3802" s="87"/>
      <c r="R3802" s="87"/>
      <c r="S3802" s="87"/>
      <c r="T3802" s="88"/>
      <c r="U3802" s="41"/>
      <c r="V3802" s="41"/>
      <c r="W3802" s="41"/>
      <c r="X3802" s="41"/>
      <c r="Y3802" s="41"/>
      <c r="Z3802" s="41"/>
      <c r="AA3802" s="41"/>
      <c r="AB3802" s="41"/>
      <c r="AC3802" s="41"/>
      <c r="AD3802" s="41"/>
      <c r="AE3802" s="41"/>
      <c r="AT3802" s="20" t="s">
        <v>314</v>
      </c>
      <c r="AU3802" s="20" t="s">
        <v>93</v>
      </c>
    </row>
    <row r="3803" s="14" customFormat="1">
      <c r="A3803" s="14"/>
      <c r="B3803" s="246"/>
      <c r="C3803" s="247"/>
      <c r="D3803" s="231" t="s">
        <v>268</v>
      </c>
      <c r="E3803" s="248" t="s">
        <v>19</v>
      </c>
      <c r="F3803" s="249" t="s">
        <v>4161</v>
      </c>
      <c r="G3803" s="247"/>
      <c r="H3803" s="248" t="s">
        <v>19</v>
      </c>
      <c r="I3803" s="250"/>
      <c r="J3803" s="247"/>
      <c r="K3803" s="247"/>
      <c r="L3803" s="251"/>
      <c r="M3803" s="252"/>
      <c r="N3803" s="253"/>
      <c r="O3803" s="253"/>
      <c r="P3803" s="253"/>
      <c r="Q3803" s="253"/>
      <c r="R3803" s="253"/>
      <c r="S3803" s="253"/>
      <c r="T3803" s="25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5" t="s">
        <v>268</v>
      </c>
      <c r="AU3803" s="255" t="s">
        <v>93</v>
      </c>
      <c r="AV3803" s="14" t="s">
        <v>82</v>
      </c>
      <c r="AW3803" s="14" t="s">
        <v>34</v>
      </c>
      <c r="AX3803" s="14" t="s">
        <v>74</v>
      </c>
      <c r="AY3803" s="255" t="s">
        <v>224</v>
      </c>
    </row>
    <row r="3804" s="13" customFormat="1">
      <c r="A3804" s="13"/>
      <c r="B3804" s="229"/>
      <c r="C3804" s="230"/>
      <c r="D3804" s="231" t="s">
        <v>268</v>
      </c>
      <c r="E3804" s="232" t="s">
        <v>19</v>
      </c>
      <c r="F3804" s="233" t="s">
        <v>1976</v>
      </c>
      <c r="G3804" s="230"/>
      <c r="H3804" s="234">
        <v>182</v>
      </c>
      <c r="I3804" s="235"/>
      <c r="J3804" s="230"/>
      <c r="K3804" s="230"/>
      <c r="L3804" s="236"/>
      <c r="M3804" s="237"/>
      <c r="N3804" s="238"/>
      <c r="O3804" s="238"/>
      <c r="P3804" s="238"/>
      <c r="Q3804" s="238"/>
      <c r="R3804" s="238"/>
      <c r="S3804" s="238"/>
      <c r="T3804" s="239"/>
      <c r="U3804" s="13"/>
      <c r="V3804" s="13"/>
      <c r="W3804" s="13"/>
      <c r="X3804" s="13"/>
      <c r="Y3804" s="13"/>
      <c r="Z3804" s="13"/>
      <c r="AA3804" s="13"/>
      <c r="AB3804" s="13"/>
      <c r="AC3804" s="13"/>
      <c r="AD3804" s="13"/>
      <c r="AE3804" s="13"/>
      <c r="AT3804" s="240" t="s">
        <v>268</v>
      </c>
      <c r="AU3804" s="240" t="s">
        <v>93</v>
      </c>
      <c r="AV3804" s="13" t="s">
        <v>93</v>
      </c>
      <c r="AW3804" s="13" t="s">
        <v>34</v>
      </c>
      <c r="AX3804" s="13" t="s">
        <v>82</v>
      </c>
      <c r="AY3804" s="240" t="s">
        <v>224</v>
      </c>
    </row>
    <row r="3805" s="2" customFormat="1" ht="37.8" customHeight="1">
      <c r="A3805" s="41"/>
      <c r="B3805" s="42"/>
      <c r="C3805" s="286" t="s">
        <v>4162</v>
      </c>
      <c r="D3805" s="286" t="s">
        <v>572</v>
      </c>
      <c r="E3805" s="287" t="s">
        <v>4163</v>
      </c>
      <c r="F3805" s="288" t="s">
        <v>4164</v>
      </c>
      <c r="G3805" s="289" t="s">
        <v>266</v>
      </c>
      <c r="H3805" s="290">
        <v>216.21600000000001</v>
      </c>
      <c r="I3805" s="291"/>
      <c r="J3805" s="292">
        <f>ROUND(I3805*H3805,2)</f>
        <v>0</v>
      </c>
      <c r="K3805" s="288" t="s">
        <v>19</v>
      </c>
      <c r="L3805" s="293"/>
      <c r="M3805" s="294" t="s">
        <v>19</v>
      </c>
      <c r="N3805" s="295" t="s">
        <v>46</v>
      </c>
      <c r="O3805" s="87"/>
      <c r="P3805" s="225">
        <f>O3805*H3805</f>
        <v>0</v>
      </c>
      <c r="Q3805" s="225">
        <v>0.014999999999999999</v>
      </c>
      <c r="R3805" s="225">
        <f>Q3805*H3805</f>
        <v>3.2432400000000001</v>
      </c>
      <c r="S3805" s="225">
        <v>0</v>
      </c>
      <c r="T3805" s="226">
        <f>S3805*H3805</f>
        <v>0</v>
      </c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R3805" s="227" t="s">
        <v>643</v>
      </c>
      <c r="AT3805" s="227" t="s">
        <v>572</v>
      </c>
      <c r="AU3805" s="227" t="s">
        <v>93</v>
      </c>
      <c r="AY3805" s="20" t="s">
        <v>224</v>
      </c>
      <c r="BE3805" s="228">
        <f>IF(N3805="základní",J3805,0)</f>
        <v>0</v>
      </c>
      <c r="BF3805" s="228">
        <f>IF(N3805="snížená",J3805,0)</f>
        <v>0</v>
      </c>
      <c r="BG3805" s="228">
        <f>IF(N3805="zákl. přenesená",J3805,0)</f>
        <v>0</v>
      </c>
      <c r="BH3805" s="228">
        <f>IF(N3805="sníž. přenesená",J3805,0)</f>
        <v>0</v>
      </c>
      <c r="BI3805" s="228">
        <f>IF(N3805="nulová",J3805,0)</f>
        <v>0</v>
      </c>
      <c r="BJ3805" s="20" t="s">
        <v>93</v>
      </c>
      <c r="BK3805" s="228">
        <f>ROUND(I3805*H3805,2)</f>
        <v>0</v>
      </c>
      <c r="BL3805" s="20" t="s">
        <v>544</v>
      </c>
      <c r="BM3805" s="227" t="s">
        <v>4165</v>
      </c>
    </row>
    <row r="3806" s="14" customFormat="1">
      <c r="A3806" s="14"/>
      <c r="B3806" s="246"/>
      <c r="C3806" s="247"/>
      <c r="D3806" s="231" t="s">
        <v>268</v>
      </c>
      <c r="E3806" s="248" t="s">
        <v>19</v>
      </c>
      <c r="F3806" s="249" t="s">
        <v>4161</v>
      </c>
      <c r="G3806" s="247"/>
      <c r="H3806" s="248" t="s">
        <v>19</v>
      </c>
      <c r="I3806" s="250"/>
      <c r="J3806" s="247"/>
      <c r="K3806" s="247"/>
      <c r="L3806" s="251"/>
      <c r="M3806" s="252"/>
      <c r="N3806" s="253"/>
      <c r="O3806" s="253"/>
      <c r="P3806" s="253"/>
      <c r="Q3806" s="253"/>
      <c r="R3806" s="253"/>
      <c r="S3806" s="253"/>
      <c r="T3806" s="25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5" t="s">
        <v>268</v>
      </c>
      <c r="AU3806" s="255" t="s">
        <v>93</v>
      </c>
      <c r="AV3806" s="14" t="s">
        <v>82</v>
      </c>
      <c r="AW3806" s="14" t="s">
        <v>34</v>
      </c>
      <c r="AX3806" s="14" t="s">
        <v>74</v>
      </c>
      <c r="AY3806" s="255" t="s">
        <v>224</v>
      </c>
    </row>
    <row r="3807" s="13" customFormat="1">
      <c r="A3807" s="13"/>
      <c r="B3807" s="229"/>
      <c r="C3807" s="230"/>
      <c r="D3807" s="231" t="s">
        <v>268</v>
      </c>
      <c r="E3807" s="232" t="s">
        <v>19</v>
      </c>
      <c r="F3807" s="233" t="s">
        <v>4166</v>
      </c>
      <c r="G3807" s="230"/>
      <c r="H3807" s="234">
        <v>200.19999999999999</v>
      </c>
      <c r="I3807" s="235"/>
      <c r="J3807" s="230"/>
      <c r="K3807" s="230"/>
      <c r="L3807" s="236"/>
      <c r="M3807" s="237"/>
      <c r="N3807" s="238"/>
      <c r="O3807" s="238"/>
      <c r="P3807" s="238"/>
      <c r="Q3807" s="238"/>
      <c r="R3807" s="238"/>
      <c r="S3807" s="238"/>
      <c r="T3807" s="239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0" t="s">
        <v>268</v>
      </c>
      <c r="AU3807" s="240" t="s">
        <v>93</v>
      </c>
      <c r="AV3807" s="13" t="s">
        <v>93</v>
      </c>
      <c r="AW3807" s="13" t="s">
        <v>34</v>
      </c>
      <c r="AX3807" s="13" t="s">
        <v>82</v>
      </c>
      <c r="AY3807" s="240" t="s">
        <v>224</v>
      </c>
    </row>
    <row r="3808" s="13" customFormat="1">
      <c r="A3808" s="13"/>
      <c r="B3808" s="229"/>
      <c r="C3808" s="230"/>
      <c r="D3808" s="231" t="s">
        <v>268</v>
      </c>
      <c r="E3808" s="230"/>
      <c r="F3808" s="233" t="s">
        <v>4167</v>
      </c>
      <c r="G3808" s="230"/>
      <c r="H3808" s="234">
        <v>216.21600000000001</v>
      </c>
      <c r="I3808" s="235"/>
      <c r="J3808" s="230"/>
      <c r="K3808" s="230"/>
      <c r="L3808" s="236"/>
      <c r="M3808" s="237"/>
      <c r="N3808" s="238"/>
      <c r="O3808" s="238"/>
      <c r="P3808" s="238"/>
      <c r="Q3808" s="238"/>
      <c r="R3808" s="238"/>
      <c r="S3808" s="238"/>
      <c r="T3808" s="239"/>
      <c r="U3808" s="13"/>
      <c r="V3808" s="13"/>
      <c r="W3808" s="13"/>
      <c r="X3808" s="13"/>
      <c r="Y3808" s="13"/>
      <c r="Z3808" s="13"/>
      <c r="AA3808" s="13"/>
      <c r="AB3808" s="13"/>
      <c r="AC3808" s="13"/>
      <c r="AD3808" s="13"/>
      <c r="AE3808" s="13"/>
      <c r="AT3808" s="240" t="s">
        <v>268</v>
      </c>
      <c r="AU3808" s="240" t="s">
        <v>93</v>
      </c>
      <c r="AV3808" s="13" t="s">
        <v>93</v>
      </c>
      <c r="AW3808" s="13" t="s">
        <v>4</v>
      </c>
      <c r="AX3808" s="13" t="s">
        <v>82</v>
      </c>
      <c r="AY3808" s="240" t="s">
        <v>224</v>
      </c>
    </row>
    <row r="3809" s="12" customFormat="1" ht="22.8" customHeight="1">
      <c r="A3809" s="12"/>
      <c r="B3809" s="200"/>
      <c r="C3809" s="201"/>
      <c r="D3809" s="202" t="s">
        <v>73</v>
      </c>
      <c r="E3809" s="214" t="s">
        <v>4168</v>
      </c>
      <c r="F3809" s="214" t="s">
        <v>4169</v>
      </c>
      <c r="G3809" s="201"/>
      <c r="H3809" s="201"/>
      <c r="I3809" s="204"/>
      <c r="J3809" s="215">
        <f>BK3809</f>
        <v>0</v>
      </c>
      <c r="K3809" s="201"/>
      <c r="L3809" s="206"/>
      <c r="M3809" s="207"/>
      <c r="N3809" s="208"/>
      <c r="O3809" s="208"/>
      <c r="P3809" s="209">
        <f>SUM(P3810:P3849)</f>
        <v>0</v>
      </c>
      <c r="Q3809" s="208"/>
      <c r="R3809" s="209">
        <f>SUM(R3810:R3849)</f>
        <v>0</v>
      </c>
      <c r="S3809" s="208"/>
      <c r="T3809" s="210">
        <f>SUM(T3810:T3849)</f>
        <v>0</v>
      </c>
      <c r="U3809" s="12"/>
      <c r="V3809" s="12"/>
      <c r="W3809" s="12"/>
      <c r="X3809" s="12"/>
      <c r="Y3809" s="12"/>
      <c r="Z3809" s="12"/>
      <c r="AA3809" s="12"/>
      <c r="AB3809" s="12"/>
      <c r="AC3809" s="12"/>
      <c r="AD3809" s="12"/>
      <c r="AE3809" s="12"/>
      <c r="AR3809" s="211" t="s">
        <v>93</v>
      </c>
      <c r="AT3809" s="212" t="s">
        <v>73</v>
      </c>
      <c r="AU3809" s="212" t="s">
        <v>82</v>
      </c>
      <c r="AY3809" s="211" t="s">
        <v>224</v>
      </c>
      <c r="BK3809" s="213">
        <f>SUM(BK3810:BK3849)</f>
        <v>0</v>
      </c>
    </row>
    <row r="3810" s="2" customFormat="1" ht="24.15" customHeight="1">
      <c r="A3810" s="41"/>
      <c r="B3810" s="42"/>
      <c r="C3810" s="216" t="s">
        <v>4170</v>
      </c>
      <c r="D3810" s="216" t="s">
        <v>227</v>
      </c>
      <c r="E3810" s="217" t="s">
        <v>4171</v>
      </c>
      <c r="F3810" s="218" t="s">
        <v>3893</v>
      </c>
      <c r="G3810" s="219" t="s">
        <v>266</v>
      </c>
      <c r="H3810" s="220">
        <v>352.82900000000001</v>
      </c>
      <c r="I3810" s="221"/>
      <c r="J3810" s="222">
        <f>ROUND(I3810*H3810,2)</f>
        <v>0</v>
      </c>
      <c r="K3810" s="218" t="s">
        <v>19</v>
      </c>
      <c r="L3810" s="47"/>
      <c r="M3810" s="223" t="s">
        <v>19</v>
      </c>
      <c r="N3810" s="224" t="s">
        <v>46</v>
      </c>
      <c r="O3810" s="87"/>
      <c r="P3810" s="225">
        <f>O3810*H3810</f>
        <v>0</v>
      </c>
      <c r="Q3810" s="225">
        <v>0</v>
      </c>
      <c r="R3810" s="225">
        <f>Q3810*H3810</f>
        <v>0</v>
      </c>
      <c r="S3810" s="225">
        <v>0</v>
      </c>
      <c r="T3810" s="226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7" t="s">
        <v>544</v>
      </c>
      <c r="AT3810" s="227" t="s">
        <v>227</v>
      </c>
      <c r="AU3810" s="227" t="s">
        <v>93</v>
      </c>
      <c r="AY3810" s="20" t="s">
        <v>224</v>
      </c>
      <c r="BE3810" s="228">
        <f>IF(N3810="základní",J3810,0)</f>
        <v>0</v>
      </c>
      <c r="BF3810" s="228">
        <f>IF(N3810="snížená",J3810,0)</f>
        <v>0</v>
      </c>
      <c r="BG3810" s="228">
        <f>IF(N3810="zákl. přenesená",J3810,0)</f>
        <v>0</v>
      </c>
      <c r="BH3810" s="228">
        <f>IF(N3810="sníž. přenesená",J3810,0)</f>
        <v>0</v>
      </c>
      <c r="BI3810" s="228">
        <f>IF(N3810="nulová",J3810,0)</f>
        <v>0</v>
      </c>
      <c r="BJ3810" s="20" t="s">
        <v>93</v>
      </c>
      <c r="BK3810" s="228">
        <f>ROUND(I3810*H3810,2)</f>
        <v>0</v>
      </c>
      <c r="BL3810" s="20" t="s">
        <v>544</v>
      </c>
      <c r="BM3810" s="227" t="s">
        <v>4172</v>
      </c>
    </row>
    <row r="3811" s="13" customFormat="1">
      <c r="A3811" s="13"/>
      <c r="B3811" s="229"/>
      <c r="C3811" s="230"/>
      <c r="D3811" s="231" t="s">
        <v>268</v>
      </c>
      <c r="E3811" s="232" t="s">
        <v>19</v>
      </c>
      <c r="F3811" s="233" t="s">
        <v>4173</v>
      </c>
      <c r="G3811" s="230"/>
      <c r="H3811" s="234">
        <v>29.213000000000001</v>
      </c>
      <c r="I3811" s="235"/>
      <c r="J3811" s="230"/>
      <c r="K3811" s="230"/>
      <c r="L3811" s="236"/>
      <c r="M3811" s="237"/>
      <c r="N3811" s="238"/>
      <c r="O3811" s="238"/>
      <c r="P3811" s="238"/>
      <c r="Q3811" s="238"/>
      <c r="R3811" s="238"/>
      <c r="S3811" s="238"/>
      <c r="T3811" s="239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0" t="s">
        <v>268</v>
      </c>
      <c r="AU3811" s="240" t="s">
        <v>93</v>
      </c>
      <c r="AV3811" s="13" t="s">
        <v>93</v>
      </c>
      <c r="AW3811" s="13" t="s">
        <v>34</v>
      </c>
      <c r="AX3811" s="13" t="s">
        <v>74</v>
      </c>
      <c r="AY3811" s="240" t="s">
        <v>224</v>
      </c>
    </row>
    <row r="3812" s="13" customFormat="1">
      <c r="A3812" s="13"/>
      <c r="B3812" s="229"/>
      <c r="C3812" s="230"/>
      <c r="D3812" s="231" t="s">
        <v>268</v>
      </c>
      <c r="E3812" s="232" t="s">
        <v>19</v>
      </c>
      <c r="F3812" s="233" t="s">
        <v>4174</v>
      </c>
      <c r="G3812" s="230"/>
      <c r="H3812" s="234">
        <v>64.986000000000004</v>
      </c>
      <c r="I3812" s="235"/>
      <c r="J3812" s="230"/>
      <c r="K3812" s="230"/>
      <c r="L3812" s="236"/>
      <c r="M3812" s="237"/>
      <c r="N3812" s="238"/>
      <c r="O3812" s="238"/>
      <c r="P3812" s="238"/>
      <c r="Q3812" s="238"/>
      <c r="R3812" s="238"/>
      <c r="S3812" s="238"/>
      <c r="T3812" s="239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0" t="s">
        <v>268</v>
      </c>
      <c r="AU3812" s="240" t="s">
        <v>93</v>
      </c>
      <c r="AV3812" s="13" t="s">
        <v>93</v>
      </c>
      <c r="AW3812" s="13" t="s">
        <v>34</v>
      </c>
      <c r="AX3812" s="13" t="s">
        <v>74</v>
      </c>
      <c r="AY3812" s="240" t="s">
        <v>224</v>
      </c>
    </row>
    <row r="3813" s="13" customFormat="1">
      <c r="A3813" s="13"/>
      <c r="B3813" s="229"/>
      <c r="C3813" s="230"/>
      <c r="D3813" s="231" t="s">
        <v>268</v>
      </c>
      <c r="E3813" s="232" t="s">
        <v>19</v>
      </c>
      <c r="F3813" s="233" t="s">
        <v>4175</v>
      </c>
      <c r="G3813" s="230"/>
      <c r="H3813" s="234">
        <v>110.02500000000001</v>
      </c>
      <c r="I3813" s="235"/>
      <c r="J3813" s="230"/>
      <c r="K3813" s="230"/>
      <c r="L3813" s="236"/>
      <c r="M3813" s="237"/>
      <c r="N3813" s="238"/>
      <c r="O3813" s="238"/>
      <c r="P3813" s="238"/>
      <c r="Q3813" s="238"/>
      <c r="R3813" s="238"/>
      <c r="S3813" s="238"/>
      <c r="T3813" s="239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0" t="s">
        <v>268</v>
      </c>
      <c r="AU3813" s="240" t="s">
        <v>93</v>
      </c>
      <c r="AV3813" s="13" t="s">
        <v>93</v>
      </c>
      <c r="AW3813" s="13" t="s">
        <v>34</v>
      </c>
      <c r="AX3813" s="13" t="s">
        <v>74</v>
      </c>
      <c r="AY3813" s="240" t="s">
        <v>224</v>
      </c>
    </row>
    <row r="3814" s="13" customFormat="1">
      <c r="A3814" s="13"/>
      <c r="B3814" s="229"/>
      <c r="C3814" s="230"/>
      <c r="D3814" s="231" t="s">
        <v>268</v>
      </c>
      <c r="E3814" s="232" t="s">
        <v>19</v>
      </c>
      <c r="F3814" s="233" t="s">
        <v>4176</v>
      </c>
      <c r="G3814" s="230"/>
      <c r="H3814" s="234">
        <v>111.16500000000001</v>
      </c>
      <c r="I3814" s="235"/>
      <c r="J3814" s="230"/>
      <c r="K3814" s="230"/>
      <c r="L3814" s="236"/>
      <c r="M3814" s="237"/>
      <c r="N3814" s="238"/>
      <c r="O3814" s="238"/>
      <c r="P3814" s="238"/>
      <c r="Q3814" s="238"/>
      <c r="R3814" s="238"/>
      <c r="S3814" s="238"/>
      <c r="T3814" s="239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0" t="s">
        <v>268</v>
      </c>
      <c r="AU3814" s="240" t="s">
        <v>93</v>
      </c>
      <c r="AV3814" s="13" t="s">
        <v>93</v>
      </c>
      <c r="AW3814" s="13" t="s">
        <v>34</v>
      </c>
      <c r="AX3814" s="13" t="s">
        <v>74</v>
      </c>
      <c r="AY3814" s="240" t="s">
        <v>224</v>
      </c>
    </row>
    <row r="3815" s="13" customFormat="1">
      <c r="A3815" s="13"/>
      <c r="B3815" s="229"/>
      <c r="C3815" s="230"/>
      <c r="D3815" s="231" t="s">
        <v>268</v>
      </c>
      <c r="E3815" s="232" t="s">
        <v>19</v>
      </c>
      <c r="F3815" s="233" t="s">
        <v>4177</v>
      </c>
      <c r="G3815" s="230"/>
      <c r="H3815" s="234">
        <v>37.439999999999998</v>
      </c>
      <c r="I3815" s="235"/>
      <c r="J3815" s="230"/>
      <c r="K3815" s="230"/>
      <c r="L3815" s="236"/>
      <c r="M3815" s="237"/>
      <c r="N3815" s="238"/>
      <c r="O3815" s="238"/>
      <c r="P3815" s="238"/>
      <c r="Q3815" s="238"/>
      <c r="R3815" s="238"/>
      <c r="S3815" s="238"/>
      <c r="T3815" s="239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0" t="s">
        <v>268</v>
      </c>
      <c r="AU3815" s="240" t="s">
        <v>93</v>
      </c>
      <c r="AV3815" s="13" t="s">
        <v>93</v>
      </c>
      <c r="AW3815" s="13" t="s">
        <v>34</v>
      </c>
      <c r="AX3815" s="13" t="s">
        <v>74</v>
      </c>
      <c r="AY3815" s="240" t="s">
        <v>224</v>
      </c>
    </row>
    <row r="3816" s="16" customFormat="1">
      <c r="A3816" s="16"/>
      <c r="B3816" s="272"/>
      <c r="C3816" s="273"/>
      <c r="D3816" s="231" t="s">
        <v>268</v>
      </c>
      <c r="E3816" s="274" t="s">
        <v>19</v>
      </c>
      <c r="F3816" s="275" t="s">
        <v>351</v>
      </c>
      <c r="G3816" s="273"/>
      <c r="H3816" s="276">
        <v>352.82900000000001</v>
      </c>
      <c r="I3816" s="277"/>
      <c r="J3816" s="273"/>
      <c r="K3816" s="273"/>
      <c r="L3816" s="278"/>
      <c r="M3816" s="279"/>
      <c r="N3816" s="280"/>
      <c r="O3816" s="280"/>
      <c r="P3816" s="280"/>
      <c r="Q3816" s="280"/>
      <c r="R3816" s="280"/>
      <c r="S3816" s="280"/>
      <c r="T3816" s="281"/>
      <c r="U3816" s="16"/>
      <c r="V3816" s="16"/>
      <c r="W3816" s="16"/>
      <c r="X3816" s="16"/>
      <c r="Y3816" s="16"/>
      <c r="Z3816" s="16"/>
      <c r="AA3816" s="16"/>
      <c r="AB3816" s="16"/>
      <c r="AC3816" s="16"/>
      <c r="AD3816" s="16"/>
      <c r="AE3816" s="16"/>
      <c r="AT3816" s="282" t="s">
        <v>268</v>
      </c>
      <c r="AU3816" s="282" t="s">
        <v>93</v>
      </c>
      <c r="AV3816" s="16" t="s">
        <v>231</v>
      </c>
      <c r="AW3816" s="16" t="s">
        <v>34</v>
      </c>
      <c r="AX3816" s="16" t="s">
        <v>82</v>
      </c>
      <c r="AY3816" s="282" t="s">
        <v>224</v>
      </c>
    </row>
    <row r="3817" s="2" customFormat="1" ht="24.15" customHeight="1">
      <c r="A3817" s="41"/>
      <c r="B3817" s="42"/>
      <c r="C3817" s="286" t="s">
        <v>4178</v>
      </c>
      <c r="D3817" s="286" t="s">
        <v>572</v>
      </c>
      <c r="E3817" s="287" t="s">
        <v>4179</v>
      </c>
      <c r="F3817" s="288" t="s">
        <v>4180</v>
      </c>
      <c r="G3817" s="289" t="s">
        <v>595</v>
      </c>
      <c r="H3817" s="290">
        <v>3</v>
      </c>
      <c r="I3817" s="291"/>
      <c r="J3817" s="292">
        <f>ROUND(I3817*H3817,2)</f>
        <v>0</v>
      </c>
      <c r="K3817" s="288" t="s">
        <v>19</v>
      </c>
      <c r="L3817" s="293"/>
      <c r="M3817" s="294" t="s">
        <v>19</v>
      </c>
      <c r="N3817" s="295" t="s">
        <v>46</v>
      </c>
      <c r="O3817" s="87"/>
      <c r="P3817" s="225">
        <f>O3817*H3817</f>
        <v>0</v>
      </c>
      <c r="Q3817" s="225">
        <v>0</v>
      </c>
      <c r="R3817" s="225">
        <f>Q3817*H3817</f>
        <v>0</v>
      </c>
      <c r="S3817" s="225">
        <v>0</v>
      </c>
      <c r="T3817" s="226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7" t="s">
        <v>643</v>
      </c>
      <c r="AT3817" s="227" t="s">
        <v>572</v>
      </c>
      <c r="AU3817" s="227" t="s">
        <v>93</v>
      </c>
      <c r="AY3817" s="20" t="s">
        <v>224</v>
      </c>
      <c r="BE3817" s="228">
        <f>IF(N3817="základní",J3817,0)</f>
        <v>0</v>
      </c>
      <c r="BF3817" s="228">
        <f>IF(N3817="snížená",J3817,0)</f>
        <v>0</v>
      </c>
      <c r="BG3817" s="228">
        <f>IF(N3817="zákl. přenesená",J3817,0)</f>
        <v>0</v>
      </c>
      <c r="BH3817" s="228">
        <f>IF(N3817="sníž. přenesená",J3817,0)</f>
        <v>0</v>
      </c>
      <c r="BI3817" s="228">
        <f>IF(N3817="nulová",J3817,0)</f>
        <v>0</v>
      </c>
      <c r="BJ3817" s="20" t="s">
        <v>93</v>
      </c>
      <c r="BK3817" s="228">
        <f>ROUND(I3817*H3817,2)</f>
        <v>0</v>
      </c>
      <c r="BL3817" s="20" t="s">
        <v>544</v>
      </c>
      <c r="BM3817" s="227" t="s">
        <v>4181</v>
      </c>
    </row>
    <row r="3818" s="2" customFormat="1" ht="24.15" customHeight="1">
      <c r="A3818" s="41"/>
      <c r="B3818" s="42"/>
      <c r="C3818" s="286" t="s">
        <v>4182</v>
      </c>
      <c r="D3818" s="286" t="s">
        <v>572</v>
      </c>
      <c r="E3818" s="287" t="s">
        <v>4183</v>
      </c>
      <c r="F3818" s="288" t="s">
        <v>4184</v>
      </c>
      <c r="G3818" s="289" t="s">
        <v>595</v>
      </c>
      <c r="H3818" s="290">
        <v>1</v>
      </c>
      <c r="I3818" s="291"/>
      <c r="J3818" s="292">
        <f>ROUND(I3818*H3818,2)</f>
        <v>0</v>
      </c>
      <c r="K3818" s="288" t="s">
        <v>19</v>
      </c>
      <c r="L3818" s="293"/>
      <c r="M3818" s="294" t="s">
        <v>19</v>
      </c>
      <c r="N3818" s="295" t="s">
        <v>46</v>
      </c>
      <c r="O3818" s="87"/>
      <c r="P3818" s="225">
        <f>O3818*H3818</f>
        <v>0</v>
      </c>
      <c r="Q3818" s="225">
        <v>0</v>
      </c>
      <c r="R3818" s="225">
        <f>Q3818*H3818</f>
        <v>0</v>
      </c>
      <c r="S3818" s="225">
        <v>0</v>
      </c>
      <c r="T3818" s="226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7" t="s">
        <v>643</v>
      </c>
      <c r="AT3818" s="227" t="s">
        <v>572</v>
      </c>
      <c r="AU3818" s="227" t="s">
        <v>93</v>
      </c>
      <c r="AY3818" s="20" t="s">
        <v>224</v>
      </c>
      <c r="BE3818" s="228">
        <f>IF(N3818="základní",J3818,0)</f>
        <v>0</v>
      </c>
      <c r="BF3818" s="228">
        <f>IF(N3818="snížená",J3818,0)</f>
        <v>0</v>
      </c>
      <c r="BG3818" s="228">
        <f>IF(N3818="zákl. přenesená",J3818,0)</f>
        <v>0</v>
      </c>
      <c r="BH3818" s="228">
        <f>IF(N3818="sníž. přenesená",J3818,0)</f>
        <v>0</v>
      </c>
      <c r="BI3818" s="228">
        <f>IF(N3818="nulová",J3818,0)</f>
        <v>0</v>
      </c>
      <c r="BJ3818" s="20" t="s">
        <v>93</v>
      </c>
      <c r="BK3818" s="228">
        <f>ROUND(I3818*H3818,2)</f>
        <v>0</v>
      </c>
      <c r="BL3818" s="20" t="s">
        <v>544</v>
      </c>
      <c r="BM3818" s="227" t="s">
        <v>4185</v>
      </c>
    </row>
    <row r="3819" s="2" customFormat="1" ht="24.15" customHeight="1">
      <c r="A3819" s="41"/>
      <c r="B3819" s="42"/>
      <c r="C3819" s="286" t="s">
        <v>4186</v>
      </c>
      <c r="D3819" s="286" t="s">
        <v>572</v>
      </c>
      <c r="E3819" s="287" t="s">
        <v>4187</v>
      </c>
      <c r="F3819" s="288" t="s">
        <v>4188</v>
      </c>
      <c r="G3819" s="289" t="s">
        <v>595</v>
      </c>
      <c r="H3819" s="290">
        <v>2</v>
      </c>
      <c r="I3819" s="291"/>
      <c r="J3819" s="292">
        <f>ROUND(I3819*H3819,2)</f>
        <v>0</v>
      </c>
      <c r="K3819" s="288" t="s">
        <v>19</v>
      </c>
      <c r="L3819" s="293"/>
      <c r="M3819" s="294" t="s">
        <v>19</v>
      </c>
      <c r="N3819" s="295" t="s">
        <v>46</v>
      </c>
      <c r="O3819" s="87"/>
      <c r="P3819" s="225">
        <f>O3819*H3819</f>
        <v>0</v>
      </c>
      <c r="Q3819" s="225">
        <v>0</v>
      </c>
      <c r="R3819" s="225">
        <f>Q3819*H3819</f>
        <v>0</v>
      </c>
      <c r="S3819" s="225">
        <v>0</v>
      </c>
      <c r="T3819" s="226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7" t="s">
        <v>643</v>
      </c>
      <c r="AT3819" s="227" t="s">
        <v>572</v>
      </c>
      <c r="AU3819" s="227" t="s">
        <v>93</v>
      </c>
      <c r="AY3819" s="20" t="s">
        <v>224</v>
      </c>
      <c r="BE3819" s="228">
        <f>IF(N3819="základní",J3819,0)</f>
        <v>0</v>
      </c>
      <c r="BF3819" s="228">
        <f>IF(N3819="snížená",J3819,0)</f>
        <v>0</v>
      </c>
      <c r="BG3819" s="228">
        <f>IF(N3819="zákl. přenesená",J3819,0)</f>
        <v>0</v>
      </c>
      <c r="BH3819" s="228">
        <f>IF(N3819="sníž. přenesená",J3819,0)</f>
        <v>0</v>
      </c>
      <c r="BI3819" s="228">
        <f>IF(N3819="nulová",J3819,0)</f>
        <v>0</v>
      </c>
      <c r="BJ3819" s="20" t="s">
        <v>93</v>
      </c>
      <c r="BK3819" s="228">
        <f>ROUND(I3819*H3819,2)</f>
        <v>0</v>
      </c>
      <c r="BL3819" s="20" t="s">
        <v>544</v>
      </c>
      <c r="BM3819" s="227" t="s">
        <v>4189</v>
      </c>
    </row>
    <row r="3820" s="2" customFormat="1" ht="24.15" customHeight="1">
      <c r="A3820" s="41"/>
      <c r="B3820" s="42"/>
      <c r="C3820" s="286" t="s">
        <v>4190</v>
      </c>
      <c r="D3820" s="286" t="s">
        <v>572</v>
      </c>
      <c r="E3820" s="287" t="s">
        <v>4191</v>
      </c>
      <c r="F3820" s="288" t="s">
        <v>4192</v>
      </c>
      <c r="G3820" s="289" t="s">
        <v>595</v>
      </c>
      <c r="H3820" s="290">
        <v>4</v>
      </c>
      <c r="I3820" s="291"/>
      <c r="J3820" s="292">
        <f>ROUND(I3820*H3820,2)</f>
        <v>0</v>
      </c>
      <c r="K3820" s="288" t="s">
        <v>19</v>
      </c>
      <c r="L3820" s="293"/>
      <c r="M3820" s="294" t="s">
        <v>19</v>
      </c>
      <c r="N3820" s="295" t="s">
        <v>46</v>
      </c>
      <c r="O3820" s="87"/>
      <c r="P3820" s="225">
        <f>O3820*H3820</f>
        <v>0</v>
      </c>
      <c r="Q3820" s="225">
        <v>0</v>
      </c>
      <c r="R3820" s="225">
        <f>Q3820*H3820</f>
        <v>0</v>
      </c>
      <c r="S3820" s="225">
        <v>0</v>
      </c>
      <c r="T3820" s="226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7" t="s">
        <v>643</v>
      </c>
      <c r="AT3820" s="227" t="s">
        <v>572</v>
      </c>
      <c r="AU3820" s="227" t="s">
        <v>93</v>
      </c>
      <c r="AY3820" s="20" t="s">
        <v>224</v>
      </c>
      <c r="BE3820" s="228">
        <f>IF(N3820="základní",J3820,0)</f>
        <v>0</v>
      </c>
      <c r="BF3820" s="228">
        <f>IF(N3820="snížená",J3820,0)</f>
        <v>0</v>
      </c>
      <c r="BG3820" s="228">
        <f>IF(N3820="zákl. přenesená",J3820,0)</f>
        <v>0</v>
      </c>
      <c r="BH3820" s="228">
        <f>IF(N3820="sníž. přenesená",J3820,0)</f>
        <v>0</v>
      </c>
      <c r="BI3820" s="228">
        <f>IF(N3820="nulová",J3820,0)</f>
        <v>0</v>
      </c>
      <c r="BJ3820" s="20" t="s">
        <v>93</v>
      </c>
      <c r="BK3820" s="228">
        <f>ROUND(I3820*H3820,2)</f>
        <v>0</v>
      </c>
      <c r="BL3820" s="20" t="s">
        <v>544</v>
      </c>
      <c r="BM3820" s="227" t="s">
        <v>4193</v>
      </c>
    </row>
    <row r="3821" s="2" customFormat="1" ht="33" customHeight="1">
      <c r="A3821" s="41"/>
      <c r="B3821" s="42"/>
      <c r="C3821" s="286" t="s">
        <v>4194</v>
      </c>
      <c r="D3821" s="286" t="s">
        <v>572</v>
      </c>
      <c r="E3821" s="287" t="s">
        <v>4195</v>
      </c>
      <c r="F3821" s="288" t="s">
        <v>4196</v>
      </c>
      <c r="G3821" s="289" t="s">
        <v>595</v>
      </c>
      <c r="H3821" s="290">
        <v>1</v>
      </c>
      <c r="I3821" s="291"/>
      <c r="J3821" s="292">
        <f>ROUND(I3821*H3821,2)</f>
        <v>0</v>
      </c>
      <c r="K3821" s="288" t="s">
        <v>19</v>
      </c>
      <c r="L3821" s="293"/>
      <c r="M3821" s="294" t="s">
        <v>19</v>
      </c>
      <c r="N3821" s="295" t="s">
        <v>46</v>
      </c>
      <c r="O3821" s="87"/>
      <c r="P3821" s="225">
        <f>O3821*H3821</f>
        <v>0</v>
      </c>
      <c r="Q3821" s="225">
        <v>0</v>
      </c>
      <c r="R3821" s="225">
        <f>Q3821*H3821</f>
        <v>0</v>
      </c>
      <c r="S3821" s="225">
        <v>0</v>
      </c>
      <c r="T3821" s="226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7" t="s">
        <v>643</v>
      </c>
      <c r="AT3821" s="227" t="s">
        <v>572</v>
      </c>
      <c r="AU3821" s="227" t="s">
        <v>93</v>
      </c>
      <c r="AY3821" s="20" t="s">
        <v>224</v>
      </c>
      <c r="BE3821" s="228">
        <f>IF(N3821="základní",J3821,0)</f>
        <v>0</v>
      </c>
      <c r="BF3821" s="228">
        <f>IF(N3821="snížená",J3821,0)</f>
        <v>0</v>
      </c>
      <c r="BG3821" s="228">
        <f>IF(N3821="zákl. přenesená",J3821,0)</f>
        <v>0</v>
      </c>
      <c r="BH3821" s="228">
        <f>IF(N3821="sníž. přenesená",J3821,0)</f>
        <v>0</v>
      </c>
      <c r="BI3821" s="228">
        <f>IF(N3821="nulová",J3821,0)</f>
        <v>0</v>
      </c>
      <c r="BJ3821" s="20" t="s">
        <v>93</v>
      </c>
      <c r="BK3821" s="228">
        <f>ROUND(I3821*H3821,2)</f>
        <v>0</v>
      </c>
      <c r="BL3821" s="20" t="s">
        <v>544</v>
      </c>
      <c r="BM3821" s="227" t="s">
        <v>4197</v>
      </c>
    </row>
    <row r="3822" s="2" customFormat="1" ht="33" customHeight="1">
      <c r="A3822" s="41"/>
      <c r="B3822" s="42"/>
      <c r="C3822" s="286" t="s">
        <v>4198</v>
      </c>
      <c r="D3822" s="286" t="s">
        <v>572</v>
      </c>
      <c r="E3822" s="287" t="s">
        <v>4199</v>
      </c>
      <c r="F3822" s="288" t="s">
        <v>4200</v>
      </c>
      <c r="G3822" s="289" t="s">
        <v>595</v>
      </c>
      <c r="H3822" s="290">
        <v>2</v>
      </c>
      <c r="I3822" s="291"/>
      <c r="J3822" s="292">
        <f>ROUND(I3822*H3822,2)</f>
        <v>0</v>
      </c>
      <c r="K3822" s="288" t="s">
        <v>19</v>
      </c>
      <c r="L3822" s="293"/>
      <c r="M3822" s="294" t="s">
        <v>19</v>
      </c>
      <c r="N3822" s="295" t="s">
        <v>46</v>
      </c>
      <c r="O3822" s="87"/>
      <c r="P3822" s="225">
        <f>O3822*H3822</f>
        <v>0</v>
      </c>
      <c r="Q3822" s="225">
        <v>0</v>
      </c>
      <c r="R3822" s="225">
        <f>Q3822*H3822</f>
        <v>0</v>
      </c>
      <c r="S3822" s="225">
        <v>0</v>
      </c>
      <c r="T3822" s="226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7" t="s">
        <v>643</v>
      </c>
      <c r="AT3822" s="227" t="s">
        <v>572</v>
      </c>
      <c r="AU3822" s="227" t="s">
        <v>93</v>
      </c>
      <c r="AY3822" s="20" t="s">
        <v>224</v>
      </c>
      <c r="BE3822" s="228">
        <f>IF(N3822="základní",J3822,0)</f>
        <v>0</v>
      </c>
      <c r="BF3822" s="228">
        <f>IF(N3822="snížená",J3822,0)</f>
        <v>0</v>
      </c>
      <c r="BG3822" s="228">
        <f>IF(N3822="zákl. přenesená",J3822,0)</f>
        <v>0</v>
      </c>
      <c r="BH3822" s="228">
        <f>IF(N3822="sníž. přenesená",J3822,0)</f>
        <v>0</v>
      </c>
      <c r="BI3822" s="228">
        <f>IF(N3822="nulová",J3822,0)</f>
        <v>0</v>
      </c>
      <c r="BJ3822" s="20" t="s">
        <v>93</v>
      </c>
      <c r="BK3822" s="228">
        <f>ROUND(I3822*H3822,2)</f>
        <v>0</v>
      </c>
      <c r="BL3822" s="20" t="s">
        <v>544</v>
      </c>
      <c r="BM3822" s="227" t="s">
        <v>4201</v>
      </c>
    </row>
    <row r="3823" s="2" customFormat="1" ht="33" customHeight="1">
      <c r="A3823" s="41"/>
      <c r="B3823" s="42"/>
      <c r="C3823" s="286" t="s">
        <v>4202</v>
      </c>
      <c r="D3823" s="286" t="s">
        <v>572</v>
      </c>
      <c r="E3823" s="287" t="s">
        <v>4203</v>
      </c>
      <c r="F3823" s="288" t="s">
        <v>4204</v>
      </c>
      <c r="G3823" s="289" t="s">
        <v>595</v>
      </c>
      <c r="H3823" s="290">
        <v>1</v>
      </c>
      <c r="I3823" s="291"/>
      <c r="J3823" s="292">
        <f>ROUND(I3823*H3823,2)</f>
        <v>0</v>
      </c>
      <c r="K3823" s="288" t="s">
        <v>19</v>
      </c>
      <c r="L3823" s="293"/>
      <c r="M3823" s="294" t="s">
        <v>19</v>
      </c>
      <c r="N3823" s="295" t="s">
        <v>46</v>
      </c>
      <c r="O3823" s="87"/>
      <c r="P3823" s="225">
        <f>O3823*H3823</f>
        <v>0</v>
      </c>
      <c r="Q3823" s="225">
        <v>0</v>
      </c>
      <c r="R3823" s="225">
        <f>Q3823*H3823</f>
        <v>0</v>
      </c>
      <c r="S3823" s="225">
        <v>0</v>
      </c>
      <c r="T3823" s="226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7" t="s">
        <v>643</v>
      </c>
      <c r="AT3823" s="227" t="s">
        <v>572</v>
      </c>
      <c r="AU3823" s="227" t="s">
        <v>93</v>
      </c>
      <c r="AY3823" s="20" t="s">
        <v>224</v>
      </c>
      <c r="BE3823" s="228">
        <f>IF(N3823="základní",J3823,0)</f>
        <v>0</v>
      </c>
      <c r="BF3823" s="228">
        <f>IF(N3823="snížená",J3823,0)</f>
        <v>0</v>
      </c>
      <c r="BG3823" s="228">
        <f>IF(N3823="zákl. přenesená",J3823,0)</f>
        <v>0</v>
      </c>
      <c r="BH3823" s="228">
        <f>IF(N3823="sníž. přenesená",J3823,0)</f>
        <v>0</v>
      </c>
      <c r="BI3823" s="228">
        <f>IF(N3823="nulová",J3823,0)</f>
        <v>0</v>
      </c>
      <c r="BJ3823" s="20" t="s">
        <v>93</v>
      </c>
      <c r="BK3823" s="228">
        <f>ROUND(I3823*H3823,2)</f>
        <v>0</v>
      </c>
      <c r="BL3823" s="20" t="s">
        <v>544</v>
      </c>
      <c r="BM3823" s="227" t="s">
        <v>4205</v>
      </c>
    </row>
    <row r="3824" s="2" customFormat="1" ht="33" customHeight="1">
      <c r="A3824" s="41"/>
      <c r="B3824" s="42"/>
      <c r="C3824" s="286" t="s">
        <v>4206</v>
      </c>
      <c r="D3824" s="286" t="s">
        <v>572</v>
      </c>
      <c r="E3824" s="287" t="s">
        <v>4207</v>
      </c>
      <c r="F3824" s="288" t="s">
        <v>4208</v>
      </c>
      <c r="G3824" s="289" t="s">
        <v>595</v>
      </c>
      <c r="H3824" s="290">
        <v>1</v>
      </c>
      <c r="I3824" s="291"/>
      <c r="J3824" s="292">
        <f>ROUND(I3824*H3824,2)</f>
        <v>0</v>
      </c>
      <c r="K3824" s="288" t="s">
        <v>19</v>
      </c>
      <c r="L3824" s="293"/>
      <c r="M3824" s="294" t="s">
        <v>19</v>
      </c>
      <c r="N3824" s="295" t="s">
        <v>46</v>
      </c>
      <c r="O3824" s="87"/>
      <c r="P3824" s="225">
        <f>O3824*H3824</f>
        <v>0</v>
      </c>
      <c r="Q3824" s="225">
        <v>0</v>
      </c>
      <c r="R3824" s="225">
        <f>Q3824*H3824</f>
        <v>0</v>
      </c>
      <c r="S3824" s="225">
        <v>0</v>
      </c>
      <c r="T3824" s="226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7" t="s">
        <v>643</v>
      </c>
      <c r="AT3824" s="227" t="s">
        <v>572</v>
      </c>
      <c r="AU3824" s="227" t="s">
        <v>93</v>
      </c>
      <c r="AY3824" s="20" t="s">
        <v>224</v>
      </c>
      <c r="BE3824" s="228">
        <f>IF(N3824="základní",J3824,0)</f>
        <v>0</v>
      </c>
      <c r="BF3824" s="228">
        <f>IF(N3824="snížená",J3824,0)</f>
        <v>0</v>
      </c>
      <c r="BG3824" s="228">
        <f>IF(N3824="zákl. přenesená",J3824,0)</f>
        <v>0</v>
      </c>
      <c r="BH3824" s="228">
        <f>IF(N3824="sníž. přenesená",J3824,0)</f>
        <v>0</v>
      </c>
      <c r="BI3824" s="228">
        <f>IF(N3824="nulová",J3824,0)</f>
        <v>0</v>
      </c>
      <c r="BJ3824" s="20" t="s">
        <v>93</v>
      </c>
      <c r="BK3824" s="228">
        <f>ROUND(I3824*H3824,2)</f>
        <v>0</v>
      </c>
      <c r="BL3824" s="20" t="s">
        <v>544</v>
      </c>
      <c r="BM3824" s="227" t="s">
        <v>4209</v>
      </c>
    </row>
    <row r="3825" s="2" customFormat="1" ht="33" customHeight="1">
      <c r="A3825" s="41"/>
      <c r="B3825" s="42"/>
      <c r="C3825" s="286" t="s">
        <v>4210</v>
      </c>
      <c r="D3825" s="286" t="s">
        <v>572</v>
      </c>
      <c r="E3825" s="287" t="s">
        <v>4211</v>
      </c>
      <c r="F3825" s="288" t="s">
        <v>4212</v>
      </c>
      <c r="G3825" s="289" t="s">
        <v>595</v>
      </c>
      <c r="H3825" s="290">
        <v>1</v>
      </c>
      <c r="I3825" s="291"/>
      <c r="J3825" s="292">
        <f>ROUND(I3825*H3825,2)</f>
        <v>0</v>
      </c>
      <c r="K3825" s="288" t="s">
        <v>19</v>
      </c>
      <c r="L3825" s="293"/>
      <c r="M3825" s="294" t="s">
        <v>19</v>
      </c>
      <c r="N3825" s="295" t="s">
        <v>46</v>
      </c>
      <c r="O3825" s="87"/>
      <c r="P3825" s="225">
        <f>O3825*H3825</f>
        <v>0</v>
      </c>
      <c r="Q3825" s="225">
        <v>0</v>
      </c>
      <c r="R3825" s="225">
        <f>Q3825*H3825</f>
        <v>0</v>
      </c>
      <c r="S3825" s="225">
        <v>0</v>
      </c>
      <c r="T3825" s="226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7" t="s">
        <v>643</v>
      </c>
      <c r="AT3825" s="227" t="s">
        <v>572</v>
      </c>
      <c r="AU3825" s="227" t="s">
        <v>93</v>
      </c>
      <c r="AY3825" s="20" t="s">
        <v>224</v>
      </c>
      <c r="BE3825" s="228">
        <f>IF(N3825="základní",J3825,0)</f>
        <v>0</v>
      </c>
      <c r="BF3825" s="228">
        <f>IF(N3825="snížená",J3825,0)</f>
        <v>0</v>
      </c>
      <c r="BG3825" s="228">
        <f>IF(N3825="zákl. přenesená",J3825,0)</f>
        <v>0</v>
      </c>
      <c r="BH3825" s="228">
        <f>IF(N3825="sníž. přenesená",J3825,0)</f>
        <v>0</v>
      </c>
      <c r="BI3825" s="228">
        <f>IF(N3825="nulová",J3825,0)</f>
        <v>0</v>
      </c>
      <c r="BJ3825" s="20" t="s">
        <v>93</v>
      </c>
      <c r="BK3825" s="228">
        <f>ROUND(I3825*H3825,2)</f>
        <v>0</v>
      </c>
      <c r="BL3825" s="20" t="s">
        <v>544</v>
      </c>
      <c r="BM3825" s="227" t="s">
        <v>4213</v>
      </c>
    </row>
    <row r="3826" s="2" customFormat="1" ht="33" customHeight="1">
      <c r="A3826" s="41"/>
      <c r="B3826" s="42"/>
      <c r="C3826" s="286" t="s">
        <v>4214</v>
      </c>
      <c r="D3826" s="286" t="s">
        <v>572</v>
      </c>
      <c r="E3826" s="287" t="s">
        <v>4215</v>
      </c>
      <c r="F3826" s="288" t="s">
        <v>4216</v>
      </c>
      <c r="G3826" s="289" t="s">
        <v>595</v>
      </c>
      <c r="H3826" s="290">
        <v>1</v>
      </c>
      <c r="I3826" s="291"/>
      <c r="J3826" s="292">
        <f>ROUND(I3826*H3826,2)</f>
        <v>0</v>
      </c>
      <c r="K3826" s="288" t="s">
        <v>19</v>
      </c>
      <c r="L3826" s="293"/>
      <c r="M3826" s="294" t="s">
        <v>19</v>
      </c>
      <c r="N3826" s="295" t="s">
        <v>46</v>
      </c>
      <c r="O3826" s="87"/>
      <c r="P3826" s="225">
        <f>O3826*H3826</f>
        <v>0</v>
      </c>
      <c r="Q3826" s="225">
        <v>0</v>
      </c>
      <c r="R3826" s="225">
        <f>Q3826*H3826</f>
        <v>0</v>
      </c>
      <c r="S3826" s="225">
        <v>0</v>
      </c>
      <c r="T3826" s="226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7" t="s">
        <v>643</v>
      </c>
      <c r="AT3826" s="227" t="s">
        <v>572</v>
      </c>
      <c r="AU3826" s="227" t="s">
        <v>93</v>
      </c>
      <c r="AY3826" s="20" t="s">
        <v>224</v>
      </c>
      <c r="BE3826" s="228">
        <f>IF(N3826="základní",J3826,0)</f>
        <v>0</v>
      </c>
      <c r="BF3826" s="228">
        <f>IF(N3826="snížená",J3826,0)</f>
        <v>0</v>
      </c>
      <c r="BG3826" s="228">
        <f>IF(N3826="zákl. přenesená",J3826,0)</f>
        <v>0</v>
      </c>
      <c r="BH3826" s="228">
        <f>IF(N3826="sníž. přenesená",J3826,0)</f>
        <v>0</v>
      </c>
      <c r="BI3826" s="228">
        <f>IF(N3826="nulová",J3826,0)</f>
        <v>0</v>
      </c>
      <c r="BJ3826" s="20" t="s">
        <v>93</v>
      </c>
      <c r="BK3826" s="228">
        <f>ROUND(I3826*H3826,2)</f>
        <v>0</v>
      </c>
      <c r="BL3826" s="20" t="s">
        <v>544</v>
      </c>
      <c r="BM3826" s="227" t="s">
        <v>4217</v>
      </c>
    </row>
    <row r="3827" s="2" customFormat="1" ht="33" customHeight="1">
      <c r="A3827" s="41"/>
      <c r="B3827" s="42"/>
      <c r="C3827" s="286" t="s">
        <v>4218</v>
      </c>
      <c r="D3827" s="286" t="s">
        <v>572</v>
      </c>
      <c r="E3827" s="287" t="s">
        <v>4219</v>
      </c>
      <c r="F3827" s="288" t="s">
        <v>4220</v>
      </c>
      <c r="G3827" s="289" t="s">
        <v>595</v>
      </c>
      <c r="H3827" s="290">
        <v>1</v>
      </c>
      <c r="I3827" s="291"/>
      <c r="J3827" s="292">
        <f>ROUND(I3827*H3827,2)</f>
        <v>0</v>
      </c>
      <c r="K3827" s="288" t="s">
        <v>19</v>
      </c>
      <c r="L3827" s="293"/>
      <c r="M3827" s="294" t="s">
        <v>19</v>
      </c>
      <c r="N3827" s="295" t="s">
        <v>46</v>
      </c>
      <c r="O3827" s="87"/>
      <c r="P3827" s="225">
        <f>O3827*H3827</f>
        <v>0</v>
      </c>
      <c r="Q3827" s="225">
        <v>0</v>
      </c>
      <c r="R3827" s="225">
        <f>Q3827*H3827</f>
        <v>0</v>
      </c>
      <c r="S3827" s="225">
        <v>0</v>
      </c>
      <c r="T3827" s="226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7" t="s">
        <v>643</v>
      </c>
      <c r="AT3827" s="227" t="s">
        <v>572</v>
      </c>
      <c r="AU3827" s="227" t="s">
        <v>93</v>
      </c>
      <c r="AY3827" s="20" t="s">
        <v>224</v>
      </c>
      <c r="BE3827" s="228">
        <f>IF(N3827="základní",J3827,0)</f>
        <v>0</v>
      </c>
      <c r="BF3827" s="228">
        <f>IF(N3827="snížená",J3827,0)</f>
        <v>0</v>
      </c>
      <c r="BG3827" s="228">
        <f>IF(N3827="zákl. přenesená",J3827,0)</f>
        <v>0</v>
      </c>
      <c r="BH3827" s="228">
        <f>IF(N3827="sníž. přenesená",J3827,0)</f>
        <v>0</v>
      </c>
      <c r="BI3827" s="228">
        <f>IF(N3827="nulová",J3827,0)</f>
        <v>0</v>
      </c>
      <c r="BJ3827" s="20" t="s">
        <v>93</v>
      </c>
      <c r="BK3827" s="228">
        <f>ROUND(I3827*H3827,2)</f>
        <v>0</v>
      </c>
      <c r="BL3827" s="20" t="s">
        <v>544</v>
      </c>
      <c r="BM3827" s="227" t="s">
        <v>4221</v>
      </c>
    </row>
    <row r="3828" s="2" customFormat="1" ht="37.8" customHeight="1">
      <c r="A3828" s="41"/>
      <c r="B3828" s="42"/>
      <c r="C3828" s="286" t="s">
        <v>4222</v>
      </c>
      <c r="D3828" s="286" t="s">
        <v>572</v>
      </c>
      <c r="E3828" s="287" t="s">
        <v>4223</v>
      </c>
      <c r="F3828" s="288" t="s">
        <v>4224</v>
      </c>
      <c r="G3828" s="289" t="s">
        <v>595</v>
      </c>
      <c r="H3828" s="290">
        <v>1</v>
      </c>
      <c r="I3828" s="291"/>
      <c r="J3828" s="292">
        <f>ROUND(I3828*H3828,2)</f>
        <v>0</v>
      </c>
      <c r="K3828" s="288" t="s">
        <v>19</v>
      </c>
      <c r="L3828" s="293"/>
      <c r="M3828" s="294" t="s">
        <v>19</v>
      </c>
      <c r="N3828" s="295" t="s">
        <v>46</v>
      </c>
      <c r="O3828" s="87"/>
      <c r="P3828" s="225">
        <f>O3828*H3828</f>
        <v>0</v>
      </c>
      <c r="Q3828" s="225">
        <v>0</v>
      </c>
      <c r="R3828" s="225">
        <f>Q3828*H3828</f>
        <v>0</v>
      </c>
      <c r="S3828" s="225">
        <v>0</v>
      </c>
      <c r="T3828" s="226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7" t="s">
        <v>643</v>
      </c>
      <c r="AT3828" s="227" t="s">
        <v>572</v>
      </c>
      <c r="AU3828" s="227" t="s">
        <v>93</v>
      </c>
      <c r="AY3828" s="20" t="s">
        <v>224</v>
      </c>
      <c r="BE3828" s="228">
        <f>IF(N3828="základní",J3828,0)</f>
        <v>0</v>
      </c>
      <c r="BF3828" s="228">
        <f>IF(N3828="snížená",J3828,0)</f>
        <v>0</v>
      </c>
      <c r="BG3828" s="228">
        <f>IF(N3828="zákl. přenesená",J3828,0)</f>
        <v>0</v>
      </c>
      <c r="BH3828" s="228">
        <f>IF(N3828="sníž. přenesená",J3828,0)</f>
        <v>0</v>
      </c>
      <c r="BI3828" s="228">
        <f>IF(N3828="nulová",J3828,0)</f>
        <v>0</v>
      </c>
      <c r="BJ3828" s="20" t="s">
        <v>93</v>
      </c>
      <c r="BK3828" s="228">
        <f>ROUND(I3828*H3828,2)</f>
        <v>0</v>
      </c>
      <c r="BL3828" s="20" t="s">
        <v>544</v>
      </c>
      <c r="BM3828" s="227" t="s">
        <v>4225</v>
      </c>
    </row>
    <row r="3829" s="2" customFormat="1" ht="37.8" customHeight="1">
      <c r="A3829" s="41"/>
      <c r="B3829" s="42"/>
      <c r="C3829" s="286" t="s">
        <v>4226</v>
      </c>
      <c r="D3829" s="286" t="s">
        <v>572</v>
      </c>
      <c r="E3829" s="287" t="s">
        <v>4227</v>
      </c>
      <c r="F3829" s="288" t="s">
        <v>4228</v>
      </c>
      <c r="G3829" s="289" t="s">
        <v>595</v>
      </c>
      <c r="H3829" s="290">
        <v>4</v>
      </c>
      <c r="I3829" s="291"/>
      <c r="J3829" s="292">
        <f>ROUND(I3829*H3829,2)</f>
        <v>0</v>
      </c>
      <c r="K3829" s="288" t="s">
        <v>19</v>
      </c>
      <c r="L3829" s="293"/>
      <c r="M3829" s="294" t="s">
        <v>19</v>
      </c>
      <c r="N3829" s="295" t="s">
        <v>46</v>
      </c>
      <c r="O3829" s="87"/>
      <c r="P3829" s="225">
        <f>O3829*H3829</f>
        <v>0</v>
      </c>
      <c r="Q3829" s="225">
        <v>0</v>
      </c>
      <c r="R3829" s="225">
        <f>Q3829*H3829</f>
        <v>0</v>
      </c>
      <c r="S3829" s="225">
        <v>0</v>
      </c>
      <c r="T3829" s="226">
        <f>S3829*H3829</f>
        <v>0</v>
      </c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R3829" s="227" t="s">
        <v>643</v>
      </c>
      <c r="AT3829" s="227" t="s">
        <v>572</v>
      </c>
      <c r="AU3829" s="227" t="s">
        <v>93</v>
      </c>
      <c r="AY3829" s="20" t="s">
        <v>224</v>
      </c>
      <c r="BE3829" s="228">
        <f>IF(N3829="základní",J3829,0)</f>
        <v>0</v>
      </c>
      <c r="BF3829" s="228">
        <f>IF(N3829="snížená",J3829,0)</f>
        <v>0</v>
      </c>
      <c r="BG3829" s="228">
        <f>IF(N3829="zákl. přenesená",J3829,0)</f>
        <v>0</v>
      </c>
      <c r="BH3829" s="228">
        <f>IF(N3829="sníž. přenesená",J3829,0)</f>
        <v>0</v>
      </c>
      <c r="BI3829" s="228">
        <f>IF(N3829="nulová",J3829,0)</f>
        <v>0</v>
      </c>
      <c r="BJ3829" s="20" t="s">
        <v>93</v>
      </c>
      <c r="BK3829" s="228">
        <f>ROUND(I3829*H3829,2)</f>
        <v>0</v>
      </c>
      <c r="BL3829" s="20" t="s">
        <v>544</v>
      </c>
      <c r="BM3829" s="227" t="s">
        <v>4229</v>
      </c>
    </row>
    <row r="3830" s="2" customFormat="1" ht="33" customHeight="1">
      <c r="A3830" s="41"/>
      <c r="B3830" s="42"/>
      <c r="C3830" s="286" t="s">
        <v>4230</v>
      </c>
      <c r="D3830" s="286" t="s">
        <v>572</v>
      </c>
      <c r="E3830" s="287" t="s">
        <v>4231</v>
      </c>
      <c r="F3830" s="288" t="s">
        <v>4232</v>
      </c>
      <c r="G3830" s="289" t="s">
        <v>595</v>
      </c>
      <c r="H3830" s="290">
        <v>1</v>
      </c>
      <c r="I3830" s="291"/>
      <c r="J3830" s="292">
        <f>ROUND(I3830*H3830,2)</f>
        <v>0</v>
      </c>
      <c r="K3830" s="288" t="s">
        <v>19</v>
      </c>
      <c r="L3830" s="293"/>
      <c r="M3830" s="294" t="s">
        <v>19</v>
      </c>
      <c r="N3830" s="295" t="s">
        <v>46</v>
      </c>
      <c r="O3830" s="87"/>
      <c r="P3830" s="225">
        <f>O3830*H3830</f>
        <v>0</v>
      </c>
      <c r="Q3830" s="225">
        <v>0</v>
      </c>
      <c r="R3830" s="225">
        <f>Q3830*H3830</f>
        <v>0</v>
      </c>
      <c r="S3830" s="225">
        <v>0</v>
      </c>
      <c r="T3830" s="226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7" t="s">
        <v>643</v>
      </c>
      <c r="AT3830" s="227" t="s">
        <v>572</v>
      </c>
      <c r="AU3830" s="227" t="s">
        <v>93</v>
      </c>
      <c r="AY3830" s="20" t="s">
        <v>224</v>
      </c>
      <c r="BE3830" s="228">
        <f>IF(N3830="základní",J3830,0)</f>
        <v>0</v>
      </c>
      <c r="BF3830" s="228">
        <f>IF(N3830="snížená",J3830,0)</f>
        <v>0</v>
      </c>
      <c r="BG3830" s="228">
        <f>IF(N3830="zákl. přenesená",J3830,0)</f>
        <v>0</v>
      </c>
      <c r="BH3830" s="228">
        <f>IF(N3830="sníž. přenesená",J3830,0)</f>
        <v>0</v>
      </c>
      <c r="BI3830" s="228">
        <f>IF(N3830="nulová",J3830,0)</f>
        <v>0</v>
      </c>
      <c r="BJ3830" s="20" t="s">
        <v>93</v>
      </c>
      <c r="BK3830" s="228">
        <f>ROUND(I3830*H3830,2)</f>
        <v>0</v>
      </c>
      <c r="BL3830" s="20" t="s">
        <v>544</v>
      </c>
      <c r="BM3830" s="227" t="s">
        <v>4233</v>
      </c>
    </row>
    <row r="3831" s="2" customFormat="1" ht="33" customHeight="1">
      <c r="A3831" s="41"/>
      <c r="B3831" s="42"/>
      <c r="C3831" s="286" t="s">
        <v>4234</v>
      </c>
      <c r="D3831" s="286" t="s">
        <v>572</v>
      </c>
      <c r="E3831" s="287" t="s">
        <v>4235</v>
      </c>
      <c r="F3831" s="288" t="s">
        <v>4236</v>
      </c>
      <c r="G3831" s="289" t="s">
        <v>595</v>
      </c>
      <c r="H3831" s="290">
        <v>1</v>
      </c>
      <c r="I3831" s="291"/>
      <c r="J3831" s="292">
        <f>ROUND(I3831*H3831,2)</f>
        <v>0</v>
      </c>
      <c r="K3831" s="288" t="s">
        <v>19</v>
      </c>
      <c r="L3831" s="293"/>
      <c r="M3831" s="294" t="s">
        <v>19</v>
      </c>
      <c r="N3831" s="295" t="s">
        <v>46</v>
      </c>
      <c r="O3831" s="87"/>
      <c r="P3831" s="225">
        <f>O3831*H3831</f>
        <v>0</v>
      </c>
      <c r="Q3831" s="225">
        <v>0</v>
      </c>
      <c r="R3831" s="225">
        <f>Q3831*H3831</f>
        <v>0</v>
      </c>
      <c r="S3831" s="225">
        <v>0</v>
      </c>
      <c r="T3831" s="226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7" t="s">
        <v>643</v>
      </c>
      <c r="AT3831" s="227" t="s">
        <v>572</v>
      </c>
      <c r="AU3831" s="227" t="s">
        <v>93</v>
      </c>
      <c r="AY3831" s="20" t="s">
        <v>224</v>
      </c>
      <c r="BE3831" s="228">
        <f>IF(N3831="základní",J3831,0)</f>
        <v>0</v>
      </c>
      <c r="BF3831" s="228">
        <f>IF(N3831="snížená",J3831,0)</f>
        <v>0</v>
      </c>
      <c r="BG3831" s="228">
        <f>IF(N3831="zákl. přenesená",J3831,0)</f>
        <v>0</v>
      </c>
      <c r="BH3831" s="228">
        <f>IF(N3831="sníž. přenesená",J3831,0)</f>
        <v>0</v>
      </c>
      <c r="BI3831" s="228">
        <f>IF(N3831="nulová",J3831,0)</f>
        <v>0</v>
      </c>
      <c r="BJ3831" s="20" t="s">
        <v>93</v>
      </c>
      <c r="BK3831" s="228">
        <f>ROUND(I3831*H3831,2)</f>
        <v>0</v>
      </c>
      <c r="BL3831" s="20" t="s">
        <v>544</v>
      </c>
      <c r="BM3831" s="227" t="s">
        <v>4237</v>
      </c>
    </row>
    <row r="3832" s="2" customFormat="1" ht="33" customHeight="1">
      <c r="A3832" s="41"/>
      <c r="B3832" s="42"/>
      <c r="C3832" s="286" t="s">
        <v>4238</v>
      </c>
      <c r="D3832" s="286" t="s">
        <v>572</v>
      </c>
      <c r="E3832" s="287" t="s">
        <v>4239</v>
      </c>
      <c r="F3832" s="288" t="s">
        <v>4240</v>
      </c>
      <c r="G3832" s="289" t="s">
        <v>595</v>
      </c>
      <c r="H3832" s="290">
        <v>1</v>
      </c>
      <c r="I3832" s="291"/>
      <c r="J3832" s="292">
        <f>ROUND(I3832*H3832,2)</f>
        <v>0</v>
      </c>
      <c r="K3832" s="288" t="s">
        <v>19</v>
      </c>
      <c r="L3832" s="293"/>
      <c r="M3832" s="294" t="s">
        <v>19</v>
      </c>
      <c r="N3832" s="295" t="s">
        <v>46</v>
      </c>
      <c r="O3832" s="87"/>
      <c r="P3832" s="225">
        <f>O3832*H3832</f>
        <v>0</v>
      </c>
      <c r="Q3832" s="225">
        <v>0</v>
      </c>
      <c r="R3832" s="225">
        <f>Q3832*H3832</f>
        <v>0</v>
      </c>
      <c r="S3832" s="225">
        <v>0</v>
      </c>
      <c r="T3832" s="226">
        <f>S3832*H3832</f>
        <v>0</v>
      </c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R3832" s="227" t="s">
        <v>643</v>
      </c>
      <c r="AT3832" s="227" t="s">
        <v>572</v>
      </c>
      <c r="AU3832" s="227" t="s">
        <v>93</v>
      </c>
      <c r="AY3832" s="20" t="s">
        <v>224</v>
      </c>
      <c r="BE3832" s="228">
        <f>IF(N3832="základní",J3832,0)</f>
        <v>0</v>
      </c>
      <c r="BF3832" s="228">
        <f>IF(N3832="snížená",J3832,0)</f>
        <v>0</v>
      </c>
      <c r="BG3832" s="228">
        <f>IF(N3832="zákl. přenesená",J3832,0)</f>
        <v>0</v>
      </c>
      <c r="BH3832" s="228">
        <f>IF(N3832="sníž. přenesená",J3832,0)</f>
        <v>0</v>
      </c>
      <c r="BI3832" s="228">
        <f>IF(N3832="nulová",J3832,0)</f>
        <v>0</v>
      </c>
      <c r="BJ3832" s="20" t="s">
        <v>93</v>
      </c>
      <c r="BK3832" s="228">
        <f>ROUND(I3832*H3832,2)</f>
        <v>0</v>
      </c>
      <c r="BL3832" s="20" t="s">
        <v>544</v>
      </c>
      <c r="BM3832" s="227" t="s">
        <v>4241</v>
      </c>
    </row>
    <row r="3833" s="2" customFormat="1" ht="33" customHeight="1">
      <c r="A3833" s="41"/>
      <c r="B3833" s="42"/>
      <c r="C3833" s="286" t="s">
        <v>4242</v>
      </c>
      <c r="D3833" s="286" t="s">
        <v>572</v>
      </c>
      <c r="E3833" s="287" t="s">
        <v>4243</v>
      </c>
      <c r="F3833" s="288" t="s">
        <v>4244</v>
      </c>
      <c r="G3833" s="289" t="s">
        <v>595</v>
      </c>
      <c r="H3833" s="290">
        <v>1</v>
      </c>
      <c r="I3833" s="291"/>
      <c r="J3833" s="292">
        <f>ROUND(I3833*H3833,2)</f>
        <v>0</v>
      </c>
      <c r="K3833" s="288" t="s">
        <v>19</v>
      </c>
      <c r="L3833" s="293"/>
      <c r="M3833" s="294" t="s">
        <v>19</v>
      </c>
      <c r="N3833" s="295" t="s">
        <v>46</v>
      </c>
      <c r="O3833" s="87"/>
      <c r="P3833" s="225">
        <f>O3833*H3833</f>
        <v>0</v>
      </c>
      <c r="Q3833" s="225">
        <v>0</v>
      </c>
      <c r="R3833" s="225">
        <f>Q3833*H3833</f>
        <v>0</v>
      </c>
      <c r="S3833" s="225">
        <v>0</v>
      </c>
      <c r="T3833" s="226">
        <f>S3833*H3833</f>
        <v>0</v>
      </c>
      <c r="U3833" s="41"/>
      <c r="V3833" s="41"/>
      <c r="W3833" s="41"/>
      <c r="X3833" s="41"/>
      <c r="Y3833" s="41"/>
      <c r="Z3833" s="41"/>
      <c r="AA3833" s="41"/>
      <c r="AB3833" s="41"/>
      <c r="AC3833" s="41"/>
      <c r="AD3833" s="41"/>
      <c r="AE3833" s="41"/>
      <c r="AR3833" s="227" t="s">
        <v>643</v>
      </c>
      <c r="AT3833" s="227" t="s">
        <v>572</v>
      </c>
      <c r="AU3833" s="227" t="s">
        <v>93</v>
      </c>
      <c r="AY3833" s="20" t="s">
        <v>224</v>
      </c>
      <c r="BE3833" s="228">
        <f>IF(N3833="základní",J3833,0)</f>
        <v>0</v>
      </c>
      <c r="BF3833" s="228">
        <f>IF(N3833="snížená",J3833,0)</f>
        <v>0</v>
      </c>
      <c r="BG3833" s="228">
        <f>IF(N3833="zákl. přenesená",J3833,0)</f>
        <v>0</v>
      </c>
      <c r="BH3833" s="228">
        <f>IF(N3833="sníž. přenesená",J3833,0)</f>
        <v>0</v>
      </c>
      <c r="BI3833" s="228">
        <f>IF(N3833="nulová",J3833,0)</f>
        <v>0</v>
      </c>
      <c r="BJ3833" s="20" t="s">
        <v>93</v>
      </c>
      <c r="BK3833" s="228">
        <f>ROUND(I3833*H3833,2)</f>
        <v>0</v>
      </c>
      <c r="BL3833" s="20" t="s">
        <v>544</v>
      </c>
      <c r="BM3833" s="227" t="s">
        <v>4245</v>
      </c>
    </row>
    <row r="3834" s="2" customFormat="1" ht="33" customHeight="1">
      <c r="A3834" s="41"/>
      <c r="B3834" s="42"/>
      <c r="C3834" s="286" t="s">
        <v>4246</v>
      </c>
      <c r="D3834" s="286" t="s">
        <v>572</v>
      </c>
      <c r="E3834" s="287" t="s">
        <v>4247</v>
      </c>
      <c r="F3834" s="288" t="s">
        <v>4248</v>
      </c>
      <c r="G3834" s="289" t="s">
        <v>595</v>
      </c>
      <c r="H3834" s="290">
        <v>1</v>
      </c>
      <c r="I3834" s="291"/>
      <c r="J3834" s="292">
        <f>ROUND(I3834*H3834,2)</f>
        <v>0</v>
      </c>
      <c r="K3834" s="288" t="s">
        <v>19</v>
      </c>
      <c r="L3834" s="293"/>
      <c r="M3834" s="294" t="s">
        <v>19</v>
      </c>
      <c r="N3834" s="295" t="s">
        <v>46</v>
      </c>
      <c r="O3834" s="87"/>
      <c r="P3834" s="225">
        <f>O3834*H3834</f>
        <v>0</v>
      </c>
      <c r="Q3834" s="225">
        <v>0</v>
      </c>
      <c r="R3834" s="225">
        <f>Q3834*H3834</f>
        <v>0</v>
      </c>
      <c r="S3834" s="225">
        <v>0</v>
      </c>
      <c r="T3834" s="226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7" t="s">
        <v>643</v>
      </c>
      <c r="AT3834" s="227" t="s">
        <v>572</v>
      </c>
      <c r="AU3834" s="227" t="s">
        <v>93</v>
      </c>
      <c r="AY3834" s="20" t="s">
        <v>224</v>
      </c>
      <c r="BE3834" s="228">
        <f>IF(N3834="základní",J3834,0)</f>
        <v>0</v>
      </c>
      <c r="BF3834" s="228">
        <f>IF(N3834="snížená",J3834,0)</f>
        <v>0</v>
      </c>
      <c r="BG3834" s="228">
        <f>IF(N3834="zákl. přenesená",J3834,0)</f>
        <v>0</v>
      </c>
      <c r="BH3834" s="228">
        <f>IF(N3834="sníž. přenesená",J3834,0)</f>
        <v>0</v>
      </c>
      <c r="BI3834" s="228">
        <f>IF(N3834="nulová",J3834,0)</f>
        <v>0</v>
      </c>
      <c r="BJ3834" s="20" t="s">
        <v>93</v>
      </c>
      <c r="BK3834" s="228">
        <f>ROUND(I3834*H3834,2)</f>
        <v>0</v>
      </c>
      <c r="BL3834" s="20" t="s">
        <v>544</v>
      </c>
      <c r="BM3834" s="227" t="s">
        <v>4249</v>
      </c>
    </row>
    <row r="3835" s="2" customFormat="1" ht="33" customHeight="1">
      <c r="A3835" s="41"/>
      <c r="B3835" s="42"/>
      <c r="C3835" s="286" t="s">
        <v>4250</v>
      </c>
      <c r="D3835" s="286" t="s">
        <v>572</v>
      </c>
      <c r="E3835" s="287" t="s">
        <v>4251</v>
      </c>
      <c r="F3835" s="288" t="s">
        <v>4252</v>
      </c>
      <c r="G3835" s="289" t="s">
        <v>595</v>
      </c>
      <c r="H3835" s="290">
        <v>1</v>
      </c>
      <c r="I3835" s="291"/>
      <c r="J3835" s="292">
        <f>ROUND(I3835*H3835,2)</f>
        <v>0</v>
      </c>
      <c r="K3835" s="288" t="s">
        <v>19</v>
      </c>
      <c r="L3835" s="293"/>
      <c r="M3835" s="294" t="s">
        <v>19</v>
      </c>
      <c r="N3835" s="295" t="s">
        <v>46</v>
      </c>
      <c r="O3835" s="87"/>
      <c r="P3835" s="225">
        <f>O3835*H3835</f>
        <v>0</v>
      </c>
      <c r="Q3835" s="225">
        <v>0</v>
      </c>
      <c r="R3835" s="225">
        <f>Q3835*H3835</f>
        <v>0</v>
      </c>
      <c r="S3835" s="225">
        <v>0</v>
      </c>
      <c r="T3835" s="226">
        <f>S3835*H3835</f>
        <v>0</v>
      </c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R3835" s="227" t="s">
        <v>643</v>
      </c>
      <c r="AT3835" s="227" t="s">
        <v>572</v>
      </c>
      <c r="AU3835" s="227" t="s">
        <v>93</v>
      </c>
      <c r="AY3835" s="20" t="s">
        <v>224</v>
      </c>
      <c r="BE3835" s="228">
        <f>IF(N3835="základní",J3835,0)</f>
        <v>0</v>
      </c>
      <c r="BF3835" s="228">
        <f>IF(N3835="snížená",J3835,0)</f>
        <v>0</v>
      </c>
      <c r="BG3835" s="228">
        <f>IF(N3835="zákl. přenesená",J3835,0)</f>
        <v>0</v>
      </c>
      <c r="BH3835" s="228">
        <f>IF(N3835="sníž. přenesená",J3835,0)</f>
        <v>0</v>
      </c>
      <c r="BI3835" s="228">
        <f>IF(N3835="nulová",J3835,0)</f>
        <v>0</v>
      </c>
      <c r="BJ3835" s="20" t="s">
        <v>93</v>
      </c>
      <c r="BK3835" s="228">
        <f>ROUND(I3835*H3835,2)</f>
        <v>0</v>
      </c>
      <c r="BL3835" s="20" t="s">
        <v>544</v>
      </c>
      <c r="BM3835" s="227" t="s">
        <v>4253</v>
      </c>
    </row>
    <row r="3836" s="2" customFormat="1" ht="37.8" customHeight="1">
      <c r="A3836" s="41"/>
      <c r="B3836" s="42"/>
      <c r="C3836" s="286" t="s">
        <v>4254</v>
      </c>
      <c r="D3836" s="286" t="s">
        <v>572</v>
      </c>
      <c r="E3836" s="287" t="s">
        <v>4255</v>
      </c>
      <c r="F3836" s="288" t="s">
        <v>4256</v>
      </c>
      <c r="G3836" s="289" t="s">
        <v>595</v>
      </c>
      <c r="H3836" s="290">
        <v>1</v>
      </c>
      <c r="I3836" s="291"/>
      <c r="J3836" s="292">
        <f>ROUND(I3836*H3836,2)</f>
        <v>0</v>
      </c>
      <c r="K3836" s="288" t="s">
        <v>19</v>
      </c>
      <c r="L3836" s="293"/>
      <c r="M3836" s="294" t="s">
        <v>19</v>
      </c>
      <c r="N3836" s="295" t="s">
        <v>46</v>
      </c>
      <c r="O3836" s="87"/>
      <c r="P3836" s="225">
        <f>O3836*H3836</f>
        <v>0</v>
      </c>
      <c r="Q3836" s="225">
        <v>0</v>
      </c>
      <c r="R3836" s="225">
        <f>Q3836*H3836</f>
        <v>0</v>
      </c>
      <c r="S3836" s="225">
        <v>0</v>
      </c>
      <c r="T3836" s="226">
        <f>S3836*H3836</f>
        <v>0</v>
      </c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R3836" s="227" t="s">
        <v>643</v>
      </c>
      <c r="AT3836" s="227" t="s">
        <v>572</v>
      </c>
      <c r="AU3836" s="227" t="s">
        <v>93</v>
      </c>
      <c r="AY3836" s="20" t="s">
        <v>224</v>
      </c>
      <c r="BE3836" s="228">
        <f>IF(N3836="základní",J3836,0)</f>
        <v>0</v>
      </c>
      <c r="BF3836" s="228">
        <f>IF(N3836="snížená",J3836,0)</f>
        <v>0</v>
      </c>
      <c r="BG3836" s="228">
        <f>IF(N3836="zákl. přenesená",J3836,0)</f>
        <v>0</v>
      </c>
      <c r="BH3836" s="228">
        <f>IF(N3836="sníž. přenesená",J3836,0)</f>
        <v>0</v>
      </c>
      <c r="BI3836" s="228">
        <f>IF(N3836="nulová",J3836,0)</f>
        <v>0</v>
      </c>
      <c r="BJ3836" s="20" t="s">
        <v>93</v>
      </c>
      <c r="BK3836" s="228">
        <f>ROUND(I3836*H3836,2)</f>
        <v>0</v>
      </c>
      <c r="BL3836" s="20" t="s">
        <v>544</v>
      </c>
      <c r="BM3836" s="227" t="s">
        <v>4257</v>
      </c>
    </row>
    <row r="3837" s="2" customFormat="1" ht="33" customHeight="1">
      <c r="A3837" s="41"/>
      <c r="B3837" s="42"/>
      <c r="C3837" s="286" t="s">
        <v>4258</v>
      </c>
      <c r="D3837" s="286" t="s">
        <v>572</v>
      </c>
      <c r="E3837" s="287" t="s">
        <v>4259</v>
      </c>
      <c r="F3837" s="288" t="s">
        <v>4260</v>
      </c>
      <c r="G3837" s="289" t="s">
        <v>595</v>
      </c>
      <c r="H3837" s="290">
        <v>1</v>
      </c>
      <c r="I3837" s="291"/>
      <c r="J3837" s="292">
        <f>ROUND(I3837*H3837,2)</f>
        <v>0</v>
      </c>
      <c r="K3837" s="288" t="s">
        <v>19</v>
      </c>
      <c r="L3837" s="293"/>
      <c r="M3837" s="294" t="s">
        <v>19</v>
      </c>
      <c r="N3837" s="295" t="s">
        <v>46</v>
      </c>
      <c r="O3837" s="87"/>
      <c r="P3837" s="225">
        <f>O3837*H3837</f>
        <v>0</v>
      </c>
      <c r="Q3837" s="225">
        <v>0</v>
      </c>
      <c r="R3837" s="225">
        <f>Q3837*H3837</f>
        <v>0</v>
      </c>
      <c r="S3837" s="225">
        <v>0</v>
      </c>
      <c r="T3837" s="226">
        <f>S3837*H3837</f>
        <v>0</v>
      </c>
      <c r="U3837" s="41"/>
      <c r="V3837" s="41"/>
      <c r="W3837" s="41"/>
      <c r="X3837" s="41"/>
      <c r="Y3837" s="41"/>
      <c r="Z3837" s="41"/>
      <c r="AA3837" s="41"/>
      <c r="AB3837" s="41"/>
      <c r="AC3837" s="41"/>
      <c r="AD3837" s="41"/>
      <c r="AE3837" s="41"/>
      <c r="AR3837" s="227" t="s">
        <v>643</v>
      </c>
      <c r="AT3837" s="227" t="s">
        <v>572</v>
      </c>
      <c r="AU3837" s="227" t="s">
        <v>93</v>
      </c>
      <c r="AY3837" s="20" t="s">
        <v>224</v>
      </c>
      <c r="BE3837" s="228">
        <f>IF(N3837="základní",J3837,0)</f>
        <v>0</v>
      </c>
      <c r="BF3837" s="228">
        <f>IF(N3837="snížená",J3837,0)</f>
        <v>0</v>
      </c>
      <c r="BG3837" s="228">
        <f>IF(N3837="zákl. přenesená",J3837,0)</f>
        <v>0</v>
      </c>
      <c r="BH3837" s="228">
        <f>IF(N3837="sníž. přenesená",J3837,0)</f>
        <v>0</v>
      </c>
      <c r="BI3837" s="228">
        <f>IF(N3837="nulová",J3837,0)</f>
        <v>0</v>
      </c>
      <c r="BJ3837" s="20" t="s">
        <v>93</v>
      </c>
      <c r="BK3837" s="228">
        <f>ROUND(I3837*H3837,2)</f>
        <v>0</v>
      </c>
      <c r="BL3837" s="20" t="s">
        <v>544</v>
      </c>
      <c r="BM3837" s="227" t="s">
        <v>4261</v>
      </c>
    </row>
    <row r="3838" s="2" customFormat="1" ht="33" customHeight="1">
      <c r="A3838" s="41"/>
      <c r="B3838" s="42"/>
      <c r="C3838" s="286" t="s">
        <v>4262</v>
      </c>
      <c r="D3838" s="286" t="s">
        <v>572</v>
      </c>
      <c r="E3838" s="287" t="s">
        <v>4263</v>
      </c>
      <c r="F3838" s="288" t="s">
        <v>4264</v>
      </c>
      <c r="G3838" s="289" t="s">
        <v>595</v>
      </c>
      <c r="H3838" s="290">
        <v>1</v>
      </c>
      <c r="I3838" s="291"/>
      <c r="J3838" s="292">
        <f>ROUND(I3838*H3838,2)</f>
        <v>0</v>
      </c>
      <c r="K3838" s="288" t="s">
        <v>19</v>
      </c>
      <c r="L3838" s="293"/>
      <c r="M3838" s="294" t="s">
        <v>19</v>
      </c>
      <c r="N3838" s="295" t="s">
        <v>46</v>
      </c>
      <c r="O3838" s="87"/>
      <c r="P3838" s="225">
        <f>O3838*H3838</f>
        <v>0</v>
      </c>
      <c r="Q3838" s="225">
        <v>0</v>
      </c>
      <c r="R3838" s="225">
        <f>Q3838*H3838</f>
        <v>0</v>
      </c>
      <c r="S3838" s="225">
        <v>0</v>
      </c>
      <c r="T3838" s="226">
        <f>S3838*H3838</f>
        <v>0</v>
      </c>
      <c r="U3838" s="41"/>
      <c r="V3838" s="41"/>
      <c r="W3838" s="41"/>
      <c r="X3838" s="41"/>
      <c r="Y3838" s="41"/>
      <c r="Z3838" s="41"/>
      <c r="AA3838" s="41"/>
      <c r="AB3838" s="41"/>
      <c r="AC3838" s="41"/>
      <c r="AD3838" s="41"/>
      <c r="AE3838" s="41"/>
      <c r="AR3838" s="227" t="s">
        <v>643</v>
      </c>
      <c r="AT3838" s="227" t="s">
        <v>572</v>
      </c>
      <c r="AU3838" s="227" t="s">
        <v>93</v>
      </c>
      <c r="AY3838" s="20" t="s">
        <v>224</v>
      </c>
      <c r="BE3838" s="228">
        <f>IF(N3838="základní",J3838,0)</f>
        <v>0</v>
      </c>
      <c r="BF3838" s="228">
        <f>IF(N3838="snížená",J3838,0)</f>
        <v>0</v>
      </c>
      <c r="BG3838" s="228">
        <f>IF(N3838="zákl. přenesená",J3838,0)</f>
        <v>0</v>
      </c>
      <c r="BH3838" s="228">
        <f>IF(N3838="sníž. přenesená",J3838,0)</f>
        <v>0</v>
      </c>
      <c r="BI3838" s="228">
        <f>IF(N3838="nulová",J3838,0)</f>
        <v>0</v>
      </c>
      <c r="BJ3838" s="20" t="s">
        <v>93</v>
      </c>
      <c r="BK3838" s="228">
        <f>ROUND(I3838*H3838,2)</f>
        <v>0</v>
      </c>
      <c r="BL3838" s="20" t="s">
        <v>544</v>
      </c>
      <c r="BM3838" s="227" t="s">
        <v>4265</v>
      </c>
    </row>
    <row r="3839" s="2" customFormat="1" ht="33" customHeight="1">
      <c r="A3839" s="41"/>
      <c r="B3839" s="42"/>
      <c r="C3839" s="286" t="s">
        <v>4266</v>
      </c>
      <c r="D3839" s="286" t="s">
        <v>572</v>
      </c>
      <c r="E3839" s="287" t="s">
        <v>4267</v>
      </c>
      <c r="F3839" s="288" t="s">
        <v>4268</v>
      </c>
      <c r="G3839" s="289" t="s">
        <v>595</v>
      </c>
      <c r="H3839" s="290">
        <v>1</v>
      </c>
      <c r="I3839" s="291"/>
      <c r="J3839" s="292">
        <f>ROUND(I3839*H3839,2)</f>
        <v>0</v>
      </c>
      <c r="K3839" s="288" t="s">
        <v>19</v>
      </c>
      <c r="L3839" s="293"/>
      <c r="M3839" s="294" t="s">
        <v>19</v>
      </c>
      <c r="N3839" s="295" t="s">
        <v>46</v>
      </c>
      <c r="O3839" s="87"/>
      <c r="P3839" s="225">
        <f>O3839*H3839</f>
        <v>0</v>
      </c>
      <c r="Q3839" s="225">
        <v>0</v>
      </c>
      <c r="R3839" s="225">
        <f>Q3839*H3839</f>
        <v>0</v>
      </c>
      <c r="S3839" s="225">
        <v>0</v>
      </c>
      <c r="T3839" s="226">
        <f>S3839*H3839</f>
        <v>0</v>
      </c>
      <c r="U3839" s="41"/>
      <c r="V3839" s="41"/>
      <c r="W3839" s="41"/>
      <c r="X3839" s="41"/>
      <c r="Y3839" s="41"/>
      <c r="Z3839" s="41"/>
      <c r="AA3839" s="41"/>
      <c r="AB3839" s="41"/>
      <c r="AC3839" s="41"/>
      <c r="AD3839" s="41"/>
      <c r="AE3839" s="41"/>
      <c r="AR3839" s="227" t="s">
        <v>643</v>
      </c>
      <c r="AT3839" s="227" t="s">
        <v>572</v>
      </c>
      <c r="AU3839" s="227" t="s">
        <v>93</v>
      </c>
      <c r="AY3839" s="20" t="s">
        <v>224</v>
      </c>
      <c r="BE3839" s="228">
        <f>IF(N3839="základní",J3839,0)</f>
        <v>0</v>
      </c>
      <c r="BF3839" s="228">
        <f>IF(N3839="snížená",J3839,0)</f>
        <v>0</v>
      </c>
      <c r="BG3839" s="228">
        <f>IF(N3839="zákl. přenesená",J3839,0)</f>
        <v>0</v>
      </c>
      <c r="BH3839" s="228">
        <f>IF(N3839="sníž. přenesená",J3839,0)</f>
        <v>0</v>
      </c>
      <c r="BI3839" s="228">
        <f>IF(N3839="nulová",J3839,0)</f>
        <v>0</v>
      </c>
      <c r="BJ3839" s="20" t="s">
        <v>93</v>
      </c>
      <c r="BK3839" s="228">
        <f>ROUND(I3839*H3839,2)</f>
        <v>0</v>
      </c>
      <c r="BL3839" s="20" t="s">
        <v>544</v>
      </c>
      <c r="BM3839" s="227" t="s">
        <v>4269</v>
      </c>
    </row>
    <row r="3840" s="2" customFormat="1" ht="33" customHeight="1">
      <c r="A3840" s="41"/>
      <c r="B3840" s="42"/>
      <c r="C3840" s="286" t="s">
        <v>4270</v>
      </c>
      <c r="D3840" s="286" t="s">
        <v>572</v>
      </c>
      <c r="E3840" s="287" t="s">
        <v>4271</v>
      </c>
      <c r="F3840" s="288" t="s">
        <v>4272</v>
      </c>
      <c r="G3840" s="289" t="s">
        <v>595</v>
      </c>
      <c r="H3840" s="290">
        <v>1</v>
      </c>
      <c r="I3840" s="291"/>
      <c r="J3840" s="292">
        <f>ROUND(I3840*H3840,2)</f>
        <v>0</v>
      </c>
      <c r="K3840" s="288" t="s">
        <v>19</v>
      </c>
      <c r="L3840" s="293"/>
      <c r="M3840" s="294" t="s">
        <v>19</v>
      </c>
      <c r="N3840" s="295" t="s">
        <v>46</v>
      </c>
      <c r="O3840" s="87"/>
      <c r="P3840" s="225">
        <f>O3840*H3840</f>
        <v>0</v>
      </c>
      <c r="Q3840" s="225">
        <v>0</v>
      </c>
      <c r="R3840" s="225">
        <f>Q3840*H3840</f>
        <v>0</v>
      </c>
      <c r="S3840" s="225">
        <v>0</v>
      </c>
      <c r="T3840" s="226">
        <f>S3840*H3840</f>
        <v>0</v>
      </c>
      <c r="U3840" s="41"/>
      <c r="V3840" s="41"/>
      <c r="W3840" s="41"/>
      <c r="X3840" s="41"/>
      <c r="Y3840" s="41"/>
      <c r="Z3840" s="41"/>
      <c r="AA3840" s="41"/>
      <c r="AB3840" s="41"/>
      <c r="AC3840" s="41"/>
      <c r="AD3840" s="41"/>
      <c r="AE3840" s="41"/>
      <c r="AR3840" s="227" t="s">
        <v>643</v>
      </c>
      <c r="AT3840" s="227" t="s">
        <v>572</v>
      </c>
      <c r="AU3840" s="227" t="s">
        <v>93</v>
      </c>
      <c r="AY3840" s="20" t="s">
        <v>224</v>
      </c>
      <c r="BE3840" s="228">
        <f>IF(N3840="základní",J3840,0)</f>
        <v>0</v>
      </c>
      <c r="BF3840" s="228">
        <f>IF(N3840="snížená",J3840,0)</f>
        <v>0</v>
      </c>
      <c r="BG3840" s="228">
        <f>IF(N3840="zákl. přenesená",J3840,0)</f>
        <v>0</v>
      </c>
      <c r="BH3840" s="228">
        <f>IF(N3840="sníž. přenesená",J3840,0)</f>
        <v>0</v>
      </c>
      <c r="BI3840" s="228">
        <f>IF(N3840="nulová",J3840,0)</f>
        <v>0</v>
      </c>
      <c r="BJ3840" s="20" t="s">
        <v>93</v>
      </c>
      <c r="BK3840" s="228">
        <f>ROUND(I3840*H3840,2)</f>
        <v>0</v>
      </c>
      <c r="BL3840" s="20" t="s">
        <v>544</v>
      </c>
      <c r="BM3840" s="227" t="s">
        <v>4273</v>
      </c>
    </row>
    <row r="3841" s="2" customFormat="1" ht="33" customHeight="1">
      <c r="A3841" s="41"/>
      <c r="B3841" s="42"/>
      <c r="C3841" s="286" t="s">
        <v>4274</v>
      </c>
      <c r="D3841" s="286" t="s">
        <v>572</v>
      </c>
      <c r="E3841" s="287" t="s">
        <v>4275</v>
      </c>
      <c r="F3841" s="288" t="s">
        <v>4276</v>
      </c>
      <c r="G3841" s="289" t="s">
        <v>595</v>
      </c>
      <c r="H3841" s="290">
        <v>1</v>
      </c>
      <c r="I3841" s="291"/>
      <c r="J3841" s="292">
        <f>ROUND(I3841*H3841,2)</f>
        <v>0</v>
      </c>
      <c r="K3841" s="288" t="s">
        <v>19</v>
      </c>
      <c r="L3841" s="293"/>
      <c r="M3841" s="294" t="s">
        <v>19</v>
      </c>
      <c r="N3841" s="295" t="s">
        <v>46</v>
      </c>
      <c r="O3841" s="87"/>
      <c r="P3841" s="225">
        <f>O3841*H3841</f>
        <v>0</v>
      </c>
      <c r="Q3841" s="225">
        <v>0</v>
      </c>
      <c r="R3841" s="225">
        <f>Q3841*H3841</f>
        <v>0</v>
      </c>
      <c r="S3841" s="225">
        <v>0</v>
      </c>
      <c r="T3841" s="226">
        <f>S3841*H3841</f>
        <v>0</v>
      </c>
      <c r="U3841" s="41"/>
      <c r="V3841" s="41"/>
      <c r="W3841" s="41"/>
      <c r="X3841" s="41"/>
      <c r="Y3841" s="41"/>
      <c r="Z3841" s="41"/>
      <c r="AA3841" s="41"/>
      <c r="AB3841" s="41"/>
      <c r="AC3841" s="41"/>
      <c r="AD3841" s="41"/>
      <c r="AE3841" s="41"/>
      <c r="AR3841" s="227" t="s">
        <v>643</v>
      </c>
      <c r="AT3841" s="227" t="s">
        <v>572</v>
      </c>
      <c r="AU3841" s="227" t="s">
        <v>93</v>
      </c>
      <c r="AY3841" s="20" t="s">
        <v>224</v>
      </c>
      <c r="BE3841" s="228">
        <f>IF(N3841="základní",J3841,0)</f>
        <v>0</v>
      </c>
      <c r="BF3841" s="228">
        <f>IF(N3841="snížená",J3841,0)</f>
        <v>0</v>
      </c>
      <c r="BG3841" s="228">
        <f>IF(N3841="zákl. přenesená",J3841,0)</f>
        <v>0</v>
      </c>
      <c r="BH3841" s="228">
        <f>IF(N3841="sníž. přenesená",J3841,0)</f>
        <v>0</v>
      </c>
      <c r="BI3841" s="228">
        <f>IF(N3841="nulová",J3841,0)</f>
        <v>0</v>
      </c>
      <c r="BJ3841" s="20" t="s">
        <v>93</v>
      </c>
      <c r="BK3841" s="228">
        <f>ROUND(I3841*H3841,2)</f>
        <v>0</v>
      </c>
      <c r="BL3841" s="20" t="s">
        <v>544</v>
      </c>
      <c r="BM3841" s="227" t="s">
        <v>4277</v>
      </c>
    </row>
    <row r="3842" s="2" customFormat="1" ht="33" customHeight="1">
      <c r="A3842" s="41"/>
      <c r="B3842" s="42"/>
      <c r="C3842" s="286" t="s">
        <v>4278</v>
      </c>
      <c r="D3842" s="286" t="s">
        <v>572</v>
      </c>
      <c r="E3842" s="287" t="s">
        <v>4279</v>
      </c>
      <c r="F3842" s="288" t="s">
        <v>4280</v>
      </c>
      <c r="G3842" s="289" t="s">
        <v>595</v>
      </c>
      <c r="H3842" s="290">
        <v>1</v>
      </c>
      <c r="I3842" s="291"/>
      <c r="J3842" s="292">
        <f>ROUND(I3842*H3842,2)</f>
        <v>0</v>
      </c>
      <c r="K3842" s="288" t="s">
        <v>19</v>
      </c>
      <c r="L3842" s="293"/>
      <c r="M3842" s="294" t="s">
        <v>19</v>
      </c>
      <c r="N3842" s="295" t="s">
        <v>46</v>
      </c>
      <c r="O3842" s="87"/>
      <c r="P3842" s="225">
        <f>O3842*H3842</f>
        <v>0</v>
      </c>
      <c r="Q3842" s="225">
        <v>0</v>
      </c>
      <c r="R3842" s="225">
        <f>Q3842*H3842</f>
        <v>0</v>
      </c>
      <c r="S3842" s="225">
        <v>0</v>
      </c>
      <c r="T3842" s="226">
        <f>S3842*H3842</f>
        <v>0</v>
      </c>
      <c r="U3842" s="41"/>
      <c r="V3842" s="41"/>
      <c r="W3842" s="41"/>
      <c r="X3842" s="41"/>
      <c r="Y3842" s="41"/>
      <c r="Z3842" s="41"/>
      <c r="AA3842" s="41"/>
      <c r="AB3842" s="41"/>
      <c r="AC3842" s="41"/>
      <c r="AD3842" s="41"/>
      <c r="AE3842" s="41"/>
      <c r="AR3842" s="227" t="s">
        <v>643</v>
      </c>
      <c r="AT3842" s="227" t="s">
        <v>572</v>
      </c>
      <c r="AU3842" s="227" t="s">
        <v>93</v>
      </c>
      <c r="AY3842" s="20" t="s">
        <v>224</v>
      </c>
      <c r="BE3842" s="228">
        <f>IF(N3842="základní",J3842,0)</f>
        <v>0</v>
      </c>
      <c r="BF3842" s="228">
        <f>IF(N3842="snížená",J3842,0)</f>
        <v>0</v>
      </c>
      <c r="BG3842" s="228">
        <f>IF(N3842="zákl. přenesená",J3842,0)</f>
        <v>0</v>
      </c>
      <c r="BH3842" s="228">
        <f>IF(N3842="sníž. přenesená",J3842,0)</f>
        <v>0</v>
      </c>
      <c r="BI3842" s="228">
        <f>IF(N3842="nulová",J3842,0)</f>
        <v>0</v>
      </c>
      <c r="BJ3842" s="20" t="s">
        <v>93</v>
      </c>
      <c r="BK3842" s="228">
        <f>ROUND(I3842*H3842,2)</f>
        <v>0</v>
      </c>
      <c r="BL3842" s="20" t="s">
        <v>544</v>
      </c>
      <c r="BM3842" s="227" t="s">
        <v>4281</v>
      </c>
    </row>
    <row r="3843" s="2" customFormat="1" ht="33" customHeight="1">
      <c r="A3843" s="41"/>
      <c r="B3843" s="42"/>
      <c r="C3843" s="286" t="s">
        <v>4282</v>
      </c>
      <c r="D3843" s="286" t="s">
        <v>572</v>
      </c>
      <c r="E3843" s="287" t="s">
        <v>4283</v>
      </c>
      <c r="F3843" s="288" t="s">
        <v>4284</v>
      </c>
      <c r="G3843" s="289" t="s">
        <v>595</v>
      </c>
      <c r="H3843" s="290">
        <v>2</v>
      </c>
      <c r="I3843" s="291"/>
      <c r="J3843" s="292">
        <f>ROUND(I3843*H3843,2)</f>
        <v>0</v>
      </c>
      <c r="K3843" s="288" t="s">
        <v>19</v>
      </c>
      <c r="L3843" s="293"/>
      <c r="M3843" s="294" t="s">
        <v>19</v>
      </c>
      <c r="N3843" s="295" t="s">
        <v>46</v>
      </c>
      <c r="O3843" s="87"/>
      <c r="P3843" s="225">
        <f>O3843*H3843</f>
        <v>0</v>
      </c>
      <c r="Q3843" s="225">
        <v>0</v>
      </c>
      <c r="R3843" s="225">
        <f>Q3843*H3843</f>
        <v>0</v>
      </c>
      <c r="S3843" s="225">
        <v>0</v>
      </c>
      <c r="T3843" s="226">
        <f>S3843*H3843</f>
        <v>0</v>
      </c>
      <c r="U3843" s="41"/>
      <c r="V3843" s="41"/>
      <c r="W3843" s="41"/>
      <c r="X3843" s="41"/>
      <c r="Y3843" s="41"/>
      <c r="Z3843" s="41"/>
      <c r="AA3843" s="41"/>
      <c r="AB3843" s="41"/>
      <c r="AC3843" s="41"/>
      <c r="AD3843" s="41"/>
      <c r="AE3843" s="41"/>
      <c r="AR3843" s="227" t="s">
        <v>643</v>
      </c>
      <c r="AT3843" s="227" t="s">
        <v>572</v>
      </c>
      <c r="AU3843" s="227" t="s">
        <v>93</v>
      </c>
      <c r="AY3843" s="20" t="s">
        <v>224</v>
      </c>
      <c r="BE3843" s="228">
        <f>IF(N3843="základní",J3843,0)</f>
        <v>0</v>
      </c>
      <c r="BF3843" s="228">
        <f>IF(N3843="snížená",J3843,0)</f>
        <v>0</v>
      </c>
      <c r="BG3843" s="228">
        <f>IF(N3843="zákl. přenesená",J3843,0)</f>
        <v>0</v>
      </c>
      <c r="BH3843" s="228">
        <f>IF(N3843="sníž. přenesená",J3843,0)</f>
        <v>0</v>
      </c>
      <c r="BI3843" s="228">
        <f>IF(N3843="nulová",J3843,0)</f>
        <v>0</v>
      </c>
      <c r="BJ3843" s="20" t="s">
        <v>93</v>
      </c>
      <c r="BK3843" s="228">
        <f>ROUND(I3843*H3843,2)</f>
        <v>0</v>
      </c>
      <c r="BL3843" s="20" t="s">
        <v>544</v>
      </c>
      <c r="BM3843" s="227" t="s">
        <v>4285</v>
      </c>
    </row>
    <row r="3844" s="2" customFormat="1" ht="33" customHeight="1">
      <c r="A3844" s="41"/>
      <c r="B3844" s="42"/>
      <c r="C3844" s="286" t="s">
        <v>4286</v>
      </c>
      <c r="D3844" s="286" t="s">
        <v>572</v>
      </c>
      <c r="E3844" s="287" t="s">
        <v>4287</v>
      </c>
      <c r="F3844" s="288" t="s">
        <v>4288</v>
      </c>
      <c r="G3844" s="289" t="s">
        <v>595</v>
      </c>
      <c r="H3844" s="290">
        <v>2</v>
      </c>
      <c r="I3844" s="291"/>
      <c r="J3844" s="292">
        <f>ROUND(I3844*H3844,2)</f>
        <v>0</v>
      </c>
      <c r="K3844" s="288" t="s">
        <v>19</v>
      </c>
      <c r="L3844" s="293"/>
      <c r="M3844" s="294" t="s">
        <v>19</v>
      </c>
      <c r="N3844" s="295" t="s">
        <v>46</v>
      </c>
      <c r="O3844" s="87"/>
      <c r="P3844" s="225">
        <f>O3844*H3844</f>
        <v>0</v>
      </c>
      <c r="Q3844" s="225">
        <v>0</v>
      </c>
      <c r="R3844" s="225">
        <f>Q3844*H3844</f>
        <v>0</v>
      </c>
      <c r="S3844" s="225">
        <v>0</v>
      </c>
      <c r="T3844" s="226">
        <f>S3844*H3844</f>
        <v>0</v>
      </c>
      <c r="U3844" s="41"/>
      <c r="V3844" s="41"/>
      <c r="W3844" s="41"/>
      <c r="X3844" s="41"/>
      <c r="Y3844" s="41"/>
      <c r="Z3844" s="41"/>
      <c r="AA3844" s="41"/>
      <c r="AB3844" s="41"/>
      <c r="AC3844" s="41"/>
      <c r="AD3844" s="41"/>
      <c r="AE3844" s="41"/>
      <c r="AR3844" s="227" t="s">
        <v>643</v>
      </c>
      <c r="AT3844" s="227" t="s">
        <v>572</v>
      </c>
      <c r="AU3844" s="227" t="s">
        <v>93</v>
      </c>
      <c r="AY3844" s="20" t="s">
        <v>224</v>
      </c>
      <c r="BE3844" s="228">
        <f>IF(N3844="základní",J3844,0)</f>
        <v>0</v>
      </c>
      <c r="BF3844" s="228">
        <f>IF(N3844="snížená",J3844,0)</f>
        <v>0</v>
      </c>
      <c r="BG3844" s="228">
        <f>IF(N3844="zákl. přenesená",J3844,0)</f>
        <v>0</v>
      </c>
      <c r="BH3844" s="228">
        <f>IF(N3844="sníž. přenesená",J3844,0)</f>
        <v>0</v>
      </c>
      <c r="BI3844" s="228">
        <f>IF(N3844="nulová",J3844,0)</f>
        <v>0</v>
      </c>
      <c r="BJ3844" s="20" t="s">
        <v>93</v>
      </c>
      <c r="BK3844" s="228">
        <f>ROUND(I3844*H3844,2)</f>
        <v>0</v>
      </c>
      <c r="BL3844" s="20" t="s">
        <v>544</v>
      </c>
      <c r="BM3844" s="227" t="s">
        <v>4289</v>
      </c>
    </row>
    <row r="3845" s="2" customFormat="1" ht="33" customHeight="1">
      <c r="A3845" s="41"/>
      <c r="B3845" s="42"/>
      <c r="C3845" s="286" t="s">
        <v>4290</v>
      </c>
      <c r="D3845" s="286" t="s">
        <v>572</v>
      </c>
      <c r="E3845" s="287" t="s">
        <v>4291</v>
      </c>
      <c r="F3845" s="288" t="s">
        <v>4292</v>
      </c>
      <c r="G3845" s="289" t="s">
        <v>595</v>
      </c>
      <c r="H3845" s="290">
        <v>1</v>
      </c>
      <c r="I3845" s="291"/>
      <c r="J3845" s="292">
        <f>ROUND(I3845*H3845,2)</f>
        <v>0</v>
      </c>
      <c r="K3845" s="288" t="s">
        <v>19</v>
      </c>
      <c r="L3845" s="293"/>
      <c r="M3845" s="294" t="s">
        <v>19</v>
      </c>
      <c r="N3845" s="295" t="s">
        <v>46</v>
      </c>
      <c r="O3845" s="87"/>
      <c r="P3845" s="225">
        <f>O3845*H3845</f>
        <v>0</v>
      </c>
      <c r="Q3845" s="225">
        <v>0</v>
      </c>
      <c r="R3845" s="225">
        <f>Q3845*H3845</f>
        <v>0</v>
      </c>
      <c r="S3845" s="225">
        <v>0</v>
      </c>
      <c r="T3845" s="226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7" t="s">
        <v>643</v>
      </c>
      <c r="AT3845" s="227" t="s">
        <v>572</v>
      </c>
      <c r="AU3845" s="227" t="s">
        <v>93</v>
      </c>
      <c r="AY3845" s="20" t="s">
        <v>224</v>
      </c>
      <c r="BE3845" s="228">
        <f>IF(N3845="základní",J3845,0)</f>
        <v>0</v>
      </c>
      <c r="BF3845" s="228">
        <f>IF(N3845="snížená",J3845,0)</f>
        <v>0</v>
      </c>
      <c r="BG3845" s="228">
        <f>IF(N3845="zákl. přenesená",J3845,0)</f>
        <v>0</v>
      </c>
      <c r="BH3845" s="228">
        <f>IF(N3845="sníž. přenesená",J3845,0)</f>
        <v>0</v>
      </c>
      <c r="BI3845" s="228">
        <f>IF(N3845="nulová",J3845,0)</f>
        <v>0</v>
      </c>
      <c r="BJ3845" s="20" t="s">
        <v>93</v>
      </c>
      <c r="BK3845" s="228">
        <f>ROUND(I3845*H3845,2)</f>
        <v>0</v>
      </c>
      <c r="BL3845" s="20" t="s">
        <v>544</v>
      </c>
      <c r="BM3845" s="227" t="s">
        <v>4293</v>
      </c>
    </row>
    <row r="3846" s="2" customFormat="1" ht="33" customHeight="1">
      <c r="A3846" s="41"/>
      <c r="B3846" s="42"/>
      <c r="C3846" s="286" t="s">
        <v>4294</v>
      </c>
      <c r="D3846" s="286" t="s">
        <v>572</v>
      </c>
      <c r="E3846" s="287" t="s">
        <v>4295</v>
      </c>
      <c r="F3846" s="288" t="s">
        <v>4296</v>
      </c>
      <c r="G3846" s="289" t="s">
        <v>595</v>
      </c>
      <c r="H3846" s="290">
        <v>1</v>
      </c>
      <c r="I3846" s="291"/>
      <c r="J3846" s="292">
        <f>ROUND(I3846*H3846,2)</f>
        <v>0</v>
      </c>
      <c r="K3846" s="288" t="s">
        <v>19</v>
      </c>
      <c r="L3846" s="293"/>
      <c r="M3846" s="294" t="s">
        <v>19</v>
      </c>
      <c r="N3846" s="295" t="s">
        <v>46</v>
      </c>
      <c r="O3846" s="87"/>
      <c r="P3846" s="225">
        <f>O3846*H3846</f>
        <v>0</v>
      </c>
      <c r="Q3846" s="225">
        <v>0</v>
      </c>
      <c r="R3846" s="225">
        <f>Q3846*H3846</f>
        <v>0</v>
      </c>
      <c r="S3846" s="225">
        <v>0</v>
      </c>
      <c r="T3846" s="226">
        <f>S3846*H3846</f>
        <v>0</v>
      </c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R3846" s="227" t="s">
        <v>643</v>
      </c>
      <c r="AT3846" s="227" t="s">
        <v>572</v>
      </c>
      <c r="AU3846" s="227" t="s">
        <v>93</v>
      </c>
      <c r="AY3846" s="20" t="s">
        <v>224</v>
      </c>
      <c r="BE3846" s="228">
        <f>IF(N3846="základní",J3846,0)</f>
        <v>0</v>
      </c>
      <c r="BF3846" s="228">
        <f>IF(N3846="snížená",J3846,0)</f>
        <v>0</v>
      </c>
      <c r="BG3846" s="228">
        <f>IF(N3846="zákl. přenesená",J3846,0)</f>
        <v>0</v>
      </c>
      <c r="BH3846" s="228">
        <f>IF(N3846="sníž. přenesená",J3846,0)</f>
        <v>0</v>
      </c>
      <c r="BI3846" s="228">
        <f>IF(N3846="nulová",J3846,0)</f>
        <v>0</v>
      </c>
      <c r="BJ3846" s="20" t="s">
        <v>93</v>
      </c>
      <c r="BK3846" s="228">
        <f>ROUND(I3846*H3846,2)</f>
        <v>0</v>
      </c>
      <c r="BL3846" s="20" t="s">
        <v>544</v>
      </c>
      <c r="BM3846" s="227" t="s">
        <v>4297</v>
      </c>
    </row>
    <row r="3847" s="2" customFormat="1" ht="33" customHeight="1">
      <c r="A3847" s="41"/>
      <c r="B3847" s="42"/>
      <c r="C3847" s="286" t="s">
        <v>4298</v>
      </c>
      <c r="D3847" s="286" t="s">
        <v>572</v>
      </c>
      <c r="E3847" s="287" t="s">
        <v>4299</v>
      </c>
      <c r="F3847" s="288" t="s">
        <v>4300</v>
      </c>
      <c r="G3847" s="289" t="s">
        <v>595</v>
      </c>
      <c r="H3847" s="290">
        <v>1</v>
      </c>
      <c r="I3847" s="291"/>
      <c r="J3847" s="292">
        <f>ROUND(I3847*H3847,2)</f>
        <v>0</v>
      </c>
      <c r="K3847" s="288" t="s">
        <v>19</v>
      </c>
      <c r="L3847" s="293"/>
      <c r="M3847" s="294" t="s">
        <v>19</v>
      </c>
      <c r="N3847" s="295" t="s">
        <v>46</v>
      </c>
      <c r="O3847" s="87"/>
      <c r="P3847" s="225">
        <f>O3847*H3847</f>
        <v>0</v>
      </c>
      <c r="Q3847" s="225">
        <v>0</v>
      </c>
      <c r="R3847" s="225">
        <f>Q3847*H3847</f>
        <v>0</v>
      </c>
      <c r="S3847" s="225">
        <v>0</v>
      </c>
      <c r="T3847" s="226">
        <f>S3847*H3847</f>
        <v>0</v>
      </c>
      <c r="U3847" s="41"/>
      <c r="V3847" s="41"/>
      <c r="W3847" s="41"/>
      <c r="X3847" s="41"/>
      <c r="Y3847" s="41"/>
      <c r="Z3847" s="41"/>
      <c r="AA3847" s="41"/>
      <c r="AB3847" s="41"/>
      <c r="AC3847" s="41"/>
      <c r="AD3847" s="41"/>
      <c r="AE3847" s="41"/>
      <c r="AR3847" s="227" t="s">
        <v>643</v>
      </c>
      <c r="AT3847" s="227" t="s">
        <v>572</v>
      </c>
      <c r="AU3847" s="227" t="s">
        <v>93</v>
      </c>
      <c r="AY3847" s="20" t="s">
        <v>224</v>
      </c>
      <c r="BE3847" s="228">
        <f>IF(N3847="základní",J3847,0)</f>
        <v>0</v>
      </c>
      <c r="BF3847" s="228">
        <f>IF(N3847="snížená",J3847,0)</f>
        <v>0</v>
      </c>
      <c r="BG3847" s="228">
        <f>IF(N3847="zákl. přenesená",J3847,0)</f>
        <v>0</v>
      </c>
      <c r="BH3847" s="228">
        <f>IF(N3847="sníž. přenesená",J3847,0)</f>
        <v>0</v>
      </c>
      <c r="BI3847" s="228">
        <f>IF(N3847="nulová",J3847,0)</f>
        <v>0</v>
      </c>
      <c r="BJ3847" s="20" t="s">
        <v>93</v>
      </c>
      <c r="BK3847" s="228">
        <f>ROUND(I3847*H3847,2)</f>
        <v>0</v>
      </c>
      <c r="BL3847" s="20" t="s">
        <v>544</v>
      </c>
      <c r="BM3847" s="227" t="s">
        <v>4301</v>
      </c>
    </row>
    <row r="3848" s="2" customFormat="1" ht="33" customHeight="1">
      <c r="A3848" s="41"/>
      <c r="B3848" s="42"/>
      <c r="C3848" s="286" t="s">
        <v>4302</v>
      </c>
      <c r="D3848" s="286" t="s">
        <v>572</v>
      </c>
      <c r="E3848" s="287" t="s">
        <v>4303</v>
      </c>
      <c r="F3848" s="288" t="s">
        <v>4304</v>
      </c>
      <c r="G3848" s="289" t="s">
        <v>595</v>
      </c>
      <c r="H3848" s="290">
        <v>1</v>
      </c>
      <c r="I3848" s="291"/>
      <c r="J3848" s="292">
        <f>ROUND(I3848*H3848,2)</f>
        <v>0</v>
      </c>
      <c r="K3848" s="288" t="s">
        <v>19</v>
      </c>
      <c r="L3848" s="293"/>
      <c r="M3848" s="294" t="s">
        <v>19</v>
      </c>
      <c r="N3848" s="295" t="s">
        <v>46</v>
      </c>
      <c r="O3848" s="87"/>
      <c r="P3848" s="225">
        <f>O3848*H3848</f>
        <v>0</v>
      </c>
      <c r="Q3848" s="225">
        <v>0</v>
      </c>
      <c r="R3848" s="225">
        <f>Q3848*H3848</f>
        <v>0</v>
      </c>
      <c r="S3848" s="225">
        <v>0</v>
      </c>
      <c r="T3848" s="226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7" t="s">
        <v>643</v>
      </c>
      <c r="AT3848" s="227" t="s">
        <v>572</v>
      </c>
      <c r="AU3848" s="227" t="s">
        <v>93</v>
      </c>
      <c r="AY3848" s="20" t="s">
        <v>224</v>
      </c>
      <c r="BE3848" s="228">
        <f>IF(N3848="základní",J3848,0)</f>
        <v>0</v>
      </c>
      <c r="BF3848" s="228">
        <f>IF(N3848="snížená",J3848,0)</f>
        <v>0</v>
      </c>
      <c r="BG3848" s="228">
        <f>IF(N3848="zákl. přenesená",J3848,0)</f>
        <v>0</v>
      </c>
      <c r="BH3848" s="228">
        <f>IF(N3848="sníž. přenesená",J3848,0)</f>
        <v>0</v>
      </c>
      <c r="BI3848" s="228">
        <f>IF(N3848="nulová",J3848,0)</f>
        <v>0</v>
      </c>
      <c r="BJ3848" s="20" t="s">
        <v>93</v>
      </c>
      <c r="BK3848" s="228">
        <f>ROUND(I3848*H3848,2)</f>
        <v>0</v>
      </c>
      <c r="BL3848" s="20" t="s">
        <v>544</v>
      </c>
      <c r="BM3848" s="227" t="s">
        <v>4305</v>
      </c>
    </row>
    <row r="3849" s="2" customFormat="1" ht="24.15" customHeight="1">
      <c r="A3849" s="41"/>
      <c r="B3849" s="42"/>
      <c r="C3849" s="286" t="s">
        <v>4306</v>
      </c>
      <c r="D3849" s="286" t="s">
        <v>572</v>
      </c>
      <c r="E3849" s="287" t="s">
        <v>4307</v>
      </c>
      <c r="F3849" s="288" t="s">
        <v>4308</v>
      </c>
      <c r="G3849" s="289" t="s">
        <v>595</v>
      </c>
      <c r="H3849" s="290">
        <v>2</v>
      </c>
      <c r="I3849" s="291"/>
      <c r="J3849" s="292">
        <f>ROUND(I3849*H3849,2)</f>
        <v>0</v>
      </c>
      <c r="K3849" s="288" t="s">
        <v>19</v>
      </c>
      <c r="L3849" s="293"/>
      <c r="M3849" s="294" t="s">
        <v>19</v>
      </c>
      <c r="N3849" s="295" t="s">
        <v>46</v>
      </c>
      <c r="O3849" s="87"/>
      <c r="P3849" s="225">
        <f>O3849*H3849</f>
        <v>0</v>
      </c>
      <c r="Q3849" s="225">
        <v>0</v>
      </c>
      <c r="R3849" s="225">
        <f>Q3849*H3849</f>
        <v>0</v>
      </c>
      <c r="S3849" s="225">
        <v>0</v>
      </c>
      <c r="T3849" s="226">
        <f>S3849*H3849</f>
        <v>0</v>
      </c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R3849" s="227" t="s">
        <v>643</v>
      </c>
      <c r="AT3849" s="227" t="s">
        <v>572</v>
      </c>
      <c r="AU3849" s="227" t="s">
        <v>93</v>
      </c>
      <c r="AY3849" s="20" t="s">
        <v>224</v>
      </c>
      <c r="BE3849" s="228">
        <f>IF(N3849="základní",J3849,0)</f>
        <v>0</v>
      </c>
      <c r="BF3849" s="228">
        <f>IF(N3849="snížená",J3849,0)</f>
        <v>0</v>
      </c>
      <c r="BG3849" s="228">
        <f>IF(N3849="zákl. přenesená",J3849,0)</f>
        <v>0</v>
      </c>
      <c r="BH3849" s="228">
        <f>IF(N3849="sníž. přenesená",J3849,0)</f>
        <v>0</v>
      </c>
      <c r="BI3849" s="228">
        <f>IF(N3849="nulová",J3849,0)</f>
        <v>0</v>
      </c>
      <c r="BJ3849" s="20" t="s">
        <v>93</v>
      </c>
      <c r="BK3849" s="228">
        <f>ROUND(I3849*H3849,2)</f>
        <v>0</v>
      </c>
      <c r="BL3849" s="20" t="s">
        <v>544</v>
      </c>
      <c r="BM3849" s="227" t="s">
        <v>4309</v>
      </c>
    </row>
    <row r="3850" s="12" customFormat="1" ht="22.8" customHeight="1">
      <c r="A3850" s="12"/>
      <c r="B3850" s="200"/>
      <c r="C3850" s="201"/>
      <c r="D3850" s="202" t="s">
        <v>73</v>
      </c>
      <c r="E3850" s="214" t="s">
        <v>4310</v>
      </c>
      <c r="F3850" s="214" t="s">
        <v>4311</v>
      </c>
      <c r="G3850" s="201"/>
      <c r="H3850" s="201"/>
      <c r="I3850" s="204"/>
      <c r="J3850" s="215">
        <f>BK3850</f>
        <v>0</v>
      </c>
      <c r="K3850" s="201"/>
      <c r="L3850" s="206"/>
      <c r="M3850" s="207"/>
      <c r="N3850" s="208"/>
      <c r="O3850" s="208"/>
      <c r="P3850" s="209">
        <f>P3851</f>
        <v>0</v>
      </c>
      <c r="Q3850" s="208"/>
      <c r="R3850" s="209">
        <f>R3851</f>
        <v>0</v>
      </c>
      <c r="S3850" s="208"/>
      <c r="T3850" s="210">
        <f>T3851</f>
        <v>0</v>
      </c>
      <c r="U3850" s="12"/>
      <c r="V3850" s="12"/>
      <c r="W3850" s="12"/>
      <c r="X3850" s="12"/>
      <c r="Y3850" s="12"/>
      <c r="Z3850" s="12"/>
      <c r="AA3850" s="12"/>
      <c r="AB3850" s="12"/>
      <c r="AC3850" s="12"/>
      <c r="AD3850" s="12"/>
      <c r="AE3850" s="12"/>
      <c r="AR3850" s="211" t="s">
        <v>93</v>
      </c>
      <c r="AT3850" s="212" t="s">
        <v>73</v>
      </c>
      <c r="AU3850" s="212" t="s">
        <v>82</v>
      </c>
      <c r="AY3850" s="211" t="s">
        <v>224</v>
      </c>
      <c r="BK3850" s="213">
        <f>BK3851</f>
        <v>0</v>
      </c>
    </row>
    <row r="3851" s="2" customFormat="1" ht="21.75" customHeight="1">
      <c r="A3851" s="41"/>
      <c r="B3851" s="42"/>
      <c r="C3851" s="216" t="s">
        <v>4312</v>
      </c>
      <c r="D3851" s="216" t="s">
        <v>227</v>
      </c>
      <c r="E3851" s="217" t="s">
        <v>4313</v>
      </c>
      <c r="F3851" s="218" t="s">
        <v>4314</v>
      </c>
      <c r="G3851" s="219" t="s">
        <v>595</v>
      </c>
      <c r="H3851" s="220">
        <v>1</v>
      </c>
      <c r="I3851" s="221"/>
      <c r="J3851" s="222">
        <f>ROUND(I3851*H3851,2)</f>
        <v>0</v>
      </c>
      <c r="K3851" s="218" t="s">
        <v>19</v>
      </c>
      <c r="L3851" s="47"/>
      <c r="M3851" s="223" t="s">
        <v>19</v>
      </c>
      <c r="N3851" s="224" t="s">
        <v>46</v>
      </c>
      <c r="O3851" s="87"/>
      <c r="P3851" s="225">
        <f>O3851*H3851</f>
        <v>0</v>
      </c>
      <c r="Q3851" s="225">
        <v>0</v>
      </c>
      <c r="R3851" s="225">
        <f>Q3851*H3851</f>
        <v>0</v>
      </c>
      <c r="S3851" s="225">
        <v>0</v>
      </c>
      <c r="T3851" s="226">
        <f>S3851*H3851</f>
        <v>0</v>
      </c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R3851" s="227" t="s">
        <v>544</v>
      </c>
      <c r="AT3851" s="227" t="s">
        <v>227</v>
      </c>
      <c r="AU3851" s="227" t="s">
        <v>93</v>
      </c>
      <c r="AY3851" s="20" t="s">
        <v>224</v>
      </c>
      <c r="BE3851" s="228">
        <f>IF(N3851="základní",J3851,0)</f>
        <v>0</v>
      </c>
      <c r="BF3851" s="228">
        <f>IF(N3851="snížená",J3851,0)</f>
        <v>0</v>
      </c>
      <c r="BG3851" s="228">
        <f>IF(N3851="zákl. přenesená",J3851,0)</f>
        <v>0</v>
      </c>
      <c r="BH3851" s="228">
        <f>IF(N3851="sníž. přenesená",J3851,0)</f>
        <v>0</v>
      </c>
      <c r="BI3851" s="228">
        <f>IF(N3851="nulová",J3851,0)</f>
        <v>0</v>
      </c>
      <c r="BJ3851" s="20" t="s">
        <v>93</v>
      </c>
      <c r="BK3851" s="228">
        <f>ROUND(I3851*H3851,2)</f>
        <v>0</v>
      </c>
      <c r="BL3851" s="20" t="s">
        <v>544</v>
      </c>
      <c r="BM3851" s="227" t="s">
        <v>4315</v>
      </c>
    </row>
    <row r="3852" s="12" customFormat="1" ht="22.8" customHeight="1">
      <c r="A3852" s="12"/>
      <c r="B3852" s="200"/>
      <c r="C3852" s="201"/>
      <c r="D3852" s="202" t="s">
        <v>73</v>
      </c>
      <c r="E3852" s="214" t="s">
        <v>4316</v>
      </c>
      <c r="F3852" s="214" t="s">
        <v>4317</v>
      </c>
      <c r="G3852" s="201"/>
      <c r="H3852" s="201"/>
      <c r="I3852" s="204"/>
      <c r="J3852" s="215">
        <f>BK3852</f>
        <v>0</v>
      </c>
      <c r="K3852" s="201"/>
      <c r="L3852" s="206"/>
      <c r="M3852" s="207"/>
      <c r="N3852" s="208"/>
      <c r="O3852" s="208"/>
      <c r="P3852" s="209">
        <f>SUM(P3853:P3908)</f>
        <v>0</v>
      </c>
      <c r="Q3852" s="208"/>
      <c r="R3852" s="209">
        <f>SUM(R3853:R3908)</f>
        <v>20.879527890000002</v>
      </c>
      <c r="S3852" s="208"/>
      <c r="T3852" s="210">
        <f>SUM(T3853:T3908)</f>
        <v>0</v>
      </c>
      <c r="U3852" s="12"/>
      <c r="V3852" s="12"/>
      <c r="W3852" s="12"/>
      <c r="X3852" s="12"/>
      <c r="Y3852" s="12"/>
      <c r="Z3852" s="12"/>
      <c r="AA3852" s="12"/>
      <c r="AB3852" s="12"/>
      <c r="AC3852" s="12"/>
      <c r="AD3852" s="12"/>
      <c r="AE3852" s="12"/>
      <c r="AR3852" s="211" t="s">
        <v>93</v>
      </c>
      <c r="AT3852" s="212" t="s">
        <v>73</v>
      </c>
      <c r="AU3852" s="212" t="s">
        <v>82</v>
      </c>
      <c r="AY3852" s="211" t="s">
        <v>224</v>
      </c>
      <c r="BK3852" s="213">
        <f>SUM(BK3853:BK3908)</f>
        <v>0</v>
      </c>
    </row>
    <row r="3853" s="2" customFormat="1" ht="24.15" customHeight="1">
      <c r="A3853" s="41"/>
      <c r="B3853" s="42"/>
      <c r="C3853" s="216" t="s">
        <v>4318</v>
      </c>
      <c r="D3853" s="216" t="s">
        <v>227</v>
      </c>
      <c r="E3853" s="217" t="s">
        <v>4319</v>
      </c>
      <c r="F3853" s="218" t="s">
        <v>4320</v>
      </c>
      <c r="G3853" s="219" t="s">
        <v>266</v>
      </c>
      <c r="H3853" s="220">
        <v>572</v>
      </c>
      <c r="I3853" s="221"/>
      <c r="J3853" s="222">
        <f>ROUND(I3853*H3853,2)</f>
        <v>0</v>
      </c>
      <c r="K3853" s="218" t="s">
        <v>312</v>
      </c>
      <c r="L3853" s="47"/>
      <c r="M3853" s="223" t="s">
        <v>19</v>
      </c>
      <c r="N3853" s="224" t="s">
        <v>46</v>
      </c>
      <c r="O3853" s="87"/>
      <c r="P3853" s="225">
        <f>O3853*H3853</f>
        <v>0</v>
      </c>
      <c r="Q3853" s="225">
        <v>0</v>
      </c>
      <c r="R3853" s="225">
        <f>Q3853*H3853</f>
        <v>0</v>
      </c>
      <c r="S3853" s="225">
        <v>0</v>
      </c>
      <c r="T3853" s="226">
        <f>S3853*H3853</f>
        <v>0</v>
      </c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R3853" s="227" t="s">
        <v>544</v>
      </c>
      <c r="AT3853" s="227" t="s">
        <v>227</v>
      </c>
      <c r="AU3853" s="227" t="s">
        <v>93</v>
      </c>
      <c r="AY3853" s="20" t="s">
        <v>224</v>
      </c>
      <c r="BE3853" s="228">
        <f>IF(N3853="základní",J3853,0)</f>
        <v>0</v>
      </c>
      <c r="BF3853" s="228">
        <f>IF(N3853="snížená",J3853,0)</f>
        <v>0</v>
      </c>
      <c r="BG3853" s="228">
        <f>IF(N3853="zákl. přenesená",J3853,0)</f>
        <v>0</v>
      </c>
      <c r="BH3853" s="228">
        <f>IF(N3853="sníž. přenesená",J3853,0)</f>
        <v>0</v>
      </c>
      <c r="BI3853" s="228">
        <f>IF(N3853="nulová",J3853,0)</f>
        <v>0</v>
      </c>
      <c r="BJ3853" s="20" t="s">
        <v>93</v>
      </c>
      <c r="BK3853" s="228">
        <f>ROUND(I3853*H3853,2)</f>
        <v>0</v>
      </c>
      <c r="BL3853" s="20" t="s">
        <v>544</v>
      </c>
      <c r="BM3853" s="227" t="s">
        <v>4321</v>
      </c>
    </row>
    <row r="3854" s="2" customFormat="1">
      <c r="A3854" s="41"/>
      <c r="B3854" s="42"/>
      <c r="C3854" s="43"/>
      <c r="D3854" s="267" t="s">
        <v>314</v>
      </c>
      <c r="E3854" s="43"/>
      <c r="F3854" s="268" t="s">
        <v>4322</v>
      </c>
      <c r="G3854" s="43"/>
      <c r="H3854" s="43"/>
      <c r="I3854" s="269"/>
      <c r="J3854" s="43"/>
      <c r="K3854" s="43"/>
      <c r="L3854" s="47"/>
      <c r="M3854" s="270"/>
      <c r="N3854" s="271"/>
      <c r="O3854" s="87"/>
      <c r="P3854" s="87"/>
      <c r="Q3854" s="87"/>
      <c r="R3854" s="87"/>
      <c r="S3854" s="87"/>
      <c r="T3854" s="88"/>
      <c r="U3854" s="41"/>
      <c r="V3854" s="41"/>
      <c r="W3854" s="41"/>
      <c r="X3854" s="41"/>
      <c r="Y3854" s="41"/>
      <c r="Z3854" s="41"/>
      <c r="AA3854" s="41"/>
      <c r="AB3854" s="41"/>
      <c r="AC3854" s="41"/>
      <c r="AD3854" s="41"/>
      <c r="AE3854" s="41"/>
      <c r="AT3854" s="20" t="s">
        <v>314</v>
      </c>
      <c r="AU3854" s="20" t="s">
        <v>93</v>
      </c>
    </row>
    <row r="3855" s="2" customFormat="1" ht="24.15" customHeight="1">
      <c r="A3855" s="41"/>
      <c r="B3855" s="42"/>
      <c r="C3855" s="216" t="s">
        <v>4323</v>
      </c>
      <c r="D3855" s="216" t="s">
        <v>227</v>
      </c>
      <c r="E3855" s="217" t="s">
        <v>4324</v>
      </c>
      <c r="F3855" s="218" t="s">
        <v>4325</v>
      </c>
      <c r="G3855" s="219" t="s">
        <v>266</v>
      </c>
      <c r="H3855" s="220">
        <v>572</v>
      </c>
      <c r="I3855" s="221"/>
      <c r="J3855" s="222">
        <f>ROUND(I3855*H3855,2)</f>
        <v>0</v>
      </c>
      <c r="K3855" s="218" t="s">
        <v>312</v>
      </c>
      <c r="L3855" s="47"/>
      <c r="M3855" s="223" t="s">
        <v>19</v>
      </c>
      <c r="N3855" s="224" t="s">
        <v>46</v>
      </c>
      <c r="O3855" s="87"/>
      <c r="P3855" s="225">
        <f>O3855*H3855</f>
        <v>0</v>
      </c>
      <c r="Q3855" s="225">
        <v>0.00029999999999999997</v>
      </c>
      <c r="R3855" s="225">
        <f>Q3855*H3855</f>
        <v>0.17159999999999998</v>
      </c>
      <c r="S3855" s="225">
        <v>0</v>
      </c>
      <c r="T3855" s="226">
        <f>S3855*H3855</f>
        <v>0</v>
      </c>
      <c r="U3855" s="41"/>
      <c r="V3855" s="41"/>
      <c r="W3855" s="41"/>
      <c r="X3855" s="41"/>
      <c r="Y3855" s="41"/>
      <c r="Z3855" s="41"/>
      <c r="AA3855" s="41"/>
      <c r="AB3855" s="41"/>
      <c r="AC3855" s="41"/>
      <c r="AD3855" s="41"/>
      <c r="AE3855" s="41"/>
      <c r="AR3855" s="227" t="s">
        <v>544</v>
      </c>
      <c r="AT3855" s="227" t="s">
        <v>227</v>
      </c>
      <c r="AU3855" s="227" t="s">
        <v>93</v>
      </c>
      <c r="AY3855" s="20" t="s">
        <v>224</v>
      </c>
      <c r="BE3855" s="228">
        <f>IF(N3855="základní",J3855,0)</f>
        <v>0</v>
      </c>
      <c r="BF3855" s="228">
        <f>IF(N3855="snížená",J3855,0)</f>
        <v>0</v>
      </c>
      <c r="BG3855" s="228">
        <f>IF(N3855="zákl. přenesená",J3855,0)</f>
        <v>0</v>
      </c>
      <c r="BH3855" s="228">
        <f>IF(N3855="sníž. přenesená",J3855,0)</f>
        <v>0</v>
      </c>
      <c r="BI3855" s="228">
        <f>IF(N3855="nulová",J3855,0)</f>
        <v>0</v>
      </c>
      <c r="BJ3855" s="20" t="s">
        <v>93</v>
      </c>
      <c r="BK3855" s="228">
        <f>ROUND(I3855*H3855,2)</f>
        <v>0</v>
      </c>
      <c r="BL3855" s="20" t="s">
        <v>544</v>
      </c>
      <c r="BM3855" s="227" t="s">
        <v>4326</v>
      </c>
    </row>
    <row r="3856" s="2" customFormat="1">
      <c r="A3856" s="41"/>
      <c r="B3856" s="42"/>
      <c r="C3856" s="43"/>
      <c r="D3856" s="267" t="s">
        <v>314</v>
      </c>
      <c r="E3856" s="43"/>
      <c r="F3856" s="268" t="s">
        <v>4327</v>
      </c>
      <c r="G3856" s="43"/>
      <c r="H3856" s="43"/>
      <c r="I3856" s="269"/>
      <c r="J3856" s="43"/>
      <c r="K3856" s="43"/>
      <c r="L3856" s="47"/>
      <c r="M3856" s="270"/>
      <c r="N3856" s="271"/>
      <c r="O3856" s="87"/>
      <c r="P3856" s="87"/>
      <c r="Q3856" s="87"/>
      <c r="R3856" s="87"/>
      <c r="S3856" s="87"/>
      <c r="T3856" s="88"/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T3856" s="20" t="s">
        <v>314</v>
      </c>
      <c r="AU3856" s="20" t="s">
        <v>93</v>
      </c>
    </row>
    <row r="3857" s="14" customFormat="1">
      <c r="A3857" s="14"/>
      <c r="B3857" s="246"/>
      <c r="C3857" s="247"/>
      <c r="D3857" s="231" t="s">
        <v>268</v>
      </c>
      <c r="E3857" s="248" t="s">
        <v>19</v>
      </c>
      <c r="F3857" s="249" t="s">
        <v>1843</v>
      </c>
      <c r="G3857" s="247"/>
      <c r="H3857" s="248" t="s">
        <v>19</v>
      </c>
      <c r="I3857" s="250"/>
      <c r="J3857" s="247"/>
      <c r="K3857" s="247"/>
      <c r="L3857" s="251"/>
      <c r="M3857" s="252"/>
      <c r="N3857" s="253"/>
      <c r="O3857" s="253"/>
      <c r="P3857" s="253"/>
      <c r="Q3857" s="253"/>
      <c r="R3857" s="253"/>
      <c r="S3857" s="253"/>
      <c r="T3857" s="25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5" t="s">
        <v>268</v>
      </c>
      <c r="AU3857" s="255" t="s">
        <v>93</v>
      </c>
      <c r="AV3857" s="14" t="s">
        <v>82</v>
      </c>
      <c r="AW3857" s="14" t="s">
        <v>34</v>
      </c>
      <c r="AX3857" s="14" t="s">
        <v>74</v>
      </c>
      <c r="AY3857" s="255" t="s">
        <v>224</v>
      </c>
    </row>
    <row r="3858" s="13" customFormat="1">
      <c r="A3858" s="13"/>
      <c r="B3858" s="229"/>
      <c r="C3858" s="230"/>
      <c r="D3858" s="231" t="s">
        <v>268</v>
      </c>
      <c r="E3858" s="232" t="s">
        <v>19</v>
      </c>
      <c r="F3858" s="233" t="s">
        <v>1844</v>
      </c>
      <c r="G3858" s="230"/>
      <c r="H3858" s="234">
        <v>119.8</v>
      </c>
      <c r="I3858" s="235"/>
      <c r="J3858" s="230"/>
      <c r="K3858" s="230"/>
      <c r="L3858" s="236"/>
      <c r="M3858" s="237"/>
      <c r="N3858" s="238"/>
      <c r="O3858" s="238"/>
      <c r="P3858" s="238"/>
      <c r="Q3858" s="238"/>
      <c r="R3858" s="238"/>
      <c r="S3858" s="238"/>
      <c r="T3858" s="239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0" t="s">
        <v>268</v>
      </c>
      <c r="AU3858" s="240" t="s">
        <v>93</v>
      </c>
      <c r="AV3858" s="13" t="s">
        <v>93</v>
      </c>
      <c r="AW3858" s="13" t="s">
        <v>34</v>
      </c>
      <c r="AX3858" s="13" t="s">
        <v>74</v>
      </c>
      <c r="AY3858" s="240" t="s">
        <v>224</v>
      </c>
    </row>
    <row r="3859" s="14" customFormat="1">
      <c r="A3859" s="14"/>
      <c r="B3859" s="246"/>
      <c r="C3859" s="247"/>
      <c r="D3859" s="231" t="s">
        <v>268</v>
      </c>
      <c r="E3859" s="248" t="s">
        <v>19</v>
      </c>
      <c r="F3859" s="249" t="s">
        <v>1845</v>
      </c>
      <c r="G3859" s="247"/>
      <c r="H3859" s="248" t="s">
        <v>19</v>
      </c>
      <c r="I3859" s="250"/>
      <c r="J3859" s="247"/>
      <c r="K3859" s="247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268</v>
      </c>
      <c r="AU3859" s="255" t="s">
        <v>93</v>
      </c>
      <c r="AV3859" s="14" t="s">
        <v>82</v>
      </c>
      <c r="AW3859" s="14" t="s">
        <v>34</v>
      </c>
      <c r="AX3859" s="14" t="s">
        <v>74</v>
      </c>
      <c r="AY3859" s="255" t="s">
        <v>224</v>
      </c>
    </row>
    <row r="3860" s="13" customFormat="1">
      <c r="A3860" s="13"/>
      <c r="B3860" s="229"/>
      <c r="C3860" s="230"/>
      <c r="D3860" s="231" t="s">
        <v>268</v>
      </c>
      <c r="E3860" s="232" t="s">
        <v>19</v>
      </c>
      <c r="F3860" s="233" t="s">
        <v>1846</v>
      </c>
      <c r="G3860" s="230"/>
      <c r="H3860" s="234">
        <v>133.19999999999999</v>
      </c>
      <c r="I3860" s="235"/>
      <c r="J3860" s="230"/>
      <c r="K3860" s="230"/>
      <c r="L3860" s="236"/>
      <c r="M3860" s="237"/>
      <c r="N3860" s="238"/>
      <c r="O3860" s="238"/>
      <c r="P3860" s="238"/>
      <c r="Q3860" s="238"/>
      <c r="R3860" s="238"/>
      <c r="S3860" s="238"/>
      <c r="T3860" s="239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0" t="s">
        <v>268</v>
      </c>
      <c r="AU3860" s="240" t="s">
        <v>93</v>
      </c>
      <c r="AV3860" s="13" t="s">
        <v>93</v>
      </c>
      <c r="AW3860" s="13" t="s">
        <v>34</v>
      </c>
      <c r="AX3860" s="13" t="s">
        <v>74</v>
      </c>
      <c r="AY3860" s="240" t="s">
        <v>224</v>
      </c>
    </row>
    <row r="3861" s="14" customFormat="1">
      <c r="A3861" s="14"/>
      <c r="B3861" s="246"/>
      <c r="C3861" s="247"/>
      <c r="D3861" s="231" t="s">
        <v>268</v>
      </c>
      <c r="E3861" s="248" t="s">
        <v>19</v>
      </c>
      <c r="F3861" s="249" t="s">
        <v>1847</v>
      </c>
      <c r="G3861" s="247"/>
      <c r="H3861" s="248" t="s">
        <v>19</v>
      </c>
      <c r="I3861" s="250"/>
      <c r="J3861" s="247"/>
      <c r="K3861" s="247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268</v>
      </c>
      <c r="AU3861" s="255" t="s">
        <v>93</v>
      </c>
      <c r="AV3861" s="14" t="s">
        <v>82</v>
      </c>
      <c r="AW3861" s="14" t="s">
        <v>34</v>
      </c>
      <c r="AX3861" s="14" t="s">
        <v>74</v>
      </c>
      <c r="AY3861" s="255" t="s">
        <v>224</v>
      </c>
    </row>
    <row r="3862" s="13" customFormat="1">
      <c r="A3862" s="13"/>
      <c r="B3862" s="229"/>
      <c r="C3862" s="230"/>
      <c r="D3862" s="231" t="s">
        <v>268</v>
      </c>
      <c r="E3862" s="232" t="s">
        <v>19</v>
      </c>
      <c r="F3862" s="233" t="s">
        <v>1848</v>
      </c>
      <c r="G3862" s="230"/>
      <c r="H3862" s="234">
        <v>319</v>
      </c>
      <c r="I3862" s="235"/>
      <c r="J3862" s="230"/>
      <c r="K3862" s="230"/>
      <c r="L3862" s="236"/>
      <c r="M3862" s="237"/>
      <c r="N3862" s="238"/>
      <c r="O3862" s="238"/>
      <c r="P3862" s="238"/>
      <c r="Q3862" s="238"/>
      <c r="R3862" s="238"/>
      <c r="S3862" s="238"/>
      <c r="T3862" s="239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0" t="s">
        <v>268</v>
      </c>
      <c r="AU3862" s="240" t="s">
        <v>93</v>
      </c>
      <c r="AV3862" s="13" t="s">
        <v>93</v>
      </c>
      <c r="AW3862" s="13" t="s">
        <v>34</v>
      </c>
      <c r="AX3862" s="13" t="s">
        <v>74</v>
      </c>
      <c r="AY3862" s="240" t="s">
        <v>224</v>
      </c>
    </row>
    <row r="3863" s="16" customFormat="1">
      <c r="A3863" s="16"/>
      <c r="B3863" s="272"/>
      <c r="C3863" s="273"/>
      <c r="D3863" s="231" t="s">
        <v>268</v>
      </c>
      <c r="E3863" s="274" t="s">
        <v>19</v>
      </c>
      <c r="F3863" s="275" t="s">
        <v>351</v>
      </c>
      <c r="G3863" s="273"/>
      <c r="H3863" s="276">
        <v>572</v>
      </c>
      <c r="I3863" s="277"/>
      <c r="J3863" s="273"/>
      <c r="K3863" s="273"/>
      <c r="L3863" s="278"/>
      <c r="M3863" s="279"/>
      <c r="N3863" s="280"/>
      <c r="O3863" s="280"/>
      <c r="P3863" s="280"/>
      <c r="Q3863" s="280"/>
      <c r="R3863" s="280"/>
      <c r="S3863" s="280"/>
      <c r="T3863" s="281"/>
      <c r="U3863" s="16"/>
      <c r="V3863" s="16"/>
      <c r="W3863" s="16"/>
      <c r="X3863" s="16"/>
      <c r="Y3863" s="16"/>
      <c r="Z3863" s="16"/>
      <c r="AA3863" s="16"/>
      <c r="AB3863" s="16"/>
      <c r="AC3863" s="16"/>
      <c r="AD3863" s="16"/>
      <c r="AE3863" s="16"/>
      <c r="AT3863" s="282" t="s">
        <v>268</v>
      </c>
      <c r="AU3863" s="282" t="s">
        <v>93</v>
      </c>
      <c r="AV3863" s="16" t="s">
        <v>231</v>
      </c>
      <c r="AW3863" s="16" t="s">
        <v>34</v>
      </c>
      <c r="AX3863" s="16" t="s">
        <v>82</v>
      </c>
      <c r="AY3863" s="282" t="s">
        <v>224</v>
      </c>
    </row>
    <row r="3864" s="2" customFormat="1" ht="37.8" customHeight="1">
      <c r="A3864" s="41"/>
      <c r="B3864" s="42"/>
      <c r="C3864" s="216" t="s">
        <v>4328</v>
      </c>
      <c r="D3864" s="216" t="s">
        <v>227</v>
      </c>
      <c r="E3864" s="217" t="s">
        <v>4329</v>
      </c>
      <c r="F3864" s="218" t="s">
        <v>4330</v>
      </c>
      <c r="G3864" s="219" t="s">
        <v>471</v>
      </c>
      <c r="H3864" s="220">
        <v>183.53999999999999</v>
      </c>
      <c r="I3864" s="221"/>
      <c r="J3864" s="222">
        <f>ROUND(I3864*H3864,2)</f>
        <v>0</v>
      </c>
      <c r="K3864" s="218" t="s">
        <v>312</v>
      </c>
      <c r="L3864" s="47"/>
      <c r="M3864" s="223" t="s">
        <v>19</v>
      </c>
      <c r="N3864" s="224" t="s">
        <v>46</v>
      </c>
      <c r="O3864" s="87"/>
      <c r="P3864" s="225">
        <f>O3864*H3864</f>
        <v>0</v>
      </c>
      <c r="Q3864" s="225">
        <v>0.00029999999999999997</v>
      </c>
      <c r="R3864" s="225">
        <f>Q3864*H3864</f>
        <v>0.055061999999999993</v>
      </c>
      <c r="S3864" s="225">
        <v>0</v>
      </c>
      <c r="T3864" s="226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7" t="s">
        <v>544</v>
      </c>
      <c r="AT3864" s="227" t="s">
        <v>227</v>
      </c>
      <c r="AU3864" s="227" t="s">
        <v>93</v>
      </c>
      <c r="AY3864" s="20" t="s">
        <v>224</v>
      </c>
      <c r="BE3864" s="228">
        <f>IF(N3864="základní",J3864,0)</f>
        <v>0</v>
      </c>
      <c r="BF3864" s="228">
        <f>IF(N3864="snížená",J3864,0)</f>
        <v>0</v>
      </c>
      <c r="BG3864" s="228">
        <f>IF(N3864="zákl. přenesená",J3864,0)</f>
        <v>0</v>
      </c>
      <c r="BH3864" s="228">
        <f>IF(N3864="sníž. přenesená",J3864,0)</f>
        <v>0</v>
      </c>
      <c r="BI3864" s="228">
        <f>IF(N3864="nulová",J3864,0)</f>
        <v>0</v>
      </c>
      <c r="BJ3864" s="20" t="s">
        <v>93</v>
      </c>
      <c r="BK3864" s="228">
        <f>ROUND(I3864*H3864,2)</f>
        <v>0</v>
      </c>
      <c r="BL3864" s="20" t="s">
        <v>544</v>
      </c>
      <c r="BM3864" s="227" t="s">
        <v>4331</v>
      </c>
    </row>
    <row r="3865" s="2" customFormat="1">
      <c r="A3865" s="41"/>
      <c r="B3865" s="42"/>
      <c r="C3865" s="43"/>
      <c r="D3865" s="267" t="s">
        <v>314</v>
      </c>
      <c r="E3865" s="43"/>
      <c r="F3865" s="268" t="s">
        <v>4332</v>
      </c>
      <c r="G3865" s="43"/>
      <c r="H3865" s="43"/>
      <c r="I3865" s="269"/>
      <c r="J3865" s="43"/>
      <c r="K3865" s="43"/>
      <c r="L3865" s="47"/>
      <c r="M3865" s="270"/>
      <c r="N3865" s="271"/>
      <c r="O3865" s="87"/>
      <c r="P3865" s="87"/>
      <c r="Q3865" s="87"/>
      <c r="R3865" s="87"/>
      <c r="S3865" s="87"/>
      <c r="T3865" s="88"/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T3865" s="20" t="s">
        <v>314</v>
      </c>
      <c r="AU3865" s="20" t="s">
        <v>93</v>
      </c>
    </row>
    <row r="3866" s="14" customFormat="1">
      <c r="A3866" s="14"/>
      <c r="B3866" s="246"/>
      <c r="C3866" s="247"/>
      <c r="D3866" s="231" t="s">
        <v>268</v>
      </c>
      <c r="E3866" s="248" t="s">
        <v>19</v>
      </c>
      <c r="F3866" s="249" t="s">
        <v>648</v>
      </c>
      <c r="G3866" s="247"/>
      <c r="H3866" s="248" t="s">
        <v>19</v>
      </c>
      <c r="I3866" s="250"/>
      <c r="J3866" s="247"/>
      <c r="K3866" s="247"/>
      <c r="L3866" s="251"/>
      <c r="M3866" s="252"/>
      <c r="N3866" s="253"/>
      <c r="O3866" s="253"/>
      <c r="P3866" s="253"/>
      <c r="Q3866" s="253"/>
      <c r="R3866" s="253"/>
      <c r="S3866" s="253"/>
      <c r="T3866" s="25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5" t="s">
        <v>268</v>
      </c>
      <c r="AU3866" s="255" t="s">
        <v>93</v>
      </c>
      <c r="AV3866" s="14" t="s">
        <v>82</v>
      </c>
      <c r="AW3866" s="14" t="s">
        <v>34</v>
      </c>
      <c r="AX3866" s="14" t="s">
        <v>74</v>
      </c>
      <c r="AY3866" s="255" t="s">
        <v>224</v>
      </c>
    </row>
    <row r="3867" s="13" customFormat="1">
      <c r="A3867" s="13"/>
      <c r="B3867" s="229"/>
      <c r="C3867" s="230"/>
      <c r="D3867" s="231" t="s">
        <v>268</v>
      </c>
      <c r="E3867" s="232" t="s">
        <v>19</v>
      </c>
      <c r="F3867" s="233" t="s">
        <v>4333</v>
      </c>
      <c r="G3867" s="230"/>
      <c r="H3867" s="234">
        <v>132.09999999999999</v>
      </c>
      <c r="I3867" s="235"/>
      <c r="J3867" s="230"/>
      <c r="K3867" s="230"/>
      <c r="L3867" s="236"/>
      <c r="M3867" s="237"/>
      <c r="N3867" s="238"/>
      <c r="O3867" s="238"/>
      <c r="P3867" s="238"/>
      <c r="Q3867" s="238"/>
      <c r="R3867" s="238"/>
      <c r="S3867" s="238"/>
      <c r="T3867" s="239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40" t="s">
        <v>268</v>
      </c>
      <c r="AU3867" s="240" t="s">
        <v>93</v>
      </c>
      <c r="AV3867" s="13" t="s">
        <v>93</v>
      </c>
      <c r="AW3867" s="13" t="s">
        <v>34</v>
      </c>
      <c r="AX3867" s="13" t="s">
        <v>74</v>
      </c>
      <c r="AY3867" s="240" t="s">
        <v>224</v>
      </c>
    </row>
    <row r="3868" s="14" customFormat="1">
      <c r="A3868" s="14"/>
      <c r="B3868" s="246"/>
      <c r="C3868" s="247"/>
      <c r="D3868" s="231" t="s">
        <v>268</v>
      </c>
      <c r="E3868" s="248" t="s">
        <v>19</v>
      </c>
      <c r="F3868" s="249" t="s">
        <v>662</v>
      </c>
      <c r="G3868" s="247"/>
      <c r="H3868" s="248" t="s">
        <v>19</v>
      </c>
      <c r="I3868" s="250"/>
      <c r="J3868" s="247"/>
      <c r="K3868" s="247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268</v>
      </c>
      <c r="AU3868" s="255" t="s">
        <v>93</v>
      </c>
      <c r="AV3868" s="14" t="s">
        <v>82</v>
      </c>
      <c r="AW3868" s="14" t="s">
        <v>34</v>
      </c>
      <c r="AX3868" s="14" t="s">
        <v>74</v>
      </c>
      <c r="AY3868" s="255" t="s">
        <v>224</v>
      </c>
    </row>
    <row r="3869" s="13" customFormat="1">
      <c r="A3869" s="13"/>
      <c r="B3869" s="229"/>
      <c r="C3869" s="230"/>
      <c r="D3869" s="231" t="s">
        <v>268</v>
      </c>
      <c r="E3869" s="232" t="s">
        <v>19</v>
      </c>
      <c r="F3869" s="233" t="s">
        <v>4334</v>
      </c>
      <c r="G3869" s="230"/>
      <c r="H3869" s="234">
        <v>12.859999999999999</v>
      </c>
      <c r="I3869" s="235"/>
      <c r="J3869" s="230"/>
      <c r="K3869" s="230"/>
      <c r="L3869" s="236"/>
      <c r="M3869" s="237"/>
      <c r="N3869" s="238"/>
      <c r="O3869" s="238"/>
      <c r="P3869" s="238"/>
      <c r="Q3869" s="238"/>
      <c r="R3869" s="238"/>
      <c r="S3869" s="238"/>
      <c r="T3869" s="239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0" t="s">
        <v>268</v>
      </c>
      <c r="AU3869" s="240" t="s">
        <v>93</v>
      </c>
      <c r="AV3869" s="13" t="s">
        <v>93</v>
      </c>
      <c r="AW3869" s="13" t="s">
        <v>34</v>
      </c>
      <c r="AX3869" s="13" t="s">
        <v>74</v>
      </c>
      <c r="AY3869" s="240" t="s">
        <v>224</v>
      </c>
    </row>
    <row r="3870" s="14" customFormat="1">
      <c r="A3870" s="14"/>
      <c r="B3870" s="246"/>
      <c r="C3870" s="247"/>
      <c r="D3870" s="231" t="s">
        <v>268</v>
      </c>
      <c r="E3870" s="248" t="s">
        <v>19</v>
      </c>
      <c r="F3870" s="249" t="s">
        <v>664</v>
      </c>
      <c r="G3870" s="247"/>
      <c r="H3870" s="248" t="s">
        <v>19</v>
      </c>
      <c r="I3870" s="250"/>
      <c r="J3870" s="247"/>
      <c r="K3870" s="247"/>
      <c r="L3870" s="251"/>
      <c r="M3870" s="252"/>
      <c r="N3870" s="253"/>
      <c r="O3870" s="253"/>
      <c r="P3870" s="253"/>
      <c r="Q3870" s="253"/>
      <c r="R3870" s="253"/>
      <c r="S3870" s="253"/>
      <c r="T3870" s="25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5" t="s">
        <v>268</v>
      </c>
      <c r="AU3870" s="255" t="s">
        <v>93</v>
      </c>
      <c r="AV3870" s="14" t="s">
        <v>82</v>
      </c>
      <c r="AW3870" s="14" t="s">
        <v>34</v>
      </c>
      <c r="AX3870" s="14" t="s">
        <v>74</v>
      </c>
      <c r="AY3870" s="255" t="s">
        <v>224</v>
      </c>
    </row>
    <row r="3871" s="13" customFormat="1">
      <c r="A3871" s="13"/>
      <c r="B3871" s="229"/>
      <c r="C3871" s="230"/>
      <c r="D3871" s="231" t="s">
        <v>268</v>
      </c>
      <c r="E3871" s="232" t="s">
        <v>19</v>
      </c>
      <c r="F3871" s="233" t="s">
        <v>4334</v>
      </c>
      <c r="G3871" s="230"/>
      <c r="H3871" s="234">
        <v>12.859999999999999</v>
      </c>
      <c r="I3871" s="235"/>
      <c r="J3871" s="230"/>
      <c r="K3871" s="230"/>
      <c r="L3871" s="236"/>
      <c r="M3871" s="237"/>
      <c r="N3871" s="238"/>
      <c r="O3871" s="238"/>
      <c r="P3871" s="238"/>
      <c r="Q3871" s="238"/>
      <c r="R3871" s="238"/>
      <c r="S3871" s="238"/>
      <c r="T3871" s="239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40" t="s">
        <v>268</v>
      </c>
      <c r="AU3871" s="240" t="s">
        <v>93</v>
      </c>
      <c r="AV3871" s="13" t="s">
        <v>93</v>
      </c>
      <c r="AW3871" s="13" t="s">
        <v>34</v>
      </c>
      <c r="AX3871" s="13" t="s">
        <v>74</v>
      </c>
      <c r="AY3871" s="240" t="s">
        <v>224</v>
      </c>
    </row>
    <row r="3872" s="14" customFormat="1">
      <c r="A3872" s="14"/>
      <c r="B3872" s="246"/>
      <c r="C3872" s="247"/>
      <c r="D3872" s="231" t="s">
        <v>268</v>
      </c>
      <c r="E3872" s="248" t="s">
        <v>19</v>
      </c>
      <c r="F3872" s="249" t="s">
        <v>665</v>
      </c>
      <c r="G3872" s="247"/>
      <c r="H3872" s="248" t="s">
        <v>19</v>
      </c>
      <c r="I3872" s="250"/>
      <c r="J3872" s="247"/>
      <c r="K3872" s="247"/>
      <c r="L3872" s="251"/>
      <c r="M3872" s="252"/>
      <c r="N3872" s="253"/>
      <c r="O3872" s="253"/>
      <c r="P3872" s="253"/>
      <c r="Q3872" s="253"/>
      <c r="R3872" s="253"/>
      <c r="S3872" s="253"/>
      <c r="T3872" s="25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5" t="s">
        <v>268</v>
      </c>
      <c r="AU3872" s="255" t="s">
        <v>93</v>
      </c>
      <c r="AV3872" s="14" t="s">
        <v>82</v>
      </c>
      <c r="AW3872" s="14" t="s">
        <v>34</v>
      </c>
      <c r="AX3872" s="14" t="s">
        <v>74</v>
      </c>
      <c r="AY3872" s="255" t="s">
        <v>224</v>
      </c>
    </row>
    <row r="3873" s="13" customFormat="1">
      <c r="A3873" s="13"/>
      <c r="B3873" s="229"/>
      <c r="C3873" s="230"/>
      <c r="D3873" s="231" t="s">
        <v>268</v>
      </c>
      <c r="E3873" s="232" t="s">
        <v>19</v>
      </c>
      <c r="F3873" s="233" t="s">
        <v>4334</v>
      </c>
      <c r="G3873" s="230"/>
      <c r="H3873" s="234">
        <v>12.859999999999999</v>
      </c>
      <c r="I3873" s="235"/>
      <c r="J3873" s="230"/>
      <c r="K3873" s="230"/>
      <c r="L3873" s="236"/>
      <c r="M3873" s="237"/>
      <c r="N3873" s="238"/>
      <c r="O3873" s="238"/>
      <c r="P3873" s="238"/>
      <c r="Q3873" s="238"/>
      <c r="R3873" s="238"/>
      <c r="S3873" s="238"/>
      <c r="T3873" s="239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0" t="s">
        <v>268</v>
      </c>
      <c r="AU3873" s="240" t="s">
        <v>93</v>
      </c>
      <c r="AV3873" s="13" t="s">
        <v>93</v>
      </c>
      <c r="AW3873" s="13" t="s">
        <v>34</v>
      </c>
      <c r="AX3873" s="13" t="s">
        <v>74</v>
      </c>
      <c r="AY3873" s="240" t="s">
        <v>224</v>
      </c>
    </row>
    <row r="3874" s="14" customFormat="1">
      <c r="A3874" s="14"/>
      <c r="B3874" s="246"/>
      <c r="C3874" s="247"/>
      <c r="D3874" s="231" t="s">
        <v>268</v>
      </c>
      <c r="E3874" s="248" t="s">
        <v>19</v>
      </c>
      <c r="F3874" s="249" t="s">
        <v>667</v>
      </c>
      <c r="G3874" s="247"/>
      <c r="H3874" s="248" t="s">
        <v>19</v>
      </c>
      <c r="I3874" s="250"/>
      <c r="J3874" s="247"/>
      <c r="K3874" s="247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268</v>
      </c>
      <c r="AU3874" s="255" t="s">
        <v>93</v>
      </c>
      <c r="AV3874" s="14" t="s">
        <v>82</v>
      </c>
      <c r="AW3874" s="14" t="s">
        <v>34</v>
      </c>
      <c r="AX3874" s="14" t="s">
        <v>74</v>
      </c>
      <c r="AY3874" s="255" t="s">
        <v>224</v>
      </c>
    </row>
    <row r="3875" s="13" customFormat="1">
      <c r="A3875" s="13"/>
      <c r="B3875" s="229"/>
      <c r="C3875" s="230"/>
      <c r="D3875" s="231" t="s">
        <v>268</v>
      </c>
      <c r="E3875" s="232" t="s">
        <v>19</v>
      </c>
      <c r="F3875" s="233" t="s">
        <v>4334</v>
      </c>
      <c r="G3875" s="230"/>
      <c r="H3875" s="234">
        <v>12.859999999999999</v>
      </c>
      <c r="I3875" s="235"/>
      <c r="J3875" s="230"/>
      <c r="K3875" s="230"/>
      <c r="L3875" s="236"/>
      <c r="M3875" s="237"/>
      <c r="N3875" s="238"/>
      <c r="O3875" s="238"/>
      <c r="P3875" s="238"/>
      <c r="Q3875" s="238"/>
      <c r="R3875" s="238"/>
      <c r="S3875" s="238"/>
      <c r="T3875" s="239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0" t="s">
        <v>268</v>
      </c>
      <c r="AU3875" s="240" t="s">
        <v>93</v>
      </c>
      <c r="AV3875" s="13" t="s">
        <v>93</v>
      </c>
      <c r="AW3875" s="13" t="s">
        <v>34</v>
      </c>
      <c r="AX3875" s="13" t="s">
        <v>74</v>
      </c>
      <c r="AY3875" s="240" t="s">
        <v>224</v>
      </c>
    </row>
    <row r="3876" s="16" customFormat="1">
      <c r="A3876" s="16"/>
      <c r="B3876" s="272"/>
      <c r="C3876" s="273"/>
      <c r="D3876" s="231" t="s">
        <v>268</v>
      </c>
      <c r="E3876" s="274" t="s">
        <v>19</v>
      </c>
      <c r="F3876" s="275" t="s">
        <v>351</v>
      </c>
      <c r="G3876" s="273"/>
      <c r="H3876" s="276">
        <v>183.53999999999999</v>
      </c>
      <c r="I3876" s="277"/>
      <c r="J3876" s="273"/>
      <c r="K3876" s="273"/>
      <c r="L3876" s="278"/>
      <c r="M3876" s="279"/>
      <c r="N3876" s="280"/>
      <c r="O3876" s="280"/>
      <c r="P3876" s="280"/>
      <c r="Q3876" s="280"/>
      <c r="R3876" s="280"/>
      <c r="S3876" s="280"/>
      <c r="T3876" s="281"/>
      <c r="U3876" s="16"/>
      <c r="V3876" s="16"/>
      <c r="W3876" s="16"/>
      <c r="X3876" s="16"/>
      <c r="Y3876" s="16"/>
      <c r="Z3876" s="16"/>
      <c r="AA3876" s="16"/>
      <c r="AB3876" s="16"/>
      <c r="AC3876" s="16"/>
      <c r="AD3876" s="16"/>
      <c r="AE3876" s="16"/>
      <c r="AT3876" s="282" t="s">
        <v>268</v>
      </c>
      <c r="AU3876" s="282" t="s">
        <v>93</v>
      </c>
      <c r="AV3876" s="16" t="s">
        <v>231</v>
      </c>
      <c r="AW3876" s="16" t="s">
        <v>34</v>
      </c>
      <c r="AX3876" s="16" t="s">
        <v>82</v>
      </c>
      <c r="AY3876" s="282" t="s">
        <v>224</v>
      </c>
    </row>
    <row r="3877" s="2" customFormat="1" ht="37.8" customHeight="1">
      <c r="A3877" s="41"/>
      <c r="B3877" s="42"/>
      <c r="C3877" s="216" t="s">
        <v>4335</v>
      </c>
      <c r="D3877" s="216" t="s">
        <v>227</v>
      </c>
      <c r="E3877" s="217" t="s">
        <v>4336</v>
      </c>
      <c r="F3877" s="218" t="s">
        <v>4337</v>
      </c>
      <c r="G3877" s="219" t="s">
        <v>471</v>
      </c>
      <c r="H3877" s="220">
        <v>50.718000000000004</v>
      </c>
      <c r="I3877" s="221"/>
      <c r="J3877" s="222">
        <f>ROUND(I3877*H3877,2)</f>
        <v>0</v>
      </c>
      <c r="K3877" s="218" t="s">
        <v>312</v>
      </c>
      <c r="L3877" s="47"/>
      <c r="M3877" s="223" t="s">
        <v>19</v>
      </c>
      <c r="N3877" s="224" t="s">
        <v>46</v>
      </c>
      <c r="O3877" s="87"/>
      <c r="P3877" s="225">
        <f>O3877*H3877</f>
        <v>0</v>
      </c>
      <c r="Q3877" s="225">
        <v>0.00029999999999999997</v>
      </c>
      <c r="R3877" s="225">
        <f>Q3877*H3877</f>
        <v>0.015215400000000001</v>
      </c>
      <c r="S3877" s="225">
        <v>0</v>
      </c>
      <c r="T3877" s="226">
        <f>S3877*H3877</f>
        <v>0</v>
      </c>
      <c r="U3877" s="41"/>
      <c r="V3877" s="41"/>
      <c r="W3877" s="41"/>
      <c r="X3877" s="41"/>
      <c r="Y3877" s="41"/>
      <c r="Z3877" s="41"/>
      <c r="AA3877" s="41"/>
      <c r="AB3877" s="41"/>
      <c r="AC3877" s="41"/>
      <c r="AD3877" s="41"/>
      <c r="AE3877" s="41"/>
      <c r="AR3877" s="227" t="s">
        <v>544</v>
      </c>
      <c r="AT3877" s="227" t="s">
        <v>227</v>
      </c>
      <c r="AU3877" s="227" t="s">
        <v>93</v>
      </c>
      <c r="AY3877" s="20" t="s">
        <v>224</v>
      </c>
      <c r="BE3877" s="228">
        <f>IF(N3877="základní",J3877,0)</f>
        <v>0</v>
      </c>
      <c r="BF3877" s="228">
        <f>IF(N3877="snížená",J3877,0)</f>
        <v>0</v>
      </c>
      <c r="BG3877" s="228">
        <f>IF(N3877="zákl. přenesená",J3877,0)</f>
        <v>0</v>
      </c>
      <c r="BH3877" s="228">
        <f>IF(N3877="sníž. přenesená",J3877,0)</f>
        <v>0</v>
      </c>
      <c r="BI3877" s="228">
        <f>IF(N3877="nulová",J3877,0)</f>
        <v>0</v>
      </c>
      <c r="BJ3877" s="20" t="s">
        <v>93</v>
      </c>
      <c r="BK3877" s="228">
        <f>ROUND(I3877*H3877,2)</f>
        <v>0</v>
      </c>
      <c r="BL3877" s="20" t="s">
        <v>544</v>
      </c>
      <c r="BM3877" s="227" t="s">
        <v>4338</v>
      </c>
    </row>
    <row r="3878" s="2" customFormat="1">
      <c r="A3878" s="41"/>
      <c r="B3878" s="42"/>
      <c r="C3878" s="43"/>
      <c r="D3878" s="267" t="s">
        <v>314</v>
      </c>
      <c r="E3878" s="43"/>
      <c r="F3878" s="268" t="s">
        <v>4339</v>
      </c>
      <c r="G3878" s="43"/>
      <c r="H3878" s="43"/>
      <c r="I3878" s="269"/>
      <c r="J3878" s="43"/>
      <c r="K3878" s="43"/>
      <c r="L3878" s="47"/>
      <c r="M3878" s="270"/>
      <c r="N3878" s="271"/>
      <c r="O3878" s="87"/>
      <c r="P3878" s="87"/>
      <c r="Q3878" s="87"/>
      <c r="R3878" s="87"/>
      <c r="S3878" s="87"/>
      <c r="T3878" s="88"/>
      <c r="U3878" s="41"/>
      <c r="V3878" s="41"/>
      <c r="W3878" s="41"/>
      <c r="X3878" s="41"/>
      <c r="Y3878" s="41"/>
      <c r="Z3878" s="41"/>
      <c r="AA3878" s="41"/>
      <c r="AB3878" s="41"/>
      <c r="AC3878" s="41"/>
      <c r="AD3878" s="41"/>
      <c r="AE3878" s="41"/>
      <c r="AT3878" s="20" t="s">
        <v>314</v>
      </c>
      <c r="AU3878" s="20" t="s">
        <v>93</v>
      </c>
    </row>
    <row r="3879" s="13" customFormat="1">
      <c r="A3879" s="13"/>
      <c r="B3879" s="229"/>
      <c r="C3879" s="230"/>
      <c r="D3879" s="231" t="s">
        <v>268</v>
      </c>
      <c r="E3879" s="232" t="s">
        <v>19</v>
      </c>
      <c r="F3879" s="233" t="s">
        <v>4340</v>
      </c>
      <c r="G3879" s="230"/>
      <c r="H3879" s="234">
        <v>50.718000000000004</v>
      </c>
      <c r="I3879" s="235"/>
      <c r="J3879" s="230"/>
      <c r="K3879" s="230"/>
      <c r="L3879" s="236"/>
      <c r="M3879" s="237"/>
      <c r="N3879" s="238"/>
      <c r="O3879" s="238"/>
      <c r="P3879" s="238"/>
      <c r="Q3879" s="238"/>
      <c r="R3879" s="238"/>
      <c r="S3879" s="238"/>
      <c r="T3879" s="239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40" t="s">
        <v>268</v>
      </c>
      <c r="AU3879" s="240" t="s">
        <v>93</v>
      </c>
      <c r="AV3879" s="13" t="s">
        <v>93</v>
      </c>
      <c r="AW3879" s="13" t="s">
        <v>34</v>
      </c>
      <c r="AX3879" s="13" t="s">
        <v>82</v>
      </c>
      <c r="AY3879" s="240" t="s">
        <v>224</v>
      </c>
    </row>
    <row r="3880" s="2" customFormat="1" ht="37.8" customHeight="1">
      <c r="A3880" s="41"/>
      <c r="B3880" s="42"/>
      <c r="C3880" s="216" t="s">
        <v>4341</v>
      </c>
      <c r="D3880" s="216" t="s">
        <v>227</v>
      </c>
      <c r="E3880" s="217" t="s">
        <v>4342</v>
      </c>
      <c r="F3880" s="218" t="s">
        <v>4343</v>
      </c>
      <c r="G3880" s="219" t="s">
        <v>266</v>
      </c>
      <c r="H3880" s="220">
        <v>572</v>
      </c>
      <c r="I3880" s="221"/>
      <c r="J3880" s="222">
        <f>ROUND(I3880*H3880,2)</f>
        <v>0</v>
      </c>
      <c r="K3880" s="218" t="s">
        <v>312</v>
      </c>
      <c r="L3880" s="47"/>
      <c r="M3880" s="223" t="s">
        <v>19</v>
      </c>
      <c r="N3880" s="224" t="s">
        <v>46</v>
      </c>
      <c r="O3880" s="87"/>
      <c r="P3880" s="225">
        <f>O3880*H3880</f>
        <v>0</v>
      </c>
      <c r="Q3880" s="225">
        <v>0.0075500000000000003</v>
      </c>
      <c r="R3880" s="225">
        <f>Q3880*H3880</f>
        <v>4.3186</v>
      </c>
      <c r="S3880" s="225">
        <v>0</v>
      </c>
      <c r="T3880" s="226">
        <f>S3880*H3880</f>
        <v>0</v>
      </c>
      <c r="U3880" s="41"/>
      <c r="V3880" s="41"/>
      <c r="W3880" s="41"/>
      <c r="X3880" s="41"/>
      <c r="Y3880" s="41"/>
      <c r="Z3880" s="41"/>
      <c r="AA3880" s="41"/>
      <c r="AB3880" s="41"/>
      <c r="AC3880" s="41"/>
      <c r="AD3880" s="41"/>
      <c r="AE3880" s="41"/>
      <c r="AR3880" s="227" t="s">
        <v>544</v>
      </c>
      <c r="AT3880" s="227" t="s">
        <v>227</v>
      </c>
      <c r="AU3880" s="227" t="s">
        <v>93</v>
      </c>
      <c r="AY3880" s="20" t="s">
        <v>224</v>
      </c>
      <c r="BE3880" s="228">
        <f>IF(N3880="základní",J3880,0)</f>
        <v>0</v>
      </c>
      <c r="BF3880" s="228">
        <f>IF(N3880="snížená",J3880,0)</f>
        <v>0</v>
      </c>
      <c r="BG3880" s="228">
        <f>IF(N3880="zákl. přenesená",J3880,0)</f>
        <v>0</v>
      </c>
      <c r="BH3880" s="228">
        <f>IF(N3880="sníž. přenesená",J3880,0)</f>
        <v>0</v>
      </c>
      <c r="BI3880" s="228">
        <f>IF(N3880="nulová",J3880,0)</f>
        <v>0</v>
      </c>
      <c r="BJ3880" s="20" t="s">
        <v>93</v>
      </c>
      <c r="BK3880" s="228">
        <f>ROUND(I3880*H3880,2)</f>
        <v>0</v>
      </c>
      <c r="BL3880" s="20" t="s">
        <v>544</v>
      </c>
      <c r="BM3880" s="227" t="s">
        <v>4344</v>
      </c>
    </row>
    <row r="3881" s="2" customFormat="1">
      <c r="A3881" s="41"/>
      <c r="B3881" s="42"/>
      <c r="C3881" s="43"/>
      <c r="D3881" s="267" t="s">
        <v>314</v>
      </c>
      <c r="E3881" s="43"/>
      <c r="F3881" s="268" t="s">
        <v>4345</v>
      </c>
      <c r="G3881" s="43"/>
      <c r="H3881" s="43"/>
      <c r="I3881" s="269"/>
      <c r="J3881" s="43"/>
      <c r="K3881" s="43"/>
      <c r="L3881" s="47"/>
      <c r="M3881" s="270"/>
      <c r="N3881" s="271"/>
      <c r="O3881" s="87"/>
      <c r="P3881" s="87"/>
      <c r="Q3881" s="87"/>
      <c r="R3881" s="87"/>
      <c r="S3881" s="87"/>
      <c r="T3881" s="88"/>
      <c r="U3881" s="41"/>
      <c r="V3881" s="41"/>
      <c r="W3881" s="41"/>
      <c r="X3881" s="41"/>
      <c r="Y3881" s="41"/>
      <c r="Z3881" s="41"/>
      <c r="AA3881" s="41"/>
      <c r="AB3881" s="41"/>
      <c r="AC3881" s="41"/>
      <c r="AD3881" s="41"/>
      <c r="AE3881" s="41"/>
      <c r="AT3881" s="20" t="s">
        <v>314</v>
      </c>
      <c r="AU3881" s="20" t="s">
        <v>93</v>
      </c>
    </row>
    <row r="3882" s="14" customFormat="1">
      <c r="A3882" s="14"/>
      <c r="B3882" s="246"/>
      <c r="C3882" s="247"/>
      <c r="D3882" s="231" t="s">
        <v>268</v>
      </c>
      <c r="E3882" s="248" t="s">
        <v>19</v>
      </c>
      <c r="F3882" s="249" t="s">
        <v>1843</v>
      </c>
      <c r="G3882" s="247"/>
      <c r="H3882" s="248" t="s">
        <v>19</v>
      </c>
      <c r="I3882" s="250"/>
      <c r="J3882" s="247"/>
      <c r="K3882" s="247"/>
      <c r="L3882" s="251"/>
      <c r="M3882" s="252"/>
      <c r="N3882" s="253"/>
      <c r="O3882" s="253"/>
      <c r="P3882" s="253"/>
      <c r="Q3882" s="253"/>
      <c r="R3882" s="253"/>
      <c r="S3882" s="253"/>
      <c r="T3882" s="25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5" t="s">
        <v>268</v>
      </c>
      <c r="AU3882" s="255" t="s">
        <v>93</v>
      </c>
      <c r="AV3882" s="14" t="s">
        <v>82</v>
      </c>
      <c r="AW3882" s="14" t="s">
        <v>34</v>
      </c>
      <c r="AX3882" s="14" t="s">
        <v>74</v>
      </c>
      <c r="AY3882" s="255" t="s">
        <v>224</v>
      </c>
    </row>
    <row r="3883" s="13" customFormat="1">
      <c r="A3883" s="13"/>
      <c r="B3883" s="229"/>
      <c r="C3883" s="230"/>
      <c r="D3883" s="231" t="s">
        <v>268</v>
      </c>
      <c r="E3883" s="232" t="s">
        <v>19</v>
      </c>
      <c r="F3883" s="233" t="s">
        <v>1844</v>
      </c>
      <c r="G3883" s="230"/>
      <c r="H3883" s="234">
        <v>119.8</v>
      </c>
      <c r="I3883" s="235"/>
      <c r="J3883" s="230"/>
      <c r="K3883" s="230"/>
      <c r="L3883" s="236"/>
      <c r="M3883" s="237"/>
      <c r="N3883" s="238"/>
      <c r="O3883" s="238"/>
      <c r="P3883" s="238"/>
      <c r="Q3883" s="238"/>
      <c r="R3883" s="238"/>
      <c r="S3883" s="238"/>
      <c r="T3883" s="239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40" t="s">
        <v>268</v>
      </c>
      <c r="AU3883" s="240" t="s">
        <v>93</v>
      </c>
      <c r="AV3883" s="13" t="s">
        <v>93</v>
      </c>
      <c r="AW3883" s="13" t="s">
        <v>34</v>
      </c>
      <c r="AX3883" s="13" t="s">
        <v>74</v>
      </c>
      <c r="AY3883" s="240" t="s">
        <v>224</v>
      </c>
    </row>
    <row r="3884" s="14" customFormat="1">
      <c r="A3884" s="14"/>
      <c r="B3884" s="246"/>
      <c r="C3884" s="247"/>
      <c r="D3884" s="231" t="s">
        <v>268</v>
      </c>
      <c r="E3884" s="248" t="s">
        <v>19</v>
      </c>
      <c r="F3884" s="249" t="s">
        <v>1845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268</v>
      </c>
      <c r="AU3884" s="255" t="s">
        <v>93</v>
      </c>
      <c r="AV3884" s="14" t="s">
        <v>82</v>
      </c>
      <c r="AW3884" s="14" t="s">
        <v>34</v>
      </c>
      <c r="AX3884" s="14" t="s">
        <v>74</v>
      </c>
      <c r="AY3884" s="255" t="s">
        <v>224</v>
      </c>
    </row>
    <row r="3885" s="13" customFormat="1">
      <c r="A3885" s="13"/>
      <c r="B3885" s="229"/>
      <c r="C3885" s="230"/>
      <c r="D3885" s="231" t="s">
        <v>268</v>
      </c>
      <c r="E3885" s="232" t="s">
        <v>19</v>
      </c>
      <c r="F3885" s="233" t="s">
        <v>1846</v>
      </c>
      <c r="G3885" s="230"/>
      <c r="H3885" s="234">
        <v>133.19999999999999</v>
      </c>
      <c r="I3885" s="235"/>
      <c r="J3885" s="230"/>
      <c r="K3885" s="230"/>
      <c r="L3885" s="236"/>
      <c r="M3885" s="237"/>
      <c r="N3885" s="238"/>
      <c r="O3885" s="238"/>
      <c r="P3885" s="238"/>
      <c r="Q3885" s="238"/>
      <c r="R3885" s="238"/>
      <c r="S3885" s="238"/>
      <c r="T3885" s="239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0" t="s">
        <v>268</v>
      </c>
      <c r="AU3885" s="240" t="s">
        <v>93</v>
      </c>
      <c r="AV3885" s="13" t="s">
        <v>93</v>
      </c>
      <c r="AW3885" s="13" t="s">
        <v>34</v>
      </c>
      <c r="AX3885" s="13" t="s">
        <v>74</v>
      </c>
      <c r="AY3885" s="240" t="s">
        <v>224</v>
      </c>
    </row>
    <row r="3886" s="14" customFormat="1">
      <c r="A3886" s="14"/>
      <c r="B3886" s="246"/>
      <c r="C3886" s="247"/>
      <c r="D3886" s="231" t="s">
        <v>268</v>
      </c>
      <c r="E3886" s="248" t="s">
        <v>19</v>
      </c>
      <c r="F3886" s="249" t="s">
        <v>1847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268</v>
      </c>
      <c r="AU3886" s="255" t="s">
        <v>93</v>
      </c>
      <c r="AV3886" s="14" t="s">
        <v>82</v>
      </c>
      <c r="AW3886" s="14" t="s">
        <v>34</v>
      </c>
      <c r="AX3886" s="14" t="s">
        <v>74</v>
      </c>
      <c r="AY3886" s="255" t="s">
        <v>224</v>
      </c>
    </row>
    <row r="3887" s="13" customFormat="1">
      <c r="A3887" s="13"/>
      <c r="B3887" s="229"/>
      <c r="C3887" s="230"/>
      <c r="D3887" s="231" t="s">
        <v>268</v>
      </c>
      <c r="E3887" s="232" t="s">
        <v>19</v>
      </c>
      <c r="F3887" s="233" t="s">
        <v>1848</v>
      </c>
      <c r="G3887" s="230"/>
      <c r="H3887" s="234">
        <v>319</v>
      </c>
      <c r="I3887" s="235"/>
      <c r="J3887" s="230"/>
      <c r="K3887" s="230"/>
      <c r="L3887" s="236"/>
      <c r="M3887" s="237"/>
      <c r="N3887" s="238"/>
      <c r="O3887" s="238"/>
      <c r="P3887" s="238"/>
      <c r="Q3887" s="238"/>
      <c r="R3887" s="238"/>
      <c r="S3887" s="238"/>
      <c r="T3887" s="239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0" t="s">
        <v>268</v>
      </c>
      <c r="AU3887" s="240" t="s">
        <v>93</v>
      </c>
      <c r="AV3887" s="13" t="s">
        <v>93</v>
      </c>
      <c r="AW3887" s="13" t="s">
        <v>34</v>
      </c>
      <c r="AX3887" s="13" t="s">
        <v>74</v>
      </c>
      <c r="AY3887" s="240" t="s">
        <v>224</v>
      </c>
    </row>
    <row r="3888" s="16" customFormat="1">
      <c r="A3888" s="16"/>
      <c r="B3888" s="272"/>
      <c r="C3888" s="273"/>
      <c r="D3888" s="231" t="s">
        <v>268</v>
      </c>
      <c r="E3888" s="274" t="s">
        <v>19</v>
      </c>
      <c r="F3888" s="275" t="s">
        <v>351</v>
      </c>
      <c r="G3888" s="273"/>
      <c r="H3888" s="276">
        <v>572</v>
      </c>
      <c r="I3888" s="277"/>
      <c r="J3888" s="273"/>
      <c r="K3888" s="273"/>
      <c r="L3888" s="278"/>
      <c r="M3888" s="279"/>
      <c r="N3888" s="280"/>
      <c r="O3888" s="280"/>
      <c r="P3888" s="280"/>
      <c r="Q3888" s="280"/>
      <c r="R3888" s="280"/>
      <c r="S3888" s="280"/>
      <c r="T3888" s="281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T3888" s="282" t="s">
        <v>268</v>
      </c>
      <c r="AU3888" s="282" t="s">
        <v>93</v>
      </c>
      <c r="AV3888" s="16" t="s">
        <v>231</v>
      </c>
      <c r="AW3888" s="16" t="s">
        <v>34</v>
      </c>
      <c r="AX3888" s="16" t="s">
        <v>82</v>
      </c>
      <c r="AY3888" s="282" t="s">
        <v>224</v>
      </c>
    </row>
    <row r="3889" s="2" customFormat="1" ht="24.15" customHeight="1">
      <c r="A3889" s="41"/>
      <c r="B3889" s="42"/>
      <c r="C3889" s="286" t="s">
        <v>4346</v>
      </c>
      <c r="D3889" s="286" t="s">
        <v>572</v>
      </c>
      <c r="E3889" s="287" t="s">
        <v>4347</v>
      </c>
      <c r="F3889" s="288" t="s">
        <v>4348</v>
      </c>
      <c r="G3889" s="289" t="s">
        <v>266</v>
      </c>
      <c r="H3889" s="290">
        <v>740.33000000000004</v>
      </c>
      <c r="I3889" s="291"/>
      <c r="J3889" s="292">
        <f>ROUND(I3889*H3889,2)</f>
        <v>0</v>
      </c>
      <c r="K3889" s="288" t="s">
        <v>312</v>
      </c>
      <c r="L3889" s="293"/>
      <c r="M3889" s="294" t="s">
        <v>19</v>
      </c>
      <c r="N3889" s="295" t="s">
        <v>46</v>
      </c>
      <c r="O3889" s="87"/>
      <c r="P3889" s="225">
        <f>O3889*H3889</f>
        <v>0</v>
      </c>
      <c r="Q3889" s="225">
        <v>0.021999999999999999</v>
      </c>
      <c r="R3889" s="225">
        <f>Q3889*H3889</f>
        <v>16.28726</v>
      </c>
      <c r="S3889" s="225">
        <v>0</v>
      </c>
      <c r="T3889" s="226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7" t="s">
        <v>643</v>
      </c>
      <c r="AT3889" s="227" t="s">
        <v>572</v>
      </c>
      <c r="AU3889" s="227" t="s">
        <v>93</v>
      </c>
      <c r="AY3889" s="20" t="s">
        <v>224</v>
      </c>
      <c r="BE3889" s="228">
        <f>IF(N3889="základní",J3889,0)</f>
        <v>0</v>
      </c>
      <c r="BF3889" s="228">
        <f>IF(N3889="snížená",J3889,0)</f>
        <v>0</v>
      </c>
      <c r="BG3889" s="228">
        <f>IF(N3889="zákl. přenesená",J3889,0)</f>
        <v>0</v>
      </c>
      <c r="BH3889" s="228">
        <f>IF(N3889="sníž. přenesená",J3889,0)</f>
        <v>0</v>
      </c>
      <c r="BI3889" s="228">
        <f>IF(N3889="nulová",J3889,0)</f>
        <v>0</v>
      </c>
      <c r="BJ3889" s="20" t="s">
        <v>93</v>
      </c>
      <c r="BK3889" s="228">
        <f>ROUND(I3889*H3889,2)</f>
        <v>0</v>
      </c>
      <c r="BL3889" s="20" t="s">
        <v>544</v>
      </c>
      <c r="BM3889" s="227" t="s">
        <v>4349</v>
      </c>
    </row>
    <row r="3890" s="14" customFormat="1">
      <c r="A3890" s="14"/>
      <c r="B3890" s="246"/>
      <c r="C3890" s="247"/>
      <c r="D3890" s="231" t="s">
        <v>268</v>
      </c>
      <c r="E3890" s="248" t="s">
        <v>19</v>
      </c>
      <c r="F3890" s="249" t="s">
        <v>4350</v>
      </c>
      <c r="G3890" s="247"/>
      <c r="H3890" s="248" t="s">
        <v>19</v>
      </c>
      <c r="I3890" s="250"/>
      <c r="J3890" s="247"/>
      <c r="K3890" s="247"/>
      <c r="L3890" s="251"/>
      <c r="M3890" s="252"/>
      <c r="N3890" s="253"/>
      <c r="O3890" s="253"/>
      <c r="P3890" s="253"/>
      <c r="Q3890" s="253"/>
      <c r="R3890" s="253"/>
      <c r="S3890" s="253"/>
      <c r="T3890" s="25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5" t="s">
        <v>268</v>
      </c>
      <c r="AU3890" s="255" t="s">
        <v>93</v>
      </c>
      <c r="AV3890" s="14" t="s">
        <v>82</v>
      </c>
      <c r="AW3890" s="14" t="s">
        <v>34</v>
      </c>
      <c r="AX3890" s="14" t="s">
        <v>74</v>
      </c>
      <c r="AY3890" s="255" t="s">
        <v>224</v>
      </c>
    </row>
    <row r="3891" s="13" customFormat="1">
      <c r="A3891" s="13"/>
      <c r="B3891" s="229"/>
      <c r="C3891" s="230"/>
      <c r="D3891" s="231" t="s">
        <v>268</v>
      </c>
      <c r="E3891" s="232" t="s">
        <v>19</v>
      </c>
      <c r="F3891" s="233" t="s">
        <v>4351</v>
      </c>
      <c r="G3891" s="230"/>
      <c r="H3891" s="234">
        <v>657.79999999999995</v>
      </c>
      <c r="I3891" s="235"/>
      <c r="J3891" s="230"/>
      <c r="K3891" s="230"/>
      <c r="L3891" s="236"/>
      <c r="M3891" s="237"/>
      <c r="N3891" s="238"/>
      <c r="O3891" s="238"/>
      <c r="P3891" s="238"/>
      <c r="Q3891" s="238"/>
      <c r="R3891" s="238"/>
      <c r="S3891" s="238"/>
      <c r="T3891" s="239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0" t="s">
        <v>268</v>
      </c>
      <c r="AU3891" s="240" t="s">
        <v>93</v>
      </c>
      <c r="AV3891" s="13" t="s">
        <v>93</v>
      </c>
      <c r="AW3891" s="13" t="s">
        <v>34</v>
      </c>
      <c r="AX3891" s="13" t="s">
        <v>74</v>
      </c>
      <c r="AY3891" s="240" t="s">
        <v>224</v>
      </c>
    </row>
    <row r="3892" s="14" customFormat="1">
      <c r="A3892" s="14"/>
      <c r="B3892" s="246"/>
      <c r="C3892" s="247"/>
      <c r="D3892" s="231" t="s">
        <v>268</v>
      </c>
      <c r="E3892" s="248" t="s">
        <v>19</v>
      </c>
      <c r="F3892" s="249" t="s">
        <v>4352</v>
      </c>
      <c r="G3892" s="247"/>
      <c r="H3892" s="248" t="s">
        <v>19</v>
      </c>
      <c r="I3892" s="250"/>
      <c r="J3892" s="247"/>
      <c r="K3892" s="247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268</v>
      </c>
      <c r="AU3892" s="255" t="s">
        <v>93</v>
      </c>
      <c r="AV3892" s="14" t="s">
        <v>82</v>
      </c>
      <c r="AW3892" s="14" t="s">
        <v>34</v>
      </c>
      <c r="AX3892" s="14" t="s">
        <v>74</v>
      </c>
      <c r="AY3892" s="255" t="s">
        <v>224</v>
      </c>
    </row>
    <row r="3893" s="13" customFormat="1">
      <c r="A3893" s="13"/>
      <c r="B3893" s="229"/>
      <c r="C3893" s="230"/>
      <c r="D3893" s="231" t="s">
        <v>268</v>
      </c>
      <c r="E3893" s="232" t="s">
        <v>19</v>
      </c>
      <c r="F3893" s="233" t="s">
        <v>4353</v>
      </c>
      <c r="G3893" s="230"/>
      <c r="H3893" s="234">
        <v>15.227</v>
      </c>
      <c r="I3893" s="235"/>
      <c r="J3893" s="230"/>
      <c r="K3893" s="230"/>
      <c r="L3893" s="236"/>
      <c r="M3893" s="237"/>
      <c r="N3893" s="238"/>
      <c r="O3893" s="238"/>
      <c r="P3893" s="238"/>
      <c r="Q3893" s="238"/>
      <c r="R3893" s="238"/>
      <c r="S3893" s="238"/>
      <c r="T3893" s="239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0" t="s">
        <v>268</v>
      </c>
      <c r="AU3893" s="240" t="s">
        <v>93</v>
      </c>
      <c r="AV3893" s="13" t="s">
        <v>93</v>
      </c>
      <c r="AW3893" s="13" t="s">
        <v>34</v>
      </c>
      <c r="AX3893" s="13" t="s">
        <v>74</v>
      </c>
      <c r="AY3893" s="240" t="s">
        <v>224</v>
      </c>
    </row>
    <row r="3894" s="16" customFormat="1">
      <c r="A3894" s="16"/>
      <c r="B3894" s="272"/>
      <c r="C3894" s="273"/>
      <c r="D3894" s="231" t="s">
        <v>268</v>
      </c>
      <c r="E3894" s="274" t="s">
        <v>19</v>
      </c>
      <c r="F3894" s="275" t="s">
        <v>351</v>
      </c>
      <c r="G3894" s="273"/>
      <c r="H3894" s="276">
        <v>673.02700000000004</v>
      </c>
      <c r="I3894" s="277"/>
      <c r="J3894" s="273"/>
      <c r="K3894" s="273"/>
      <c r="L3894" s="278"/>
      <c r="M3894" s="279"/>
      <c r="N3894" s="280"/>
      <c r="O3894" s="280"/>
      <c r="P3894" s="280"/>
      <c r="Q3894" s="280"/>
      <c r="R3894" s="280"/>
      <c r="S3894" s="280"/>
      <c r="T3894" s="281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T3894" s="282" t="s">
        <v>268</v>
      </c>
      <c r="AU3894" s="282" t="s">
        <v>93</v>
      </c>
      <c r="AV3894" s="16" t="s">
        <v>231</v>
      </c>
      <c r="AW3894" s="16" t="s">
        <v>34</v>
      </c>
      <c r="AX3894" s="16" t="s">
        <v>82</v>
      </c>
      <c r="AY3894" s="282" t="s">
        <v>224</v>
      </c>
    </row>
    <row r="3895" s="13" customFormat="1">
      <c r="A3895" s="13"/>
      <c r="B3895" s="229"/>
      <c r="C3895" s="230"/>
      <c r="D3895" s="231" t="s">
        <v>268</v>
      </c>
      <c r="E3895" s="230"/>
      <c r="F3895" s="233" t="s">
        <v>4354</v>
      </c>
      <c r="G3895" s="230"/>
      <c r="H3895" s="234">
        <v>740.33000000000004</v>
      </c>
      <c r="I3895" s="235"/>
      <c r="J3895" s="230"/>
      <c r="K3895" s="230"/>
      <c r="L3895" s="236"/>
      <c r="M3895" s="237"/>
      <c r="N3895" s="238"/>
      <c r="O3895" s="238"/>
      <c r="P3895" s="238"/>
      <c r="Q3895" s="238"/>
      <c r="R3895" s="238"/>
      <c r="S3895" s="238"/>
      <c r="T3895" s="239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0" t="s">
        <v>268</v>
      </c>
      <c r="AU3895" s="240" t="s">
        <v>93</v>
      </c>
      <c r="AV3895" s="13" t="s">
        <v>93</v>
      </c>
      <c r="AW3895" s="13" t="s">
        <v>4</v>
      </c>
      <c r="AX3895" s="13" t="s">
        <v>82</v>
      </c>
      <c r="AY3895" s="240" t="s">
        <v>224</v>
      </c>
    </row>
    <row r="3896" s="2" customFormat="1" ht="16.5" customHeight="1">
      <c r="A3896" s="41"/>
      <c r="B3896" s="42"/>
      <c r="C3896" s="216" t="s">
        <v>4355</v>
      </c>
      <c r="D3896" s="216" t="s">
        <v>227</v>
      </c>
      <c r="E3896" s="217" t="s">
        <v>4356</v>
      </c>
      <c r="F3896" s="218" t="s">
        <v>4357</v>
      </c>
      <c r="G3896" s="219" t="s">
        <v>471</v>
      </c>
      <c r="H3896" s="220">
        <v>1059.683</v>
      </c>
      <c r="I3896" s="221"/>
      <c r="J3896" s="222">
        <f>ROUND(I3896*H3896,2)</f>
        <v>0</v>
      </c>
      <c r="K3896" s="218" t="s">
        <v>312</v>
      </c>
      <c r="L3896" s="47"/>
      <c r="M3896" s="223" t="s">
        <v>19</v>
      </c>
      <c r="N3896" s="224" t="s">
        <v>46</v>
      </c>
      <c r="O3896" s="87"/>
      <c r="P3896" s="225">
        <f>O3896*H3896</f>
        <v>0</v>
      </c>
      <c r="Q3896" s="225">
        <v>3.0000000000000001E-05</v>
      </c>
      <c r="R3896" s="225">
        <f>Q3896*H3896</f>
        <v>0.031790489999999998</v>
      </c>
      <c r="S3896" s="225">
        <v>0</v>
      </c>
      <c r="T3896" s="226">
        <f>S3896*H3896</f>
        <v>0</v>
      </c>
      <c r="U3896" s="41"/>
      <c r="V3896" s="41"/>
      <c r="W3896" s="41"/>
      <c r="X3896" s="41"/>
      <c r="Y3896" s="41"/>
      <c r="Z3896" s="41"/>
      <c r="AA3896" s="41"/>
      <c r="AB3896" s="41"/>
      <c r="AC3896" s="41"/>
      <c r="AD3896" s="41"/>
      <c r="AE3896" s="41"/>
      <c r="AR3896" s="227" t="s">
        <v>544</v>
      </c>
      <c r="AT3896" s="227" t="s">
        <v>227</v>
      </c>
      <c r="AU3896" s="227" t="s">
        <v>93</v>
      </c>
      <c r="AY3896" s="20" t="s">
        <v>224</v>
      </c>
      <c r="BE3896" s="228">
        <f>IF(N3896="základní",J3896,0)</f>
        <v>0</v>
      </c>
      <c r="BF3896" s="228">
        <f>IF(N3896="snížená",J3896,0)</f>
        <v>0</v>
      </c>
      <c r="BG3896" s="228">
        <f>IF(N3896="zákl. přenesená",J3896,0)</f>
        <v>0</v>
      </c>
      <c r="BH3896" s="228">
        <f>IF(N3896="sníž. přenesená",J3896,0)</f>
        <v>0</v>
      </c>
      <c r="BI3896" s="228">
        <f>IF(N3896="nulová",J3896,0)</f>
        <v>0</v>
      </c>
      <c r="BJ3896" s="20" t="s">
        <v>93</v>
      </c>
      <c r="BK3896" s="228">
        <f>ROUND(I3896*H3896,2)</f>
        <v>0</v>
      </c>
      <c r="BL3896" s="20" t="s">
        <v>544</v>
      </c>
      <c r="BM3896" s="227" t="s">
        <v>4358</v>
      </c>
    </row>
    <row r="3897" s="2" customFormat="1">
      <c r="A3897" s="41"/>
      <c r="B3897" s="42"/>
      <c r="C3897" s="43"/>
      <c r="D3897" s="267" t="s">
        <v>314</v>
      </c>
      <c r="E3897" s="43"/>
      <c r="F3897" s="268" t="s">
        <v>4359</v>
      </c>
      <c r="G3897" s="43"/>
      <c r="H3897" s="43"/>
      <c r="I3897" s="269"/>
      <c r="J3897" s="43"/>
      <c r="K3897" s="43"/>
      <c r="L3897" s="47"/>
      <c r="M3897" s="270"/>
      <c r="N3897" s="271"/>
      <c r="O3897" s="87"/>
      <c r="P3897" s="87"/>
      <c r="Q3897" s="87"/>
      <c r="R3897" s="87"/>
      <c r="S3897" s="87"/>
      <c r="T3897" s="88"/>
      <c r="U3897" s="41"/>
      <c r="V3897" s="41"/>
      <c r="W3897" s="41"/>
      <c r="X3897" s="41"/>
      <c r="Y3897" s="41"/>
      <c r="Z3897" s="41"/>
      <c r="AA3897" s="41"/>
      <c r="AB3897" s="41"/>
      <c r="AC3897" s="41"/>
      <c r="AD3897" s="41"/>
      <c r="AE3897" s="41"/>
      <c r="AT3897" s="20" t="s">
        <v>314</v>
      </c>
      <c r="AU3897" s="20" t="s">
        <v>93</v>
      </c>
    </row>
    <row r="3898" s="14" customFormat="1">
      <c r="A3898" s="14"/>
      <c r="B3898" s="246"/>
      <c r="C3898" s="247"/>
      <c r="D3898" s="231" t="s">
        <v>268</v>
      </c>
      <c r="E3898" s="248" t="s">
        <v>19</v>
      </c>
      <c r="F3898" s="249" t="s">
        <v>4360</v>
      </c>
      <c r="G3898" s="247"/>
      <c r="H3898" s="248" t="s">
        <v>19</v>
      </c>
      <c r="I3898" s="250"/>
      <c r="J3898" s="247"/>
      <c r="K3898" s="247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268</v>
      </c>
      <c r="AU3898" s="255" t="s">
        <v>93</v>
      </c>
      <c r="AV3898" s="14" t="s">
        <v>82</v>
      </c>
      <c r="AW3898" s="14" t="s">
        <v>34</v>
      </c>
      <c r="AX3898" s="14" t="s">
        <v>74</v>
      </c>
      <c r="AY3898" s="255" t="s">
        <v>224</v>
      </c>
    </row>
    <row r="3899" s="13" customFormat="1">
      <c r="A3899" s="13"/>
      <c r="B3899" s="229"/>
      <c r="C3899" s="230"/>
      <c r="D3899" s="231" t="s">
        <v>268</v>
      </c>
      <c r="E3899" s="232" t="s">
        <v>19</v>
      </c>
      <c r="F3899" s="233" t="s">
        <v>4361</v>
      </c>
      <c r="G3899" s="230"/>
      <c r="H3899" s="234">
        <v>825.42499999999995</v>
      </c>
      <c r="I3899" s="235"/>
      <c r="J3899" s="230"/>
      <c r="K3899" s="230"/>
      <c r="L3899" s="236"/>
      <c r="M3899" s="237"/>
      <c r="N3899" s="238"/>
      <c r="O3899" s="238"/>
      <c r="P3899" s="238"/>
      <c r="Q3899" s="238"/>
      <c r="R3899" s="238"/>
      <c r="S3899" s="238"/>
      <c r="T3899" s="239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40" t="s">
        <v>268</v>
      </c>
      <c r="AU3899" s="240" t="s">
        <v>93</v>
      </c>
      <c r="AV3899" s="13" t="s">
        <v>93</v>
      </c>
      <c r="AW3899" s="13" t="s">
        <v>34</v>
      </c>
      <c r="AX3899" s="13" t="s">
        <v>74</v>
      </c>
      <c r="AY3899" s="240" t="s">
        <v>224</v>
      </c>
    </row>
    <row r="3900" s="14" customFormat="1">
      <c r="A3900" s="14"/>
      <c r="B3900" s="246"/>
      <c r="C3900" s="247"/>
      <c r="D3900" s="231" t="s">
        <v>268</v>
      </c>
      <c r="E3900" s="248" t="s">
        <v>19</v>
      </c>
      <c r="F3900" s="249" t="s">
        <v>4362</v>
      </c>
      <c r="G3900" s="247"/>
      <c r="H3900" s="248" t="s">
        <v>19</v>
      </c>
      <c r="I3900" s="250"/>
      <c r="J3900" s="247"/>
      <c r="K3900" s="247"/>
      <c r="L3900" s="251"/>
      <c r="M3900" s="252"/>
      <c r="N3900" s="253"/>
      <c r="O3900" s="253"/>
      <c r="P3900" s="253"/>
      <c r="Q3900" s="253"/>
      <c r="R3900" s="253"/>
      <c r="S3900" s="253"/>
      <c r="T3900" s="25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5" t="s">
        <v>268</v>
      </c>
      <c r="AU3900" s="255" t="s">
        <v>93</v>
      </c>
      <c r="AV3900" s="14" t="s">
        <v>82</v>
      </c>
      <c r="AW3900" s="14" t="s">
        <v>34</v>
      </c>
      <c r="AX3900" s="14" t="s">
        <v>74</v>
      </c>
      <c r="AY3900" s="255" t="s">
        <v>224</v>
      </c>
    </row>
    <row r="3901" s="13" customFormat="1">
      <c r="A3901" s="13"/>
      <c r="B3901" s="229"/>
      <c r="C3901" s="230"/>
      <c r="D3901" s="231" t="s">
        <v>268</v>
      </c>
      <c r="E3901" s="232" t="s">
        <v>19</v>
      </c>
      <c r="F3901" s="233" t="s">
        <v>4363</v>
      </c>
      <c r="G3901" s="230"/>
      <c r="H3901" s="234">
        <v>234.25800000000001</v>
      </c>
      <c r="I3901" s="235"/>
      <c r="J3901" s="230"/>
      <c r="K3901" s="230"/>
      <c r="L3901" s="236"/>
      <c r="M3901" s="237"/>
      <c r="N3901" s="238"/>
      <c r="O3901" s="238"/>
      <c r="P3901" s="238"/>
      <c r="Q3901" s="238"/>
      <c r="R3901" s="238"/>
      <c r="S3901" s="238"/>
      <c r="T3901" s="239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0" t="s">
        <v>268</v>
      </c>
      <c r="AU3901" s="240" t="s">
        <v>93</v>
      </c>
      <c r="AV3901" s="13" t="s">
        <v>93</v>
      </c>
      <c r="AW3901" s="13" t="s">
        <v>34</v>
      </c>
      <c r="AX3901" s="13" t="s">
        <v>74</v>
      </c>
      <c r="AY3901" s="240" t="s">
        <v>224</v>
      </c>
    </row>
    <row r="3902" s="16" customFormat="1">
      <c r="A3902" s="16"/>
      <c r="B3902" s="272"/>
      <c r="C3902" s="273"/>
      <c r="D3902" s="231" t="s">
        <v>268</v>
      </c>
      <c r="E3902" s="274" t="s">
        <v>19</v>
      </c>
      <c r="F3902" s="275" t="s">
        <v>351</v>
      </c>
      <c r="G3902" s="273"/>
      <c r="H3902" s="276">
        <v>1059.683</v>
      </c>
      <c r="I3902" s="277"/>
      <c r="J3902" s="273"/>
      <c r="K3902" s="273"/>
      <c r="L3902" s="278"/>
      <c r="M3902" s="279"/>
      <c r="N3902" s="280"/>
      <c r="O3902" s="280"/>
      <c r="P3902" s="280"/>
      <c r="Q3902" s="280"/>
      <c r="R3902" s="280"/>
      <c r="S3902" s="280"/>
      <c r="T3902" s="281"/>
      <c r="U3902" s="16"/>
      <c r="V3902" s="16"/>
      <c r="W3902" s="16"/>
      <c r="X3902" s="16"/>
      <c r="Y3902" s="16"/>
      <c r="Z3902" s="16"/>
      <c r="AA3902" s="16"/>
      <c r="AB3902" s="16"/>
      <c r="AC3902" s="16"/>
      <c r="AD3902" s="16"/>
      <c r="AE3902" s="16"/>
      <c r="AT3902" s="282" t="s">
        <v>268</v>
      </c>
      <c r="AU3902" s="282" t="s">
        <v>93</v>
      </c>
      <c r="AV3902" s="16" t="s">
        <v>231</v>
      </c>
      <c r="AW3902" s="16" t="s">
        <v>34</v>
      </c>
      <c r="AX3902" s="16" t="s">
        <v>82</v>
      </c>
      <c r="AY3902" s="282" t="s">
        <v>224</v>
      </c>
    </row>
    <row r="3903" s="2" customFormat="1" ht="24.15" customHeight="1">
      <c r="A3903" s="41"/>
      <c r="B3903" s="42"/>
      <c r="C3903" s="216" t="s">
        <v>4364</v>
      </c>
      <c r="D3903" s="216" t="s">
        <v>227</v>
      </c>
      <c r="E3903" s="217" t="s">
        <v>4365</v>
      </c>
      <c r="F3903" s="218" t="s">
        <v>4366</v>
      </c>
      <c r="G3903" s="219" t="s">
        <v>471</v>
      </c>
      <c r="H3903" s="220">
        <v>234.25800000000001</v>
      </c>
      <c r="I3903" s="221"/>
      <c r="J3903" s="222">
        <f>ROUND(I3903*H3903,2)</f>
        <v>0</v>
      </c>
      <c r="K3903" s="218" t="s">
        <v>312</v>
      </c>
      <c r="L3903" s="47"/>
      <c r="M3903" s="223" t="s">
        <v>19</v>
      </c>
      <c r="N3903" s="224" t="s">
        <v>46</v>
      </c>
      <c r="O3903" s="87"/>
      <c r="P3903" s="225">
        <f>O3903*H3903</f>
        <v>0</v>
      </c>
      <c r="Q3903" s="225">
        <v>0</v>
      </c>
      <c r="R3903" s="225">
        <f>Q3903*H3903</f>
        <v>0</v>
      </c>
      <c r="S3903" s="225">
        <v>0</v>
      </c>
      <c r="T3903" s="226">
        <f>S3903*H3903</f>
        <v>0</v>
      </c>
      <c r="U3903" s="41"/>
      <c r="V3903" s="41"/>
      <c r="W3903" s="41"/>
      <c r="X3903" s="41"/>
      <c r="Y3903" s="41"/>
      <c r="Z3903" s="41"/>
      <c r="AA3903" s="41"/>
      <c r="AB3903" s="41"/>
      <c r="AC3903" s="41"/>
      <c r="AD3903" s="41"/>
      <c r="AE3903" s="41"/>
      <c r="AR3903" s="227" t="s">
        <v>544</v>
      </c>
      <c r="AT3903" s="227" t="s">
        <v>227</v>
      </c>
      <c r="AU3903" s="227" t="s">
        <v>93</v>
      </c>
      <c r="AY3903" s="20" t="s">
        <v>224</v>
      </c>
      <c r="BE3903" s="228">
        <f>IF(N3903="základní",J3903,0)</f>
        <v>0</v>
      </c>
      <c r="BF3903" s="228">
        <f>IF(N3903="snížená",J3903,0)</f>
        <v>0</v>
      </c>
      <c r="BG3903" s="228">
        <f>IF(N3903="zákl. přenesená",J3903,0)</f>
        <v>0</v>
      </c>
      <c r="BH3903" s="228">
        <f>IF(N3903="sníž. přenesená",J3903,0)</f>
        <v>0</v>
      </c>
      <c r="BI3903" s="228">
        <f>IF(N3903="nulová",J3903,0)</f>
        <v>0</v>
      </c>
      <c r="BJ3903" s="20" t="s">
        <v>93</v>
      </c>
      <c r="BK3903" s="228">
        <f>ROUND(I3903*H3903,2)</f>
        <v>0</v>
      </c>
      <c r="BL3903" s="20" t="s">
        <v>544</v>
      </c>
      <c r="BM3903" s="227" t="s">
        <v>4367</v>
      </c>
    </row>
    <row r="3904" s="2" customFormat="1">
      <c r="A3904" s="41"/>
      <c r="B3904" s="42"/>
      <c r="C3904" s="43"/>
      <c r="D3904" s="267" t="s">
        <v>314</v>
      </c>
      <c r="E3904" s="43"/>
      <c r="F3904" s="268" t="s">
        <v>4368</v>
      </c>
      <c r="G3904" s="43"/>
      <c r="H3904" s="43"/>
      <c r="I3904" s="269"/>
      <c r="J3904" s="43"/>
      <c r="K3904" s="43"/>
      <c r="L3904" s="47"/>
      <c r="M3904" s="270"/>
      <c r="N3904" s="271"/>
      <c r="O3904" s="87"/>
      <c r="P3904" s="87"/>
      <c r="Q3904" s="87"/>
      <c r="R3904" s="87"/>
      <c r="S3904" s="87"/>
      <c r="T3904" s="88"/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T3904" s="20" t="s">
        <v>314</v>
      </c>
      <c r="AU3904" s="20" t="s">
        <v>93</v>
      </c>
    </row>
    <row r="3905" s="14" customFormat="1">
      <c r="A3905" s="14"/>
      <c r="B3905" s="246"/>
      <c r="C3905" s="247"/>
      <c r="D3905" s="231" t="s">
        <v>268</v>
      </c>
      <c r="E3905" s="248" t="s">
        <v>19</v>
      </c>
      <c r="F3905" s="249" t="s">
        <v>4352</v>
      </c>
      <c r="G3905" s="247"/>
      <c r="H3905" s="248" t="s">
        <v>19</v>
      </c>
      <c r="I3905" s="250"/>
      <c r="J3905" s="247"/>
      <c r="K3905" s="247"/>
      <c r="L3905" s="251"/>
      <c r="M3905" s="252"/>
      <c r="N3905" s="253"/>
      <c r="O3905" s="253"/>
      <c r="P3905" s="253"/>
      <c r="Q3905" s="253"/>
      <c r="R3905" s="253"/>
      <c r="S3905" s="253"/>
      <c r="T3905" s="25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5" t="s">
        <v>268</v>
      </c>
      <c r="AU3905" s="255" t="s">
        <v>93</v>
      </c>
      <c r="AV3905" s="14" t="s">
        <v>82</v>
      </c>
      <c r="AW3905" s="14" t="s">
        <v>34</v>
      </c>
      <c r="AX3905" s="14" t="s">
        <v>74</v>
      </c>
      <c r="AY3905" s="255" t="s">
        <v>224</v>
      </c>
    </row>
    <row r="3906" s="13" customFormat="1">
      <c r="A3906" s="13"/>
      <c r="B3906" s="229"/>
      <c r="C3906" s="230"/>
      <c r="D3906" s="231" t="s">
        <v>268</v>
      </c>
      <c r="E3906" s="232" t="s">
        <v>19</v>
      </c>
      <c r="F3906" s="233" t="s">
        <v>4363</v>
      </c>
      <c r="G3906" s="230"/>
      <c r="H3906" s="234">
        <v>234.25800000000001</v>
      </c>
      <c r="I3906" s="235"/>
      <c r="J3906" s="230"/>
      <c r="K3906" s="230"/>
      <c r="L3906" s="236"/>
      <c r="M3906" s="237"/>
      <c r="N3906" s="238"/>
      <c r="O3906" s="238"/>
      <c r="P3906" s="238"/>
      <c r="Q3906" s="238"/>
      <c r="R3906" s="238"/>
      <c r="S3906" s="238"/>
      <c r="T3906" s="239"/>
      <c r="U3906" s="13"/>
      <c r="V3906" s="13"/>
      <c r="W3906" s="13"/>
      <c r="X3906" s="13"/>
      <c r="Y3906" s="13"/>
      <c r="Z3906" s="13"/>
      <c r="AA3906" s="13"/>
      <c r="AB3906" s="13"/>
      <c r="AC3906" s="13"/>
      <c r="AD3906" s="13"/>
      <c r="AE3906" s="13"/>
      <c r="AT3906" s="240" t="s">
        <v>268</v>
      </c>
      <c r="AU3906" s="240" t="s">
        <v>93</v>
      </c>
      <c r="AV3906" s="13" t="s">
        <v>93</v>
      </c>
      <c r="AW3906" s="13" t="s">
        <v>34</v>
      </c>
      <c r="AX3906" s="13" t="s">
        <v>82</v>
      </c>
      <c r="AY3906" s="240" t="s">
        <v>224</v>
      </c>
    </row>
    <row r="3907" s="2" customFormat="1" ht="49.05" customHeight="1">
      <c r="A3907" s="41"/>
      <c r="B3907" s="42"/>
      <c r="C3907" s="216" t="s">
        <v>4369</v>
      </c>
      <c r="D3907" s="216" t="s">
        <v>227</v>
      </c>
      <c r="E3907" s="217" t="s">
        <v>4370</v>
      </c>
      <c r="F3907" s="218" t="s">
        <v>4371</v>
      </c>
      <c r="G3907" s="219" t="s">
        <v>371</v>
      </c>
      <c r="H3907" s="220">
        <v>20.879999999999999</v>
      </c>
      <c r="I3907" s="221"/>
      <c r="J3907" s="222">
        <f>ROUND(I3907*H3907,2)</f>
        <v>0</v>
      </c>
      <c r="K3907" s="218" t="s">
        <v>312</v>
      </c>
      <c r="L3907" s="47"/>
      <c r="M3907" s="223" t="s">
        <v>19</v>
      </c>
      <c r="N3907" s="224" t="s">
        <v>46</v>
      </c>
      <c r="O3907" s="87"/>
      <c r="P3907" s="225">
        <f>O3907*H3907</f>
        <v>0</v>
      </c>
      <c r="Q3907" s="225">
        <v>0</v>
      </c>
      <c r="R3907" s="225">
        <f>Q3907*H3907</f>
        <v>0</v>
      </c>
      <c r="S3907" s="225">
        <v>0</v>
      </c>
      <c r="T3907" s="226">
        <f>S3907*H3907</f>
        <v>0</v>
      </c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R3907" s="227" t="s">
        <v>544</v>
      </c>
      <c r="AT3907" s="227" t="s">
        <v>227</v>
      </c>
      <c r="AU3907" s="227" t="s">
        <v>93</v>
      </c>
      <c r="AY3907" s="20" t="s">
        <v>224</v>
      </c>
      <c r="BE3907" s="228">
        <f>IF(N3907="základní",J3907,0)</f>
        <v>0</v>
      </c>
      <c r="BF3907" s="228">
        <f>IF(N3907="snížená",J3907,0)</f>
        <v>0</v>
      </c>
      <c r="BG3907" s="228">
        <f>IF(N3907="zákl. přenesená",J3907,0)</f>
        <v>0</v>
      </c>
      <c r="BH3907" s="228">
        <f>IF(N3907="sníž. přenesená",J3907,0)</f>
        <v>0</v>
      </c>
      <c r="BI3907" s="228">
        <f>IF(N3907="nulová",J3907,0)</f>
        <v>0</v>
      </c>
      <c r="BJ3907" s="20" t="s">
        <v>93</v>
      </c>
      <c r="BK3907" s="228">
        <f>ROUND(I3907*H3907,2)</f>
        <v>0</v>
      </c>
      <c r="BL3907" s="20" t="s">
        <v>544</v>
      </c>
      <c r="BM3907" s="227" t="s">
        <v>4372</v>
      </c>
    </row>
    <row r="3908" s="2" customFormat="1">
      <c r="A3908" s="41"/>
      <c r="B3908" s="42"/>
      <c r="C3908" s="43"/>
      <c r="D3908" s="267" t="s">
        <v>314</v>
      </c>
      <c r="E3908" s="43"/>
      <c r="F3908" s="268" t="s">
        <v>4373</v>
      </c>
      <c r="G3908" s="43"/>
      <c r="H3908" s="43"/>
      <c r="I3908" s="269"/>
      <c r="J3908" s="43"/>
      <c r="K3908" s="43"/>
      <c r="L3908" s="47"/>
      <c r="M3908" s="270"/>
      <c r="N3908" s="271"/>
      <c r="O3908" s="87"/>
      <c r="P3908" s="87"/>
      <c r="Q3908" s="87"/>
      <c r="R3908" s="87"/>
      <c r="S3908" s="87"/>
      <c r="T3908" s="88"/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T3908" s="20" t="s">
        <v>314</v>
      </c>
      <c r="AU3908" s="20" t="s">
        <v>93</v>
      </c>
    </row>
    <row r="3909" s="12" customFormat="1" ht="22.8" customHeight="1">
      <c r="A3909" s="12"/>
      <c r="B3909" s="200"/>
      <c r="C3909" s="201"/>
      <c r="D3909" s="202" t="s">
        <v>73</v>
      </c>
      <c r="E3909" s="214" t="s">
        <v>4374</v>
      </c>
      <c r="F3909" s="214" t="s">
        <v>4375</v>
      </c>
      <c r="G3909" s="201"/>
      <c r="H3909" s="201"/>
      <c r="I3909" s="204"/>
      <c r="J3909" s="215">
        <f>BK3909</f>
        <v>0</v>
      </c>
      <c r="K3909" s="201"/>
      <c r="L3909" s="206"/>
      <c r="M3909" s="207"/>
      <c r="N3909" s="208"/>
      <c r="O3909" s="208"/>
      <c r="P3909" s="209">
        <f>SUM(P3910:P4033)</f>
        <v>0</v>
      </c>
      <c r="Q3909" s="208"/>
      <c r="R3909" s="209">
        <f>SUM(R3910:R4033)</f>
        <v>48.488785370000002</v>
      </c>
      <c r="S3909" s="208"/>
      <c r="T3909" s="210">
        <f>SUM(T3910:T4033)</f>
        <v>0</v>
      </c>
      <c r="U3909" s="12"/>
      <c r="V3909" s="12"/>
      <c r="W3909" s="12"/>
      <c r="X3909" s="12"/>
      <c r="Y3909" s="12"/>
      <c r="Z3909" s="12"/>
      <c r="AA3909" s="12"/>
      <c r="AB3909" s="12"/>
      <c r="AC3909" s="12"/>
      <c r="AD3909" s="12"/>
      <c r="AE3909" s="12"/>
      <c r="AR3909" s="211" t="s">
        <v>93</v>
      </c>
      <c r="AT3909" s="212" t="s">
        <v>73</v>
      </c>
      <c r="AU3909" s="212" t="s">
        <v>82</v>
      </c>
      <c r="AY3909" s="211" t="s">
        <v>224</v>
      </c>
      <c r="BK3909" s="213">
        <f>SUM(BK3910:BK4033)</f>
        <v>0</v>
      </c>
    </row>
    <row r="3910" s="2" customFormat="1" ht="24.15" customHeight="1">
      <c r="A3910" s="41"/>
      <c r="B3910" s="42"/>
      <c r="C3910" s="216" t="s">
        <v>4376</v>
      </c>
      <c r="D3910" s="216" t="s">
        <v>227</v>
      </c>
      <c r="E3910" s="217" t="s">
        <v>4377</v>
      </c>
      <c r="F3910" s="218" t="s">
        <v>4378</v>
      </c>
      <c r="G3910" s="219" t="s">
        <v>266</v>
      </c>
      <c r="H3910" s="220">
        <v>3686.6030000000001</v>
      </c>
      <c r="I3910" s="221"/>
      <c r="J3910" s="222">
        <f>ROUND(I3910*H3910,2)</f>
        <v>0</v>
      </c>
      <c r="K3910" s="218" t="s">
        <v>312</v>
      </c>
      <c r="L3910" s="47"/>
      <c r="M3910" s="223" t="s">
        <v>19</v>
      </c>
      <c r="N3910" s="224" t="s">
        <v>46</v>
      </c>
      <c r="O3910" s="87"/>
      <c r="P3910" s="225">
        <f>O3910*H3910</f>
        <v>0</v>
      </c>
      <c r="Q3910" s="225">
        <v>0</v>
      </c>
      <c r="R3910" s="225">
        <f>Q3910*H3910</f>
        <v>0</v>
      </c>
      <c r="S3910" s="225">
        <v>0</v>
      </c>
      <c r="T3910" s="226">
        <f>S3910*H3910</f>
        <v>0</v>
      </c>
      <c r="U3910" s="41"/>
      <c r="V3910" s="41"/>
      <c r="W3910" s="41"/>
      <c r="X3910" s="41"/>
      <c r="Y3910" s="41"/>
      <c r="Z3910" s="41"/>
      <c r="AA3910" s="41"/>
      <c r="AB3910" s="41"/>
      <c r="AC3910" s="41"/>
      <c r="AD3910" s="41"/>
      <c r="AE3910" s="41"/>
      <c r="AR3910" s="227" t="s">
        <v>544</v>
      </c>
      <c r="AT3910" s="227" t="s">
        <v>227</v>
      </c>
      <c r="AU3910" s="227" t="s">
        <v>93</v>
      </c>
      <c r="AY3910" s="20" t="s">
        <v>224</v>
      </c>
      <c r="BE3910" s="228">
        <f>IF(N3910="základní",J3910,0)</f>
        <v>0</v>
      </c>
      <c r="BF3910" s="228">
        <f>IF(N3910="snížená",J3910,0)</f>
        <v>0</v>
      </c>
      <c r="BG3910" s="228">
        <f>IF(N3910="zákl. přenesená",J3910,0)</f>
        <v>0</v>
      </c>
      <c r="BH3910" s="228">
        <f>IF(N3910="sníž. přenesená",J3910,0)</f>
        <v>0</v>
      </c>
      <c r="BI3910" s="228">
        <f>IF(N3910="nulová",J3910,0)</f>
        <v>0</v>
      </c>
      <c r="BJ3910" s="20" t="s">
        <v>93</v>
      </c>
      <c r="BK3910" s="228">
        <f>ROUND(I3910*H3910,2)</f>
        <v>0</v>
      </c>
      <c r="BL3910" s="20" t="s">
        <v>544</v>
      </c>
      <c r="BM3910" s="227" t="s">
        <v>4379</v>
      </c>
    </row>
    <row r="3911" s="2" customFormat="1">
      <c r="A3911" s="41"/>
      <c r="B3911" s="42"/>
      <c r="C3911" s="43"/>
      <c r="D3911" s="267" t="s">
        <v>314</v>
      </c>
      <c r="E3911" s="43"/>
      <c r="F3911" s="268" t="s">
        <v>4380</v>
      </c>
      <c r="G3911" s="43"/>
      <c r="H3911" s="43"/>
      <c r="I3911" s="269"/>
      <c r="J3911" s="43"/>
      <c r="K3911" s="43"/>
      <c r="L3911" s="47"/>
      <c r="M3911" s="270"/>
      <c r="N3911" s="271"/>
      <c r="O3911" s="87"/>
      <c r="P3911" s="87"/>
      <c r="Q3911" s="87"/>
      <c r="R3911" s="87"/>
      <c r="S3911" s="87"/>
      <c r="T3911" s="88"/>
      <c r="U3911" s="41"/>
      <c r="V3911" s="41"/>
      <c r="W3911" s="41"/>
      <c r="X3911" s="41"/>
      <c r="Y3911" s="41"/>
      <c r="Z3911" s="41"/>
      <c r="AA3911" s="41"/>
      <c r="AB3911" s="41"/>
      <c r="AC3911" s="41"/>
      <c r="AD3911" s="41"/>
      <c r="AE3911" s="41"/>
      <c r="AT3911" s="20" t="s">
        <v>314</v>
      </c>
      <c r="AU3911" s="20" t="s">
        <v>93</v>
      </c>
    </row>
    <row r="3912" s="2" customFormat="1" ht="24.15" customHeight="1">
      <c r="A3912" s="41"/>
      <c r="B3912" s="42"/>
      <c r="C3912" s="216" t="s">
        <v>4381</v>
      </c>
      <c r="D3912" s="216" t="s">
        <v>227</v>
      </c>
      <c r="E3912" s="217" t="s">
        <v>4382</v>
      </c>
      <c r="F3912" s="218" t="s">
        <v>4383</v>
      </c>
      <c r="G3912" s="219" t="s">
        <v>266</v>
      </c>
      <c r="H3912" s="220">
        <v>7.875</v>
      </c>
      <c r="I3912" s="221"/>
      <c r="J3912" s="222">
        <f>ROUND(I3912*H3912,2)</f>
        <v>0</v>
      </c>
      <c r="K3912" s="218" t="s">
        <v>312</v>
      </c>
      <c r="L3912" s="47"/>
      <c r="M3912" s="223" t="s">
        <v>19</v>
      </c>
      <c r="N3912" s="224" t="s">
        <v>46</v>
      </c>
      <c r="O3912" s="87"/>
      <c r="P3912" s="225">
        <f>O3912*H3912</f>
        <v>0</v>
      </c>
      <c r="Q3912" s="225">
        <v>0</v>
      </c>
      <c r="R3912" s="225">
        <f>Q3912*H3912</f>
        <v>0</v>
      </c>
      <c r="S3912" s="225">
        <v>0</v>
      </c>
      <c r="T3912" s="226">
        <f>S3912*H3912</f>
        <v>0</v>
      </c>
      <c r="U3912" s="41"/>
      <c r="V3912" s="41"/>
      <c r="W3912" s="41"/>
      <c r="X3912" s="41"/>
      <c r="Y3912" s="41"/>
      <c r="Z3912" s="41"/>
      <c r="AA3912" s="41"/>
      <c r="AB3912" s="41"/>
      <c r="AC3912" s="41"/>
      <c r="AD3912" s="41"/>
      <c r="AE3912" s="41"/>
      <c r="AR3912" s="227" t="s">
        <v>544</v>
      </c>
      <c r="AT3912" s="227" t="s">
        <v>227</v>
      </c>
      <c r="AU3912" s="227" t="s">
        <v>93</v>
      </c>
      <c r="AY3912" s="20" t="s">
        <v>224</v>
      </c>
      <c r="BE3912" s="228">
        <f>IF(N3912="základní",J3912,0)</f>
        <v>0</v>
      </c>
      <c r="BF3912" s="228">
        <f>IF(N3912="snížená",J3912,0)</f>
        <v>0</v>
      </c>
      <c r="BG3912" s="228">
        <f>IF(N3912="zákl. přenesená",J3912,0)</f>
        <v>0</v>
      </c>
      <c r="BH3912" s="228">
        <f>IF(N3912="sníž. přenesená",J3912,0)</f>
        <v>0</v>
      </c>
      <c r="BI3912" s="228">
        <f>IF(N3912="nulová",J3912,0)</f>
        <v>0</v>
      </c>
      <c r="BJ3912" s="20" t="s">
        <v>93</v>
      </c>
      <c r="BK3912" s="228">
        <f>ROUND(I3912*H3912,2)</f>
        <v>0</v>
      </c>
      <c r="BL3912" s="20" t="s">
        <v>544</v>
      </c>
      <c r="BM3912" s="227" t="s">
        <v>4384</v>
      </c>
    </row>
    <row r="3913" s="2" customFormat="1">
      <c r="A3913" s="41"/>
      <c r="B3913" s="42"/>
      <c r="C3913" s="43"/>
      <c r="D3913" s="267" t="s">
        <v>314</v>
      </c>
      <c r="E3913" s="43"/>
      <c r="F3913" s="268" t="s">
        <v>4385</v>
      </c>
      <c r="G3913" s="43"/>
      <c r="H3913" s="43"/>
      <c r="I3913" s="269"/>
      <c r="J3913" s="43"/>
      <c r="K3913" s="43"/>
      <c r="L3913" s="47"/>
      <c r="M3913" s="270"/>
      <c r="N3913" s="271"/>
      <c r="O3913" s="87"/>
      <c r="P3913" s="87"/>
      <c r="Q3913" s="87"/>
      <c r="R3913" s="87"/>
      <c r="S3913" s="87"/>
      <c r="T3913" s="88"/>
      <c r="U3913" s="41"/>
      <c r="V3913" s="41"/>
      <c r="W3913" s="41"/>
      <c r="X3913" s="41"/>
      <c r="Y3913" s="41"/>
      <c r="Z3913" s="41"/>
      <c r="AA3913" s="41"/>
      <c r="AB3913" s="41"/>
      <c r="AC3913" s="41"/>
      <c r="AD3913" s="41"/>
      <c r="AE3913" s="41"/>
      <c r="AT3913" s="20" t="s">
        <v>314</v>
      </c>
      <c r="AU3913" s="20" t="s">
        <v>93</v>
      </c>
    </row>
    <row r="3914" s="2" customFormat="1" ht="24.15" customHeight="1">
      <c r="A3914" s="41"/>
      <c r="B3914" s="42"/>
      <c r="C3914" s="216" t="s">
        <v>4386</v>
      </c>
      <c r="D3914" s="216" t="s">
        <v>227</v>
      </c>
      <c r="E3914" s="217" t="s">
        <v>4387</v>
      </c>
      <c r="F3914" s="218" t="s">
        <v>4388</v>
      </c>
      <c r="G3914" s="219" t="s">
        <v>266</v>
      </c>
      <c r="H3914" s="220">
        <v>3683.6030000000001</v>
      </c>
      <c r="I3914" s="221"/>
      <c r="J3914" s="222">
        <f>ROUND(I3914*H3914,2)</f>
        <v>0</v>
      </c>
      <c r="K3914" s="218" t="s">
        <v>312</v>
      </c>
      <c r="L3914" s="47"/>
      <c r="M3914" s="223" t="s">
        <v>19</v>
      </c>
      <c r="N3914" s="224" t="s">
        <v>46</v>
      </c>
      <c r="O3914" s="87"/>
      <c r="P3914" s="225">
        <f>O3914*H3914</f>
        <v>0</v>
      </c>
      <c r="Q3914" s="225">
        <v>0.00020000000000000001</v>
      </c>
      <c r="R3914" s="225">
        <f>Q3914*H3914</f>
        <v>0.73672060000000006</v>
      </c>
      <c r="S3914" s="225">
        <v>0</v>
      </c>
      <c r="T3914" s="226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7" t="s">
        <v>544</v>
      </c>
      <c r="AT3914" s="227" t="s">
        <v>227</v>
      </c>
      <c r="AU3914" s="227" t="s">
        <v>93</v>
      </c>
      <c r="AY3914" s="20" t="s">
        <v>224</v>
      </c>
      <c r="BE3914" s="228">
        <f>IF(N3914="základní",J3914,0)</f>
        <v>0</v>
      </c>
      <c r="BF3914" s="228">
        <f>IF(N3914="snížená",J3914,0)</f>
        <v>0</v>
      </c>
      <c r="BG3914" s="228">
        <f>IF(N3914="zákl. přenesená",J3914,0)</f>
        <v>0</v>
      </c>
      <c r="BH3914" s="228">
        <f>IF(N3914="sníž. přenesená",J3914,0)</f>
        <v>0</v>
      </c>
      <c r="BI3914" s="228">
        <f>IF(N3914="nulová",J3914,0)</f>
        <v>0</v>
      </c>
      <c r="BJ3914" s="20" t="s">
        <v>93</v>
      </c>
      <c r="BK3914" s="228">
        <f>ROUND(I3914*H3914,2)</f>
        <v>0</v>
      </c>
      <c r="BL3914" s="20" t="s">
        <v>544</v>
      </c>
      <c r="BM3914" s="227" t="s">
        <v>4389</v>
      </c>
    </row>
    <row r="3915" s="2" customFormat="1">
      <c r="A3915" s="41"/>
      <c r="B3915" s="42"/>
      <c r="C3915" s="43"/>
      <c r="D3915" s="267" t="s">
        <v>314</v>
      </c>
      <c r="E3915" s="43"/>
      <c r="F3915" s="268" t="s">
        <v>4390</v>
      </c>
      <c r="G3915" s="43"/>
      <c r="H3915" s="43"/>
      <c r="I3915" s="269"/>
      <c r="J3915" s="43"/>
      <c r="K3915" s="43"/>
      <c r="L3915" s="47"/>
      <c r="M3915" s="270"/>
      <c r="N3915" s="271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314</v>
      </c>
      <c r="AU3915" s="20" t="s">
        <v>93</v>
      </c>
    </row>
    <row r="3916" s="14" customFormat="1">
      <c r="A3916" s="14"/>
      <c r="B3916" s="246"/>
      <c r="C3916" s="247"/>
      <c r="D3916" s="231" t="s">
        <v>268</v>
      </c>
      <c r="E3916" s="248" t="s">
        <v>19</v>
      </c>
      <c r="F3916" s="249" t="s">
        <v>1833</v>
      </c>
      <c r="G3916" s="247"/>
      <c r="H3916" s="248" t="s">
        <v>19</v>
      </c>
      <c r="I3916" s="250"/>
      <c r="J3916" s="247"/>
      <c r="K3916" s="247"/>
      <c r="L3916" s="251"/>
      <c r="M3916" s="252"/>
      <c r="N3916" s="253"/>
      <c r="O3916" s="253"/>
      <c r="P3916" s="253"/>
      <c r="Q3916" s="253"/>
      <c r="R3916" s="253"/>
      <c r="S3916" s="253"/>
      <c r="T3916" s="25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5" t="s">
        <v>268</v>
      </c>
      <c r="AU3916" s="255" t="s">
        <v>93</v>
      </c>
      <c r="AV3916" s="14" t="s">
        <v>82</v>
      </c>
      <c r="AW3916" s="14" t="s">
        <v>34</v>
      </c>
      <c r="AX3916" s="14" t="s">
        <v>74</v>
      </c>
      <c r="AY3916" s="255" t="s">
        <v>224</v>
      </c>
    </row>
    <row r="3917" s="13" customFormat="1">
      <c r="A3917" s="13"/>
      <c r="B3917" s="229"/>
      <c r="C3917" s="230"/>
      <c r="D3917" s="231" t="s">
        <v>268</v>
      </c>
      <c r="E3917" s="232" t="s">
        <v>19</v>
      </c>
      <c r="F3917" s="233" t="s">
        <v>1834</v>
      </c>
      <c r="G3917" s="230"/>
      <c r="H3917" s="234">
        <v>357.60000000000002</v>
      </c>
      <c r="I3917" s="235"/>
      <c r="J3917" s="230"/>
      <c r="K3917" s="230"/>
      <c r="L3917" s="236"/>
      <c r="M3917" s="237"/>
      <c r="N3917" s="238"/>
      <c r="O3917" s="238"/>
      <c r="P3917" s="238"/>
      <c r="Q3917" s="238"/>
      <c r="R3917" s="238"/>
      <c r="S3917" s="238"/>
      <c r="T3917" s="239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0" t="s">
        <v>268</v>
      </c>
      <c r="AU3917" s="240" t="s">
        <v>93</v>
      </c>
      <c r="AV3917" s="13" t="s">
        <v>93</v>
      </c>
      <c r="AW3917" s="13" t="s">
        <v>34</v>
      </c>
      <c r="AX3917" s="13" t="s">
        <v>74</v>
      </c>
      <c r="AY3917" s="240" t="s">
        <v>224</v>
      </c>
    </row>
    <row r="3918" s="14" customFormat="1">
      <c r="A3918" s="14"/>
      <c r="B3918" s="246"/>
      <c r="C3918" s="247"/>
      <c r="D3918" s="231" t="s">
        <v>268</v>
      </c>
      <c r="E3918" s="248" t="s">
        <v>19</v>
      </c>
      <c r="F3918" s="249" t="s">
        <v>1835</v>
      </c>
      <c r="G3918" s="247"/>
      <c r="H3918" s="248" t="s">
        <v>19</v>
      </c>
      <c r="I3918" s="250"/>
      <c r="J3918" s="247"/>
      <c r="K3918" s="247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268</v>
      </c>
      <c r="AU3918" s="255" t="s">
        <v>93</v>
      </c>
      <c r="AV3918" s="14" t="s">
        <v>82</v>
      </c>
      <c r="AW3918" s="14" t="s">
        <v>34</v>
      </c>
      <c r="AX3918" s="14" t="s">
        <v>74</v>
      </c>
      <c r="AY3918" s="255" t="s">
        <v>224</v>
      </c>
    </row>
    <row r="3919" s="13" customFormat="1">
      <c r="A3919" s="13"/>
      <c r="B3919" s="229"/>
      <c r="C3919" s="230"/>
      <c r="D3919" s="231" t="s">
        <v>268</v>
      </c>
      <c r="E3919" s="232" t="s">
        <v>19</v>
      </c>
      <c r="F3919" s="233" t="s">
        <v>1836</v>
      </c>
      <c r="G3919" s="230"/>
      <c r="H3919" s="234">
        <v>2310.4000000000001</v>
      </c>
      <c r="I3919" s="235"/>
      <c r="J3919" s="230"/>
      <c r="K3919" s="230"/>
      <c r="L3919" s="236"/>
      <c r="M3919" s="237"/>
      <c r="N3919" s="238"/>
      <c r="O3919" s="238"/>
      <c r="P3919" s="238"/>
      <c r="Q3919" s="238"/>
      <c r="R3919" s="238"/>
      <c r="S3919" s="238"/>
      <c r="T3919" s="239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0" t="s">
        <v>268</v>
      </c>
      <c r="AU3919" s="240" t="s">
        <v>93</v>
      </c>
      <c r="AV3919" s="13" t="s">
        <v>93</v>
      </c>
      <c r="AW3919" s="13" t="s">
        <v>34</v>
      </c>
      <c r="AX3919" s="13" t="s">
        <v>74</v>
      </c>
      <c r="AY3919" s="240" t="s">
        <v>224</v>
      </c>
    </row>
    <row r="3920" s="14" customFormat="1">
      <c r="A3920" s="14"/>
      <c r="B3920" s="246"/>
      <c r="C3920" s="247"/>
      <c r="D3920" s="231" t="s">
        <v>268</v>
      </c>
      <c r="E3920" s="248" t="s">
        <v>19</v>
      </c>
      <c r="F3920" s="249" t="s">
        <v>1837</v>
      </c>
      <c r="G3920" s="247"/>
      <c r="H3920" s="248" t="s">
        <v>19</v>
      </c>
      <c r="I3920" s="250"/>
      <c r="J3920" s="247"/>
      <c r="K3920" s="247"/>
      <c r="L3920" s="251"/>
      <c r="M3920" s="252"/>
      <c r="N3920" s="253"/>
      <c r="O3920" s="253"/>
      <c r="P3920" s="253"/>
      <c r="Q3920" s="253"/>
      <c r="R3920" s="253"/>
      <c r="S3920" s="253"/>
      <c r="T3920" s="25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5" t="s">
        <v>268</v>
      </c>
      <c r="AU3920" s="255" t="s">
        <v>93</v>
      </c>
      <c r="AV3920" s="14" t="s">
        <v>82</v>
      </c>
      <c r="AW3920" s="14" t="s">
        <v>34</v>
      </c>
      <c r="AX3920" s="14" t="s">
        <v>74</v>
      </c>
      <c r="AY3920" s="255" t="s">
        <v>224</v>
      </c>
    </row>
    <row r="3921" s="13" customFormat="1">
      <c r="A3921" s="13"/>
      <c r="B3921" s="229"/>
      <c r="C3921" s="230"/>
      <c r="D3921" s="231" t="s">
        <v>268</v>
      </c>
      <c r="E3921" s="232" t="s">
        <v>19</v>
      </c>
      <c r="F3921" s="233" t="s">
        <v>1838</v>
      </c>
      <c r="G3921" s="230"/>
      <c r="H3921" s="234">
        <v>252.90000000000001</v>
      </c>
      <c r="I3921" s="235"/>
      <c r="J3921" s="230"/>
      <c r="K3921" s="230"/>
      <c r="L3921" s="236"/>
      <c r="M3921" s="237"/>
      <c r="N3921" s="238"/>
      <c r="O3921" s="238"/>
      <c r="P3921" s="238"/>
      <c r="Q3921" s="238"/>
      <c r="R3921" s="238"/>
      <c r="S3921" s="238"/>
      <c r="T3921" s="239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0" t="s">
        <v>268</v>
      </c>
      <c r="AU3921" s="240" t="s">
        <v>93</v>
      </c>
      <c r="AV3921" s="13" t="s">
        <v>93</v>
      </c>
      <c r="AW3921" s="13" t="s">
        <v>34</v>
      </c>
      <c r="AX3921" s="13" t="s">
        <v>74</v>
      </c>
      <c r="AY3921" s="240" t="s">
        <v>224</v>
      </c>
    </row>
    <row r="3922" s="14" customFormat="1">
      <c r="A3922" s="14"/>
      <c r="B3922" s="246"/>
      <c r="C3922" s="247"/>
      <c r="D3922" s="231" t="s">
        <v>268</v>
      </c>
      <c r="E3922" s="248" t="s">
        <v>19</v>
      </c>
      <c r="F3922" s="249" t="s">
        <v>1839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268</v>
      </c>
      <c r="AU3922" s="255" t="s">
        <v>93</v>
      </c>
      <c r="AV3922" s="14" t="s">
        <v>82</v>
      </c>
      <c r="AW3922" s="14" t="s">
        <v>34</v>
      </c>
      <c r="AX3922" s="14" t="s">
        <v>74</v>
      </c>
      <c r="AY3922" s="255" t="s">
        <v>224</v>
      </c>
    </row>
    <row r="3923" s="13" customFormat="1">
      <c r="A3923" s="13"/>
      <c r="B3923" s="229"/>
      <c r="C3923" s="230"/>
      <c r="D3923" s="231" t="s">
        <v>268</v>
      </c>
      <c r="E3923" s="232" t="s">
        <v>19</v>
      </c>
      <c r="F3923" s="233" t="s">
        <v>1840</v>
      </c>
      <c r="G3923" s="230"/>
      <c r="H3923" s="234">
        <v>138.69999999999999</v>
      </c>
      <c r="I3923" s="235"/>
      <c r="J3923" s="230"/>
      <c r="K3923" s="230"/>
      <c r="L3923" s="236"/>
      <c r="M3923" s="237"/>
      <c r="N3923" s="238"/>
      <c r="O3923" s="238"/>
      <c r="P3923" s="238"/>
      <c r="Q3923" s="238"/>
      <c r="R3923" s="238"/>
      <c r="S3923" s="238"/>
      <c r="T3923" s="239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0" t="s">
        <v>268</v>
      </c>
      <c r="AU3923" s="240" t="s">
        <v>93</v>
      </c>
      <c r="AV3923" s="13" t="s">
        <v>93</v>
      </c>
      <c r="AW3923" s="13" t="s">
        <v>34</v>
      </c>
      <c r="AX3923" s="13" t="s">
        <v>74</v>
      </c>
      <c r="AY3923" s="240" t="s">
        <v>224</v>
      </c>
    </row>
    <row r="3924" s="14" customFormat="1">
      <c r="A3924" s="14"/>
      <c r="B3924" s="246"/>
      <c r="C3924" s="247"/>
      <c r="D3924" s="231" t="s">
        <v>268</v>
      </c>
      <c r="E3924" s="248" t="s">
        <v>19</v>
      </c>
      <c r="F3924" s="249" t="s">
        <v>1841</v>
      </c>
      <c r="G3924" s="247"/>
      <c r="H3924" s="248" t="s">
        <v>19</v>
      </c>
      <c r="I3924" s="250"/>
      <c r="J3924" s="247"/>
      <c r="K3924" s="247"/>
      <c r="L3924" s="251"/>
      <c r="M3924" s="252"/>
      <c r="N3924" s="253"/>
      <c r="O3924" s="253"/>
      <c r="P3924" s="253"/>
      <c r="Q3924" s="253"/>
      <c r="R3924" s="253"/>
      <c r="S3924" s="253"/>
      <c r="T3924" s="25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5" t="s">
        <v>268</v>
      </c>
      <c r="AU3924" s="255" t="s">
        <v>93</v>
      </c>
      <c r="AV3924" s="14" t="s">
        <v>82</v>
      </c>
      <c r="AW3924" s="14" t="s">
        <v>34</v>
      </c>
      <c r="AX3924" s="14" t="s">
        <v>74</v>
      </c>
      <c r="AY3924" s="255" t="s">
        <v>224</v>
      </c>
    </row>
    <row r="3925" s="13" customFormat="1">
      <c r="A3925" s="13"/>
      <c r="B3925" s="229"/>
      <c r="C3925" s="230"/>
      <c r="D3925" s="231" t="s">
        <v>268</v>
      </c>
      <c r="E3925" s="232" t="s">
        <v>19</v>
      </c>
      <c r="F3925" s="233" t="s">
        <v>1842</v>
      </c>
      <c r="G3925" s="230"/>
      <c r="H3925" s="234">
        <v>534.79999999999995</v>
      </c>
      <c r="I3925" s="235"/>
      <c r="J3925" s="230"/>
      <c r="K3925" s="230"/>
      <c r="L3925" s="236"/>
      <c r="M3925" s="237"/>
      <c r="N3925" s="238"/>
      <c r="O3925" s="238"/>
      <c r="P3925" s="238"/>
      <c r="Q3925" s="238"/>
      <c r="R3925" s="238"/>
      <c r="S3925" s="238"/>
      <c r="T3925" s="239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0" t="s">
        <v>268</v>
      </c>
      <c r="AU3925" s="240" t="s">
        <v>93</v>
      </c>
      <c r="AV3925" s="13" t="s">
        <v>93</v>
      </c>
      <c r="AW3925" s="13" t="s">
        <v>34</v>
      </c>
      <c r="AX3925" s="13" t="s">
        <v>74</v>
      </c>
      <c r="AY3925" s="240" t="s">
        <v>224</v>
      </c>
    </row>
    <row r="3926" s="14" customFormat="1">
      <c r="A3926" s="14"/>
      <c r="B3926" s="246"/>
      <c r="C3926" s="247"/>
      <c r="D3926" s="231" t="s">
        <v>268</v>
      </c>
      <c r="E3926" s="248" t="s">
        <v>19</v>
      </c>
      <c r="F3926" s="249" t="s">
        <v>1849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268</v>
      </c>
      <c r="AU3926" s="255" t="s">
        <v>93</v>
      </c>
      <c r="AV3926" s="14" t="s">
        <v>82</v>
      </c>
      <c r="AW3926" s="14" t="s">
        <v>34</v>
      </c>
      <c r="AX3926" s="14" t="s">
        <v>74</v>
      </c>
      <c r="AY3926" s="255" t="s">
        <v>224</v>
      </c>
    </row>
    <row r="3927" s="13" customFormat="1">
      <c r="A3927" s="13"/>
      <c r="B3927" s="229"/>
      <c r="C3927" s="230"/>
      <c r="D3927" s="231" t="s">
        <v>268</v>
      </c>
      <c r="E3927" s="232" t="s">
        <v>19</v>
      </c>
      <c r="F3927" s="233" t="s">
        <v>1850</v>
      </c>
      <c r="G3927" s="230"/>
      <c r="H3927" s="234">
        <v>3.7000000000000002</v>
      </c>
      <c r="I3927" s="235"/>
      <c r="J3927" s="230"/>
      <c r="K3927" s="230"/>
      <c r="L3927" s="236"/>
      <c r="M3927" s="237"/>
      <c r="N3927" s="238"/>
      <c r="O3927" s="238"/>
      <c r="P3927" s="238"/>
      <c r="Q3927" s="238"/>
      <c r="R3927" s="238"/>
      <c r="S3927" s="238"/>
      <c r="T3927" s="239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0" t="s">
        <v>268</v>
      </c>
      <c r="AU3927" s="240" t="s">
        <v>93</v>
      </c>
      <c r="AV3927" s="13" t="s">
        <v>93</v>
      </c>
      <c r="AW3927" s="13" t="s">
        <v>34</v>
      </c>
      <c r="AX3927" s="13" t="s">
        <v>74</v>
      </c>
      <c r="AY3927" s="240" t="s">
        <v>224</v>
      </c>
    </row>
    <row r="3928" s="14" customFormat="1">
      <c r="A3928" s="14"/>
      <c r="B3928" s="246"/>
      <c r="C3928" s="247"/>
      <c r="D3928" s="231" t="s">
        <v>268</v>
      </c>
      <c r="E3928" s="248" t="s">
        <v>19</v>
      </c>
      <c r="F3928" s="249" t="s">
        <v>1855</v>
      </c>
      <c r="G3928" s="247"/>
      <c r="H3928" s="248" t="s">
        <v>19</v>
      </c>
      <c r="I3928" s="250"/>
      <c r="J3928" s="247"/>
      <c r="K3928" s="247"/>
      <c r="L3928" s="251"/>
      <c r="M3928" s="252"/>
      <c r="N3928" s="253"/>
      <c r="O3928" s="253"/>
      <c r="P3928" s="253"/>
      <c r="Q3928" s="253"/>
      <c r="R3928" s="253"/>
      <c r="S3928" s="253"/>
      <c r="T3928" s="25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5" t="s">
        <v>268</v>
      </c>
      <c r="AU3928" s="255" t="s">
        <v>93</v>
      </c>
      <c r="AV3928" s="14" t="s">
        <v>82</v>
      </c>
      <c r="AW3928" s="14" t="s">
        <v>34</v>
      </c>
      <c r="AX3928" s="14" t="s">
        <v>74</v>
      </c>
      <c r="AY3928" s="255" t="s">
        <v>224</v>
      </c>
    </row>
    <row r="3929" s="13" customFormat="1">
      <c r="A3929" s="13"/>
      <c r="B3929" s="229"/>
      <c r="C3929" s="230"/>
      <c r="D3929" s="231" t="s">
        <v>268</v>
      </c>
      <c r="E3929" s="232" t="s">
        <v>19</v>
      </c>
      <c r="F3929" s="233" t="s">
        <v>1856</v>
      </c>
      <c r="G3929" s="230"/>
      <c r="H3929" s="234">
        <v>43.700000000000003</v>
      </c>
      <c r="I3929" s="235"/>
      <c r="J3929" s="230"/>
      <c r="K3929" s="230"/>
      <c r="L3929" s="236"/>
      <c r="M3929" s="237"/>
      <c r="N3929" s="238"/>
      <c r="O3929" s="238"/>
      <c r="P3929" s="238"/>
      <c r="Q3929" s="238"/>
      <c r="R3929" s="238"/>
      <c r="S3929" s="238"/>
      <c r="T3929" s="239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0" t="s">
        <v>268</v>
      </c>
      <c r="AU3929" s="240" t="s">
        <v>93</v>
      </c>
      <c r="AV3929" s="13" t="s">
        <v>93</v>
      </c>
      <c r="AW3929" s="13" t="s">
        <v>34</v>
      </c>
      <c r="AX3929" s="13" t="s">
        <v>74</v>
      </c>
      <c r="AY3929" s="240" t="s">
        <v>224</v>
      </c>
    </row>
    <row r="3930" s="14" customFormat="1">
      <c r="A3930" s="14"/>
      <c r="B3930" s="246"/>
      <c r="C3930" s="247"/>
      <c r="D3930" s="231" t="s">
        <v>268</v>
      </c>
      <c r="E3930" s="248" t="s">
        <v>19</v>
      </c>
      <c r="F3930" s="249" t="s">
        <v>996</v>
      </c>
      <c r="G3930" s="247"/>
      <c r="H3930" s="248" t="s">
        <v>19</v>
      </c>
      <c r="I3930" s="250"/>
      <c r="J3930" s="247"/>
      <c r="K3930" s="247"/>
      <c r="L3930" s="251"/>
      <c r="M3930" s="252"/>
      <c r="N3930" s="253"/>
      <c r="O3930" s="253"/>
      <c r="P3930" s="253"/>
      <c r="Q3930" s="253"/>
      <c r="R3930" s="253"/>
      <c r="S3930" s="253"/>
      <c r="T3930" s="25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5" t="s">
        <v>268</v>
      </c>
      <c r="AU3930" s="255" t="s">
        <v>93</v>
      </c>
      <c r="AV3930" s="14" t="s">
        <v>82</v>
      </c>
      <c r="AW3930" s="14" t="s">
        <v>34</v>
      </c>
      <c r="AX3930" s="14" t="s">
        <v>74</v>
      </c>
      <c r="AY3930" s="255" t="s">
        <v>224</v>
      </c>
    </row>
    <row r="3931" s="13" customFormat="1">
      <c r="A3931" s="13"/>
      <c r="B3931" s="229"/>
      <c r="C3931" s="230"/>
      <c r="D3931" s="231" t="s">
        <v>268</v>
      </c>
      <c r="E3931" s="232" t="s">
        <v>19</v>
      </c>
      <c r="F3931" s="233" t="s">
        <v>1075</v>
      </c>
      <c r="G3931" s="230"/>
      <c r="H3931" s="234">
        <v>41.802999999999997</v>
      </c>
      <c r="I3931" s="235"/>
      <c r="J3931" s="230"/>
      <c r="K3931" s="230"/>
      <c r="L3931" s="236"/>
      <c r="M3931" s="237"/>
      <c r="N3931" s="238"/>
      <c r="O3931" s="238"/>
      <c r="P3931" s="238"/>
      <c r="Q3931" s="238"/>
      <c r="R3931" s="238"/>
      <c r="S3931" s="238"/>
      <c r="T3931" s="239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0" t="s">
        <v>268</v>
      </c>
      <c r="AU3931" s="240" t="s">
        <v>93</v>
      </c>
      <c r="AV3931" s="13" t="s">
        <v>93</v>
      </c>
      <c r="AW3931" s="13" t="s">
        <v>34</v>
      </c>
      <c r="AX3931" s="13" t="s">
        <v>74</v>
      </c>
      <c r="AY3931" s="240" t="s">
        <v>224</v>
      </c>
    </row>
    <row r="3932" s="16" customFormat="1">
      <c r="A3932" s="16"/>
      <c r="B3932" s="272"/>
      <c r="C3932" s="273"/>
      <c r="D3932" s="231" t="s">
        <v>268</v>
      </c>
      <c r="E3932" s="274" t="s">
        <v>19</v>
      </c>
      <c r="F3932" s="275" t="s">
        <v>351</v>
      </c>
      <c r="G3932" s="273"/>
      <c r="H3932" s="276">
        <v>3683.6030000000001</v>
      </c>
      <c r="I3932" s="277"/>
      <c r="J3932" s="273"/>
      <c r="K3932" s="273"/>
      <c r="L3932" s="278"/>
      <c r="M3932" s="279"/>
      <c r="N3932" s="280"/>
      <c r="O3932" s="280"/>
      <c r="P3932" s="280"/>
      <c r="Q3932" s="280"/>
      <c r="R3932" s="280"/>
      <c r="S3932" s="280"/>
      <c r="T3932" s="281"/>
      <c r="U3932" s="16"/>
      <c r="V3932" s="16"/>
      <c r="W3932" s="16"/>
      <c r="X3932" s="16"/>
      <c r="Y3932" s="16"/>
      <c r="Z3932" s="16"/>
      <c r="AA3932" s="16"/>
      <c r="AB3932" s="16"/>
      <c r="AC3932" s="16"/>
      <c r="AD3932" s="16"/>
      <c r="AE3932" s="16"/>
      <c r="AT3932" s="282" t="s">
        <v>268</v>
      </c>
      <c r="AU3932" s="282" t="s">
        <v>93</v>
      </c>
      <c r="AV3932" s="16" t="s">
        <v>231</v>
      </c>
      <c r="AW3932" s="16" t="s">
        <v>34</v>
      </c>
      <c r="AX3932" s="16" t="s">
        <v>82</v>
      </c>
      <c r="AY3932" s="282" t="s">
        <v>224</v>
      </c>
    </row>
    <row r="3933" s="2" customFormat="1" ht="24.15" customHeight="1">
      <c r="A3933" s="41"/>
      <c r="B3933" s="42"/>
      <c r="C3933" s="216" t="s">
        <v>4391</v>
      </c>
      <c r="D3933" s="216" t="s">
        <v>227</v>
      </c>
      <c r="E3933" s="217" t="s">
        <v>4392</v>
      </c>
      <c r="F3933" s="218" t="s">
        <v>4393</v>
      </c>
      <c r="G3933" s="219" t="s">
        <v>266</v>
      </c>
      <c r="H3933" s="220">
        <v>7.875</v>
      </c>
      <c r="I3933" s="221"/>
      <c r="J3933" s="222">
        <f>ROUND(I3933*H3933,2)</f>
        <v>0</v>
      </c>
      <c r="K3933" s="218" t="s">
        <v>312</v>
      </c>
      <c r="L3933" s="47"/>
      <c r="M3933" s="223" t="s">
        <v>19</v>
      </c>
      <c r="N3933" s="224" t="s">
        <v>46</v>
      </c>
      <c r="O3933" s="87"/>
      <c r="P3933" s="225">
        <f>O3933*H3933</f>
        <v>0</v>
      </c>
      <c r="Q3933" s="225">
        <v>0.00029999999999999997</v>
      </c>
      <c r="R3933" s="225">
        <f>Q3933*H3933</f>
        <v>0.0023624999999999996</v>
      </c>
      <c r="S3933" s="225">
        <v>0</v>
      </c>
      <c r="T3933" s="226">
        <f>S3933*H3933</f>
        <v>0</v>
      </c>
      <c r="U3933" s="41"/>
      <c r="V3933" s="41"/>
      <c r="W3933" s="41"/>
      <c r="X3933" s="41"/>
      <c r="Y3933" s="41"/>
      <c r="Z3933" s="41"/>
      <c r="AA3933" s="41"/>
      <c r="AB3933" s="41"/>
      <c r="AC3933" s="41"/>
      <c r="AD3933" s="41"/>
      <c r="AE3933" s="41"/>
      <c r="AR3933" s="227" t="s">
        <v>544</v>
      </c>
      <c r="AT3933" s="227" t="s">
        <v>227</v>
      </c>
      <c r="AU3933" s="227" t="s">
        <v>93</v>
      </c>
      <c r="AY3933" s="20" t="s">
        <v>224</v>
      </c>
      <c r="BE3933" s="228">
        <f>IF(N3933="základní",J3933,0)</f>
        <v>0</v>
      </c>
      <c r="BF3933" s="228">
        <f>IF(N3933="snížená",J3933,0)</f>
        <v>0</v>
      </c>
      <c r="BG3933" s="228">
        <f>IF(N3933="zákl. přenesená",J3933,0)</f>
        <v>0</v>
      </c>
      <c r="BH3933" s="228">
        <f>IF(N3933="sníž. přenesená",J3933,0)</f>
        <v>0</v>
      </c>
      <c r="BI3933" s="228">
        <f>IF(N3933="nulová",J3933,0)</f>
        <v>0</v>
      </c>
      <c r="BJ3933" s="20" t="s">
        <v>93</v>
      </c>
      <c r="BK3933" s="228">
        <f>ROUND(I3933*H3933,2)</f>
        <v>0</v>
      </c>
      <c r="BL3933" s="20" t="s">
        <v>544</v>
      </c>
      <c r="BM3933" s="227" t="s">
        <v>4394</v>
      </c>
    </row>
    <row r="3934" s="2" customFormat="1">
      <c r="A3934" s="41"/>
      <c r="B3934" s="42"/>
      <c r="C3934" s="43"/>
      <c r="D3934" s="267" t="s">
        <v>314</v>
      </c>
      <c r="E3934" s="43"/>
      <c r="F3934" s="268" t="s">
        <v>4395</v>
      </c>
      <c r="G3934" s="43"/>
      <c r="H3934" s="43"/>
      <c r="I3934" s="269"/>
      <c r="J3934" s="43"/>
      <c r="K3934" s="43"/>
      <c r="L3934" s="47"/>
      <c r="M3934" s="270"/>
      <c r="N3934" s="271"/>
      <c r="O3934" s="87"/>
      <c r="P3934" s="87"/>
      <c r="Q3934" s="87"/>
      <c r="R3934" s="87"/>
      <c r="S3934" s="87"/>
      <c r="T3934" s="88"/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T3934" s="20" t="s">
        <v>314</v>
      </c>
      <c r="AU3934" s="20" t="s">
        <v>93</v>
      </c>
    </row>
    <row r="3935" s="14" customFormat="1">
      <c r="A3935" s="14"/>
      <c r="B3935" s="246"/>
      <c r="C3935" s="247"/>
      <c r="D3935" s="231" t="s">
        <v>268</v>
      </c>
      <c r="E3935" s="248" t="s">
        <v>19</v>
      </c>
      <c r="F3935" s="249" t="s">
        <v>4396</v>
      </c>
      <c r="G3935" s="247"/>
      <c r="H3935" s="248" t="s">
        <v>19</v>
      </c>
      <c r="I3935" s="250"/>
      <c r="J3935" s="247"/>
      <c r="K3935" s="247"/>
      <c r="L3935" s="251"/>
      <c r="M3935" s="252"/>
      <c r="N3935" s="253"/>
      <c r="O3935" s="253"/>
      <c r="P3935" s="253"/>
      <c r="Q3935" s="253"/>
      <c r="R3935" s="253"/>
      <c r="S3935" s="253"/>
      <c r="T3935" s="25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5" t="s">
        <v>268</v>
      </c>
      <c r="AU3935" s="255" t="s">
        <v>93</v>
      </c>
      <c r="AV3935" s="14" t="s">
        <v>82</v>
      </c>
      <c r="AW3935" s="14" t="s">
        <v>34</v>
      </c>
      <c r="AX3935" s="14" t="s">
        <v>74</v>
      </c>
      <c r="AY3935" s="255" t="s">
        <v>224</v>
      </c>
    </row>
    <row r="3936" s="13" customFormat="1">
      <c r="A3936" s="13"/>
      <c r="B3936" s="229"/>
      <c r="C3936" s="230"/>
      <c r="D3936" s="231" t="s">
        <v>268</v>
      </c>
      <c r="E3936" s="232" t="s">
        <v>19</v>
      </c>
      <c r="F3936" s="233" t="s">
        <v>4397</v>
      </c>
      <c r="G3936" s="230"/>
      <c r="H3936" s="234">
        <v>7.875</v>
      </c>
      <c r="I3936" s="235"/>
      <c r="J3936" s="230"/>
      <c r="K3936" s="230"/>
      <c r="L3936" s="236"/>
      <c r="M3936" s="237"/>
      <c r="N3936" s="238"/>
      <c r="O3936" s="238"/>
      <c r="P3936" s="238"/>
      <c r="Q3936" s="238"/>
      <c r="R3936" s="238"/>
      <c r="S3936" s="238"/>
      <c r="T3936" s="239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0" t="s">
        <v>268</v>
      </c>
      <c r="AU3936" s="240" t="s">
        <v>93</v>
      </c>
      <c r="AV3936" s="13" t="s">
        <v>93</v>
      </c>
      <c r="AW3936" s="13" t="s">
        <v>34</v>
      </c>
      <c r="AX3936" s="13" t="s">
        <v>82</v>
      </c>
      <c r="AY3936" s="240" t="s">
        <v>224</v>
      </c>
    </row>
    <row r="3937" s="2" customFormat="1" ht="37.8" customHeight="1">
      <c r="A3937" s="41"/>
      <c r="B3937" s="42"/>
      <c r="C3937" s="216" t="s">
        <v>4398</v>
      </c>
      <c r="D3937" s="216" t="s">
        <v>227</v>
      </c>
      <c r="E3937" s="217" t="s">
        <v>4399</v>
      </c>
      <c r="F3937" s="218" t="s">
        <v>4400</v>
      </c>
      <c r="G3937" s="219" t="s">
        <v>266</v>
      </c>
      <c r="H3937" s="220">
        <v>4608.1999999999998</v>
      </c>
      <c r="I3937" s="221"/>
      <c r="J3937" s="222">
        <f>ROUND(I3937*H3937,2)</f>
        <v>0</v>
      </c>
      <c r="K3937" s="218" t="s">
        <v>312</v>
      </c>
      <c r="L3937" s="47"/>
      <c r="M3937" s="223" t="s">
        <v>19</v>
      </c>
      <c r="N3937" s="224" t="s">
        <v>46</v>
      </c>
      <c r="O3937" s="87"/>
      <c r="P3937" s="225">
        <f>O3937*H3937</f>
        <v>0</v>
      </c>
      <c r="Q3937" s="225">
        <v>0.0074999999999999997</v>
      </c>
      <c r="R3937" s="225">
        <f>Q3937*H3937</f>
        <v>34.561499999999995</v>
      </c>
      <c r="S3937" s="225">
        <v>0</v>
      </c>
      <c r="T3937" s="226">
        <f>S3937*H3937</f>
        <v>0</v>
      </c>
      <c r="U3937" s="41"/>
      <c r="V3937" s="41"/>
      <c r="W3937" s="41"/>
      <c r="X3937" s="41"/>
      <c r="Y3937" s="41"/>
      <c r="Z3937" s="41"/>
      <c r="AA3937" s="41"/>
      <c r="AB3937" s="41"/>
      <c r="AC3937" s="41"/>
      <c r="AD3937" s="41"/>
      <c r="AE3937" s="41"/>
      <c r="AR3937" s="227" t="s">
        <v>544</v>
      </c>
      <c r="AT3937" s="227" t="s">
        <v>227</v>
      </c>
      <c r="AU3937" s="227" t="s">
        <v>93</v>
      </c>
      <c r="AY3937" s="20" t="s">
        <v>224</v>
      </c>
      <c r="BE3937" s="228">
        <f>IF(N3937="základní",J3937,0)</f>
        <v>0</v>
      </c>
      <c r="BF3937" s="228">
        <f>IF(N3937="snížená",J3937,0)</f>
        <v>0</v>
      </c>
      <c r="BG3937" s="228">
        <f>IF(N3937="zákl. přenesená",J3937,0)</f>
        <v>0</v>
      </c>
      <c r="BH3937" s="228">
        <f>IF(N3937="sníž. přenesená",J3937,0)</f>
        <v>0</v>
      </c>
      <c r="BI3937" s="228">
        <f>IF(N3937="nulová",J3937,0)</f>
        <v>0</v>
      </c>
      <c r="BJ3937" s="20" t="s">
        <v>93</v>
      </c>
      <c r="BK3937" s="228">
        <f>ROUND(I3937*H3937,2)</f>
        <v>0</v>
      </c>
      <c r="BL3937" s="20" t="s">
        <v>544</v>
      </c>
      <c r="BM3937" s="227" t="s">
        <v>4401</v>
      </c>
    </row>
    <row r="3938" s="2" customFormat="1">
      <c r="A3938" s="41"/>
      <c r="B3938" s="42"/>
      <c r="C3938" s="43"/>
      <c r="D3938" s="267" t="s">
        <v>314</v>
      </c>
      <c r="E3938" s="43"/>
      <c r="F3938" s="268" t="s">
        <v>4402</v>
      </c>
      <c r="G3938" s="43"/>
      <c r="H3938" s="43"/>
      <c r="I3938" s="269"/>
      <c r="J3938" s="43"/>
      <c r="K3938" s="43"/>
      <c r="L3938" s="47"/>
      <c r="M3938" s="270"/>
      <c r="N3938" s="271"/>
      <c r="O3938" s="87"/>
      <c r="P3938" s="87"/>
      <c r="Q3938" s="87"/>
      <c r="R3938" s="87"/>
      <c r="S3938" s="87"/>
      <c r="T3938" s="88"/>
      <c r="U3938" s="41"/>
      <c r="V3938" s="41"/>
      <c r="W3938" s="41"/>
      <c r="X3938" s="41"/>
      <c r="Y3938" s="41"/>
      <c r="Z3938" s="41"/>
      <c r="AA3938" s="41"/>
      <c r="AB3938" s="41"/>
      <c r="AC3938" s="41"/>
      <c r="AD3938" s="41"/>
      <c r="AE3938" s="41"/>
      <c r="AT3938" s="20" t="s">
        <v>314</v>
      </c>
      <c r="AU3938" s="20" t="s">
        <v>93</v>
      </c>
    </row>
    <row r="3939" s="14" customFormat="1">
      <c r="A3939" s="14"/>
      <c r="B3939" s="246"/>
      <c r="C3939" s="247"/>
      <c r="D3939" s="231" t="s">
        <v>268</v>
      </c>
      <c r="E3939" s="248" t="s">
        <v>19</v>
      </c>
      <c r="F3939" s="249" t="s">
        <v>1833</v>
      </c>
      <c r="G3939" s="247"/>
      <c r="H3939" s="248" t="s">
        <v>19</v>
      </c>
      <c r="I3939" s="250"/>
      <c r="J3939" s="247"/>
      <c r="K3939" s="247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5" t="s">
        <v>268</v>
      </c>
      <c r="AU3939" s="255" t="s">
        <v>93</v>
      </c>
      <c r="AV3939" s="14" t="s">
        <v>82</v>
      </c>
      <c r="AW3939" s="14" t="s">
        <v>34</v>
      </c>
      <c r="AX3939" s="14" t="s">
        <v>74</v>
      </c>
      <c r="AY3939" s="255" t="s">
        <v>224</v>
      </c>
    </row>
    <row r="3940" s="13" customFormat="1">
      <c r="A3940" s="13"/>
      <c r="B3940" s="229"/>
      <c r="C3940" s="230"/>
      <c r="D3940" s="231" t="s">
        <v>268</v>
      </c>
      <c r="E3940" s="232" t="s">
        <v>19</v>
      </c>
      <c r="F3940" s="233" t="s">
        <v>1834</v>
      </c>
      <c r="G3940" s="230"/>
      <c r="H3940" s="234">
        <v>357.60000000000002</v>
      </c>
      <c r="I3940" s="235"/>
      <c r="J3940" s="230"/>
      <c r="K3940" s="230"/>
      <c r="L3940" s="236"/>
      <c r="M3940" s="237"/>
      <c r="N3940" s="238"/>
      <c r="O3940" s="238"/>
      <c r="P3940" s="238"/>
      <c r="Q3940" s="238"/>
      <c r="R3940" s="238"/>
      <c r="S3940" s="238"/>
      <c r="T3940" s="239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0" t="s">
        <v>268</v>
      </c>
      <c r="AU3940" s="240" t="s">
        <v>93</v>
      </c>
      <c r="AV3940" s="13" t="s">
        <v>93</v>
      </c>
      <c r="AW3940" s="13" t="s">
        <v>34</v>
      </c>
      <c r="AX3940" s="13" t="s">
        <v>74</v>
      </c>
      <c r="AY3940" s="240" t="s">
        <v>224</v>
      </c>
    </row>
    <row r="3941" s="14" customFormat="1">
      <c r="A3941" s="14"/>
      <c r="B3941" s="246"/>
      <c r="C3941" s="247"/>
      <c r="D3941" s="231" t="s">
        <v>268</v>
      </c>
      <c r="E3941" s="248" t="s">
        <v>19</v>
      </c>
      <c r="F3941" s="249" t="s">
        <v>1835</v>
      </c>
      <c r="G3941" s="247"/>
      <c r="H3941" s="248" t="s">
        <v>19</v>
      </c>
      <c r="I3941" s="250"/>
      <c r="J3941" s="247"/>
      <c r="K3941" s="247"/>
      <c r="L3941" s="251"/>
      <c r="M3941" s="252"/>
      <c r="N3941" s="253"/>
      <c r="O3941" s="253"/>
      <c r="P3941" s="253"/>
      <c r="Q3941" s="253"/>
      <c r="R3941" s="253"/>
      <c r="S3941" s="253"/>
      <c r="T3941" s="25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5" t="s">
        <v>268</v>
      </c>
      <c r="AU3941" s="255" t="s">
        <v>93</v>
      </c>
      <c r="AV3941" s="14" t="s">
        <v>82</v>
      </c>
      <c r="AW3941" s="14" t="s">
        <v>34</v>
      </c>
      <c r="AX3941" s="14" t="s">
        <v>74</v>
      </c>
      <c r="AY3941" s="255" t="s">
        <v>224</v>
      </c>
    </row>
    <row r="3942" s="13" customFormat="1">
      <c r="A3942" s="13"/>
      <c r="B3942" s="229"/>
      <c r="C3942" s="230"/>
      <c r="D3942" s="231" t="s">
        <v>268</v>
      </c>
      <c r="E3942" s="232" t="s">
        <v>19</v>
      </c>
      <c r="F3942" s="233" t="s">
        <v>1836</v>
      </c>
      <c r="G3942" s="230"/>
      <c r="H3942" s="234">
        <v>2310.4000000000001</v>
      </c>
      <c r="I3942" s="235"/>
      <c r="J3942" s="230"/>
      <c r="K3942" s="230"/>
      <c r="L3942" s="236"/>
      <c r="M3942" s="237"/>
      <c r="N3942" s="238"/>
      <c r="O3942" s="238"/>
      <c r="P3942" s="238"/>
      <c r="Q3942" s="238"/>
      <c r="R3942" s="238"/>
      <c r="S3942" s="238"/>
      <c r="T3942" s="239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40" t="s">
        <v>268</v>
      </c>
      <c r="AU3942" s="240" t="s">
        <v>93</v>
      </c>
      <c r="AV3942" s="13" t="s">
        <v>93</v>
      </c>
      <c r="AW3942" s="13" t="s">
        <v>34</v>
      </c>
      <c r="AX3942" s="13" t="s">
        <v>74</v>
      </c>
      <c r="AY3942" s="240" t="s">
        <v>224</v>
      </c>
    </row>
    <row r="3943" s="14" customFormat="1">
      <c r="A3943" s="14"/>
      <c r="B3943" s="246"/>
      <c r="C3943" s="247"/>
      <c r="D3943" s="231" t="s">
        <v>268</v>
      </c>
      <c r="E3943" s="248" t="s">
        <v>19</v>
      </c>
      <c r="F3943" s="249" t="s">
        <v>4403</v>
      </c>
      <c r="G3943" s="247"/>
      <c r="H3943" s="248" t="s">
        <v>19</v>
      </c>
      <c r="I3943" s="250"/>
      <c r="J3943" s="247"/>
      <c r="K3943" s="247"/>
      <c r="L3943" s="251"/>
      <c r="M3943" s="252"/>
      <c r="N3943" s="253"/>
      <c r="O3943" s="253"/>
      <c r="P3943" s="253"/>
      <c r="Q3943" s="253"/>
      <c r="R3943" s="253"/>
      <c r="S3943" s="253"/>
      <c r="T3943" s="25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5" t="s">
        <v>268</v>
      </c>
      <c r="AU3943" s="255" t="s">
        <v>93</v>
      </c>
      <c r="AV3943" s="14" t="s">
        <v>82</v>
      </c>
      <c r="AW3943" s="14" t="s">
        <v>34</v>
      </c>
      <c r="AX3943" s="14" t="s">
        <v>74</v>
      </c>
      <c r="AY3943" s="255" t="s">
        <v>224</v>
      </c>
    </row>
    <row r="3944" s="13" customFormat="1">
      <c r="A3944" s="13"/>
      <c r="B3944" s="229"/>
      <c r="C3944" s="230"/>
      <c r="D3944" s="231" t="s">
        <v>268</v>
      </c>
      <c r="E3944" s="232" t="s">
        <v>19</v>
      </c>
      <c r="F3944" s="233" t="s">
        <v>4404</v>
      </c>
      <c r="G3944" s="230"/>
      <c r="H3944" s="234">
        <v>505.80000000000001</v>
      </c>
      <c r="I3944" s="235"/>
      <c r="J3944" s="230"/>
      <c r="K3944" s="230"/>
      <c r="L3944" s="236"/>
      <c r="M3944" s="237"/>
      <c r="N3944" s="238"/>
      <c r="O3944" s="238"/>
      <c r="P3944" s="238"/>
      <c r="Q3944" s="238"/>
      <c r="R3944" s="238"/>
      <c r="S3944" s="238"/>
      <c r="T3944" s="239"/>
      <c r="U3944" s="13"/>
      <c r="V3944" s="13"/>
      <c r="W3944" s="13"/>
      <c r="X3944" s="13"/>
      <c r="Y3944" s="13"/>
      <c r="Z3944" s="13"/>
      <c r="AA3944" s="13"/>
      <c r="AB3944" s="13"/>
      <c r="AC3944" s="13"/>
      <c r="AD3944" s="13"/>
      <c r="AE3944" s="13"/>
      <c r="AT3944" s="240" t="s">
        <v>268</v>
      </c>
      <c r="AU3944" s="240" t="s">
        <v>93</v>
      </c>
      <c r="AV3944" s="13" t="s">
        <v>93</v>
      </c>
      <c r="AW3944" s="13" t="s">
        <v>34</v>
      </c>
      <c r="AX3944" s="13" t="s">
        <v>74</v>
      </c>
      <c r="AY3944" s="240" t="s">
        <v>224</v>
      </c>
    </row>
    <row r="3945" s="14" customFormat="1">
      <c r="A3945" s="14"/>
      <c r="B3945" s="246"/>
      <c r="C3945" s="247"/>
      <c r="D3945" s="231" t="s">
        <v>268</v>
      </c>
      <c r="E3945" s="248" t="s">
        <v>19</v>
      </c>
      <c r="F3945" s="249" t="s">
        <v>4405</v>
      </c>
      <c r="G3945" s="247"/>
      <c r="H3945" s="248" t="s">
        <v>19</v>
      </c>
      <c r="I3945" s="250"/>
      <c r="J3945" s="247"/>
      <c r="K3945" s="247"/>
      <c r="L3945" s="251"/>
      <c r="M3945" s="252"/>
      <c r="N3945" s="253"/>
      <c r="O3945" s="253"/>
      <c r="P3945" s="253"/>
      <c r="Q3945" s="253"/>
      <c r="R3945" s="253"/>
      <c r="S3945" s="253"/>
      <c r="T3945" s="25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5" t="s">
        <v>268</v>
      </c>
      <c r="AU3945" s="255" t="s">
        <v>93</v>
      </c>
      <c r="AV3945" s="14" t="s">
        <v>82</v>
      </c>
      <c r="AW3945" s="14" t="s">
        <v>34</v>
      </c>
      <c r="AX3945" s="14" t="s">
        <v>74</v>
      </c>
      <c r="AY3945" s="255" t="s">
        <v>224</v>
      </c>
    </row>
    <row r="3946" s="13" customFormat="1">
      <c r="A3946" s="13"/>
      <c r="B3946" s="229"/>
      <c r="C3946" s="230"/>
      <c r="D3946" s="231" t="s">
        <v>268</v>
      </c>
      <c r="E3946" s="232" t="s">
        <v>19</v>
      </c>
      <c r="F3946" s="233" t="s">
        <v>4406</v>
      </c>
      <c r="G3946" s="230"/>
      <c r="H3946" s="234">
        <v>277.39999999999998</v>
      </c>
      <c r="I3946" s="235"/>
      <c r="J3946" s="230"/>
      <c r="K3946" s="230"/>
      <c r="L3946" s="236"/>
      <c r="M3946" s="237"/>
      <c r="N3946" s="238"/>
      <c r="O3946" s="238"/>
      <c r="P3946" s="238"/>
      <c r="Q3946" s="238"/>
      <c r="R3946" s="238"/>
      <c r="S3946" s="238"/>
      <c r="T3946" s="239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40" t="s">
        <v>268</v>
      </c>
      <c r="AU3946" s="240" t="s">
        <v>93</v>
      </c>
      <c r="AV3946" s="13" t="s">
        <v>93</v>
      </c>
      <c r="AW3946" s="13" t="s">
        <v>34</v>
      </c>
      <c r="AX3946" s="13" t="s">
        <v>74</v>
      </c>
      <c r="AY3946" s="240" t="s">
        <v>224</v>
      </c>
    </row>
    <row r="3947" s="14" customFormat="1">
      <c r="A3947" s="14"/>
      <c r="B3947" s="246"/>
      <c r="C3947" s="247"/>
      <c r="D3947" s="231" t="s">
        <v>268</v>
      </c>
      <c r="E3947" s="248" t="s">
        <v>19</v>
      </c>
      <c r="F3947" s="249" t="s">
        <v>4407</v>
      </c>
      <c r="G3947" s="247"/>
      <c r="H3947" s="248" t="s">
        <v>19</v>
      </c>
      <c r="I3947" s="250"/>
      <c r="J3947" s="247"/>
      <c r="K3947" s="247"/>
      <c r="L3947" s="251"/>
      <c r="M3947" s="252"/>
      <c r="N3947" s="253"/>
      <c r="O3947" s="253"/>
      <c r="P3947" s="253"/>
      <c r="Q3947" s="253"/>
      <c r="R3947" s="253"/>
      <c r="S3947" s="253"/>
      <c r="T3947" s="25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5" t="s">
        <v>268</v>
      </c>
      <c r="AU3947" s="255" t="s">
        <v>93</v>
      </c>
      <c r="AV3947" s="14" t="s">
        <v>82</v>
      </c>
      <c r="AW3947" s="14" t="s">
        <v>34</v>
      </c>
      <c r="AX3947" s="14" t="s">
        <v>74</v>
      </c>
      <c r="AY3947" s="255" t="s">
        <v>224</v>
      </c>
    </row>
    <row r="3948" s="13" customFormat="1">
      <c r="A3948" s="13"/>
      <c r="B3948" s="229"/>
      <c r="C3948" s="230"/>
      <c r="D3948" s="231" t="s">
        <v>268</v>
      </c>
      <c r="E3948" s="232" t="s">
        <v>19</v>
      </c>
      <c r="F3948" s="233" t="s">
        <v>4408</v>
      </c>
      <c r="G3948" s="230"/>
      <c r="H3948" s="234">
        <v>1069.5999999999999</v>
      </c>
      <c r="I3948" s="235"/>
      <c r="J3948" s="230"/>
      <c r="K3948" s="230"/>
      <c r="L3948" s="236"/>
      <c r="M3948" s="237"/>
      <c r="N3948" s="238"/>
      <c r="O3948" s="238"/>
      <c r="P3948" s="238"/>
      <c r="Q3948" s="238"/>
      <c r="R3948" s="238"/>
      <c r="S3948" s="238"/>
      <c r="T3948" s="239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40" t="s">
        <v>268</v>
      </c>
      <c r="AU3948" s="240" t="s">
        <v>93</v>
      </c>
      <c r="AV3948" s="13" t="s">
        <v>93</v>
      </c>
      <c r="AW3948" s="13" t="s">
        <v>34</v>
      </c>
      <c r="AX3948" s="13" t="s">
        <v>74</v>
      </c>
      <c r="AY3948" s="240" t="s">
        <v>224</v>
      </c>
    </row>
    <row r="3949" s="14" customFormat="1">
      <c r="A3949" s="14"/>
      <c r="B3949" s="246"/>
      <c r="C3949" s="247"/>
      <c r="D3949" s="231" t="s">
        <v>268</v>
      </c>
      <c r="E3949" s="248" t="s">
        <v>19</v>
      </c>
      <c r="F3949" s="249" t="s">
        <v>4409</v>
      </c>
      <c r="G3949" s="247"/>
      <c r="H3949" s="248" t="s">
        <v>19</v>
      </c>
      <c r="I3949" s="250"/>
      <c r="J3949" s="247"/>
      <c r="K3949" s="247"/>
      <c r="L3949" s="251"/>
      <c r="M3949" s="252"/>
      <c r="N3949" s="253"/>
      <c r="O3949" s="253"/>
      <c r="P3949" s="253"/>
      <c r="Q3949" s="253"/>
      <c r="R3949" s="253"/>
      <c r="S3949" s="253"/>
      <c r="T3949" s="25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5" t="s">
        <v>268</v>
      </c>
      <c r="AU3949" s="255" t="s">
        <v>93</v>
      </c>
      <c r="AV3949" s="14" t="s">
        <v>82</v>
      </c>
      <c r="AW3949" s="14" t="s">
        <v>34</v>
      </c>
      <c r="AX3949" s="14" t="s">
        <v>74</v>
      </c>
      <c r="AY3949" s="255" t="s">
        <v>224</v>
      </c>
    </row>
    <row r="3950" s="13" customFormat="1">
      <c r="A3950" s="13"/>
      <c r="B3950" s="229"/>
      <c r="C3950" s="230"/>
      <c r="D3950" s="231" t="s">
        <v>268</v>
      </c>
      <c r="E3950" s="232" t="s">
        <v>19</v>
      </c>
      <c r="F3950" s="233" t="s">
        <v>4410</v>
      </c>
      <c r="G3950" s="230"/>
      <c r="H3950" s="234">
        <v>87.400000000000006</v>
      </c>
      <c r="I3950" s="235"/>
      <c r="J3950" s="230"/>
      <c r="K3950" s="230"/>
      <c r="L3950" s="236"/>
      <c r="M3950" s="237"/>
      <c r="N3950" s="238"/>
      <c r="O3950" s="238"/>
      <c r="P3950" s="238"/>
      <c r="Q3950" s="238"/>
      <c r="R3950" s="238"/>
      <c r="S3950" s="238"/>
      <c r="T3950" s="239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40" t="s">
        <v>268</v>
      </c>
      <c r="AU3950" s="240" t="s">
        <v>93</v>
      </c>
      <c r="AV3950" s="13" t="s">
        <v>93</v>
      </c>
      <c r="AW3950" s="13" t="s">
        <v>34</v>
      </c>
      <c r="AX3950" s="13" t="s">
        <v>74</v>
      </c>
      <c r="AY3950" s="240" t="s">
        <v>224</v>
      </c>
    </row>
    <row r="3951" s="16" customFormat="1">
      <c r="A3951" s="16"/>
      <c r="B3951" s="272"/>
      <c r="C3951" s="273"/>
      <c r="D3951" s="231" t="s">
        <v>268</v>
      </c>
      <c r="E3951" s="274" t="s">
        <v>19</v>
      </c>
      <c r="F3951" s="275" t="s">
        <v>351</v>
      </c>
      <c r="G3951" s="273"/>
      <c r="H3951" s="276">
        <v>4608.1999999999998</v>
      </c>
      <c r="I3951" s="277"/>
      <c r="J3951" s="273"/>
      <c r="K3951" s="273"/>
      <c r="L3951" s="278"/>
      <c r="M3951" s="279"/>
      <c r="N3951" s="280"/>
      <c r="O3951" s="280"/>
      <c r="P3951" s="280"/>
      <c r="Q3951" s="280"/>
      <c r="R3951" s="280"/>
      <c r="S3951" s="280"/>
      <c r="T3951" s="281"/>
      <c r="U3951" s="16"/>
      <c r="V3951" s="16"/>
      <c r="W3951" s="16"/>
      <c r="X3951" s="16"/>
      <c r="Y3951" s="16"/>
      <c r="Z3951" s="16"/>
      <c r="AA3951" s="16"/>
      <c r="AB3951" s="16"/>
      <c r="AC3951" s="16"/>
      <c r="AD3951" s="16"/>
      <c r="AE3951" s="16"/>
      <c r="AT3951" s="282" t="s">
        <v>268</v>
      </c>
      <c r="AU3951" s="282" t="s">
        <v>93</v>
      </c>
      <c r="AV3951" s="16" t="s">
        <v>231</v>
      </c>
      <c r="AW3951" s="16" t="s">
        <v>34</v>
      </c>
      <c r="AX3951" s="16" t="s">
        <v>82</v>
      </c>
      <c r="AY3951" s="282" t="s">
        <v>224</v>
      </c>
    </row>
    <row r="3952" s="2" customFormat="1" ht="24.15" customHeight="1">
      <c r="A3952" s="41"/>
      <c r="B3952" s="42"/>
      <c r="C3952" s="216" t="s">
        <v>4411</v>
      </c>
      <c r="D3952" s="216" t="s">
        <v>227</v>
      </c>
      <c r="E3952" s="217" t="s">
        <v>4412</v>
      </c>
      <c r="F3952" s="218" t="s">
        <v>4413</v>
      </c>
      <c r="G3952" s="219" t="s">
        <v>266</v>
      </c>
      <c r="H3952" s="220">
        <v>3.7000000000000002</v>
      </c>
      <c r="I3952" s="221"/>
      <c r="J3952" s="222">
        <f>ROUND(I3952*H3952,2)</f>
        <v>0</v>
      </c>
      <c r="K3952" s="218" t="s">
        <v>312</v>
      </c>
      <c r="L3952" s="47"/>
      <c r="M3952" s="223" t="s">
        <v>19</v>
      </c>
      <c r="N3952" s="224" t="s">
        <v>46</v>
      </c>
      <c r="O3952" s="87"/>
      <c r="P3952" s="225">
        <f>O3952*H3952</f>
        <v>0</v>
      </c>
      <c r="Q3952" s="225">
        <v>0.00050000000000000001</v>
      </c>
      <c r="R3952" s="225">
        <f>Q3952*H3952</f>
        <v>0.0018500000000000001</v>
      </c>
      <c r="S3952" s="225">
        <v>0</v>
      </c>
      <c r="T3952" s="226">
        <f>S3952*H3952</f>
        <v>0</v>
      </c>
      <c r="U3952" s="41"/>
      <c r="V3952" s="41"/>
      <c r="W3952" s="41"/>
      <c r="X3952" s="41"/>
      <c r="Y3952" s="41"/>
      <c r="Z3952" s="41"/>
      <c r="AA3952" s="41"/>
      <c r="AB3952" s="41"/>
      <c r="AC3952" s="41"/>
      <c r="AD3952" s="41"/>
      <c r="AE3952" s="41"/>
      <c r="AR3952" s="227" t="s">
        <v>544</v>
      </c>
      <c r="AT3952" s="227" t="s">
        <v>227</v>
      </c>
      <c r="AU3952" s="227" t="s">
        <v>93</v>
      </c>
      <c r="AY3952" s="20" t="s">
        <v>224</v>
      </c>
      <c r="BE3952" s="228">
        <f>IF(N3952="základní",J3952,0)</f>
        <v>0</v>
      </c>
      <c r="BF3952" s="228">
        <f>IF(N3952="snížená",J3952,0)</f>
        <v>0</v>
      </c>
      <c r="BG3952" s="228">
        <f>IF(N3952="zákl. přenesená",J3952,0)</f>
        <v>0</v>
      </c>
      <c r="BH3952" s="228">
        <f>IF(N3952="sníž. přenesená",J3952,0)</f>
        <v>0</v>
      </c>
      <c r="BI3952" s="228">
        <f>IF(N3952="nulová",J3952,0)</f>
        <v>0</v>
      </c>
      <c r="BJ3952" s="20" t="s">
        <v>93</v>
      </c>
      <c r="BK3952" s="228">
        <f>ROUND(I3952*H3952,2)</f>
        <v>0</v>
      </c>
      <c r="BL3952" s="20" t="s">
        <v>544</v>
      </c>
      <c r="BM3952" s="227" t="s">
        <v>4414</v>
      </c>
    </row>
    <row r="3953" s="2" customFormat="1">
      <c r="A3953" s="41"/>
      <c r="B3953" s="42"/>
      <c r="C3953" s="43"/>
      <c r="D3953" s="267" t="s">
        <v>314</v>
      </c>
      <c r="E3953" s="43"/>
      <c r="F3953" s="268" t="s">
        <v>4415</v>
      </c>
      <c r="G3953" s="43"/>
      <c r="H3953" s="43"/>
      <c r="I3953" s="269"/>
      <c r="J3953" s="43"/>
      <c r="K3953" s="43"/>
      <c r="L3953" s="47"/>
      <c r="M3953" s="270"/>
      <c r="N3953" s="271"/>
      <c r="O3953" s="87"/>
      <c r="P3953" s="87"/>
      <c r="Q3953" s="87"/>
      <c r="R3953" s="87"/>
      <c r="S3953" s="87"/>
      <c r="T3953" s="88"/>
      <c r="U3953" s="41"/>
      <c r="V3953" s="41"/>
      <c r="W3953" s="41"/>
      <c r="X3953" s="41"/>
      <c r="Y3953" s="41"/>
      <c r="Z3953" s="41"/>
      <c r="AA3953" s="41"/>
      <c r="AB3953" s="41"/>
      <c r="AC3953" s="41"/>
      <c r="AD3953" s="41"/>
      <c r="AE3953" s="41"/>
      <c r="AT3953" s="20" t="s">
        <v>314</v>
      </c>
      <c r="AU3953" s="20" t="s">
        <v>93</v>
      </c>
    </row>
    <row r="3954" s="14" customFormat="1">
      <c r="A3954" s="14"/>
      <c r="B3954" s="246"/>
      <c r="C3954" s="247"/>
      <c r="D3954" s="231" t="s">
        <v>268</v>
      </c>
      <c r="E3954" s="248" t="s">
        <v>19</v>
      </c>
      <c r="F3954" s="249" t="s">
        <v>1849</v>
      </c>
      <c r="G3954" s="247"/>
      <c r="H3954" s="248" t="s">
        <v>19</v>
      </c>
      <c r="I3954" s="250"/>
      <c r="J3954" s="247"/>
      <c r="K3954" s="247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268</v>
      </c>
      <c r="AU3954" s="255" t="s">
        <v>93</v>
      </c>
      <c r="AV3954" s="14" t="s">
        <v>82</v>
      </c>
      <c r="AW3954" s="14" t="s">
        <v>34</v>
      </c>
      <c r="AX3954" s="14" t="s">
        <v>74</v>
      </c>
      <c r="AY3954" s="255" t="s">
        <v>224</v>
      </c>
    </row>
    <row r="3955" s="13" customFormat="1">
      <c r="A3955" s="13"/>
      <c r="B3955" s="229"/>
      <c r="C3955" s="230"/>
      <c r="D3955" s="231" t="s">
        <v>268</v>
      </c>
      <c r="E3955" s="232" t="s">
        <v>19</v>
      </c>
      <c r="F3955" s="233" t="s">
        <v>1850</v>
      </c>
      <c r="G3955" s="230"/>
      <c r="H3955" s="234">
        <v>3.7000000000000002</v>
      </c>
      <c r="I3955" s="235"/>
      <c r="J3955" s="230"/>
      <c r="K3955" s="230"/>
      <c r="L3955" s="236"/>
      <c r="M3955" s="237"/>
      <c r="N3955" s="238"/>
      <c r="O3955" s="238"/>
      <c r="P3955" s="238"/>
      <c r="Q3955" s="238"/>
      <c r="R3955" s="238"/>
      <c r="S3955" s="238"/>
      <c r="T3955" s="239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0" t="s">
        <v>268</v>
      </c>
      <c r="AU3955" s="240" t="s">
        <v>93</v>
      </c>
      <c r="AV3955" s="13" t="s">
        <v>93</v>
      </c>
      <c r="AW3955" s="13" t="s">
        <v>34</v>
      </c>
      <c r="AX3955" s="13" t="s">
        <v>82</v>
      </c>
      <c r="AY3955" s="240" t="s">
        <v>224</v>
      </c>
    </row>
    <row r="3956" s="2" customFormat="1" ht="16.5" customHeight="1">
      <c r="A3956" s="41"/>
      <c r="B3956" s="42"/>
      <c r="C3956" s="286" t="s">
        <v>4416</v>
      </c>
      <c r="D3956" s="286" t="s">
        <v>572</v>
      </c>
      <c r="E3956" s="287" t="s">
        <v>4417</v>
      </c>
      <c r="F3956" s="288" t="s">
        <v>4418</v>
      </c>
      <c r="G3956" s="289" t="s">
        <v>266</v>
      </c>
      <c r="H3956" s="290">
        <v>4.0700000000000003</v>
      </c>
      <c r="I3956" s="291"/>
      <c r="J3956" s="292">
        <f>ROUND(I3956*H3956,2)</f>
        <v>0</v>
      </c>
      <c r="K3956" s="288" t="s">
        <v>19</v>
      </c>
      <c r="L3956" s="293"/>
      <c r="M3956" s="294" t="s">
        <v>19</v>
      </c>
      <c r="N3956" s="295" t="s">
        <v>46</v>
      </c>
      <c r="O3956" s="87"/>
      <c r="P3956" s="225">
        <f>O3956*H3956</f>
        <v>0</v>
      </c>
      <c r="Q3956" s="225">
        <v>0.0041999999999999997</v>
      </c>
      <c r="R3956" s="225">
        <f>Q3956*H3956</f>
        <v>0.017094000000000002</v>
      </c>
      <c r="S3956" s="225">
        <v>0</v>
      </c>
      <c r="T3956" s="226">
        <f>S3956*H3956</f>
        <v>0</v>
      </c>
      <c r="U3956" s="41"/>
      <c r="V3956" s="41"/>
      <c r="W3956" s="41"/>
      <c r="X3956" s="41"/>
      <c r="Y3956" s="41"/>
      <c r="Z3956" s="41"/>
      <c r="AA3956" s="41"/>
      <c r="AB3956" s="41"/>
      <c r="AC3956" s="41"/>
      <c r="AD3956" s="41"/>
      <c r="AE3956" s="41"/>
      <c r="AR3956" s="227" t="s">
        <v>643</v>
      </c>
      <c r="AT3956" s="227" t="s">
        <v>572</v>
      </c>
      <c r="AU3956" s="227" t="s">
        <v>93</v>
      </c>
      <c r="AY3956" s="20" t="s">
        <v>224</v>
      </c>
      <c r="BE3956" s="228">
        <f>IF(N3956="základní",J3956,0)</f>
        <v>0</v>
      </c>
      <c r="BF3956" s="228">
        <f>IF(N3956="snížená",J3956,0)</f>
        <v>0</v>
      </c>
      <c r="BG3956" s="228">
        <f>IF(N3956="zákl. přenesená",J3956,0)</f>
        <v>0</v>
      </c>
      <c r="BH3956" s="228">
        <f>IF(N3956="sníž. přenesená",J3956,0)</f>
        <v>0</v>
      </c>
      <c r="BI3956" s="228">
        <f>IF(N3956="nulová",J3956,0)</f>
        <v>0</v>
      </c>
      <c r="BJ3956" s="20" t="s">
        <v>93</v>
      </c>
      <c r="BK3956" s="228">
        <f>ROUND(I3956*H3956,2)</f>
        <v>0</v>
      </c>
      <c r="BL3956" s="20" t="s">
        <v>544</v>
      </c>
      <c r="BM3956" s="227" t="s">
        <v>4419</v>
      </c>
    </row>
    <row r="3957" s="14" customFormat="1">
      <c r="A3957" s="14"/>
      <c r="B3957" s="246"/>
      <c r="C3957" s="247"/>
      <c r="D3957" s="231" t="s">
        <v>268</v>
      </c>
      <c r="E3957" s="248" t="s">
        <v>19</v>
      </c>
      <c r="F3957" s="249" t="s">
        <v>1849</v>
      </c>
      <c r="G3957" s="247"/>
      <c r="H3957" s="248" t="s">
        <v>19</v>
      </c>
      <c r="I3957" s="250"/>
      <c r="J3957" s="247"/>
      <c r="K3957" s="247"/>
      <c r="L3957" s="251"/>
      <c r="M3957" s="252"/>
      <c r="N3957" s="253"/>
      <c r="O3957" s="253"/>
      <c r="P3957" s="253"/>
      <c r="Q3957" s="253"/>
      <c r="R3957" s="253"/>
      <c r="S3957" s="253"/>
      <c r="T3957" s="25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5" t="s">
        <v>268</v>
      </c>
      <c r="AU3957" s="255" t="s">
        <v>93</v>
      </c>
      <c r="AV3957" s="14" t="s">
        <v>82</v>
      </c>
      <c r="AW3957" s="14" t="s">
        <v>34</v>
      </c>
      <c r="AX3957" s="14" t="s">
        <v>74</v>
      </c>
      <c r="AY3957" s="255" t="s">
        <v>224</v>
      </c>
    </row>
    <row r="3958" s="13" customFormat="1">
      <c r="A3958" s="13"/>
      <c r="B3958" s="229"/>
      <c r="C3958" s="230"/>
      <c r="D3958" s="231" t="s">
        <v>268</v>
      </c>
      <c r="E3958" s="232" t="s">
        <v>19</v>
      </c>
      <c r="F3958" s="233" t="s">
        <v>4420</v>
      </c>
      <c r="G3958" s="230"/>
      <c r="H3958" s="234">
        <v>4.0700000000000003</v>
      </c>
      <c r="I3958" s="235"/>
      <c r="J3958" s="230"/>
      <c r="K3958" s="230"/>
      <c r="L3958" s="236"/>
      <c r="M3958" s="237"/>
      <c r="N3958" s="238"/>
      <c r="O3958" s="238"/>
      <c r="P3958" s="238"/>
      <c r="Q3958" s="238"/>
      <c r="R3958" s="238"/>
      <c r="S3958" s="238"/>
      <c r="T3958" s="239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0" t="s">
        <v>268</v>
      </c>
      <c r="AU3958" s="240" t="s">
        <v>93</v>
      </c>
      <c r="AV3958" s="13" t="s">
        <v>93</v>
      </c>
      <c r="AW3958" s="13" t="s">
        <v>34</v>
      </c>
      <c r="AX3958" s="13" t="s">
        <v>82</v>
      </c>
      <c r="AY3958" s="240" t="s">
        <v>224</v>
      </c>
    </row>
    <row r="3959" s="2" customFormat="1" ht="24.15" customHeight="1">
      <c r="A3959" s="41"/>
      <c r="B3959" s="42"/>
      <c r="C3959" s="216" t="s">
        <v>4421</v>
      </c>
      <c r="D3959" s="216" t="s">
        <v>227</v>
      </c>
      <c r="E3959" s="217" t="s">
        <v>4422</v>
      </c>
      <c r="F3959" s="218" t="s">
        <v>4423</v>
      </c>
      <c r="G3959" s="219" t="s">
        <v>266</v>
      </c>
      <c r="H3959" s="220">
        <v>3681.703</v>
      </c>
      <c r="I3959" s="221"/>
      <c r="J3959" s="222">
        <f>ROUND(I3959*H3959,2)</f>
        <v>0</v>
      </c>
      <c r="K3959" s="218" t="s">
        <v>312</v>
      </c>
      <c r="L3959" s="47"/>
      <c r="M3959" s="223" t="s">
        <v>19</v>
      </c>
      <c r="N3959" s="224" t="s">
        <v>46</v>
      </c>
      <c r="O3959" s="87"/>
      <c r="P3959" s="225">
        <f>O3959*H3959</f>
        <v>0</v>
      </c>
      <c r="Q3959" s="225">
        <v>0.00029999999999999997</v>
      </c>
      <c r="R3959" s="225">
        <f>Q3959*H3959</f>
        <v>1.1045109</v>
      </c>
      <c r="S3959" s="225">
        <v>0</v>
      </c>
      <c r="T3959" s="226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7" t="s">
        <v>544</v>
      </c>
      <c r="AT3959" s="227" t="s">
        <v>227</v>
      </c>
      <c r="AU3959" s="227" t="s">
        <v>93</v>
      </c>
      <c r="AY3959" s="20" t="s">
        <v>224</v>
      </c>
      <c r="BE3959" s="228">
        <f>IF(N3959="základní",J3959,0)</f>
        <v>0</v>
      </c>
      <c r="BF3959" s="228">
        <f>IF(N3959="snížená",J3959,0)</f>
        <v>0</v>
      </c>
      <c r="BG3959" s="228">
        <f>IF(N3959="zákl. přenesená",J3959,0)</f>
        <v>0</v>
      </c>
      <c r="BH3959" s="228">
        <f>IF(N3959="sníž. přenesená",J3959,0)</f>
        <v>0</v>
      </c>
      <c r="BI3959" s="228">
        <f>IF(N3959="nulová",J3959,0)</f>
        <v>0</v>
      </c>
      <c r="BJ3959" s="20" t="s">
        <v>93</v>
      </c>
      <c r="BK3959" s="228">
        <f>ROUND(I3959*H3959,2)</f>
        <v>0</v>
      </c>
      <c r="BL3959" s="20" t="s">
        <v>544</v>
      </c>
      <c r="BM3959" s="227" t="s">
        <v>4424</v>
      </c>
    </row>
    <row r="3960" s="2" customFormat="1">
      <c r="A3960" s="41"/>
      <c r="B3960" s="42"/>
      <c r="C3960" s="43"/>
      <c r="D3960" s="267" t="s">
        <v>314</v>
      </c>
      <c r="E3960" s="43"/>
      <c r="F3960" s="268" t="s">
        <v>4425</v>
      </c>
      <c r="G3960" s="43"/>
      <c r="H3960" s="43"/>
      <c r="I3960" s="269"/>
      <c r="J3960" s="43"/>
      <c r="K3960" s="43"/>
      <c r="L3960" s="47"/>
      <c r="M3960" s="270"/>
      <c r="N3960" s="271"/>
      <c r="O3960" s="87"/>
      <c r="P3960" s="87"/>
      <c r="Q3960" s="87"/>
      <c r="R3960" s="87"/>
      <c r="S3960" s="87"/>
      <c r="T3960" s="88"/>
      <c r="U3960" s="41"/>
      <c r="V3960" s="41"/>
      <c r="W3960" s="41"/>
      <c r="X3960" s="41"/>
      <c r="Y3960" s="41"/>
      <c r="Z3960" s="41"/>
      <c r="AA3960" s="41"/>
      <c r="AB3960" s="41"/>
      <c r="AC3960" s="41"/>
      <c r="AD3960" s="41"/>
      <c r="AE3960" s="41"/>
      <c r="AT3960" s="20" t="s">
        <v>314</v>
      </c>
      <c r="AU3960" s="20" t="s">
        <v>93</v>
      </c>
    </row>
    <row r="3961" s="14" customFormat="1">
      <c r="A3961" s="14"/>
      <c r="B3961" s="246"/>
      <c r="C3961" s="247"/>
      <c r="D3961" s="231" t="s">
        <v>268</v>
      </c>
      <c r="E3961" s="248" t="s">
        <v>19</v>
      </c>
      <c r="F3961" s="249" t="s">
        <v>1833</v>
      </c>
      <c r="G3961" s="247"/>
      <c r="H3961" s="248" t="s">
        <v>19</v>
      </c>
      <c r="I3961" s="250"/>
      <c r="J3961" s="247"/>
      <c r="K3961" s="247"/>
      <c r="L3961" s="251"/>
      <c r="M3961" s="252"/>
      <c r="N3961" s="253"/>
      <c r="O3961" s="253"/>
      <c r="P3961" s="253"/>
      <c r="Q3961" s="253"/>
      <c r="R3961" s="253"/>
      <c r="S3961" s="253"/>
      <c r="T3961" s="25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5" t="s">
        <v>268</v>
      </c>
      <c r="AU3961" s="255" t="s">
        <v>93</v>
      </c>
      <c r="AV3961" s="14" t="s">
        <v>82</v>
      </c>
      <c r="AW3961" s="14" t="s">
        <v>34</v>
      </c>
      <c r="AX3961" s="14" t="s">
        <v>74</v>
      </c>
      <c r="AY3961" s="255" t="s">
        <v>224</v>
      </c>
    </row>
    <row r="3962" s="13" customFormat="1">
      <c r="A3962" s="13"/>
      <c r="B3962" s="229"/>
      <c r="C3962" s="230"/>
      <c r="D3962" s="231" t="s">
        <v>268</v>
      </c>
      <c r="E3962" s="232" t="s">
        <v>19</v>
      </c>
      <c r="F3962" s="233" t="s">
        <v>1834</v>
      </c>
      <c r="G3962" s="230"/>
      <c r="H3962" s="234">
        <v>357.60000000000002</v>
      </c>
      <c r="I3962" s="235"/>
      <c r="J3962" s="230"/>
      <c r="K3962" s="230"/>
      <c r="L3962" s="236"/>
      <c r="M3962" s="237"/>
      <c r="N3962" s="238"/>
      <c r="O3962" s="238"/>
      <c r="P3962" s="238"/>
      <c r="Q3962" s="238"/>
      <c r="R3962" s="238"/>
      <c r="S3962" s="238"/>
      <c r="T3962" s="239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0" t="s">
        <v>268</v>
      </c>
      <c r="AU3962" s="240" t="s">
        <v>93</v>
      </c>
      <c r="AV3962" s="13" t="s">
        <v>93</v>
      </c>
      <c r="AW3962" s="13" t="s">
        <v>34</v>
      </c>
      <c r="AX3962" s="13" t="s">
        <v>74</v>
      </c>
      <c r="AY3962" s="240" t="s">
        <v>224</v>
      </c>
    </row>
    <row r="3963" s="14" customFormat="1">
      <c r="A3963" s="14"/>
      <c r="B3963" s="246"/>
      <c r="C3963" s="247"/>
      <c r="D3963" s="231" t="s">
        <v>268</v>
      </c>
      <c r="E3963" s="248" t="s">
        <v>19</v>
      </c>
      <c r="F3963" s="249" t="s">
        <v>1835</v>
      </c>
      <c r="G3963" s="247"/>
      <c r="H3963" s="248" t="s">
        <v>19</v>
      </c>
      <c r="I3963" s="250"/>
      <c r="J3963" s="247"/>
      <c r="K3963" s="247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268</v>
      </c>
      <c r="AU3963" s="255" t="s">
        <v>93</v>
      </c>
      <c r="AV3963" s="14" t="s">
        <v>82</v>
      </c>
      <c r="AW3963" s="14" t="s">
        <v>34</v>
      </c>
      <c r="AX3963" s="14" t="s">
        <v>74</v>
      </c>
      <c r="AY3963" s="255" t="s">
        <v>224</v>
      </c>
    </row>
    <row r="3964" s="13" customFormat="1">
      <c r="A3964" s="13"/>
      <c r="B3964" s="229"/>
      <c r="C3964" s="230"/>
      <c r="D3964" s="231" t="s">
        <v>268</v>
      </c>
      <c r="E3964" s="232" t="s">
        <v>19</v>
      </c>
      <c r="F3964" s="233" t="s">
        <v>1836</v>
      </c>
      <c r="G3964" s="230"/>
      <c r="H3964" s="234">
        <v>2310.4000000000001</v>
      </c>
      <c r="I3964" s="235"/>
      <c r="J3964" s="230"/>
      <c r="K3964" s="230"/>
      <c r="L3964" s="236"/>
      <c r="M3964" s="237"/>
      <c r="N3964" s="238"/>
      <c r="O3964" s="238"/>
      <c r="P3964" s="238"/>
      <c r="Q3964" s="238"/>
      <c r="R3964" s="238"/>
      <c r="S3964" s="238"/>
      <c r="T3964" s="239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0" t="s">
        <v>268</v>
      </c>
      <c r="AU3964" s="240" t="s">
        <v>93</v>
      </c>
      <c r="AV3964" s="13" t="s">
        <v>93</v>
      </c>
      <c r="AW3964" s="13" t="s">
        <v>34</v>
      </c>
      <c r="AX3964" s="13" t="s">
        <v>74</v>
      </c>
      <c r="AY3964" s="240" t="s">
        <v>224</v>
      </c>
    </row>
    <row r="3965" s="14" customFormat="1">
      <c r="A3965" s="14"/>
      <c r="B3965" s="246"/>
      <c r="C3965" s="247"/>
      <c r="D3965" s="231" t="s">
        <v>268</v>
      </c>
      <c r="E3965" s="248" t="s">
        <v>19</v>
      </c>
      <c r="F3965" s="249" t="s">
        <v>1837</v>
      </c>
      <c r="G3965" s="247"/>
      <c r="H3965" s="248" t="s">
        <v>19</v>
      </c>
      <c r="I3965" s="250"/>
      <c r="J3965" s="247"/>
      <c r="K3965" s="247"/>
      <c r="L3965" s="251"/>
      <c r="M3965" s="252"/>
      <c r="N3965" s="253"/>
      <c r="O3965" s="253"/>
      <c r="P3965" s="253"/>
      <c r="Q3965" s="253"/>
      <c r="R3965" s="253"/>
      <c r="S3965" s="253"/>
      <c r="T3965" s="25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5" t="s">
        <v>268</v>
      </c>
      <c r="AU3965" s="255" t="s">
        <v>93</v>
      </c>
      <c r="AV3965" s="14" t="s">
        <v>82</v>
      </c>
      <c r="AW3965" s="14" t="s">
        <v>34</v>
      </c>
      <c r="AX3965" s="14" t="s">
        <v>74</v>
      </c>
      <c r="AY3965" s="255" t="s">
        <v>224</v>
      </c>
    </row>
    <row r="3966" s="13" customFormat="1">
      <c r="A3966" s="13"/>
      <c r="B3966" s="229"/>
      <c r="C3966" s="230"/>
      <c r="D3966" s="231" t="s">
        <v>268</v>
      </c>
      <c r="E3966" s="232" t="s">
        <v>19</v>
      </c>
      <c r="F3966" s="233" t="s">
        <v>1838</v>
      </c>
      <c r="G3966" s="230"/>
      <c r="H3966" s="234">
        <v>252.90000000000001</v>
      </c>
      <c r="I3966" s="235"/>
      <c r="J3966" s="230"/>
      <c r="K3966" s="230"/>
      <c r="L3966" s="236"/>
      <c r="M3966" s="237"/>
      <c r="N3966" s="238"/>
      <c r="O3966" s="238"/>
      <c r="P3966" s="238"/>
      <c r="Q3966" s="238"/>
      <c r="R3966" s="238"/>
      <c r="S3966" s="238"/>
      <c r="T3966" s="239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0" t="s">
        <v>268</v>
      </c>
      <c r="AU3966" s="240" t="s">
        <v>93</v>
      </c>
      <c r="AV3966" s="13" t="s">
        <v>93</v>
      </c>
      <c r="AW3966" s="13" t="s">
        <v>34</v>
      </c>
      <c r="AX3966" s="13" t="s">
        <v>74</v>
      </c>
      <c r="AY3966" s="240" t="s">
        <v>224</v>
      </c>
    </row>
    <row r="3967" s="14" customFormat="1">
      <c r="A3967" s="14"/>
      <c r="B3967" s="246"/>
      <c r="C3967" s="247"/>
      <c r="D3967" s="231" t="s">
        <v>268</v>
      </c>
      <c r="E3967" s="248" t="s">
        <v>19</v>
      </c>
      <c r="F3967" s="249" t="s">
        <v>1839</v>
      </c>
      <c r="G3967" s="247"/>
      <c r="H3967" s="248" t="s">
        <v>19</v>
      </c>
      <c r="I3967" s="250"/>
      <c r="J3967" s="247"/>
      <c r="K3967" s="247"/>
      <c r="L3967" s="251"/>
      <c r="M3967" s="252"/>
      <c r="N3967" s="253"/>
      <c r="O3967" s="253"/>
      <c r="P3967" s="253"/>
      <c r="Q3967" s="253"/>
      <c r="R3967" s="253"/>
      <c r="S3967" s="253"/>
      <c r="T3967" s="25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5" t="s">
        <v>268</v>
      </c>
      <c r="AU3967" s="255" t="s">
        <v>93</v>
      </c>
      <c r="AV3967" s="14" t="s">
        <v>82</v>
      </c>
      <c r="AW3967" s="14" t="s">
        <v>34</v>
      </c>
      <c r="AX3967" s="14" t="s">
        <v>74</v>
      </c>
      <c r="AY3967" s="255" t="s">
        <v>224</v>
      </c>
    </row>
    <row r="3968" s="13" customFormat="1">
      <c r="A3968" s="13"/>
      <c r="B3968" s="229"/>
      <c r="C3968" s="230"/>
      <c r="D3968" s="231" t="s">
        <v>268</v>
      </c>
      <c r="E3968" s="232" t="s">
        <v>19</v>
      </c>
      <c r="F3968" s="233" t="s">
        <v>1840</v>
      </c>
      <c r="G3968" s="230"/>
      <c r="H3968" s="234">
        <v>138.69999999999999</v>
      </c>
      <c r="I3968" s="235"/>
      <c r="J3968" s="230"/>
      <c r="K3968" s="230"/>
      <c r="L3968" s="236"/>
      <c r="M3968" s="237"/>
      <c r="N3968" s="238"/>
      <c r="O3968" s="238"/>
      <c r="P3968" s="238"/>
      <c r="Q3968" s="238"/>
      <c r="R3968" s="238"/>
      <c r="S3968" s="238"/>
      <c r="T3968" s="239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0" t="s">
        <v>268</v>
      </c>
      <c r="AU3968" s="240" t="s">
        <v>93</v>
      </c>
      <c r="AV3968" s="13" t="s">
        <v>93</v>
      </c>
      <c r="AW3968" s="13" t="s">
        <v>34</v>
      </c>
      <c r="AX3968" s="13" t="s">
        <v>74</v>
      </c>
      <c r="AY3968" s="240" t="s">
        <v>224</v>
      </c>
    </row>
    <row r="3969" s="14" customFormat="1">
      <c r="A3969" s="14"/>
      <c r="B3969" s="246"/>
      <c r="C3969" s="247"/>
      <c r="D3969" s="231" t="s">
        <v>268</v>
      </c>
      <c r="E3969" s="248" t="s">
        <v>19</v>
      </c>
      <c r="F3969" s="249" t="s">
        <v>1841</v>
      </c>
      <c r="G3969" s="247"/>
      <c r="H3969" s="248" t="s">
        <v>19</v>
      </c>
      <c r="I3969" s="250"/>
      <c r="J3969" s="247"/>
      <c r="K3969" s="247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268</v>
      </c>
      <c r="AU3969" s="255" t="s">
        <v>93</v>
      </c>
      <c r="AV3969" s="14" t="s">
        <v>82</v>
      </c>
      <c r="AW3969" s="14" t="s">
        <v>34</v>
      </c>
      <c r="AX3969" s="14" t="s">
        <v>74</v>
      </c>
      <c r="AY3969" s="255" t="s">
        <v>224</v>
      </c>
    </row>
    <row r="3970" s="13" customFormat="1">
      <c r="A3970" s="13"/>
      <c r="B3970" s="229"/>
      <c r="C3970" s="230"/>
      <c r="D3970" s="231" t="s">
        <v>268</v>
      </c>
      <c r="E3970" s="232" t="s">
        <v>19</v>
      </c>
      <c r="F3970" s="233" t="s">
        <v>1842</v>
      </c>
      <c r="G3970" s="230"/>
      <c r="H3970" s="234">
        <v>534.79999999999995</v>
      </c>
      <c r="I3970" s="235"/>
      <c r="J3970" s="230"/>
      <c r="K3970" s="230"/>
      <c r="L3970" s="236"/>
      <c r="M3970" s="237"/>
      <c r="N3970" s="238"/>
      <c r="O3970" s="238"/>
      <c r="P3970" s="238"/>
      <c r="Q3970" s="238"/>
      <c r="R3970" s="238"/>
      <c r="S3970" s="238"/>
      <c r="T3970" s="239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0" t="s">
        <v>268</v>
      </c>
      <c r="AU3970" s="240" t="s">
        <v>93</v>
      </c>
      <c r="AV3970" s="13" t="s">
        <v>93</v>
      </c>
      <c r="AW3970" s="13" t="s">
        <v>34</v>
      </c>
      <c r="AX3970" s="13" t="s">
        <v>74</v>
      </c>
      <c r="AY3970" s="240" t="s">
        <v>224</v>
      </c>
    </row>
    <row r="3971" s="14" customFormat="1">
      <c r="A3971" s="14"/>
      <c r="B3971" s="246"/>
      <c r="C3971" s="247"/>
      <c r="D3971" s="231" t="s">
        <v>268</v>
      </c>
      <c r="E3971" s="248" t="s">
        <v>19</v>
      </c>
      <c r="F3971" s="249" t="s">
        <v>1855</v>
      </c>
      <c r="G3971" s="247"/>
      <c r="H3971" s="248" t="s">
        <v>19</v>
      </c>
      <c r="I3971" s="250"/>
      <c r="J3971" s="247"/>
      <c r="K3971" s="247"/>
      <c r="L3971" s="251"/>
      <c r="M3971" s="252"/>
      <c r="N3971" s="253"/>
      <c r="O3971" s="253"/>
      <c r="P3971" s="253"/>
      <c r="Q3971" s="253"/>
      <c r="R3971" s="253"/>
      <c r="S3971" s="253"/>
      <c r="T3971" s="25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5" t="s">
        <v>268</v>
      </c>
      <c r="AU3971" s="255" t="s">
        <v>93</v>
      </c>
      <c r="AV3971" s="14" t="s">
        <v>82</v>
      </c>
      <c r="AW3971" s="14" t="s">
        <v>34</v>
      </c>
      <c r="AX3971" s="14" t="s">
        <v>74</v>
      </c>
      <c r="AY3971" s="255" t="s">
        <v>224</v>
      </c>
    </row>
    <row r="3972" s="13" customFormat="1">
      <c r="A3972" s="13"/>
      <c r="B3972" s="229"/>
      <c r="C3972" s="230"/>
      <c r="D3972" s="231" t="s">
        <v>268</v>
      </c>
      <c r="E3972" s="232" t="s">
        <v>19</v>
      </c>
      <c r="F3972" s="233" t="s">
        <v>1856</v>
      </c>
      <c r="G3972" s="230"/>
      <c r="H3972" s="234">
        <v>43.700000000000003</v>
      </c>
      <c r="I3972" s="235"/>
      <c r="J3972" s="230"/>
      <c r="K3972" s="230"/>
      <c r="L3972" s="236"/>
      <c r="M3972" s="237"/>
      <c r="N3972" s="238"/>
      <c r="O3972" s="238"/>
      <c r="P3972" s="238"/>
      <c r="Q3972" s="238"/>
      <c r="R3972" s="238"/>
      <c r="S3972" s="238"/>
      <c r="T3972" s="239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0" t="s">
        <v>268</v>
      </c>
      <c r="AU3972" s="240" t="s">
        <v>93</v>
      </c>
      <c r="AV3972" s="13" t="s">
        <v>93</v>
      </c>
      <c r="AW3972" s="13" t="s">
        <v>34</v>
      </c>
      <c r="AX3972" s="13" t="s">
        <v>74</v>
      </c>
      <c r="AY3972" s="240" t="s">
        <v>224</v>
      </c>
    </row>
    <row r="3973" s="14" customFormat="1">
      <c r="A3973" s="14"/>
      <c r="B3973" s="246"/>
      <c r="C3973" s="247"/>
      <c r="D3973" s="231" t="s">
        <v>268</v>
      </c>
      <c r="E3973" s="248" t="s">
        <v>19</v>
      </c>
      <c r="F3973" s="249" t="s">
        <v>996</v>
      </c>
      <c r="G3973" s="247"/>
      <c r="H3973" s="248" t="s">
        <v>19</v>
      </c>
      <c r="I3973" s="250"/>
      <c r="J3973" s="247"/>
      <c r="K3973" s="247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268</v>
      </c>
      <c r="AU3973" s="255" t="s">
        <v>93</v>
      </c>
      <c r="AV3973" s="14" t="s">
        <v>82</v>
      </c>
      <c r="AW3973" s="14" t="s">
        <v>34</v>
      </c>
      <c r="AX3973" s="14" t="s">
        <v>74</v>
      </c>
      <c r="AY3973" s="255" t="s">
        <v>224</v>
      </c>
    </row>
    <row r="3974" s="13" customFormat="1">
      <c r="A3974" s="13"/>
      <c r="B3974" s="229"/>
      <c r="C3974" s="230"/>
      <c r="D3974" s="231" t="s">
        <v>268</v>
      </c>
      <c r="E3974" s="232" t="s">
        <v>19</v>
      </c>
      <c r="F3974" s="233" t="s">
        <v>1075</v>
      </c>
      <c r="G3974" s="230"/>
      <c r="H3974" s="234">
        <v>41.802999999999997</v>
      </c>
      <c r="I3974" s="235"/>
      <c r="J3974" s="230"/>
      <c r="K3974" s="230"/>
      <c r="L3974" s="236"/>
      <c r="M3974" s="237"/>
      <c r="N3974" s="238"/>
      <c r="O3974" s="238"/>
      <c r="P3974" s="238"/>
      <c r="Q3974" s="238"/>
      <c r="R3974" s="238"/>
      <c r="S3974" s="238"/>
      <c r="T3974" s="239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0" t="s">
        <v>268</v>
      </c>
      <c r="AU3974" s="240" t="s">
        <v>93</v>
      </c>
      <c r="AV3974" s="13" t="s">
        <v>93</v>
      </c>
      <c r="AW3974" s="13" t="s">
        <v>34</v>
      </c>
      <c r="AX3974" s="13" t="s">
        <v>74</v>
      </c>
      <c r="AY3974" s="240" t="s">
        <v>224</v>
      </c>
    </row>
    <row r="3975" s="14" customFormat="1">
      <c r="A3975" s="14"/>
      <c r="B3975" s="246"/>
      <c r="C3975" s="247"/>
      <c r="D3975" s="231" t="s">
        <v>268</v>
      </c>
      <c r="E3975" s="248" t="s">
        <v>19</v>
      </c>
      <c r="F3975" s="249" t="s">
        <v>4396</v>
      </c>
      <c r="G3975" s="247"/>
      <c r="H3975" s="248" t="s">
        <v>19</v>
      </c>
      <c r="I3975" s="250"/>
      <c r="J3975" s="247"/>
      <c r="K3975" s="247"/>
      <c r="L3975" s="251"/>
      <c r="M3975" s="252"/>
      <c r="N3975" s="253"/>
      <c r="O3975" s="253"/>
      <c r="P3975" s="253"/>
      <c r="Q3975" s="253"/>
      <c r="R3975" s="253"/>
      <c r="S3975" s="253"/>
      <c r="T3975" s="25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5" t="s">
        <v>268</v>
      </c>
      <c r="AU3975" s="255" t="s">
        <v>93</v>
      </c>
      <c r="AV3975" s="14" t="s">
        <v>82</v>
      </c>
      <c r="AW3975" s="14" t="s">
        <v>34</v>
      </c>
      <c r="AX3975" s="14" t="s">
        <v>74</v>
      </c>
      <c r="AY3975" s="255" t="s">
        <v>224</v>
      </c>
    </row>
    <row r="3976" s="14" customFormat="1">
      <c r="A3976" s="14"/>
      <c r="B3976" s="246"/>
      <c r="C3976" s="247"/>
      <c r="D3976" s="231" t="s">
        <v>268</v>
      </c>
      <c r="E3976" s="248" t="s">
        <v>19</v>
      </c>
      <c r="F3976" s="249" t="s">
        <v>4426</v>
      </c>
      <c r="G3976" s="247"/>
      <c r="H3976" s="248" t="s">
        <v>19</v>
      </c>
      <c r="I3976" s="250"/>
      <c r="J3976" s="247"/>
      <c r="K3976" s="247"/>
      <c r="L3976" s="251"/>
      <c r="M3976" s="252"/>
      <c r="N3976" s="253"/>
      <c r="O3976" s="253"/>
      <c r="P3976" s="253"/>
      <c r="Q3976" s="253"/>
      <c r="R3976" s="253"/>
      <c r="S3976" s="253"/>
      <c r="T3976" s="25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5" t="s">
        <v>268</v>
      </c>
      <c r="AU3976" s="255" t="s">
        <v>93</v>
      </c>
      <c r="AV3976" s="14" t="s">
        <v>82</v>
      </c>
      <c r="AW3976" s="14" t="s">
        <v>34</v>
      </c>
      <c r="AX3976" s="14" t="s">
        <v>74</v>
      </c>
      <c r="AY3976" s="255" t="s">
        <v>224</v>
      </c>
    </row>
    <row r="3977" s="13" customFormat="1">
      <c r="A3977" s="13"/>
      <c r="B3977" s="229"/>
      <c r="C3977" s="230"/>
      <c r="D3977" s="231" t="s">
        <v>268</v>
      </c>
      <c r="E3977" s="232" t="s">
        <v>19</v>
      </c>
      <c r="F3977" s="233" t="s">
        <v>4427</v>
      </c>
      <c r="G3977" s="230"/>
      <c r="H3977" s="234">
        <v>1.8</v>
      </c>
      <c r="I3977" s="235"/>
      <c r="J3977" s="230"/>
      <c r="K3977" s="230"/>
      <c r="L3977" s="236"/>
      <c r="M3977" s="237"/>
      <c r="N3977" s="238"/>
      <c r="O3977" s="238"/>
      <c r="P3977" s="238"/>
      <c r="Q3977" s="238"/>
      <c r="R3977" s="238"/>
      <c r="S3977" s="238"/>
      <c r="T3977" s="239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0" t="s">
        <v>268</v>
      </c>
      <c r="AU3977" s="240" t="s">
        <v>93</v>
      </c>
      <c r="AV3977" s="13" t="s">
        <v>93</v>
      </c>
      <c r="AW3977" s="13" t="s">
        <v>34</v>
      </c>
      <c r="AX3977" s="13" t="s">
        <v>74</v>
      </c>
      <c r="AY3977" s="240" t="s">
        <v>224</v>
      </c>
    </row>
    <row r="3978" s="16" customFormat="1">
      <c r="A3978" s="16"/>
      <c r="B3978" s="272"/>
      <c r="C3978" s="273"/>
      <c r="D3978" s="231" t="s">
        <v>268</v>
      </c>
      <c r="E3978" s="274" t="s">
        <v>19</v>
      </c>
      <c r="F3978" s="275" t="s">
        <v>351</v>
      </c>
      <c r="G3978" s="273"/>
      <c r="H3978" s="276">
        <v>3681.703</v>
      </c>
      <c r="I3978" s="277"/>
      <c r="J3978" s="273"/>
      <c r="K3978" s="273"/>
      <c r="L3978" s="278"/>
      <c r="M3978" s="279"/>
      <c r="N3978" s="280"/>
      <c r="O3978" s="280"/>
      <c r="P3978" s="280"/>
      <c r="Q3978" s="280"/>
      <c r="R3978" s="280"/>
      <c r="S3978" s="280"/>
      <c r="T3978" s="281"/>
      <c r="U3978" s="16"/>
      <c r="V3978" s="16"/>
      <c r="W3978" s="16"/>
      <c r="X3978" s="16"/>
      <c r="Y3978" s="16"/>
      <c r="Z3978" s="16"/>
      <c r="AA3978" s="16"/>
      <c r="AB3978" s="16"/>
      <c r="AC3978" s="16"/>
      <c r="AD3978" s="16"/>
      <c r="AE3978" s="16"/>
      <c r="AT3978" s="282" t="s">
        <v>268</v>
      </c>
      <c r="AU3978" s="282" t="s">
        <v>93</v>
      </c>
      <c r="AV3978" s="16" t="s">
        <v>231</v>
      </c>
      <c r="AW3978" s="16" t="s">
        <v>34</v>
      </c>
      <c r="AX3978" s="16" t="s">
        <v>82</v>
      </c>
      <c r="AY3978" s="282" t="s">
        <v>224</v>
      </c>
    </row>
    <row r="3979" s="2" customFormat="1" ht="16.5" customHeight="1">
      <c r="A3979" s="41"/>
      <c r="B3979" s="42"/>
      <c r="C3979" s="286" t="s">
        <v>4428</v>
      </c>
      <c r="D3979" s="286" t="s">
        <v>572</v>
      </c>
      <c r="E3979" s="287" t="s">
        <v>4429</v>
      </c>
      <c r="F3979" s="288" t="s">
        <v>4430</v>
      </c>
      <c r="G3979" s="289" t="s">
        <v>266</v>
      </c>
      <c r="H3979" s="290">
        <v>3261.0599999999999</v>
      </c>
      <c r="I3979" s="291"/>
      <c r="J3979" s="292">
        <f>ROUND(I3979*H3979,2)</f>
        <v>0</v>
      </c>
      <c r="K3979" s="288" t="s">
        <v>19</v>
      </c>
      <c r="L3979" s="293"/>
      <c r="M3979" s="294" t="s">
        <v>19</v>
      </c>
      <c r="N3979" s="295" t="s">
        <v>46</v>
      </c>
      <c r="O3979" s="87"/>
      <c r="P3979" s="225">
        <f>O3979*H3979</f>
        <v>0</v>
      </c>
      <c r="Q3979" s="225">
        <v>0.0025000000000000001</v>
      </c>
      <c r="R3979" s="225">
        <f>Q3979*H3979</f>
        <v>8.1526499999999995</v>
      </c>
      <c r="S3979" s="225">
        <v>0</v>
      </c>
      <c r="T3979" s="226">
        <f>S3979*H3979</f>
        <v>0</v>
      </c>
      <c r="U3979" s="41"/>
      <c r="V3979" s="41"/>
      <c r="W3979" s="41"/>
      <c r="X3979" s="41"/>
      <c r="Y3979" s="41"/>
      <c r="Z3979" s="41"/>
      <c r="AA3979" s="41"/>
      <c r="AB3979" s="41"/>
      <c r="AC3979" s="41"/>
      <c r="AD3979" s="41"/>
      <c r="AE3979" s="41"/>
      <c r="AR3979" s="227" t="s">
        <v>643</v>
      </c>
      <c r="AT3979" s="227" t="s">
        <v>572</v>
      </c>
      <c r="AU3979" s="227" t="s">
        <v>93</v>
      </c>
      <c r="AY3979" s="20" t="s">
        <v>224</v>
      </c>
      <c r="BE3979" s="228">
        <f>IF(N3979="základní",J3979,0)</f>
        <v>0</v>
      </c>
      <c r="BF3979" s="228">
        <f>IF(N3979="snížená",J3979,0)</f>
        <v>0</v>
      </c>
      <c r="BG3979" s="228">
        <f>IF(N3979="zákl. přenesená",J3979,0)</f>
        <v>0</v>
      </c>
      <c r="BH3979" s="228">
        <f>IF(N3979="sníž. přenesená",J3979,0)</f>
        <v>0</v>
      </c>
      <c r="BI3979" s="228">
        <f>IF(N3979="nulová",J3979,0)</f>
        <v>0</v>
      </c>
      <c r="BJ3979" s="20" t="s">
        <v>93</v>
      </c>
      <c r="BK3979" s="228">
        <f>ROUND(I3979*H3979,2)</f>
        <v>0</v>
      </c>
      <c r="BL3979" s="20" t="s">
        <v>544</v>
      </c>
      <c r="BM3979" s="227" t="s">
        <v>4431</v>
      </c>
    </row>
    <row r="3980" s="14" customFormat="1">
      <c r="A3980" s="14"/>
      <c r="B3980" s="246"/>
      <c r="C3980" s="247"/>
      <c r="D3980" s="231" t="s">
        <v>268</v>
      </c>
      <c r="E3980" s="248" t="s">
        <v>19</v>
      </c>
      <c r="F3980" s="249" t="s">
        <v>1833</v>
      </c>
      <c r="G3980" s="247"/>
      <c r="H3980" s="248" t="s">
        <v>19</v>
      </c>
      <c r="I3980" s="250"/>
      <c r="J3980" s="247"/>
      <c r="K3980" s="247"/>
      <c r="L3980" s="251"/>
      <c r="M3980" s="252"/>
      <c r="N3980" s="253"/>
      <c r="O3980" s="253"/>
      <c r="P3980" s="253"/>
      <c r="Q3980" s="253"/>
      <c r="R3980" s="253"/>
      <c r="S3980" s="253"/>
      <c r="T3980" s="25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5" t="s">
        <v>268</v>
      </c>
      <c r="AU3980" s="255" t="s">
        <v>93</v>
      </c>
      <c r="AV3980" s="14" t="s">
        <v>82</v>
      </c>
      <c r="AW3980" s="14" t="s">
        <v>34</v>
      </c>
      <c r="AX3980" s="14" t="s">
        <v>74</v>
      </c>
      <c r="AY3980" s="255" t="s">
        <v>224</v>
      </c>
    </row>
    <row r="3981" s="13" customFormat="1">
      <c r="A3981" s="13"/>
      <c r="B3981" s="229"/>
      <c r="C3981" s="230"/>
      <c r="D3981" s="231" t="s">
        <v>268</v>
      </c>
      <c r="E3981" s="232" t="s">
        <v>19</v>
      </c>
      <c r="F3981" s="233" t="s">
        <v>4432</v>
      </c>
      <c r="G3981" s="230"/>
      <c r="H3981" s="234">
        <v>393.36000000000001</v>
      </c>
      <c r="I3981" s="235"/>
      <c r="J3981" s="230"/>
      <c r="K3981" s="230"/>
      <c r="L3981" s="236"/>
      <c r="M3981" s="237"/>
      <c r="N3981" s="238"/>
      <c r="O3981" s="238"/>
      <c r="P3981" s="238"/>
      <c r="Q3981" s="238"/>
      <c r="R3981" s="238"/>
      <c r="S3981" s="238"/>
      <c r="T3981" s="239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0" t="s">
        <v>268</v>
      </c>
      <c r="AU3981" s="240" t="s">
        <v>93</v>
      </c>
      <c r="AV3981" s="13" t="s">
        <v>93</v>
      </c>
      <c r="AW3981" s="13" t="s">
        <v>34</v>
      </c>
      <c r="AX3981" s="13" t="s">
        <v>74</v>
      </c>
      <c r="AY3981" s="240" t="s">
        <v>224</v>
      </c>
    </row>
    <row r="3982" s="14" customFormat="1">
      <c r="A3982" s="14"/>
      <c r="B3982" s="246"/>
      <c r="C3982" s="247"/>
      <c r="D3982" s="231" t="s">
        <v>268</v>
      </c>
      <c r="E3982" s="248" t="s">
        <v>19</v>
      </c>
      <c r="F3982" s="249" t="s">
        <v>1835</v>
      </c>
      <c r="G3982" s="247"/>
      <c r="H3982" s="248" t="s">
        <v>19</v>
      </c>
      <c r="I3982" s="250"/>
      <c r="J3982" s="247"/>
      <c r="K3982" s="247"/>
      <c r="L3982" s="251"/>
      <c r="M3982" s="252"/>
      <c r="N3982" s="253"/>
      <c r="O3982" s="253"/>
      <c r="P3982" s="253"/>
      <c r="Q3982" s="253"/>
      <c r="R3982" s="253"/>
      <c r="S3982" s="253"/>
      <c r="T3982" s="25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5" t="s">
        <v>268</v>
      </c>
      <c r="AU3982" s="255" t="s">
        <v>93</v>
      </c>
      <c r="AV3982" s="14" t="s">
        <v>82</v>
      </c>
      <c r="AW3982" s="14" t="s">
        <v>34</v>
      </c>
      <c r="AX3982" s="14" t="s">
        <v>74</v>
      </c>
      <c r="AY3982" s="255" t="s">
        <v>224</v>
      </c>
    </row>
    <row r="3983" s="13" customFormat="1">
      <c r="A3983" s="13"/>
      <c r="B3983" s="229"/>
      <c r="C3983" s="230"/>
      <c r="D3983" s="231" t="s">
        <v>268</v>
      </c>
      <c r="E3983" s="232" t="s">
        <v>19</v>
      </c>
      <c r="F3983" s="233" t="s">
        <v>4433</v>
      </c>
      <c r="G3983" s="230"/>
      <c r="H3983" s="234">
        <v>2541.4400000000001</v>
      </c>
      <c r="I3983" s="235"/>
      <c r="J3983" s="230"/>
      <c r="K3983" s="230"/>
      <c r="L3983" s="236"/>
      <c r="M3983" s="237"/>
      <c r="N3983" s="238"/>
      <c r="O3983" s="238"/>
      <c r="P3983" s="238"/>
      <c r="Q3983" s="238"/>
      <c r="R3983" s="238"/>
      <c r="S3983" s="238"/>
      <c r="T3983" s="239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40" t="s">
        <v>268</v>
      </c>
      <c r="AU3983" s="240" t="s">
        <v>93</v>
      </c>
      <c r="AV3983" s="13" t="s">
        <v>93</v>
      </c>
      <c r="AW3983" s="13" t="s">
        <v>34</v>
      </c>
      <c r="AX3983" s="13" t="s">
        <v>74</v>
      </c>
      <c r="AY3983" s="240" t="s">
        <v>224</v>
      </c>
    </row>
    <row r="3984" s="14" customFormat="1">
      <c r="A3984" s="14"/>
      <c r="B3984" s="246"/>
      <c r="C3984" s="247"/>
      <c r="D3984" s="231" t="s">
        <v>268</v>
      </c>
      <c r="E3984" s="248" t="s">
        <v>19</v>
      </c>
      <c r="F3984" s="249" t="s">
        <v>1837</v>
      </c>
      <c r="G3984" s="247"/>
      <c r="H3984" s="248" t="s">
        <v>19</v>
      </c>
      <c r="I3984" s="250"/>
      <c r="J3984" s="247"/>
      <c r="K3984" s="247"/>
      <c r="L3984" s="251"/>
      <c r="M3984" s="252"/>
      <c r="N3984" s="253"/>
      <c r="O3984" s="253"/>
      <c r="P3984" s="253"/>
      <c r="Q3984" s="253"/>
      <c r="R3984" s="253"/>
      <c r="S3984" s="253"/>
      <c r="T3984" s="25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5" t="s">
        <v>268</v>
      </c>
      <c r="AU3984" s="255" t="s">
        <v>93</v>
      </c>
      <c r="AV3984" s="14" t="s">
        <v>82</v>
      </c>
      <c r="AW3984" s="14" t="s">
        <v>34</v>
      </c>
      <c r="AX3984" s="14" t="s">
        <v>74</v>
      </c>
      <c r="AY3984" s="255" t="s">
        <v>224</v>
      </c>
    </row>
    <row r="3985" s="13" customFormat="1">
      <c r="A3985" s="13"/>
      <c r="B3985" s="229"/>
      <c r="C3985" s="230"/>
      <c r="D3985" s="231" t="s">
        <v>268</v>
      </c>
      <c r="E3985" s="232" t="s">
        <v>19</v>
      </c>
      <c r="F3985" s="233" t="s">
        <v>4434</v>
      </c>
      <c r="G3985" s="230"/>
      <c r="H3985" s="234">
        <v>278.19</v>
      </c>
      <c r="I3985" s="235"/>
      <c r="J3985" s="230"/>
      <c r="K3985" s="230"/>
      <c r="L3985" s="236"/>
      <c r="M3985" s="237"/>
      <c r="N3985" s="238"/>
      <c r="O3985" s="238"/>
      <c r="P3985" s="238"/>
      <c r="Q3985" s="238"/>
      <c r="R3985" s="238"/>
      <c r="S3985" s="238"/>
      <c r="T3985" s="239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40" t="s">
        <v>268</v>
      </c>
      <c r="AU3985" s="240" t="s">
        <v>93</v>
      </c>
      <c r="AV3985" s="13" t="s">
        <v>93</v>
      </c>
      <c r="AW3985" s="13" t="s">
        <v>34</v>
      </c>
      <c r="AX3985" s="13" t="s">
        <v>74</v>
      </c>
      <c r="AY3985" s="240" t="s">
        <v>224</v>
      </c>
    </row>
    <row r="3986" s="14" customFormat="1">
      <c r="A3986" s="14"/>
      <c r="B3986" s="246"/>
      <c r="C3986" s="247"/>
      <c r="D3986" s="231" t="s">
        <v>268</v>
      </c>
      <c r="E3986" s="248" t="s">
        <v>19</v>
      </c>
      <c r="F3986" s="249" t="s">
        <v>1855</v>
      </c>
      <c r="G3986" s="247"/>
      <c r="H3986" s="248" t="s">
        <v>19</v>
      </c>
      <c r="I3986" s="250"/>
      <c r="J3986" s="247"/>
      <c r="K3986" s="247"/>
      <c r="L3986" s="251"/>
      <c r="M3986" s="252"/>
      <c r="N3986" s="253"/>
      <c r="O3986" s="253"/>
      <c r="P3986" s="253"/>
      <c r="Q3986" s="253"/>
      <c r="R3986" s="253"/>
      <c r="S3986" s="253"/>
      <c r="T3986" s="25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5" t="s">
        <v>268</v>
      </c>
      <c r="AU3986" s="255" t="s">
        <v>93</v>
      </c>
      <c r="AV3986" s="14" t="s">
        <v>82</v>
      </c>
      <c r="AW3986" s="14" t="s">
        <v>34</v>
      </c>
      <c r="AX3986" s="14" t="s">
        <v>74</v>
      </c>
      <c r="AY3986" s="255" t="s">
        <v>224</v>
      </c>
    </row>
    <row r="3987" s="13" customFormat="1">
      <c r="A3987" s="13"/>
      <c r="B3987" s="229"/>
      <c r="C3987" s="230"/>
      <c r="D3987" s="231" t="s">
        <v>268</v>
      </c>
      <c r="E3987" s="232" t="s">
        <v>19</v>
      </c>
      <c r="F3987" s="233" t="s">
        <v>4435</v>
      </c>
      <c r="G3987" s="230"/>
      <c r="H3987" s="234">
        <v>48.07</v>
      </c>
      <c r="I3987" s="235"/>
      <c r="J3987" s="230"/>
      <c r="K3987" s="230"/>
      <c r="L3987" s="236"/>
      <c r="M3987" s="237"/>
      <c r="N3987" s="238"/>
      <c r="O3987" s="238"/>
      <c r="P3987" s="238"/>
      <c r="Q3987" s="238"/>
      <c r="R3987" s="238"/>
      <c r="S3987" s="238"/>
      <c r="T3987" s="239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0" t="s">
        <v>268</v>
      </c>
      <c r="AU3987" s="240" t="s">
        <v>93</v>
      </c>
      <c r="AV3987" s="13" t="s">
        <v>93</v>
      </c>
      <c r="AW3987" s="13" t="s">
        <v>34</v>
      </c>
      <c r="AX3987" s="13" t="s">
        <v>74</v>
      </c>
      <c r="AY3987" s="240" t="s">
        <v>224</v>
      </c>
    </row>
    <row r="3988" s="16" customFormat="1">
      <c r="A3988" s="16"/>
      <c r="B3988" s="272"/>
      <c r="C3988" s="273"/>
      <c r="D3988" s="231" t="s">
        <v>268</v>
      </c>
      <c r="E3988" s="274" t="s">
        <v>19</v>
      </c>
      <c r="F3988" s="275" t="s">
        <v>351</v>
      </c>
      <c r="G3988" s="273"/>
      <c r="H3988" s="276">
        <v>3261.0599999999999</v>
      </c>
      <c r="I3988" s="277"/>
      <c r="J3988" s="273"/>
      <c r="K3988" s="273"/>
      <c r="L3988" s="278"/>
      <c r="M3988" s="279"/>
      <c r="N3988" s="280"/>
      <c r="O3988" s="280"/>
      <c r="P3988" s="280"/>
      <c r="Q3988" s="280"/>
      <c r="R3988" s="280"/>
      <c r="S3988" s="280"/>
      <c r="T3988" s="281"/>
      <c r="U3988" s="16"/>
      <c r="V3988" s="16"/>
      <c r="W3988" s="16"/>
      <c r="X3988" s="16"/>
      <c r="Y3988" s="16"/>
      <c r="Z3988" s="16"/>
      <c r="AA3988" s="16"/>
      <c r="AB3988" s="16"/>
      <c r="AC3988" s="16"/>
      <c r="AD3988" s="16"/>
      <c r="AE3988" s="16"/>
      <c r="AT3988" s="282" t="s">
        <v>268</v>
      </c>
      <c r="AU3988" s="282" t="s">
        <v>93</v>
      </c>
      <c r="AV3988" s="16" t="s">
        <v>231</v>
      </c>
      <c r="AW3988" s="16" t="s">
        <v>34</v>
      </c>
      <c r="AX3988" s="16" t="s">
        <v>82</v>
      </c>
      <c r="AY3988" s="282" t="s">
        <v>224</v>
      </c>
    </row>
    <row r="3989" s="2" customFormat="1" ht="21.75" customHeight="1">
      <c r="A3989" s="41"/>
      <c r="B3989" s="42"/>
      <c r="C3989" s="286" t="s">
        <v>4436</v>
      </c>
      <c r="D3989" s="286" t="s">
        <v>572</v>
      </c>
      <c r="E3989" s="287" t="s">
        <v>4437</v>
      </c>
      <c r="F3989" s="288" t="s">
        <v>4438</v>
      </c>
      <c r="G3989" s="289" t="s">
        <v>266</v>
      </c>
      <c r="H3989" s="290">
        <v>791.31600000000003</v>
      </c>
      <c r="I3989" s="291"/>
      <c r="J3989" s="292">
        <f>ROUND(I3989*H3989,2)</f>
        <v>0</v>
      </c>
      <c r="K3989" s="288" t="s">
        <v>19</v>
      </c>
      <c r="L3989" s="293"/>
      <c r="M3989" s="294" t="s">
        <v>19</v>
      </c>
      <c r="N3989" s="295" t="s">
        <v>46</v>
      </c>
      <c r="O3989" s="87"/>
      <c r="P3989" s="225">
        <f>O3989*H3989</f>
        <v>0</v>
      </c>
      <c r="Q3989" s="225">
        <v>0.0032000000000000002</v>
      </c>
      <c r="R3989" s="225">
        <f>Q3989*H3989</f>
        <v>2.5322112000000003</v>
      </c>
      <c r="S3989" s="225">
        <v>0</v>
      </c>
      <c r="T3989" s="226">
        <f>S3989*H3989</f>
        <v>0</v>
      </c>
      <c r="U3989" s="41"/>
      <c r="V3989" s="41"/>
      <c r="W3989" s="41"/>
      <c r="X3989" s="41"/>
      <c r="Y3989" s="41"/>
      <c r="Z3989" s="41"/>
      <c r="AA3989" s="41"/>
      <c r="AB3989" s="41"/>
      <c r="AC3989" s="41"/>
      <c r="AD3989" s="41"/>
      <c r="AE3989" s="41"/>
      <c r="AR3989" s="227" t="s">
        <v>643</v>
      </c>
      <c r="AT3989" s="227" t="s">
        <v>572</v>
      </c>
      <c r="AU3989" s="227" t="s">
        <v>93</v>
      </c>
      <c r="AY3989" s="20" t="s">
        <v>224</v>
      </c>
      <c r="BE3989" s="228">
        <f>IF(N3989="základní",J3989,0)</f>
        <v>0</v>
      </c>
      <c r="BF3989" s="228">
        <f>IF(N3989="snížená",J3989,0)</f>
        <v>0</v>
      </c>
      <c r="BG3989" s="228">
        <f>IF(N3989="zákl. přenesená",J3989,0)</f>
        <v>0</v>
      </c>
      <c r="BH3989" s="228">
        <f>IF(N3989="sníž. přenesená",J3989,0)</f>
        <v>0</v>
      </c>
      <c r="BI3989" s="228">
        <f>IF(N3989="nulová",J3989,0)</f>
        <v>0</v>
      </c>
      <c r="BJ3989" s="20" t="s">
        <v>93</v>
      </c>
      <c r="BK3989" s="228">
        <f>ROUND(I3989*H3989,2)</f>
        <v>0</v>
      </c>
      <c r="BL3989" s="20" t="s">
        <v>544</v>
      </c>
      <c r="BM3989" s="227" t="s">
        <v>4439</v>
      </c>
    </row>
    <row r="3990" s="14" customFormat="1">
      <c r="A3990" s="14"/>
      <c r="B3990" s="246"/>
      <c r="C3990" s="247"/>
      <c r="D3990" s="231" t="s">
        <v>268</v>
      </c>
      <c r="E3990" s="248" t="s">
        <v>19</v>
      </c>
      <c r="F3990" s="249" t="s">
        <v>1839</v>
      </c>
      <c r="G3990" s="247"/>
      <c r="H3990" s="248" t="s">
        <v>19</v>
      </c>
      <c r="I3990" s="250"/>
      <c r="J3990" s="247"/>
      <c r="K3990" s="247"/>
      <c r="L3990" s="251"/>
      <c r="M3990" s="252"/>
      <c r="N3990" s="253"/>
      <c r="O3990" s="253"/>
      <c r="P3990" s="253"/>
      <c r="Q3990" s="253"/>
      <c r="R3990" s="253"/>
      <c r="S3990" s="253"/>
      <c r="T3990" s="25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5" t="s">
        <v>268</v>
      </c>
      <c r="AU3990" s="255" t="s">
        <v>93</v>
      </c>
      <c r="AV3990" s="14" t="s">
        <v>82</v>
      </c>
      <c r="AW3990" s="14" t="s">
        <v>34</v>
      </c>
      <c r="AX3990" s="14" t="s">
        <v>74</v>
      </c>
      <c r="AY3990" s="255" t="s">
        <v>224</v>
      </c>
    </row>
    <row r="3991" s="13" customFormat="1">
      <c r="A3991" s="13"/>
      <c r="B3991" s="229"/>
      <c r="C3991" s="230"/>
      <c r="D3991" s="231" t="s">
        <v>268</v>
      </c>
      <c r="E3991" s="232" t="s">
        <v>19</v>
      </c>
      <c r="F3991" s="233" t="s">
        <v>4440</v>
      </c>
      <c r="G3991" s="230"/>
      <c r="H3991" s="234">
        <v>152.56999999999999</v>
      </c>
      <c r="I3991" s="235"/>
      <c r="J3991" s="230"/>
      <c r="K3991" s="230"/>
      <c r="L3991" s="236"/>
      <c r="M3991" s="237"/>
      <c r="N3991" s="238"/>
      <c r="O3991" s="238"/>
      <c r="P3991" s="238"/>
      <c r="Q3991" s="238"/>
      <c r="R3991" s="238"/>
      <c r="S3991" s="238"/>
      <c r="T3991" s="239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0" t="s">
        <v>268</v>
      </c>
      <c r="AU3991" s="240" t="s">
        <v>93</v>
      </c>
      <c r="AV3991" s="13" t="s">
        <v>93</v>
      </c>
      <c r="AW3991" s="13" t="s">
        <v>34</v>
      </c>
      <c r="AX3991" s="13" t="s">
        <v>74</v>
      </c>
      <c r="AY3991" s="240" t="s">
        <v>224</v>
      </c>
    </row>
    <row r="3992" s="14" customFormat="1">
      <c r="A3992" s="14"/>
      <c r="B3992" s="246"/>
      <c r="C3992" s="247"/>
      <c r="D3992" s="231" t="s">
        <v>268</v>
      </c>
      <c r="E3992" s="248" t="s">
        <v>19</v>
      </c>
      <c r="F3992" s="249" t="s">
        <v>1841</v>
      </c>
      <c r="G3992" s="247"/>
      <c r="H3992" s="248" t="s">
        <v>19</v>
      </c>
      <c r="I3992" s="250"/>
      <c r="J3992" s="247"/>
      <c r="K3992" s="247"/>
      <c r="L3992" s="251"/>
      <c r="M3992" s="252"/>
      <c r="N3992" s="253"/>
      <c r="O3992" s="253"/>
      <c r="P3992" s="253"/>
      <c r="Q3992" s="253"/>
      <c r="R3992" s="253"/>
      <c r="S3992" s="253"/>
      <c r="T3992" s="25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5" t="s">
        <v>268</v>
      </c>
      <c r="AU3992" s="255" t="s">
        <v>93</v>
      </c>
      <c r="AV3992" s="14" t="s">
        <v>82</v>
      </c>
      <c r="AW3992" s="14" t="s">
        <v>34</v>
      </c>
      <c r="AX3992" s="14" t="s">
        <v>74</v>
      </c>
      <c r="AY3992" s="255" t="s">
        <v>224</v>
      </c>
    </row>
    <row r="3993" s="13" customFormat="1">
      <c r="A3993" s="13"/>
      <c r="B3993" s="229"/>
      <c r="C3993" s="230"/>
      <c r="D3993" s="231" t="s">
        <v>268</v>
      </c>
      <c r="E3993" s="232" t="s">
        <v>19</v>
      </c>
      <c r="F3993" s="233" t="s">
        <v>4441</v>
      </c>
      <c r="G3993" s="230"/>
      <c r="H3993" s="234">
        <v>588.27999999999997</v>
      </c>
      <c r="I3993" s="235"/>
      <c r="J3993" s="230"/>
      <c r="K3993" s="230"/>
      <c r="L3993" s="236"/>
      <c r="M3993" s="237"/>
      <c r="N3993" s="238"/>
      <c r="O3993" s="238"/>
      <c r="P3993" s="238"/>
      <c r="Q3993" s="238"/>
      <c r="R3993" s="238"/>
      <c r="S3993" s="238"/>
      <c r="T3993" s="239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40" t="s">
        <v>268</v>
      </c>
      <c r="AU3993" s="240" t="s">
        <v>93</v>
      </c>
      <c r="AV3993" s="13" t="s">
        <v>93</v>
      </c>
      <c r="AW3993" s="13" t="s">
        <v>34</v>
      </c>
      <c r="AX3993" s="13" t="s">
        <v>74</v>
      </c>
      <c r="AY3993" s="240" t="s">
        <v>224</v>
      </c>
    </row>
    <row r="3994" s="14" customFormat="1">
      <c r="A3994" s="14"/>
      <c r="B3994" s="246"/>
      <c r="C3994" s="247"/>
      <c r="D3994" s="231" t="s">
        <v>268</v>
      </c>
      <c r="E3994" s="248" t="s">
        <v>19</v>
      </c>
      <c r="F3994" s="249" t="s">
        <v>996</v>
      </c>
      <c r="G3994" s="247"/>
      <c r="H3994" s="248" t="s">
        <v>19</v>
      </c>
      <c r="I3994" s="250"/>
      <c r="J3994" s="247"/>
      <c r="K3994" s="247"/>
      <c r="L3994" s="251"/>
      <c r="M3994" s="252"/>
      <c r="N3994" s="253"/>
      <c r="O3994" s="253"/>
      <c r="P3994" s="253"/>
      <c r="Q3994" s="253"/>
      <c r="R3994" s="253"/>
      <c r="S3994" s="253"/>
      <c r="T3994" s="25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5" t="s">
        <v>268</v>
      </c>
      <c r="AU3994" s="255" t="s">
        <v>93</v>
      </c>
      <c r="AV3994" s="14" t="s">
        <v>82</v>
      </c>
      <c r="AW3994" s="14" t="s">
        <v>34</v>
      </c>
      <c r="AX3994" s="14" t="s">
        <v>74</v>
      </c>
      <c r="AY3994" s="255" t="s">
        <v>224</v>
      </c>
    </row>
    <row r="3995" s="13" customFormat="1">
      <c r="A3995" s="13"/>
      <c r="B3995" s="229"/>
      <c r="C3995" s="230"/>
      <c r="D3995" s="231" t="s">
        <v>268</v>
      </c>
      <c r="E3995" s="232" t="s">
        <v>19</v>
      </c>
      <c r="F3995" s="233" t="s">
        <v>1075</v>
      </c>
      <c r="G3995" s="230"/>
      <c r="H3995" s="234">
        <v>41.802999999999997</v>
      </c>
      <c r="I3995" s="235"/>
      <c r="J3995" s="230"/>
      <c r="K3995" s="230"/>
      <c r="L3995" s="236"/>
      <c r="M3995" s="237"/>
      <c r="N3995" s="238"/>
      <c r="O3995" s="238"/>
      <c r="P3995" s="238"/>
      <c r="Q3995" s="238"/>
      <c r="R3995" s="238"/>
      <c r="S3995" s="238"/>
      <c r="T3995" s="239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40" t="s">
        <v>268</v>
      </c>
      <c r="AU3995" s="240" t="s">
        <v>93</v>
      </c>
      <c r="AV3995" s="13" t="s">
        <v>93</v>
      </c>
      <c r="AW3995" s="13" t="s">
        <v>34</v>
      </c>
      <c r="AX3995" s="13" t="s">
        <v>74</v>
      </c>
      <c r="AY3995" s="240" t="s">
        <v>224</v>
      </c>
    </row>
    <row r="3996" s="14" customFormat="1">
      <c r="A3996" s="14"/>
      <c r="B3996" s="246"/>
      <c r="C3996" s="247"/>
      <c r="D3996" s="231" t="s">
        <v>268</v>
      </c>
      <c r="E3996" s="248" t="s">
        <v>19</v>
      </c>
      <c r="F3996" s="249" t="s">
        <v>4396</v>
      </c>
      <c r="G3996" s="247"/>
      <c r="H3996" s="248" t="s">
        <v>19</v>
      </c>
      <c r="I3996" s="250"/>
      <c r="J3996" s="247"/>
      <c r="K3996" s="247"/>
      <c r="L3996" s="251"/>
      <c r="M3996" s="252"/>
      <c r="N3996" s="253"/>
      <c r="O3996" s="253"/>
      <c r="P3996" s="253"/>
      <c r="Q3996" s="253"/>
      <c r="R3996" s="253"/>
      <c r="S3996" s="253"/>
      <c r="T3996" s="25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5" t="s">
        <v>268</v>
      </c>
      <c r="AU3996" s="255" t="s">
        <v>93</v>
      </c>
      <c r="AV3996" s="14" t="s">
        <v>82</v>
      </c>
      <c r="AW3996" s="14" t="s">
        <v>34</v>
      </c>
      <c r="AX3996" s="14" t="s">
        <v>74</v>
      </c>
      <c r="AY3996" s="255" t="s">
        <v>224</v>
      </c>
    </row>
    <row r="3997" s="13" customFormat="1">
      <c r="A3997" s="13"/>
      <c r="B3997" s="229"/>
      <c r="C3997" s="230"/>
      <c r="D3997" s="231" t="s">
        <v>268</v>
      </c>
      <c r="E3997" s="232" t="s">
        <v>19</v>
      </c>
      <c r="F3997" s="233" t="s">
        <v>4442</v>
      </c>
      <c r="G3997" s="230"/>
      <c r="H3997" s="234">
        <v>8.6630000000000003</v>
      </c>
      <c r="I3997" s="235"/>
      <c r="J3997" s="230"/>
      <c r="K3997" s="230"/>
      <c r="L3997" s="236"/>
      <c r="M3997" s="237"/>
      <c r="N3997" s="238"/>
      <c r="O3997" s="238"/>
      <c r="P3997" s="238"/>
      <c r="Q3997" s="238"/>
      <c r="R3997" s="238"/>
      <c r="S3997" s="238"/>
      <c r="T3997" s="239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40" t="s">
        <v>268</v>
      </c>
      <c r="AU3997" s="240" t="s">
        <v>93</v>
      </c>
      <c r="AV3997" s="13" t="s">
        <v>93</v>
      </c>
      <c r="AW3997" s="13" t="s">
        <v>34</v>
      </c>
      <c r="AX3997" s="13" t="s">
        <v>74</v>
      </c>
      <c r="AY3997" s="240" t="s">
        <v>224</v>
      </c>
    </row>
    <row r="3998" s="16" customFormat="1">
      <c r="A3998" s="16"/>
      <c r="B3998" s="272"/>
      <c r="C3998" s="273"/>
      <c r="D3998" s="231" t="s">
        <v>268</v>
      </c>
      <c r="E3998" s="274" t="s">
        <v>19</v>
      </c>
      <c r="F3998" s="275" t="s">
        <v>351</v>
      </c>
      <c r="G3998" s="273"/>
      <c r="H3998" s="276">
        <v>791.31600000000003</v>
      </c>
      <c r="I3998" s="277"/>
      <c r="J3998" s="273"/>
      <c r="K3998" s="273"/>
      <c r="L3998" s="278"/>
      <c r="M3998" s="279"/>
      <c r="N3998" s="280"/>
      <c r="O3998" s="280"/>
      <c r="P3998" s="280"/>
      <c r="Q3998" s="280"/>
      <c r="R3998" s="280"/>
      <c r="S3998" s="280"/>
      <c r="T3998" s="281"/>
      <c r="U3998" s="16"/>
      <c r="V3998" s="16"/>
      <c r="W3998" s="16"/>
      <c r="X3998" s="16"/>
      <c r="Y3998" s="16"/>
      <c r="Z3998" s="16"/>
      <c r="AA3998" s="16"/>
      <c r="AB3998" s="16"/>
      <c r="AC3998" s="16"/>
      <c r="AD3998" s="16"/>
      <c r="AE3998" s="16"/>
      <c r="AT3998" s="282" t="s">
        <v>268</v>
      </c>
      <c r="AU3998" s="282" t="s">
        <v>93</v>
      </c>
      <c r="AV3998" s="16" t="s">
        <v>231</v>
      </c>
      <c r="AW3998" s="16" t="s">
        <v>34</v>
      </c>
      <c r="AX3998" s="16" t="s">
        <v>82</v>
      </c>
      <c r="AY3998" s="282" t="s">
        <v>224</v>
      </c>
    </row>
    <row r="3999" s="2" customFormat="1" ht="24.15" customHeight="1">
      <c r="A3999" s="41"/>
      <c r="B3999" s="42"/>
      <c r="C3999" s="216" t="s">
        <v>4443</v>
      </c>
      <c r="D3999" s="216" t="s">
        <v>227</v>
      </c>
      <c r="E3999" s="217" t="s">
        <v>4444</v>
      </c>
      <c r="F3999" s="218" t="s">
        <v>4445</v>
      </c>
      <c r="G3999" s="219" t="s">
        <v>471</v>
      </c>
      <c r="H3999" s="220">
        <v>2458.5189999999998</v>
      </c>
      <c r="I3999" s="221"/>
      <c r="J3999" s="222">
        <f>ROUND(I3999*H3999,2)</f>
        <v>0</v>
      </c>
      <c r="K3999" s="218" t="s">
        <v>312</v>
      </c>
      <c r="L3999" s="47"/>
      <c r="M3999" s="223" t="s">
        <v>19</v>
      </c>
      <c r="N3999" s="224" t="s">
        <v>46</v>
      </c>
      <c r="O3999" s="87"/>
      <c r="P3999" s="225">
        <f>O3999*H3999</f>
        <v>0</v>
      </c>
      <c r="Q3999" s="225">
        <v>0</v>
      </c>
      <c r="R3999" s="225">
        <f>Q3999*H3999</f>
        <v>0</v>
      </c>
      <c r="S3999" s="225">
        <v>0</v>
      </c>
      <c r="T3999" s="226">
        <f>S3999*H3999</f>
        <v>0</v>
      </c>
      <c r="U3999" s="41"/>
      <c r="V3999" s="41"/>
      <c r="W3999" s="41"/>
      <c r="X3999" s="41"/>
      <c r="Y3999" s="41"/>
      <c r="Z3999" s="41"/>
      <c r="AA3999" s="41"/>
      <c r="AB3999" s="41"/>
      <c r="AC3999" s="41"/>
      <c r="AD3999" s="41"/>
      <c r="AE3999" s="41"/>
      <c r="AR3999" s="227" t="s">
        <v>544</v>
      </c>
      <c r="AT3999" s="227" t="s">
        <v>227</v>
      </c>
      <c r="AU3999" s="227" t="s">
        <v>93</v>
      </c>
      <c r="AY3999" s="20" t="s">
        <v>224</v>
      </c>
      <c r="BE3999" s="228">
        <f>IF(N3999="základní",J3999,0)</f>
        <v>0</v>
      </c>
      <c r="BF3999" s="228">
        <f>IF(N3999="snížená",J3999,0)</f>
        <v>0</v>
      </c>
      <c r="BG3999" s="228">
        <f>IF(N3999="zákl. přenesená",J3999,0)</f>
        <v>0</v>
      </c>
      <c r="BH3999" s="228">
        <f>IF(N3999="sníž. přenesená",J3999,0)</f>
        <v>0</v>
      </c>
      <c r="BI3999" s="228">
        <f>IF(N3999="nulová",J3999,0)</f>
        <v>0</v>
      </c>
      <c r="BJ3999" s="20" t="s">
        <v>93</v>
      </c>
      <c r="BK3999" s="228">
        <f>ROUND(I3999*H3999,2)</f>
        <v>0</v>
      </c>
      <c r="BL3999" s="20" t="s">
        <v>544</v>
      </c>
      <c r="BM3999" s="227" t="s">
        <v>4446</v>
      </c>
    </row>
    <row r="4000" s="2" customFormat="1">
      <c r="A4000" s="41"/>
      <c r="B4000" s="42"/>
      <c r="C4000" s="43"/>
      <c r="D4000" s="267" t="s">
        <v>314</v>
      </c>
      <c r="E4000" s="43"/>
      <c r="F4000" s="268" t="s">
        <v>4447</v>
      </c>
      <c r="G4000" s="43"/>
      <c r="H4000" s="43"/>
      <c r="I4000" s="269"/>
      <c r="J4000" s="43"/>
      <c r="K4000" s="43"/>
      <c r="L4000" s="47"/>
      <c r="M4000" s="270"/>
      <c r="N4000" s="271"/>
      <c r="O4000" s="87"/>
      <c r="P4000" s="87"/>
      <c r="Q4000" s="87"/>
      <c r="R4000" s="87"/>
      <c r="S4000" s="87"/>
      <c r="T4000" s="88"/>
      <c r="U4000" s="41"/>
      <c r="V4000" s="41"/>
      <c r="W4000" s="41"/>
      <c r="X4000" s="41"/>
      <c r="Y4000" s="41"/>
      <c r="Z4000" s="41"/>
      <c r="AA4000" s="41"/>
      <c r="AB4000" s="41"/>
      <c r="AC4000" s="41"/>
      <c r="AD4000" s="41"/>
      <c r="AE4000" s="41"/>
      <c r="AT4000" s="20" t="s">
        <v>314</v>
      </c>
      <c r="AU4000" s="20" t="s">
        <v>93</v>
      </c>
    </row>
    <row r="4001" s="13" customFormat="1">
      <c r="A4001" s="13"/>
      <c r="B4001" s="229"/>
      <c r="C4001" s="230"/>
      <c r="D4001" s="231" t="s">
        <v>268</v>
      </c>
      <c r="E4001" s="232" t="s">
        <v>19</v>
      </c>
      <c r="F4001" s="233" t="s">
        <v>4448</v>
      </c>
      <c r="G4001" s="230"/>
      <c r="H4001" s="234">
        <v>2458.5189999999998</v>
      </c>
      <c r="I4001" s="235"/>
      <c r="J4001" s="230"/>
      <c r="K4001" s="230"/>
      <c r="L4001" s="236"/>
      <c r="M4001" s="237"/>
      <c r="N4001" s="238"/>
      <c r="O4001" s="238"/>
      <c r="P4001" s="238"/>
      <c r="Q4001" s="238"/>
      <c r="R4001" s="238"/>
      <c r="S4001" s="238"/>
      <c r="T4001" s="239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40" t="s">
        <v>268</v>
      </c>
      <c r="AU4001" s="240" t="s">
        <v>93</v>
      </c>
      <c r="AV4001" s="13" t="s">
        <v>93</v>
      </c>
      <c r="AW4001" s="13" t="s">
        <v>34</v>
      </c>
      <c r="AX4001" s="13" t="s">
        <v>82</v>
      </c>
      <c r="AY4001" s="240" t="s">
        <v>224</v>
      </c>
    </row>
    <row r="4002" s="2" customFormat="1" ht="24.15" customHeight="1">
      <c r="A4002" s="41"/>
      <c r="B4002" s="42"/>
      <c r="C4002" s="216" t="s">
        <v>4449</v>
      </c>
      <c r="D4002" s="216" t="s">
        <v>227</v>
      </c>
      <c r="E4002" s="217" t="s">
        <v>4450</v>
      </c>
      <c r="F4002" s="218" t="s">
        <v>4451</v>
      </c>
      <c r="G4002" s="219" t="s">
        <v>471</v>
      </c>
      <c r="H4002" s="220">
        <v>13.5</v>
      </c>
      <c r="I4002" s="221"/>
      <c r="J4002" s="222">
        <f>ROUND(I4002*H4002,2)</f>
        <v>0</v>
      </c>
      <c r="K4002" s="218" t="s">
        <v>312</v>
      </c>
      <c r="L4002" s="47"/>
      <c r="M4002" s="223" t="s">
        <v>19</v>
      </c>
      <c r="N4002" s="224" t="s">
        <v>46</v>
      </c>
      <c r="O4002" s="87"/>
      <c r="P4002" s="225">
        <f>O4002*H4002</f>
        <v>0</v>
      </c>
      <c r="Q4002" s="225">
        <v>0.00012</v>
      </c>
      <c r="R4002" s="225">
        <f>Q4002*H4002</f>
        <v>0.0016200000000000001</v>
      </c>
      <c r="S4002" s="225">
        <v>0</v>
      </c>
      <c r="T4002" s="226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7" t="s">
        <v>544</v>
      </c>
      <c r="AT4002" s="227" t="s">
        <v>227</v>
      </c>
      <c r="AU4002" s="227" t="s">
        <v>93</v>
      </c>
      <c r="AY4002" s="20" t="s">
        <v>224</v>
      </c>
      <c r="BE4002" s="228">
        <f>IF(N4002="základní",J4002,0)</f>
        <v>0</v>
      </c>
      <c r="BF4002" s="228">
        <f>IF(N4002="snížená",J4002,0)</f>
        <v>0</v>
      </c>
      <c r="BG4002" s="228">
        <f>IF(N4002="zákl. přenesená",J4002,0)</f>
        <v>0</v>
      </c>
      <c r="BH4002" s="228">
        <f>IF(N4002="sníž. přenesená",J4002,0)</f>
        <v>0</v>
      </c>
      <c r="BI4002" s="228">
        <f>IF(N4002="nulová",J4002,0)</f>
        <v>0</v>
      </c>
      <c r="BJ4002" s="20" t="s">
        <v>93</v>
      </c>
      <c r="BK4002" s="228">
        <f>ROUND(I4002*H4002,2)</f>
        <v>0</v>
      </c>
      <c r="BL4002" s="20" t="s">
        <v>544</v>
      </c>
      <c r="BM4002" s="227" t="s">
        <v>4452</v>
      </c>
    </row>
    <row r="4003" s="2" customFormat="1">
      <c r="A4003" s="41"/>
      <c r="B4003" s="42"/>
      <c r="C4003" s="43"/>
      <c r="D4003" s="267" t="s">
        <v>314</v>
      </c>
      <c r="E4003" s="43"/>
      <c r="F4003" s="268" t="s">
        <v>4453</v>
      </c>
      <c r="G4003" s="43"/>
      <c r="H4003" s="43"/>
      <c r="I4003" s="269"/>
      <c r="J4003" s="43"/>
      <c r="K4003" s="43"/>
      <c r="L4003" s="47"/>
      <c r="M4003" s="270"/>
      <c r="N4003" s="271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314</v>
      </c>
      <c r="AU4003" s="20" t="s">
        <v>93</v>
      </c>
    </row>
    <row r="4004" s="14" customFormat="1">
      <c r="A4004" s="14"/>
      <c r="B4004" s="246"/>
      <c r="C4004" s="247"/>
      <c r="D4004" s="231" t="s">
        <v>268</v>
      </c>
      <c r="E4004" s="248" t="s">
        <v>19</v>
      </c>
      <c r="F4004" s="249" t="s">
        <v>4396</v>
      </c>
      <c r="G4004" s="247"/>
      <c r="H4004" s="248" t="s">
        <v>19</v>
      </c>
      <c r="I4004" s="250"/>
      <c r="J4004" s="247"/>
      <c r="K4004" s="247"/>
      <c r="L4004" s="251"/>
      <c r="M4004" s="252"/>
      <c r="N4004" s="253"/>
      <c r="O4004" s="253"/>
      <c r="P4004" s="253"/>
      <c r="Q4004" s="253"/>
      <c r="R4004" s="253"/>
      <c r="S4004" s="253"/>
      <c r="T4004" s="25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5" t="s">
        <v>268</v>
      </c>
      <c r="AU4004" s="255" t="s">
        <v>93</v>
      </c>
      <c r="AV4004" s="14" t="s">
        <v>82</v>
      </c>
      <c r="AW4004" s="14" t="s">
        <v>34</v>
      </c>
      <c r="AX4004" s="14" t="s">
        <v>74</v>
      </c>
      <c r="AY4004" s="255" t="s">
        <v>224</v>
      </c>
    </row>
    <row r="4005" s="14" customFormat="1">
      <c r="A4005" s="14"/>
      <c r="B4005" s="246"/>
      <c r="C4005" s="247"/>
      <c r="D4005" s="231" t="s">
        <v>268</v>
      </c>
      <c r="E4005" s="248" t="s">
        <v>19</v>
      </c>
      <c r="F4005" s="249" t="s">
        <v>704</v>
      </c>
      <c r="G4005" s="247"/>
      <c r="H4005" s="248" t="s">
        <v>19</v>
      </c>
      <c r="I4005" s="250"/>
      <c r="J4005" s="247"/>
      <c r="K4005" s="247"/>
      <c r="L4005" s="251"/>
      <c r="M4005" s="252"/>
      <c r="N4005" s="253"/>
      <c r="O4005" s="253"/>
      <c r="P4005" s="253"/>
      <c r="Q4005" s="253"/>
      <c r="R4005" s="253"/>
      <c r="S4005" s="253"/>
      <c r="T4005" s="25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5" t="s">
        <v>268</v>
      </c>
      <c r="AU4005" s="255" t="s">
        <v>93</v>
      </c>
      <c r="AV4005" s="14" t="s">
        <v>82</v>
      </c>
      <c r="AW4005" s="14" t="s">
        <v>34</v>
      </c>
      <c r="AX4005" s="14" t="s">
        <v>74</v>
      </c>
      <c r="AY4005" s="255" t="s">
        <v>224</v>
      </c>
    </row>
    <row r="4006" s="14" customFormat="1">
      <c r="A4006" s="14"/>
      <c r="B4006" s="246"/>
      <c r="C4006" s="247"/>
      <c r="D4006" s="231" t="s">
        <v>268</v>
      </c>
      <c r="E4006" s="248" t="s">
        <v>19</v>
      </c>
      <c r="F4006" s="249" t="s">
        <v>4454</v>
      </c>
      <c r="G4006" s="247"/>
      <c r="H4006" s="248" t="s">
        <v>19</v>
      </c>
      <c r="I4006" s="250"/>
      <c r="J4006" s="247"/>
      <c r="K4006" s="247"/>
      <c r="L4006" s="251"/>
      <c r="M4006" s="252"/>
      <c r="N4006" s="253"/>
      <c r="O4006" s="253"/>
      <c r="P4006" s="253"/>
      <c r="Q4006" s="253"/>
      <c r="R4006" s="253"/>
      <c r="S4006" s="253"/>
      <c r="T4006" s="25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5" t="s">
        <v>268</v>
      </c>
      <c r="AU4006" s="255" t="s">
        <v>93</v>
      </c>
      <c r="AV4006" s="14" t="s">
        <v>82</v>
      </c>
      <c r="AW4006" s="14" t="s">
        <v>34</v>
      </c>
      <c r="AX4006" s="14" t="s">
        <v>74</v>
      </c>
      <c r="AY4006" s="255" t="s">
        <v>224</v>
      </c>
    </row>
    <row r="4007" s="13" customFormat="1">
      <c r="A4007" s="13"/>
      <c r="B4007" s="229"/>
      <c r="C4007" s="230"/>
      <c r="D4007" s="231" t="s">
        <v>268</v>
      </c>
      <c r="E4007" s="232" t="s">
        <v>19</v>
      </c>
      <c r="F4007" s="233" t="s">
        <v>1172</v>
      </c>
      <c r="G4007" s="230"/>
      <c r="H4007" s="234">
        <v>4.5</v>
      </c>
      <c r="I4007" s="235"/>
      <c r="J4007" s="230"/>
      <c r="K4007" s="230"/>
      <c r="L4007" s="236"/>
      <c r="M4007" s="237"/>
      <c r="N4007" s="238"/>
      <c r="O4007" s="238"/>
      <c r="P4007" s="238"/>
      <c r="Q4007" s="238"/>
      <c r="R4007" s="238"/>
      <c r="S4007" s="238"/>
      <c r="T4007" s="239"/>
      <c r="U4007" s="13"/>
      <c r="V4007" s="13"/>
      <c r="W4007" s="13"/>
      <c r="X4007" s="13"/>
      <c r="Y4007" s="13"/>
      <c r="Z4007" s="13"/>
      <c r="AA4007" s="13"/>
      <c r="AB4007" s="13"/>
      <c r="AC4007" s="13"/>
      <c r="AD4007" s="13"/>
      <c r="AE4007" s="13"/>
      <c r="AT4007" s="240" t="s">
        <v>268</v>
      </c>
      <c r="AU4007" s="240" t="s">
        <v>93</v>
      </c>
      <c r="AV4007" s="13" t="s">
        <v>93</v>
      </c>
      <c r="AW4007" s="13" t="s">
        <v>34</v>
      </c>
      <c r="AX4007" s="13" t="s">
        <v>74</v>
      </c>
      <c r="AY4007" s="240" t="s">
        <v>224</v>
      </c>
    </row>
    <row r="4008" s="15" customFormat="1">
      <c r="A4008" s="15"/>
      <c r="B4008" s="256"/>
      <c r="C4008" s="257"/>
      <c r="D4008" s="231" t="s">
        <v>268</v>
      </c>
      <c r="E4008" s="258" t="s">
        <v>19</v>
      </c>
      <c r="F4008" s="259" t="s">
        <v>300</v>
      </c>
      <c r="G4008" s="257"/>
      <c r="H4008" s="260">
        <v>4.5</v>
      </c>
      <c r="I4008" s="261"/>
      <c r="J4008" s="257"/>
      <c r="K4008" s="257"/>
      <c r="L4008" s="262"/>
      <c r="M4008" s="263"/>
      <c r="N4008" s="264"/>
      <c r="O4008" s="264"/>
      <c r="P4008" s="264"/>
      <c r="Q4008" s="264"/>
      <c r="R4008" s="264"/>
      <c r="S4008" s="264"/>
      <c r="T4008" s="265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5"/>
      <c r="AE4008" s="15"/>
      <c r="AT4008" s="266" t="s">
        <v>268</v>
      </c>
      <c r="AU4008" s="266" t="s">
        <v>93</v>
      </c>
      <c r="AV4008" s="15" t="s">
        <v>108</v>
      </c>
      <c r="AW4008" s="15" t="s">
        <v>34</v>
      </c>
      <c r="AX4008" s="15" t="s">
        <v>74</v>
      </c>
      <c r="AY4008" s="266" t="s">
        <v>224</v>
      </c>
    </row>
    <row r="4009" s="14" customFormat="1">
      <c r="A4009" s="14"/>
      <c r="B4009" s="246"/>
      <c r="C4009" s="247"/>
      <c r="D4009" s="231" t="s">
        <v>268</v>
      </c>
      <c r="E4009" s="248" t="s">
        <v>19</v>
      </c>
      <c r="F4009" s="249" t="s">
        <v>1171</v>
      </c>
      <c r="G4009" s="247"/>
      <c r="H4009" s="248" t="s">
        <v>19</v>
      </c>
      <c r="I4009" s="250"/>
      <c r="J4009" s="247"/>
      <c r="K4009" s="247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268</v>
      </c>
      <c r="AU4009" s="255" t="s">
        <v>93</v>
      </c>
      <c r="AV4009" s="14" t="s">
        <v>82</v>
      </c>
      <c r="AW4009" s="14" t="s">
        <v>34</v>
      </c>
      <c r="AX4009" s="14" t="s">
        <v>74</v>
      </c>
      <c r="AY4009" s="255" t="s">
        <v>224</v>
      </c>
    </row>
    <row r="4010" s="13" customFormat="1">
      <c r="A4010" s="13"/>
      <c r="B4010" s="229"/>
      <c r="C4010" s="230"/>
      <c r="D4010" s="231" t="s">
        <v>268</v>
      </c>
      <c r="E4010" s="232" t="s">
        <v>19</v>
      </c>
      <c r="F4010" s="233" t="s">
        <v>1172</v>
      </c>
      <c r="G4010" s="230"/>
      <c r="H4010" s="234">
        <v>4.5</v>
      </c>
      <c r="I4010" s="235"/>
      <c r="J4010" s="230"/>
      <c r="K4010" s="230"/>
      <c r="L4010" s="236"/>
      <c r="M4010" s="237"/>
      <c r="N4010" s="238"/>
      <c r="O4010" s="238"/>
      <c r="P4010" s="238"/>
      <c r="Q4010" s="238"/>
      <c r="R4010" s="238"/>
      <c r="S4010" s="238"/>
      <c r="T4010" s="239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40" t="s">
        <v>268</v>
      </c>
      <c r="AU4010" s="240" t="s">
        <v>93</v>
      </c>
      <c r="AV4010" s="13" t="s">
        <v>93</v>
      </c>
      <c r="AW4010" s="13" t="s">
        <v>34</v>
      </c>
      <c r="AX4010" s="13" t="s">
        <v>74</v>
      </c>
      <c r="AY4010" s="240" t="s">
        <v>224</v>
      </c>
    </row>
    <row r="4011" s="14" customFormat="1">
      <c r="A4011" s="14"/>
      <c r="B4011" s="246"/>
      <c r="C4011" s="247"/>
      <c r="D4011" s="231" t="s">
        <v>268</v>
      </c>
      <c r="E4011" s="248" t="s">
        <v>19</v>
      </c>
      <c r="F4011" s="249" t="s">
        <v>1173</v>
      </c>
      <c r="G4011" s="247"/>
      <c r="H4011" s="248" t="s">
        <v>19</v>
      </c>
      <c r="I4011" s="250"/>
      <c r="J4011" s="247"/>
      <c r="K4011" s="247"/>
      <c r="L4011" s="251"/>
      <c r="M4011" s="252"/>
      <c r="N4011" s="253"/>
      <c r="O4011" s="253"/>
      <c r="P4011" s="253"/>
      <c r="Q4011" s="253"/>
      <c r="R4011" s="253"/>
      <c r="S4011" s="253"/>
      <c r="T4011" s="25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T4011" s="255" t="s">
        <v>268</v>
      </c>
      <c r="AU4011" s="255" t="s">
        <v>93</v>
      </c>
      <c r="AV4011" s="14" t="s">
        <v>82</v>
      </c>
      <c r="AW4011" s="14" t="s">
        <v>34</v>
      </c>
      <c r="AX4011" s="14" t="s">
        <v>74</v>
      </c>
      <c r="AY4011" s="255" t="s">
        <v>224</v>
      </c>
    </row>
    <row r="4012" s="13" customFormat="1">
      <c r="A4012" s="13"/>
      <c r="B4012" s="229"/>
      <c r="C4012" s="230"/>
      <c r="D4012" s="231" t="s">
        <v>268</v>
      </c>
      <c r="E4012" s="232" t="s">
        <v>19</v>
      </c>
      <c r="F4012" s="233" t="s">
        <v>1172</v>
      </c>
      <c r="G4012" s="230"/>
      <c r="H4012" s="234">
        <v>4.5</v>
      </c>
      <c r="I4012" s="235"/>
      <c r="J4012" s="230"/>
      <c r="K4012" s="230"/>
      <c r="L4012" s="236"/>
      <c r="M4012" s="237"/>
      <c r="N4012" s="238"/>
      <c r="O4012" s="238"/>
      <c r="P4012" s="238"/>
      <c r="Q4012" s="238"/>
      <c r="R4012" s="238"/>
      <c r="S4012" s="238"/>
      <c r="T4012" s="239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40" t="s">
        <v>268</v>
      </c>
      <c r="AU4012" s="240" t="s">
        <v>93</v>
      </c>
      <c r="AV4012" s="13" t="s">
        <v>93</v>
      </c>
      <c r="AW4012" s="13" t="s">
        <v>34</v>
      </c>
      <c r="AX4012" s="13" t="s">
        <v>74</v>
      </c>
      <c r="AY4012" s="240" t="s">
        <v>224</v>
      </c>
    </row>
    <row r="4013" s="15" customFormat="1">
      <c r="A4013" s="15"/>
      <c r="B4013" s="256"/>
      <c r="C4013" s="257"/>
      <c r="D4013" s="231" t="s">
        <v>268</v>
      </c>
      <c r="E4013" s="258" t="s">
        <v>19</v>
      </c>
      <c r="F4013" s="259" t="s">
        <v>300</v>
      </c>
      <c r="G4013" s="257"/>
      <c r="H4013" s="260">
        <v>9</v>
      </c>
      <c r="I4013" s="261"/>
      <c r="J4013" s="257"/>
      <c r="K4013" s="257"/>
      <c r="L4013" s="262"/>
      <c r="M4013" s="263"/>
      <c r="N4013" s="264"/>
      <c r="O4013" s="264"/>
      <c r="P4013" s="264"/>
      <c r="Q4013" s="264"/>
      <c r="R4013" s="264"/>
      <c r="S4013" s="264"/>
      <c r="T4013" s="265"/>
      <c r="U4013" s="15"/>
      <c r="V4013" s="15"/>
      <c r="W4013" s="15"/>
      <c r="X4013" s="15"/>
      <c r="Y4013" s="15"/>
      <c r="Z4013" s="15"/>
      <c r="AA4013" s="15"/>
      <c r="AB4013" s="15"/>
      <c r="AC4013" s="15"/>
      <c r="AD4013" s="15"/>
      <c r="AE4013" s="15"/>
      <c r="AT4013" s="266" t="s">
        <v>268</v>
      </c>
      <c r="AU4013" s="266" t="s">
        <v>93</v>
      </c>
      <c r="AV4013" s="15" t="s">
        <v>108</v>
      </c>
      <c r="AW4013" s="15" t="s">
        <v>34</v>
      </c>
      <c r="AX4013" s="15" t="s">
        <v>74</v>
      </c>
      <c r="AY4013" s="266" t="s">
        <v>224</v>
      </c>
    </row>
    <row r="4014" s="16" customFormat="1">
      <c r="A4014" s="16"/>
      <c r="B4014" s="272"/>
      <c r="C4014" s="273"/>
      <c r="D4014" s="231" t="s">
        <v>268</v>
      </c>
      <c r="E4014" s="274" t="s">
        <v>19</v>
      </c>
      <c r="F4014" s="275" t="s">
        <v>351</v>
      </c>
      <c r="G4014" s="273"/>
      <c r="H4014" s="276">
        <v>13.5</v>
      </c>
      <c r="I4014" s="277"/>
      <c r="J4014" s="273"/>
      <c r="K4014" s="273"/>
      <c r="L4014" s="278"/>
      <c r="M4014" s="279"/>
      <c r="N4014" s="280"/>
      <c r="O4014" s="280"/>
      <c r="P4014" s="280"/>
      <c r="Q4014" s="280"/>
      <c r="R4014" s="280"/>
      <c r="S4014" s="280"/>
      <c r="T4014" s="281"/>
      <c r="U4014" s="16"/>
      <c r="V4014" s="16"/>
      <c r="W4014" s="16"/>
      <c r="X4014" s="16"/>
      <c r="Y4014" s="16"/>
      <c r="Z4014" s="16"/>
      <c r="AA4014" s="16"/>
      <c r="AB4014" s="16"/>
      <c r="AC4014" s="16"/>
      <c r="AD4014" s="16"/>
      <c r="AE4014" s="16"/>
      <c r="AT4014" s="282" t="s">
        <v>268</v>
      </c>
      <c r="AU4014" s="282" t="s">
        <v>93</v>
      </c>
      <c r="AV4014" s="16" t="s">
        <v>231</v>
      </c>
      <c r="AW4014" s="16" t="s">
        <v>34</v>
      </c>
      <c r="AX4014" s="16" t="s">
        <v>82</v>
      </c>
      <c r="AY4014" s="282" t="s">
        <v>224</v>
      </c>
    </row>
    <row r="4015" s="2" customFormat="1" ht="24.15" customHeight="1">
      <c r="A4015" s="41"/>
      <c r="B4015" s="42"/>
      <c r="C4015" s="216" t="s">
        <v>4455</v>
      </c>
      <c r="D4015" s="216" t="s">
        <v>227</v>
      </c>
      <c r="E4015" s="217" t="s">
        <v>4456</v>
      </c>
      <c r="F4015" s="218" t="s">
        <v>4457</v>
      </c>
      <c r="G4015" s="219" t="s">
        <v>471</v>
      </c>
      <c r="H4015" s="220">
        <v>13.5</v>
      </c>
      <c r="I4015" s="221"/>
      <c r="J4015" s="222">
        <f>ROUND(I4015*H4015,2)</f>
        <v>0</v>
      </c>
      <c r="K4015" s="218" t="s">
        <v>312</v>
      </c>
      <c r="L4015" s="47"/>
      <c r="M4015" s="223" t="s">
        <v>19</v>
      </c>
      <c r="N4015" s="224" t="s">
        <v>46</v>
      </c>
      <c r="O4015" s="87"/>
      <c r="P4015" s="225">
        <f>O4015*H4015</f>
        <v>0</v>
      </c>
      <c r="Q4015" s="225">
        <v>8.0000000000000007E-05</v>
      </c>
      <c r="R4015" s="225">
        <f>Q4015*H4015</f>
        <v>0.00108</v>
      </c>
      <c r="S4015" s="225">
        <v>0</v>
      </c>
      <c r="T4015" s="226">
        <f>S4015*H4015</f>
        <v>0</v>
      </c>
      <c r="U4015" s="41"/>
      <c r="V4015" s="41"/>
      <c r="W4015" s="41"/>
      <c r="X4015" s="41"/>
      <c r="Y4015" s="41"/>
      <c r="Z4015" s="41"/>
      <c r="AA4015" s="41"/>
      <c r="AB4015" s="41"/>
      <c r="AC4015" s="41"/>
      <c r="AD4015" s="41"/>
      <c r="AE4015" s="41"/>
      <c r="AR4015" s="227" t="s">
        <v>544</v>
      </c>
      <c r="AT4015" s="227" t="s">
        <v>227</v>
      </c>
      <c r="AU4015" s="227" t="s">
        <v>93</v>
      </c>
      <c r="AY4015" s="20" t="s">
        <v>224</v>
      </c>
      <c r="BE4015" s="228">
        <f>IF(N4015="základní",J4015,0)</f>
        <v>0</v>
      </c>
      <c r="BF4015" s="228">
        <f>IF(N4015="snížená",J4015,0)</f>
        <v>0</v>
      </c>
      <c r="BG4015" s="228">
        <f>IF(N4015="zákl. přenesená",J4015,0)</f>
        <v>0</v>
      </c>
      <c r="BH4015" s="228">
        <f>IF(N4015="sníž. přenesená",J4015,0)</f>
        <v>0</v>
      </c>
      <c r="BI4015" s="228">
        <f>IF(N4015="nulová",J4015,0)</f>
        <v>0</v>
      </c>
      <c r="BJ4015" s="20" t="s">
        <v>93</v>
      </c>
      <c r="BK4015" s="228">
        <f>ROUND(I4015*H4015,2)</f>
        <v>0</v>
      </c>
      <c r="BL4015" s="20" t="s">
        <v>544</v>
      </c>
      <c r="BM4015" s="227" t="s">
        <v>4458</v>
      </c>
    </row>
    <row r="4016" s="2" customFormat="1">
      <c r="A4016" s="41"/>
      <c r="B4016" s="42"/>
      <c r="C4016" s="43"/>
      <c r="D4016" s="267" t="s">
        <v>314</v>
      </c>
      <c r="E4016" s="43"/>
      <c r="F4016" s="268" t="s">
        <v>4459</v>
      </c>
      <c r="G4016" s="43"/>
      <c r="H4016" s="43"/>
      <c r="I4016" s="269"/>
      <c r="J4016" s="43"/>
      <c r="K4016" s="43"/>
      <c r="L4016" s="47"/>
      <c r="M4016" s="270"/>
      <c r="N4016" s="271"/>
      <c r="O4016" s="87"/>
      <c r="P4016" s="87"/>
      <c r="Q4016" s="87"/>
      <c r="R4016" s="87"/>
      <c r="S4016" s="87"/>
      <c r="T4016" s="88"/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T4016" s="20" t="s">
        <v>314</v>
      </c>
      <c r="AU4016" s="20" t="s">
        <v>93</v>
      </c>
    </row>
    <row r="4017" s="2" customFormat="1" ht="21.75" customHeight="1">
      <c r="A4017" s="41"/>
      <c r="B4017" s="42"/>
      <c r="C4017" s="216" t="s">
        <v>4460</v>
      </c>
      <c r="D4017" s="216" t="s">
        <v>227</v>
      </c>
      <c r="E4017" s="217" t="s">
        <v>4461</v>
      </c>
      <c r="F4017" s="218" t="s">
        <v>4462</v>
      </c>
      <c r="G4017" s="219" t="s">
        <v>471</v>
      </c>
      <c r="H4017" s="220">
        <v>3486.547</v>
      </c>
      <c r="I4017" s="221"/>
      <c r="J4017" s="222">
        <f>ROUND(I4017*H4017,2)</f>
        <v>0</v>
      </c>
      <c r="K4017" s="218" t="s">
        <v>312</v>
      </c>
      <c r="L4017" s="47"/>
      <c r="M4017" s="223" t="s">
        <v>19</v>
      </c>
      <c r="N4017" s="224" t="s">
        <v>46</v>
      </c>
      <c r="O4017" s="87"/>
      <c r="P4017" s="225">
        <f>O4017*H4017</f>
        <v>0</v>
      </c>
      <c r="Q4017" s="225">
        <v>1.0000000000000001E-05</v>
      </c>
      <c r="R4017" s="225">
        <f>Q4017*H4017</f>
        <v>0.034865470000000003</v>
      </c>
      <c r="S4017" s="225">
        <v>0</v>
      </c>
      <c r="T4017" s="226">
        <f>S4017*H4017</f>
        <v>0</v>
      </c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R4017" s="227" t="s">
        <v>544</v>
      </c>
      <c r="AT4017" s="227" t="s">
        <v>227</v>
      </c>
      <c r="AU4017" s="227" t="s">
        <v>93</v>
      </c>
      <c r="AY4017" s="20" t="s">
        <v>224</v>
      </c>
      <c r="BE4017" s="228">
        <f>IF(N4017="základní",J4017,0)</f>
        <v>0</v>
      </c>
      <c r="BF4017" s="228">
        <f>IF(N4017="snížená",J4017,0)</f>
        <v>0</v>
      </c>
      <c r="BG4017" s="228">
        <f>IF(N4017="zákl. přenesená",J4017,0)</f>
        <v>0</v>
      </c>
      <c r="BH4017" s="228">
        <f>IF(N4017="sníž. přenesená",J4017,0)</f>
        <v>0</v>
      </c>
      <c r="BI4017" s="228">
        <f>IF(N4017="nulová",J4017,0)</f>
        <v>0</v>
      </c>
      <c r="BJ4017" s="20" t="s">
        <v>93</v>
      </c>
      <c r="BK4017" s="228">
        <f>ROUND(I4017*H4017,2)</f>
        <v>0</v>
      </c>
      <c r="BL4017" s="20" t="s">
        <v>544</v>
      </c>
      <c r="BM4017" s="227" t="s">
        <v>4463</v>
      </c>
    </row>
    <row r="4018" s="2" customFormat="1">
      <c r="A4018" s="41"/>
      <c r="B4018" s="42"/>
      <c r="C4018" s="43"/>
      <c r="D4018" s="267" t="s">
        <v>314</v>
      </c>
      <c r="E4018" s="43"/>
      <c r="F4018" s="268" t="s">
        <v>4464</v>
      </c>
      <c r="G4018" s="43"/>
      <c r="H4018" s="43"/>
      <c r="I4018" s="269"/>
      <c r="J4018" s="43"/>
      <c r="K4018" s="43"/>
      <c r="L4018" s="47"/>
      <c r="M4018" s="270"/>
      <c r="N4018" s="271"/>
      <c r="O4018" s="87"/>
      <c r="P4018" s="87"/>
      <c r="Q4018" s="87"/>
      <c r="R4018" s="87"/>
      <c r="S4018" s="87"/>
      <c r="T4018" s="88"/>
      <c r="U4018" s="41"/>
      <c r="V4018" s="41"/>
      <c r="W4018" s="41"/>
      <c r="X4018" s="41"/>
      <c r="Y4018" s="41"/>
      <c r="Z4018" s="41"/>
      <c r="AA4018" s="41"/>
      <c r="AB4018" s="41"/>
      <c r="AC4018" s="41"/>
      <c r="AD4018" s="41"/>
      <c r="AE4018" s="41"/>
      <c r="AT4018" s="20" t="s">
        <v>314</v>
      </c>
      <c r="AU4018" s="20" t="s">
        <v>93</v>
      </c>
    </row>
    <row r="4019" s="14" customFormat="1">
      <c r="A4019" s="14"/>
      <c r="B4019" s="246"/>
      <c r="C4019" s="247"/>
      <c r="D4019" s="231" t="s">
        <v>268</v>
      </c>
      <c r="E4019" s="248" t="s">
        <v>19</v>
      </c>
      <c r="F4019" s="249" t="s">
        <v>648</v>
      </c>
      <c r="G4019" s="247"/>
      <c r="H4019" s="248" t="s">
        <v>19</v>
      </c>
      <c r="I4019" s="250"/>
      <c r="J4019" s="247"/>
      <c r="K4019" s="247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268</v>
      </c>
      <c r="AU4019" s="255" t="s">
        <v>93</v>
      </c>
      <c r="AV4019" s="14" t="s">
        <v>82</v>
      </c>
      <c r="AW4019" s="14" t="s">
        <v>34</v>
      </c>
      <c r="AX4019" s="14" t="s">
        <v>74</v>
      </c>
      <c r="AY4019" s="255" t="s">
        <v>224</v>
      </c>
    </row>
    <row r="4020" s="13" customFormat="1">
      <c r="A4020" s="13"/>
      <c r="B4020" s="229"/>
      <c r="C4020" s="230"/>
      <c r="D4020" s="231" t="s">
        <v>268</v>
      </c>
      <c r="E4020" s="232" t="s">
        <v>19</v>
      </c>
      <c r="F4020" s="233" t="s">
        <v>4465</v>
      </c>
      <c r="G4020" s="230"/>
      <c r="H4020" s="234">
        <v>579.34299999999996</v>
      </c>
      <c r="I4020" s="235"/>
      <c r="J4020" s="230"/>
      <c r="K4020" s="230"/>
      <c r="L4020" s="236"/>
      <c r="M4020" s="237"/>
      <c r="N4020" s="238"/>
      <c r="O4020" s="238"/>
      <c r="P4020" s="238"/>
      <c r="Q4020" s="238"/>
      <c r="R4020" s="238"/>
      <c r="S4020" s="238"/>
      <c r="T4020" s="239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40" t="s">
        <v>268</v>
      </c>
      <c r="AU4020" s="240" t="s">
        <v>93</v>
      </c>
      <c r="AV4020" s="13" t="s">
        <v>93</v>
      </c>
      <c r="AW4020" s="13" t="s">
        <v>34</v>
      </c>
      <c r="AX4020" s="13" t="s">
        <v>74</v>
      </c>
      <c r="AY4020" s="240" t="s">
        <v>224</v>
      </c>
    </row>
    <row r="4021" s="14" customFormat="1">
      <c r="A4021" s="14"/>
      <c r="B4021" s="246"/>
      <c r="C4021" s="247"/>
      <c r="D4021" s="231" t="s">
        <v>268</v>
      </c>
      <c r="E4021" s="248" t="s">
        <v>19</v>
      </c>
      <c r="F4021" s="249" t="s">
        <v>662</v>
      </c>
      <c r="G4021" s="247"/>
      <c r="H4021" s="248" t="s">
        <v>19</v>
      </c>
      <c r="I4021" s="250"/>
      <c r="J4021" s="247"/>
      <c r="K4021" s="247"/>
      <c r="L4021" s="251"/>
      <c r="M4021" s="252"/>
      <c r="N4021" s="253"/>
      <c r="O4021" s="253"/>
      <c r="P4021" s="253"/>
      <c r="Q4021" s="253"/>
      <c r="R4021" s="253"/>
      <c r="S4021" s="253"/>
      <c r="T4021" s="25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T4021" s="255" t="s">
        <v>268</v>
      </c>
      <c r="AU4021" s="255" t="s">
        <v>93</v>
      </c>
      <c r="AV4021" s="14" t="s">
        <v>82</v>
      </c>
      <c r="AW4021" s="14" t="s">
        <v>34</v>
      </c>
      <c r="AX4021" s="14" t="s">
        <v>74</v>
      </c>
      <c r="AY4021" s="255" t="s">
        <v>224</v>
      </c>
    </row>
    <row r="4022" s="13" customFormat="1">
      <c r="A4022" s="13"/>
      <c r="B4022" s="229"/>
      <c r="C4022" s="230"/>
      <c r="D4022" s="231" t="s">
        <v>268</v>
      </c>
      <c r="E4022" s="232" t="s">
        <v>19</v>
      </c>
      <c r="F4022" s="233" t="s">
        <v>4466</v>
      </c>
      <c r="G4022" s="230"/>
      <c r="H4022" s="234">
        <v>874.12</v>
      </c>
      <c r="I4022" s="235"/>
      <c r="J4022" s="230"/>
      <c r="K4022" s="230"/>
      <c r="L4022" s="236"/>
      <c r="M4022" s="237"/>
      <c r="N4022" s="238"/>
      <c r="O4022" s="238"/>
      <c r="P4022" s="238"/>
      <c r="Q4022" s="238"/>
      <c r="R4022" s="238"/>
      <c r="S4022" s="238"/>
      <c r="T4022" s="239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40" t="s">
        <v>268</v>
      </c>
      <c r="AU4022" s="240" t="s">
        <v>93</v>
      </c>
      <c r="AV4022" s="13" t="s">
        <v>93</v>
      </c>
      <c r="AW4022" s="13" t="s">
        <v>34</v>
      </c>
      <c r="AX4022" s="13" t="s">
        <v>74</v>
      </c>
      <c r="AY4022" s="240" t="s">
        <v>224</v>
      </c>
    </row>
    <row r="4023" s="14" customFormat="1">
      <c r="A4023" s="14"/>
      <c r="B4023" s="246"/>
      <c r="C4023" s="247"/>
      <c r="D4023" s="231" t="s">
        <v>268</v>
      </c>
      <c r="E4023" s="248" t="s">
        <v>19</v>
      </c>
      <c r="F4023" s="249" t="s">
        <v>664</v>
      </c>
      <c r="G4023" s="247"/>
      <c r="H4023" s="248" t="s">
        <v>19</v>
      </c>
      <c r="I4023" s="250"/>
      <c r="J4023" s="247"/>
      <c r="K4023" s="247"/>
      <c r="L4023" s="251"/>
      <c r="M4023" s="252"/>
      <c r="N4023" s="253"/>
      <c r="O4023" s="253"/>
      <c r="P4023" s="253"/>
      <c r="Q4023" s="253"/>
      <c r="R4023" s="253"/>
      <c r="S4023" s="253"/>
      <c r="T4023" s="25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T4023" s="255" t="s">
        <v>268</v>
      </c>
      <c r="AU4023" s="255" t="s">
        <v>93</v>
      </c>
      <c r="AV4023" s="14" t="s">
        <v>82</v>
      </c>
      <c r="AW4023" s="14" t="s">
        <v>34</v>
      </c>
      <c r="AX4023" s="14" t="s">
        <v>74</v>
      </c>
      <c r="AY4023" s="255" t="s">
        <v>224</v>
      </c>
    </row>
    <row r="4024" s="13" customFormat="1">
      <c r="A4024" s="13"/>
      <c r="B4024" s="229"/>
      <c r="C4024" s="230"/>
      <c r="D4024" s="231" t="s">
        <v>268</v>
      </c>
      <c r="E4024" s="232" t="s">
        <v>19</v>
      </c>
      <c r="F4024" s="233" t="s">
        <v>4467</v>
      </c>
      <c r="G4024" s="230"/>
      <c r="H4024" s="234">
        <v>874.09000000000003</v>
      </c>
      <c r="I4024" s="235"/>
      <c r="J4024" s="230"/>
      <c r="K4024" s="230"/>
      <c r="L4024" s="236"/>
      <c r="M4024" s="237"/>
      <c r="N4024" s="238"/>
      <c r="O4024" s="238"/>
      <c r="P4024" s="238"/>
      <c r="Q4024" s="238"/>
      <c r="R4024" s="238"/>
      <c r="S4024" s="238"/>
      <c r="T4024" s="239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40" t="s">
        <v>268</v>
      </c>
      <c r="AU4024" s="240" t="s">
        <v>93</v>
      </c>
      <c r="AV4024" s="13" t="s">
        <v>93</v>
      </c>
      <c r="AW4024" s="13" t="s">
        <v>34</v>
      </c>
      <c r="AX4024" s="13" t="s">
        <v>74</v>
      </c>
      <c r="AY4024" s="240" t="s">
        <v>224</v>
      </c>
    </row>
    <row r="4025" s="14" customFormat="1">
      <c r="A4025" s="14"/>
      <c r="B4025" s="246"/>
      <c r="C4025" s="247"/>
      <c r="D4025" s="231" t="s">
        <v>268</v>
      </c>
      <c r="E4025" s="248" t="s">
        <v>19</v>
      </c>
      <c r="F4025" s="249" t="s">
        <v>665</v>
      </c>
      <c r="G4025" s="247"/>
      <c r="H4025" s="248" t="s">
        <v>19</v>
      </c>
      <c r="I4025" s="250"/>
      <c r="J4025" s="247"/>
      <c r="K4025" s="247"/>
      <c r="L4025" s="251"/>
      <c r="M4025" s="252"/>
      <c r="N4025" s="253"/>
      <c r="O4025" s="253"/>
      <c r="P4025" s="253"/>
      <c r="Q4025" s="253"/>
      <c r="R4025" s="253"/>
      <c r="S4025" s="253"/>
      <c r="T4025" s="25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5" t="s">
        <v>268</v>
      </c>
      <c r="AU4025" s="255" t="s">
        <v>93</v>
      </c>
      <c r="AV4025" s="14" t="s">
        <v>82</v>
      </c>
      <c r="AW4025" s="14" t="s">
        <v>34</v>
      </c>
      <c r="AX4025" s="14" t="s">
        <v>74</v>
      </c>
      <c r="AY4025" s="255" t="s">
        <v>224</v>
      </c>
    </row>
    <row r="4026" s="13" customFormat="1">
      <c r="A4026" s="13"/>
      <c r="B4026" s="229"/>
      <c r="C4026" s="230"/>
      <c r="D4026" s="231" t="s">
        <v>268</v>
      </c>
      <c r="E4026" s="232" t="s">
        <v>19</v>
      </c>
      <c r="F4026" s="233" t="s">
        <v>4468</v>
      </c>
      <c r="G4026" s="230"/>
      <c r="H4026" s="234">
        <v>822.44899999999996</v>
      </c>
      <c r="I4026" s="235"/>
      <c r="J4026" s="230"/>
      <c r="K4026" s="230"/>
      <c r="L4026" s="236"/>
      <c r="M4026" s="237"/>
      <c r="N4026" s="238"/>
      <c r="O4026" s="238"/>
      <c r="P4026" s="238"/>
      <c r="Q4026" s="238"/>
      <c r="R4026" s="238"/>
      <c r="S4026" s="238"/>
      <c r="T4026" s="239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40" t="s">
        <v>268</v>
      </c>
      <c r="AU4026" s="240" t="s">
        <v>93</v>
      </c>
      <c r="AV4026" s="13" t="s">
        <v>93</v>
      </c>
      <c r="AW4026" s="13" t="s">
        <v>34</v>
      </c>
      <c r="AX4026" s="13" t="s">
        <v>74</v>
      </c>
      <c r="AY4026" s="240" t="s">
        <v>224</v>
      </c>
    </row>
    <row r="4027" s="14" customFormat="1">
      <c r="A4027" s="14"/>
      <c r="B4027" s="246"/>
      <c r="C4027" s="247"/>
      <c r="D4027" s="231" t="s">
        <v>268</v>
      </c>
      <c r="E4027" s="248" t="s">
        <v>19</v>
      </c>
      <c r="F4027" s="249" t="s">
        <v>667</v>
      </c>
      <c r="G4027" s="247"/>
      <c r="H4027" s="248" t="s">
        <v>19</v>
      </c>
      <c r="I4027" s="250"/>
      <c r="J4027" s="247"/>
      <c r="K4027" s="247"/>
      <c r="L4027" s="251"/>
      <c r="M4027" s="252"/>
      <c r="N4027" s="253"/>
      <c r="O4027" s="253"/>
      <c r="P4027" s="253"/>
      <c r="Q4027" s="253"/>
      <c r="R4027" s="253"/>
      <c r="S4027" s="253"/>
      <c r="T4027" s="25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T4027" s="255" t="s">
        <v>268</v>
      </c>
      <c r="AU4027" s="255" t="s">
        <v>93</v>
      </c>
      <c r="AV4027" s="14" t="s">
        <v>82</v>
      </c>
      <c r="AW4027" s="14" t="s">
        <v>34</v>
      </c>
      <c r="AX4027" s="14" t="s">
        <v>74</v>
      </c>
      <c r="AY4027" s="255" t="s">
        <v>224</v>
      </c>
    </row>
    <row r="4028" s="13" customFormat="1">
      <c r="A4028" s="13"/>
      <c r="B4028" s="229"/>
      <c r="C4028" s="230"/>
      <c r="D4028" s="231" t="s">
        <v>268</v>
      </c>
      <c r="E4028" s="232" t="s">
        <v>19</v>
      </c>
      <c r="F4028" s="233" t="s">
        <v>4469</v>
      </c>
      <c r="G4028" s="230"/>
      <c r="H4028" s="234">
        <v>336.54500000000002</v>
      </c>
      <c r="I4028" s="235"/>
      <c r="J4028" s="230"/>
      <c r="K4028" s="230"/>
      <c r="L4028" s="236"/>
      <c r="M4028" s="237"/>
      <c r="N4028" s="238"/>
      <c r="O4028" s="238"/>
      <c r="P4028" s="238"/>
      <c r="Q4028" s="238"/>
      <c r="R4028" s="238"/>
      <c r="S4028" s="238"/>
      <c r="T4028" s="239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40" t="s">
        <v>268</v>
      </c>
      <c r="AU4028" s="240" t="s">
        <v>93</v>
      </c>
      <c r="AV4028" s="13" t="s">
        <v>93</v>
      </c>
      <c r="AW4028" s="13" t="s">
        <v>34</v>
      </c>
      <c r="AX4028" s="13" t="s">
        <v>74</v>
      </c>
      <c r="AY4028" s="240" t="s">
        <v>224</v>
      </c>
    </row>
    <row r="4029" s="16" customFormat="1">
      <c r="A4029" s="16"/>
      <c r="B4029" s="272"/>
      <c r="C4029" s="273"/>
      <c r="D4029" s="231" t="s">
        <v>268</v>
      </c>
      <c r="E4029" s="274" t="s">
        <v>19</v>
      </c>
      <c r="F4029" s="275" t="s">
        <v>351</v>
      </c>
      <c r="G4029" s="273"/>
      <c r="H4029" s="276">
        <v>3486.547</v>
      </c>
      <c r="I4029" s="277"/>
      <c r="J4029" s="273"/>
      <c r="K4029" s="273"/>
      <c r="L4029" s="278"/>
      <c r="M4029" s="279"/>
      <c r="N4029" s="280"/>
      <c r="O4029" s="280"/>
      <c r="P4029" s="280"/>
      <c r="Q4029" s="280"/>
      <c r="R4029" s="280"/>
      <c r="S4029" s="280"/>
      <c r="T4029" s="281"/>
      <c r="U4029" s="16"/>
      <c r="V4029" s="16"/>
      <c r="W4029" s="16"/>
      <c r="X4029" s="16"/>
      <c r="Y4029" s="16"/>
      <c r="Z4029" s="16"/>
      <c r="AA4029" s="16"/>
      <c r="AB4029" s="16"/>
      <c r="AC4029" s="16"/>
      <c r="AD4029" s="16"/>
      <c r="AE4029" s="16"/>
      <c r="AT4029" s="282" t="s">
        <v>268</v>
      </c>
      <c r="AU4029" s="282" t="s">
        <v>93</v>
      </c>
      <c r="AV4029" s="16" t="s">
        <v>231</v>
      </c>
      <c r="AW4029" s="16" t="s">
        <v>34</v>
      </c>
      <c r="AX4029" s="16" t="s">
        <v>82</v>
      </c>
      <c r="AY4029" s="282" t="s">
        <v>224</v>
      </c>
    </row>
    <row r="4030" s="2" customFormat="1" ht="16.5" customHeight="1">
      <c r="A4030" s="41"/>
      <c r="B4030" s="42"/>
      <c r="C4030" s="286" t="s">
        <v>4470</v>
      </c>
      <c r="D4030" s="286" t="s">
        <v>572</v>
      </c>
      <c r="E4030" s="287" t="s">
        <v>4471</v>
      </c>
      <c r="F4030" s="288" t="s">
        <v>4472</v>
      </c>
      <c r="G4030" s="289" t="s">
        <v>471</v>
      </c>
      <c r="H4030" s="290">
        <v>3835.2020000000002</v>
      </c>
      <c r="I4030" s="291"/>
      <c r="J4030" s="292">
        <f>ROUND(I4030*H4030,2)</f>
        <v>0</v>
      </c>
      <c r="K4030" s="288" t="s">
        <v>19</v>
      </c>
      <c r="L4030" s="293"/>
      <c r="M4030" s="294" t="s">
        <v>19</v>
      </c>
      <c r="N4030" s="295" t="s">
        <v>46</v>
      </c>
      <c r="O4030" s="87"/>
      <c r="P4030" s="225">
        <f>O4030*H4030</f>
        <v>0</v>
      </c>
      <c r="Q4030" s="225">
        <v>0.00035</v>
      </c>
      <c r="R4030" s="225">
        <f>Q4030*H4030</f>
        <v>1.3423207000000001</v>
      </c>
      <c r="S4030" s="225">
        <v>0</v>
      </c>
      <c r="T4030" s="226">
        <f>S4030*H4030</f>
        <v>0</v>
      </c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R4030" s="227" t="s">
        <v>643</v>
      </c>
      <c r="AT4030" s="227" t="s">
        <v>572</v>
      </c>
      <c r="AU4030" s="227" t="s">
        <v>93</v>
      </c>
      <c r="AY4030" s="20" t="s">
        <v>224</v>
      </c>
      <c r="BE4030" s="228">
        <f>IF(N4030="základní",J4030,0)</f>
        <v>0</v>
      </c>
      <c r="BF4030" s="228">
        <f>IF(N4030="snížená",J4030,0)</f>
        <v>0</v>
      </c>
      <c r="BG4030" s="228">
        <f>IF(N4030="zákl. přenesená",J4030,0)</f>
        <v>0</v>
      </c>
      <c r="BH4030" s="228">
        <f>IF(N4030="sníž. přenesená",J4030,0)</f>
        <v>0</v>
      </c>
      <c r="BI4030" s="228">
        <f>IF(N4030="nulová",J4030,0)</f>
        <v>0</v>
      </c>
      <c r="BJ4030" s="20" t="s">
        <v>93</v>
      </c>
      <c r="BK4030" s="228">
        <f>ROUND(I4030*H4030,2)</f>
        <v>0</v>
      </c>
      <c r="BL4030" s="20" t="s">
        <v>544</v>
      </c>
      <c r="BM4030" s="227" t="s">
        <v>4473</v>
      </c>
    </row>
    <row r="4031" s="13" customFormat="1">
      <c r="A4031" s="13"/>
      <c r="B4031" s="229"/>
      <c r="C4031" s="230"/>
      <c r="D4031" s="231" t="s">
        <v>268</v>
      </c>
      <c r="E4031" s="232" t="s">
        <v>19</v>
      </c>
      <c r="F4031" s="233" t="s">
        <v>4474</v>
      </c>
      <c r="G4031" s="230"/>
      <c r="H4031" s="234">
        <v>3835.2020000000002</v>
      </c>
      <c r="I4031" s="235"/>
      <c r="J4031" s="230"/>
      <c r="K4031" s="230"/>
      <c r="L4031" s="236"/>
      <c r="M4031" s="237"/>
      <c r="N4031" s="238"/>
      <c r="O4031" s="238"/>
      <c r="P4031" s="238"/>
      <c r="Q4031" s="238"/>
      <c r="R4031" s="238"/>
      <c r="S4031" s="238"/>
      <c r="T4031" s="239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0" t="s">
        <v>268</v>
      </c>
      <c r="AU4031" s="240" t="s">
        <v>93</v>
      </c>
      <c r="AV4031" s="13" t="s">
        <v>93</v>
      </c>
      <c r="AW4031" s="13" t="s">
        <v>34</v>
      </c>
      <c r="AX4031" s="13" t="s">
        <v>82</v>
      </c>
      <c r="AY4031" s="240" t="s">
        <v>224</v>
      </c>
    </row>
    <row r="4032" s="2" customFormat="1" ht="49.05" customHeight="1">
      <c r="A4032" s="41"/>
      <c r="B4032" s="42"/>
      <c r="C4032" s="216" t="s">
        <v>4475</v>
      </c>
      <c r="D4032" s="216" t="s">
        <v>227</v>
      </c>
      <c r="E4032" s="217" t="s">
        <v>4476</v>
      </c>
      <c r="F4032" s="218" t="s">
        <v>4477</v>
      </c>
      <c r="G4032" s="219" t="s">
        <v>371</v>
      </c>
      <c r="H4032" s="220">
        <v>48.488999999999997</v>
      </c>
      <c r="I4032" s="221"/>
      <c r="J4032" s="222">
        <f>ROUND(I4032*H4032,2)</f>
        <v>0</v>
      </c>
      <c r="K4032" s="218" t="s">
        <v>312</v>
      </c>
      <c r="L4032" s="47"/>
      <c r="M4032" s="223" t="s">
        <v>19</v>
      </c>
      <c r="N4032" s="224" t="s">
        <v>46</v>
      </c>
      <c r="O4032" s="87"/>
      <c r="P4032" s="225">
        <f>O4032*H4032</f>
        <v>0</v>
      </c>
      <c r="Q4032" s="225">
        <v>0</v>
      </c>
      <c r="R4032" s="225">
        <f>Q4032*H4032</f>
        <v>0</v>
      </c>
      <c r="S4032" s="225">
        <v>0</v>
      </c>
      <c r="T4032" s="226">
        <f>S4032*H4032</f>
        <v>0</v>
      </c>
      <c r="U4032" s="41"/>
      <c r="V4032" s="41"/>
      <c r="W4032" s="41"/>
      <c r="X4032" s="41"/>
      <c r="Y4032" s="41"/>
      <c r="Z4032" s="41"/>
      <c r="AA4032" s="41"/>
      <c r="AB4032" s="41"/>
      <c r="AC4032" s="41"/>
      <c r="AD4032" s="41"/>
      <c r="AE4032" s="41"/>
      <c r="AR4032" s="227" t="s">
        <v>544</v>
      </c>
      <c r="AT4032" s="227" t="s">
        <v>227</v>
      </c>
      <c r="AU4032" s="227" t="s">
        <v>93</v>
      </c>
      <c r="AY4032" s="20" t="s">
        <v>224</v>
      </c>
      <c r="BE4032" s="228">
        <f>IF(N4032="základní",J4032,0)</f>
        <v>0</v>
      </c>
      <c r="BF4032" s="228">
        <f>IF(N4032="snížená",J4032,0)</f>
        <v>0</v>
      </c>
      <c r="BG4032" s="228">
        <f>IF(N4032="zákl. přenesená",J4032,0)</f>
        <v>0</v>
      </c>
      <c r="BH4032" s="228">
        <f>IF(N4032="sníž. přenesená",J4032,0)</f>
        <v>0</v>
      </c>
      <c r="BI4032" s="228">
        <f>IF(N4032="nulová",J4032,0)</f>
        <v>0</v>
      </c>
      <c r="BJ4032" s="20" t="s">
        <v>93</v>
      </c>
      <c r="BK4032" s="228">
        <f>ROUND(I4032*H4032,2)</f>
        <v>0</v>
      </c>
      <c r="BL4032" s="20" t="s">
        <v>544</v>
      </c>
      <c r="BM4032" s="227" t="s">
        <v>4478</v>
      </c>
    </row>
    <row r="4033" s="2" customFormat="1">
      <c r="A4033" s="41"/>
      <c r="B4033" s="42"/>
      <c r="C4033" s="43"/>
      <c r="D4033" s="267" t="s">
        <v>314</v>
      </c>
      <c r="E4033" s="43"/>
      <c r="F4033" s="268" t="s">
        <v>4479</v>
      </c>
      <c r="G4033" s="43"/>
      <c r="H4033" s="43"/>
      <c r="I4033" s="269"/>
      <c r="J4033" s="43"/>
      <c r="K4033" s="43"/>
      <c r="L4033" s="47"/>
      <c r="M4033" s="270"/>
      <c r="N4033" s="271"/>
      <c r="O4033" s="87"/>
      <c r="P4033" s="87"/>
      <c r="Q4033" s="87"/>
      <c r="R4033" s="87"/>
      <c r="S4033" s="87"/>
      <c r="T4033" s="88"/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T4033" s="20" t="s">
        <v>314</v>
      </c>
      <c r="AU4033" s="20" t="s">
        <v>93</v>
      </c>
    </row>
    <row r="4034" s="12" customFormat="1" ht="22.8" customHeight="1">
      <c r="A4034" s="12"/>
      <c r="B4034" s="200"/>
      <c r="C4034" s="201"/>
      <c r="D4034" s="202" t="s">
        <v>73</v>
      </c>
      <c r="E4034" s="214" t="s">
        <v>4480</v>
      </c>
      <c r="F4034" s="214" t="s">
        <v>4481</v>
      </c>
      <c r="G4034" s="201"/>
      <c r="H4034" s="201"/>
      <c r="I4034" s="204"/>
      <c r="J4034" s="215">
        <f>BK4034</f>
        <v>0</v>
      </c>
      <c r="K4034" s="201"/>
      <c r="L4034" s="206"/>
      <c r="M4034" s="207"/>
      <c r="N4034" s="208"/>
      <c r="O4034" s="208"/>
      <c r="P4034" s="209">
        <f>SUM(P4035:P4083)</f>
        <v>0</v>
      </c>
      <c r="Q4034" s="208"/>
      <c r="R4034" s="209">
        <f>SUM(R4035:R4083)</f>
        <v>8.5907080000000011</v>
      </c>
      <c r="S4034" s="208"/>
      <c r="T4034" s="210">
        <f>SUM(T4035:T4083)</f>
        <v>0</v>
      </c>
      <c r="U4034" s="12"/>
      <c r="V4034" s="12"/>
      <c r="W4034" s="12"/>
      <c r="X4034" s="12"/>
      <c r="Y4034" s="12"/>
      <c r="Z4034" s="12"/>
      <c r="AA4034" s="12"/>
      <c r="AB4034" s="12"/>
      <c r="AC4034" s="12"/>
      <c r="AD4034" s="12"/>
      <c r="AE4034" s="12"/>
      <c r="AR4034" s="211" t="s">
        <v>93</v>
      </c>
      <c r="AT4034" s="212" t="s">
        <v>73</v>
      </c>
      <c r="AU4034" s="212" t="s">
        <v>82</v>
      </c>
      <c r="AY4034" s="211" t="s">
        <v>224</v>
      </c>
      <c r="BK4034" s="213">
        <f>SUM(BK4035:BK4083)</f>
        <v>0</v>
      </c>
    </row>
    <row r="4035" s="2" customFormat="1" ht="24.15" customHeight="1">
      <c r="A4035" s="41"/>
      <c r="B4035" s="42"/>
      <c r="C4035" s="216" t="s">
        <v>4482</v>
      </c>
      <c r="D4035" s="216" t="s">
        <v>227</v>
      </c>
      <c r="E4035" s="217" t="s">
        <v>4483</v>
      </c>
      <c r="F4035" s="218" t="s">
        <v>4484</v>
      </c>
      <c r="G4035" s="219" t="s">
        <v>266</v>
      </c>
      <c r="H4035" s="220">
        <v>1289.925</v>
      </c>
      <c r="I4035" s="221"/>
      <c r="J4035" s="222">
        <f>ROUND(I4035*H4035,2)</f>
        <v>0</v>
      </c>
      <c r="K4035" s="218" t="s">
        <v>312</v>
      </c>
      <c r="L4035" s="47"/>
      <c r="M4035" s="223" t="s">
        <v>19</v>
      </c>
      <c r="N4035" s="224" t="s">
        <v>46</v>
      </c>
      <c r="O4035" s="87"/>
      <c r="P4035" s="225">
        <f>O4035*H4035</f>
        <v>0</v>
      </c>
      <c r="Q4035" s="225">
        <v>0.00029999999999999997</v>
      </c>
      <c r="R4035" s="225">
        <f>Q4035*H4035</f>
        <v>0.38697749999999997</v>
      </c>
      <c r="S4035" s="225">
        <v>0</v>
      </c>
      <c r="T4035" s="226">
        <f>S4035*H4035</f>
        <v>0</v>
      </c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R4035" s="227" t="s">
        <v>544</v>
      </c>
      <c r="AT4035" s="227" t="s">
        <v>227</v>
      </c>
      <c r="AU4035" s="227" t="s">
        <v>93</v>
      </c>
      <c r="AY4035" s="20" t="s">
        <v>224</v>
      </c>
      <c r="BE4035" s="228">
        <f>IF(N4035="základní",J4035,0)</f>
        <v>0</v>
      </c>
      <c r="BF4035" s="228">
        <f>IF(N4035="snížená",J4035,0)</f>
        <v>0</v>
      </c>
      <c r="BG4035" s="228">
        <f>IF(N4035="zákl. přenesená",J4035,0)</f>
        <v>0</v>
      </c>
      <c r="BH4035" s="228">
        <f>IF(N4035="sníž. přenesená",J4035,0)</f>
        <v>0</v>
      </c>
      <c r="BI4035" s="228">
        <f>IF(N4035="nulová",J4035,0)</f>
        <v>0</v>
      </c>
      <c r="BJ4035" s="20" t="s">
        <v>93</v>
      </c>
      <c r="BK4035" s="228">
        <f>ROUND(I4035*H4035,2)</f>
        <v>0</v>
      </c>
      <c r="BL4035" s="20" t="s">
        <v>544</v>
      </c>
      <c r="BM4035" s="227" t="s">
        <v>4485</v>
      </c>
    </row>
    <row r="4036" s="2" customFormat="1">
      <c r="A4036" s="41"/>
      <c r="B4036" s="42"/>
      <c r="C4036" s="43"/>
      <c r="D4036" s="267" t="s">
        <v>314</v>
      </c>
      <c r="E4036" s="43"/>
      <c r="F4036" s="268" t="s">
        <v>4486</v>
      </c>
      <c r="G4036" s="43"/>
      <c r="H4036" s="43"/>
      <c r="I4036" s="269"/>
      <c r="J4036" s="43"/>
      <c r="K4036" s="43"/>
      <c r="L4036" s="47"/>
      <c r="M4036" s="270"/>
      <c r="N4036" s="271"/>
      <c r="O4036" s="87"/>
      <c r="P4036" s="87"/>
      <c r="Q4036" s="87"/>
      <c r="R4036" s="87"/>
      <c r="S4036" s="87"/>
      <c r="T4036" s="88"/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T4036" s="20" t="s">
        <v>314</v>
      </c>
      <c r="AU4036" s="20" t="s">
        <v>93</v>
      </c>
    </row>
    <row r="4037" s="14" customFormat="1">
      <c r="A4037" s="14"/>
      <c r="B4037" s="246"/>
      <c r="C4037" s="247"/>
      <c r="D4037" s="231" t="s">
        <v>268</v>
      </c>
      <c r="E4037" s="248" t="s">
        <v>19</v>
      </c>
      <c r="F4037" s="249" t="s">
        <v>1935</v>
      </c>
      <c r="G4037" s="247"/>
      <c r="H4037" s="248" t="s">
        <v>19</v>
      </c>
      <c r="I4037" s="250"/>
      <c r="J4037" s="247"/>
      <c r="K4037" s="247"/>
      <c r="L4037" s="251"/>
      <c r="M4037" s="252"/>
      <c r="N4037" s="253"/>
      <c r="O4037" s="253"/>
      <c r="P4037" s="253"/>
      <c r="Q4037" s="253"/>
      <c r="R4037" s="253"/>
      <c r="S4037" s="253"/>
      <c r="T4037" s="25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55" t="s">
        <v>268</v>
      </c>
      <c r="AU4037" s="255" t="s">
        <v>93</v>
      </c>
      <c r="AV4037" s="14" t="s">
        <v>82</v>
      </c>
      <c r="AW4037" s="14" t="s">
        <v>34</v>
      </c>
      <c r="AX4037" s="14" t="s">
        <v>74</v>
      </c>
      <c r="AY4037" s="255" t="s">
        <v>224</v>
      </c>
    </row>
    <row r="4038" s="13" customFormat="1">
      <c r="A4038" s="13"/>
      <c r="B4038" s="229"/>
      <c r="C4038" s="230"/>
      <c r="D4038" s="231" t="s">
        <v>268</v>
      </c>
      <c r="E4038" s="232" t="s">
        <v>19</v>
      </c>
      <c r="F4038" s="233" t="s">
        <v>4487</v>
      </c>
      <c r="G4038" s="230"/>
      <c r="H4038" s="234">
        <v>905.70000000000005</v>
      </c>
      <c r="I4038" s="235"/>
      <c r="J4038" s="230"/>
      <c r="K4038" s="230"/>
      <c r="L4038" s="236"/>
      <c r="M4038" s="237"/>
      <c r="N4038" s="238"/>
      <c r="O4038" s="238"/>
      <c r="P4038" s="238"/>
      <c r="Q4038" s="238"/>
      <c r="R4038" s="238"/>
      <c r="S4038" s="238"/>
      <c r="T4038" s="239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40" t="s">
        <v>268</v>
      </c>
      <c r="AU4038" s="240" t="s">
        <v>93</v>
      </c>
      <c r="AV4038" s="13" t="s">
        <v>93</v>
      </c>
      <c r="AW4038" s="13" t="s">
        <v>34</v>
      </c>
      <c r="AX4038" s="13" t="s">
        <v>74</v>
      </c>
      <c r="AY4038" s="240" t="s">
        <v>224</v>
      </c>
    </row>
    <row r="4039" s="14" customFormat="1">
      <c r="A4039" s="14"/>
      <c r="B4039" s="246"/>
      <c r="C4039" s="247"/>
      <c r="D4039" s="231" t="s">
        <v>268</v>
      </c>
      <c r="E4039" s="248" t="s">
        <v>19</v>
      </c>
      <c r="F4039" s="249" t="s">
        <v>1815</v>
      </c>
      <c r="G4039" s="247"/>
      <c r="H4039" s="248" t="s">
        <v>19</v>
      </c>
      <c r="I4039" s="250"/>
      <c r="J4039" s="247"/>
      <c r="K4039" s="247"/>
      <c r="L4039" s="251"/>
      <c r="M4039" s="252"/>
      <c r="N4039" s="253"/>
      <c r="O4039" s="253"/>
      <c r="P4039" s="253"/>
      <c r="Q4039" s="253"/>
      <c r="R4039" s="253"/>
      <c r="S4039" s="253"/>
      <c r="T4039" s="25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5" t="s">
        <v>268</v>
      </c>
      <c r="AU4039" s="255" t="s">
        <v>93</v>
      </c>
      <c r="AV4039" s="14" t="s">
        <v>82</v>
      </c>
      <c r="AW4039" s="14" t="s">
        <v>34</v>
      </c>
      <c r="AX4039" s="14" t="s">
        <v>74</v>
      </c>
      <c r="AY4039" s="255" t="s">
        <v>224</v>
      </c>
    </row>
    <row r="4040" s="13" customFormat="1">
      <c r="A4040" s="13"/>
      <c r="B4040" s="229"/>
      <c r="C4040" s="230"/>
      <c r="D4040" s="231" t="s">
        <v>268</v>
      </c>
      <c r="E4040" s="232" t="s">
        <v>19</v>
      </c>
      <c r="F4040" s="233" t="s">
        <v>4488</v>
      </c>
      <c r="G4040" s="230"/>
      <c r="H4040" s="234">
        <v>171.30000000000001</v>
      </c>
      <c r="I4040" s="235"/>
      <c r="J4040" s="230"/>
      <c r="K4040" s="230"/>
      <c r="L4040" s="236"/>
      <c r="M4040" s="237"/>
      <c r="N4040" s="238"/>
      <c r="O4040" s="238"/>
      <c r="P4040" s="238"/>
      <c r="Q4040" s="238"/>
      <c r="R4040" s="238"/>
      <c r="S4040" s="238"/>
      <c r="T4040" s="239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0" t="s">
        <v>268</v>
      </c>
      <c r="AU4040" s="240" t="s">
        <v>93</v>
      </c>
      <c r="AV4040" s="13" t="s">
        <v>93</v>
      </c>
      <c r="AW4040" s="13" t="s">
        <v>34</v>
      </c>
      <c r="AX4040" s="13" t="s">
        <v>74</v>
      </c>
      <c r="AY4040" s="240" t="s">
        <v>224</v>
      </c>
    </row>
    <row r="4041" s="14" customFormat="1">
      <c r="A4041" s="14"/>
      <c r="B4041" s="246"/>
      <c r="C4041" s="247"/>
      <c r="D4041" s="231" t="s">
        <v>268</v>
      </c>
      <c r="E4041" s="248" t="s">
        <v>19</v>
      </c>
      <c r="F4041" s="249" t="s">
        <v>4489</v>
      </c>
      <c r="G4041" s="247"/>
      <c r="H4041" s="248" t="s">
        <v>19</v>
      </c>
      <c r="I4041" s="250"/>
      <c r="J4041" s="247"/>
      <c r="K4041" s="247"/>
      <c r="L4041" s="251"/>
      <c r="M4041" s="252"/>
      <c r="N4041" s="253"/>
      <c r="O4041" s="253"/>
      <c r="P4041" s="253"/>
      <c r="Q4041" s="253"/>
      <c r="R4041" s="253"/>
      <c r="S4041" s="253"/>
      <c r="T4041" s="25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5" t="s">
        <v>268</v>
      </c>
      <c r="AU4041" s="255" t="s">
        <v>93</v>
      </c>
      <c r="AV4041" s="14" t="s">
        <v>82</v>
      </c>
      <c r="AW4041" s="14" t="s">
        <v>34</v>
      </c>
      <c r="AX4041" s="14" t="s">
        <v>74</v>
      </c>
      <c r="AY4041" s="255" t="s">
        <v>224</v>
      </c>
    </row>
    <row r="4042" s="13" customFormat="1">
      <c r="A4042" s="13"/>
      <c r="B4042" s="229"/>
      <c r="C4042" s="230"/>
      <c r="D4042" s="231" t="s">
        <v>268</v>
      </c>
      <c r="E4042" s="232" t="s">
        <v>19</v>
      </c>
      <c r="F4042" s="233" t="s">
        <v>4490</v>
      </c>
      <c r="G4042" s="230"/>
      <c r="H4042" s="234">
        <v>41.020000000000003</v>
      </c>
      <c r="I4042" s="235"/>
      <c r="J4042" s="230"/>
      <c r="K4042" s="230"/>
      <c r="L4042" s="236"/>
      <c r="M4042" s="237"/>
      <c r="N4042" s="238"/>
      <c r="O4042" s="238"/>
      <c r="P4042" s="238"/>
      <c r="Q4042" s="238"/>
      <c r="R4042" s="238"/>
      <c r="S4042" s="238"/>
      <c r="T4042" s="239"/>
      <c r="U4042" s="13"/>
      <c r="V4042" s="13"/>
      <c r="W4042" s="13"/>
      <c r="X4042" s="13"/>
      <c r="Y4042" s="13"/>
      <c r="Z4042" s="13"/>
      <c r="AA4042" s="13"/>
      <c r="AB4042" s="13"/>
      <c r="AC4042" s="13"/>
      <c r="AD4042" s="13"/>
      <c r="AE4042" s="13"/>
      <c r="AT4042" s="240" t="s">
        <v>268</v>
      </c>
      <c r="AU4042" s="240" t="s">
        <v>93</v>
      </c>
      <c r="AV4042" s="13" t="s">
        <v>93</v>
      </c>
      <c r="AW4042" s="13" t="s">
        <v>34</v>
      </c>
      <c r="AX4042" s="13" t="s">
        <v>74</v>
      </c>
      <c r="AY4042" s="240" t="s">
        <v>224</v>
      </c>
    </row>
    <row r="4043" s="14" customFormat="1">
      <c r="A4043" s="14"/>
      <c r="B4043" s="246"/>
      <c r="C4043" s="247"/>
      <c r="D4043" s="231" t="s">
        <v>268</v>
      </c>
      <c r="E4043" s="248" t="s">
        <v>19</v>
      </c>
      <c r="F4043" s="249" t="s">
        <v>4491</v>
      </c>
      <c r="G4043" s="247"/>
      <c r="H4043" s="248" t="s">
        <v>19</v>
      </c>
      <c r="I4043" s="250"/>
      <c r="J4043" s="247"/>
      <c r="K4043" s="247"/>
      <c r="L4043" s="251"/>
      <c r="M4043" s="252"/>
      <c r="N4043" s="253"/>
      <c r="O4043" s="253"/>
      <c r="P4043" s="253"/>
      <c r="Q4043" s="253"/>
      <c r="R4043" s="253"/>
      <c r="S4043" s="253"/>
      <c r="T4043" s="25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5" t="s">
        <v>268</v>
      </c>
      <c r="AU4043" s="255" t="s">
        <v>93</v>
      </c>
      <c r="AV4043" s="14" t="s">
        <v>82</v>
      </c>
      <c r="AW4043" s="14" t="s">
        <v>34</v>
      </c>
      <c r="AX4043" s="14" t="s">
        <v>74</v>
      </c>
      <c r="AY4043" s="255" t="s">
        <v>224</v>
      </c>
    </row>
    <row r="4044" s="13" customFormat="1">
      <c r="A4044" s="13"/>
      <c r="B4044" s="229"/>
      <c r="C4044" s="230"/>
      <c r="D4044" s="231" t="s">
        <v>268</v>
      </c>
      <c r="E4044" s="232" t="s">
        <v>19</v>
      </c>
      <c r="F4044" s="233" t="s">
        <v>4492</v>
      </c>
      <c r="G4044" s="230"/>
      <c r="H4044" s="234">
        <v>100.547</v>
      </c>
      <c r="I4044" s="235"/>
      <c r="J4044" s="230"/>
      <c r="K4044" s="230"/>
      <c r="L4044" s="236"/>
      <c r="M4044" s="237"/>
      <c r="N4044" s="238"/>
      <c r="O4044" s="238"/>
      <c r="P4044" s="238"/>
      <c r="Q4044" s="238"/>
      <c r="R4044" s="238"/>
      <c r="S4044" s="238"/>
      <c r="T4044" s="239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40" t="s">
        <v>268</v>
      </c>
      <c r="AU4044" s="240" t="s">
        <v>93</v>
      </c>
      <c r="AV4044" s="13" t="s">
        <v>93</v>
      </c>
      <c r="AW4044" s="13" t="s">
        <v>34</v>
      </c>
      <c r="AX4044" s="13" t="s">
        <v>74</v>
      </c>
      <c r="AY4044" s="240" t="s">
        <v>224</v>
      </c>
    </row>
    <row r="4045" s="14" customFormat="1">
      <c r="A4045" s="14"/>
      <c r="B4045" s="246"/>
      <c r="C4045" s="247"/>
      <c r="D4045" s="231" t="s">
        <v>268</v>
      </c>
      <c r="E4045" s="248" t="s">
        <v>19</v>
      </c>
      <c r="F4045" s="249" t="s">
        <v>1851</v>
      </c>
      <c r="G4045" s="247"/>
      <c r="H4045" s="248" t="s">
        <v>19</v>
      </c>
      <c r="I4045" s="250"/>
      <c r="J4045" s="247"/>
      <c r="K4045" s="247"/>
      <c r="L4045" s="251"/>
      <c r="M4045" s="252"/>
      <c r="N4045" s="253"/>
      <c r="O4045" s="253"/>
      <c r="P4045" s="253"/>
      <c r="Q4045" s="253"/>
      <c r="R4045" s="253"/>
      <c r="S4045" s="253"/>
      <c r="T4045" s="25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5" t="s">
        <v>268</v>
      </c>
      <c r="AU4045" s="255" t="s">
        <v>93</v>
      </c>
      <c r="AV4045" s="14" t="s">
        <v>82</v>
      </c>
      <c r="AW4045" s="14" t="s">
        <v>34</v>
      </c>
      <c r="AX4045" s="14" t="s">
        <v>74</v>
      </c>
      <c r="AY4045" s="255" t="s">
        <v>224</v>
      </c>
    </row>
    <row r="4046" s="13" customFormat="1">
      <c r="A4046" s="13"/>
      <c r="B4046" s="229"/>
      <c r="C4046" s="230"/>
      <c r="D4046" s="231" t="s">
        <v>268</v>
      </c>
      <c r="E4046" s="232" t="s">
        <v>19</v>
      </c>
      <c r="F4046" s="233" t="s">
        <v>1852</v>
      </c>
      <c r="G4046" s="230"/>
      <c r="H4046" s="234">
        <v>18.800000000000001</v>
      </c>
      <c r="I4046" s="235"/>
      <c r="J4046" s="230"/>
      <c r="K4046" s="230"/>
      <c r="L4046" s="236"/>
      <c r="M4046" s="237"/>
      <c r="N4046" s="238"/>
      <c r="O4046" s="238"/>
      <c r="P4046" s="238"/>
      <c r="Q4046" s="238"/>
      <c r="R4046" s="238"/>
      <c r="S4046" s="238"/>
      <c r="T4046" s="239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40" t="s">
        <v>268</v>
      </c>
      <c r="AU4046" s="240" t="s">
        <v>93</v>
      </c>
      <c r="AV4046" s="13" t="s">
        <v>93</v>
      </c>
      <c r="AW4046" s="13" t="s">
        <v>34</v>
      </c>
      <c r="AX4046" s="13" t="s">
        <v>74</v>
      </c>
      <c r="AY4046" s="240" t="s">
        <v>224</v>
      </c>
    </row>
    <row r="4047" s="14" customFormat="1">
      <c r="A4047" s="14"/>
      <c r="B4047" s="246"/>
      <c r="C4047" s="247"/>
      <c r="D4047" s="231" t="s">
        <v>268</v>
      </c>
      <c r="E4047" s="248" t="s">
        <v>19</v>
      </c>
      <c r="F4047" s="249" t="s">
        <v>1853</v>
      </c>
      <c r="G4047" s="247"/>
      <c r="H4047" s="248" t="s">
        <v>19</v>
      </c>
      <c r="I4047" s="250"/>
      <c r="J4047" s="247"/>
      <c r="K4047" s="247"/>
      <c r="L4047" s="251"/>
      <c r="M4047" s="252"/>
      <c r="N4047" s="253"/>
      <c r="O4047" s="253"/>
      <c r="P4047" s="253"/>
      <c r="Q4047" s="253"/>
      <c r="R4047" s="253"/>
      <c r="S4047" s="253"/>
      <c r="T4047" s="25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5" t="s">
        <v>268</v>
      </c>
      <c r="AU4047" s="255" t="s">
        <v>93</v>
      </c>
      <c r="AV4047" s="14" t="s">
        <v>82</v>
      </c>
      <c r="AW4047" s="14" t="s">
        <v>34</v>
      </c>
      <c r="AX4047" s="14" t="s">
        <v>74</v>
      </c>
      <c r="AY4047" s="255" t="s">
        <v>224</v>
      </c>
    </row>
    <row r="4048" s="13" customFormat="1">
      <c r="A4048" s="13"/>
      <c r="B4048" s="229"/>
      <c r="C4048" s="230"/>
      <c r="D4048" s="231" t="s">
        <v>268</v>
      </c>
      <c r="E4048" s="232" t="s">
        <v>19</v>
      </c>
      <c r="F4048" s="233" t="s">
        <v>1854</v>
      </c>
      <c r="G4048" s="230"/>
      <c r="H4048" s="234">
        <v>52.558</v>
      </c>
      <c r="I4048" s="235"/>
      <c r="J4048" s="230"/>
      <c r="K4048" s="230"/>
      <c r="L4048" s="236"/>
      <c r="M4048" s="237"/>
      <c r="N4048" s="238"/>
      <c r="O4048" s="238"/>
      <c r="P4048" s="238"/>
      <c r="Q4048" s="238"/>
      <c r="R4048" s="238"/>
      <c r="S4048" s="238"/>
      <c r="T4048" s="239"/>
      <c r="U4048" s="13"/>
      <c r="V4048" s="13"/>
      <c r="W4048" s="13"/>
      <c r="X4048" s="13"/>
      <c r="Y4048" s="13"/>
      <c r="Z4048" s="13"/>
      <c r="AA4048" s="13"/>
      <c r="AB4048" s="13"/>
      <c r="AC4048" s="13"/>
      <c r="AD4048" s="13"/>
      <c r="AE4048" s="13"/>
      <c r="AT4048" s="240" t="s">
        <v>268</v>
      </c>
      <c r="AU4048" s="240" t="s">
        <v>93</v>
      </c>
      <c r="AV4048" s="13" t="s">
        <v>93</v>
      </c>
      <c r="AW4048" s="13" t="s">
        <v>34</v>
      </c>
      <c r="AX4048" s="13" t="s">
        <v>74</v>
      </c>
      <c r="AY4048" s="240" t="s">
        <v>224</v>
      </c>
    </row>
    <row r="4049" s="16" customFormat="1">
      <c r="A4049" s="16"/>
      <c r="B4049" s="272"/>
      <c r="C4049" s="273"/>
      <c r="D4049" s="231" t="s">
        <v>268</v>
      </c>
      <c r="E4049" s="274" t="s">
        <v>19</v>
      </c>
      <c r="F4049" s="275" t="s">
        <v>351</v>
      </c>
      <c r="G4049" s="273"/>
      <c r="H4049" s="276">
        <v>1289.925</v>
      </c>
      <c r="I4049" s="277"/>
      <c r="J4049" s="273"/>
      <c r="K4049" s="273"/>
      <c r="L4049" s="278"/>
      <c r="M4049" s="279"/>
      <c r="N4049" s="280"/>
      <c r="O4049" s="280"/>
      <c r="P4049" s="280"/>
      <c r="Q4049" s="280"/>
      <c r="R4049" s="280"/>
      <c r="S4049" s="280"/>
      <c r="T4049" s="281"/>
      <c r="U4049" s="16"/>
      <c r="V4049" s="16"/>
      <c r="W4049" s="16"/>
      <c r="X4049" s="16"/>
      <c r="Y4049" s="16"/>
      <c r="Z4049" s="16"/>
      <c r="AA4049" s="16"/>
      <c r="AB4049" s="16"/>
      <c r="AC4049" s="16"/>
      <c r="AD4049" s="16"/>
      <c r="AE4049" s="16"/>
      <c r="AT4049" s="282" t="s">
        <v>268</v>
      </c>
      <c r="AU4049" s="282" t="s">
        <v>93</v>
      </c>
      <c r="AV4049" s="16" t="s">
        <v>231</v>
      </c>
      <c r="AW4049" s="16" t="s">
        <v>34</v>
      </c>
      <c r="AX4049" s="16" t="s">
        <v>82</v>
      </c>
      <c r="AY4049" s="282" t="s">
        <v>224</v>
      </c>
    </row>
    <row r="4050" s="2" customFormat="1" ht="24.15" customHeight="1">
      <c r="A4050" s="41"/>
      <c r="B4050" s="42"/>
      <c r="C4050" s="216" t="s">
        <v>4493</v>
      </c>
      <c r="D4050" s="216" t="s">
        <v>227</v>
      </c>
      <c r="E4050" s="217" t="s">
        <v>4494</v>
      </c>
      <c r="F4050" s="218" t="s">
        <v>4495</v>
      </c>
      <c r="G4050" s="219" t="s">
        <v>266</v>
      </c>
      <c r="H4050" s="220">
        <v>1248.905</v>
      </c>
      <c r="I4050" s="221"/>
      <c r="J4050" s="222">
        <f>ROUND(I4050*H4050,2)</f>
        <v>0</v>
      </c>
      <c r="K4050" s="218" t="s">
        <v>312</v>
      </c>
      <c r="L4050" s="47"/>
      <c r="M4050" s="223" t="s">
        <v>19</v>
      </c>
      <c r="N4050" s="224" t="s">
        <v>46</v>
      </c>
      <c r="O4050" s="87"/>
      <c r="P4050" s="225">
        <f>O4050*H4050</f>
        <v>0</v>
      </c>
      <c r="Q4050" s="225">
        <v>0.0054000000000000003</v>
      </c>
      <c r="R4050" s="225">
        <f>Q4050*H4050</f>
        <v>6.7440870000000004</v>
      </c>
      <c r="S4050" s="225">
        <v>0</v>
      </c>
      <c r="T4050" s="226">
        <f>S4050*H4050</f>
        <v>0</v>
      </c>
      <c r="U4050" s="41"/>
      <c r="V4050" s="41"/>
      <c r="W4050" s="41"/>
      <c r="X4050" s="41"/>
      <c r="Y4050" s="41"/>
      <c r="Z4050" s="41"/>
      <c r="AA4050" s="41"/>
      <c r="AB4050" s="41"/>
      <c r="AC4050" s="41"/>
      <c r="AD4050" s="41"/>
      <c r="AE4050" s="41"/>
      <c r="AR4050" s="227" t="s">
        <v>544</v>
      </c>
      <c r="AT4050" s="227" t="s">
        <v>227</v>
      </c>
      <c r="AU4050" s="227" t="s">
        <v>93</v>
      </c>
      <c r="AY4050" s="20" t="s">
        <v>224</v>
      </c>
      <c r="BE4050" s="228">
        <f>IF(N4050="základní",J4050,0)</f>
        <v>0</v>
      </c>
      <c r="BF4050" s="228">
        <f>IF(N4050="snížená",J4050,0)</f>
        <v>0</v>
      </c>
      <c r="BG4050" s="228">
        <f>IF(N4050="zákl. přenesená",J4050,0)</f>
        <v>0</v>
      </c>
      <c r="BH4050" s="228">
        <f>IF(N4050="sníž. přenesená",J4050,0)</f>
        <v>0</v>
      </c>
      <c r="BI4050" s="228">
        <f>IF(N4050="nulová",J4050,0)</f>
        <v>0</v>
      </c>
      <c r="BJ4050" s="20" t="s">
        <v>93</v>
      </c>
      <c r="BK4050" s="228">
        <f>ROUND(I4050*H4050,2)</f>
        <v>0</v>
      </c>
      <c r="BL4050" s="20" t="s">
        <v>544</v>
      </c>
      <c r="BM4050" s="227" t="s">
        <v>4496</v>
      </c>
    </row>
    <row r="4051" s="2" customFormat="1">
      <c r="A4051" s="41"/>
      <c r="B4051" s="42"/>
      <c r="C4051" s="43"/>
      <c r="D4051" s="267" t="s">
        <v>314</v>
      </c>
      <c r="E4051" s="43"/>
      <c r="F4051" s="268" t="s">
        <v>4497</v>
      </c>
      <c r="G4051" s="43"/>
      <c r="H4051" s="43"/>
      <c r="I4051" s="269"/>
      <c r="J4051" s="43"/>
      <c r="K4051" s="43"/>
      <c r="L4051" s="47"/>
      <c r="M4051" s="270"/>
      <c r="N4051" s="271"/>
      <c r="O4051" s="87"/>
      <c r="P4051" s="87"/>
      <c r="Q4051" s="87"/>
      <c r="R4051" s="87"/>
      <c r="S4051" s="87"/>
      <c r="T4051" s="88"/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T4051" s="20" t="s">
        <v>314</v>
      </c>
      <c r="AU4051" s="20" t="s">
        <v>93</v>
      </c>
    </row>
    <row r="4052" s="14" customFormat="1">
      <c r="A4052" s="14"/>
      <c r="B4052" s="246"/>
      <c r="C4052" s="247"/>
      <c r="D4052" s="231" t="s">
        <v>268</v>
      </c>
      <c r="E4052" s="248" t="s">
        <v>19</v>
      </c>
      <c r="F4052" s="249" t="s">
        <v>1935</v>
      </c>
      <c r="G4052" s="247"/>
      <c r="H4052" s="248" t="s">
        <v>19</v>
      </c>
      <c r="I4052" s="250"/>
      <c r="J4052" s="247"/>
      <c r="K4052" s="247"/>
      <c r="L4052" s="251"/>
      <c r="M4052" s="252"/>
      <c r="N4052" s="253"/>
      <c r="O4052" s="253"/>
      <c r="P4052" s="253"/>
      <c r="Q4052" s="253"/>
      <c r="R4052" s="253"/>
      <c r="S4052" s="253"/>
      <c r="T4052" s="25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5" t="s">
        <v>268</v>
      </c>
      <c r="AU4052" s="255" t="s">
        <v>93</v>
      </c>
      <c r="AV4052" s="14" t="s">
        <v>82</v>
      </c>
      <c r="AW4052" s="14" t="s">
        <v>34</v>
      </c>
      <c r="AX4052" s="14" t="s">
        <v>74</v>
      </c>
      <c r="AY4052" s="255" t="s">
        <v>224</v>
      </c>
    </row>
    <row r="4053" s="13" customFormat="1">
      <c r="A4053" s="13"/>
      <c r="B4053" s="229"/>
      <c r="C4053" s="230"/>
      <c r="D4053" s="231" t="s">
        <v>268</v>
      </c>
      <c r="E4053" s="232" t="s">
        <v>19</v>
      </c>
      <c r="F4053" s="233" t="s">
        <v>4487</v>
      </c>
      <c r="G4053" s="230"/>
      <c r="H4053" s="234">
        <v>905.70000000000005</v>
      </c>
      <c r="I4053" s="235"/>
      <c r="J4053" s="230"/>
      <c r="K4053" s="230"/>
      <c r="L4053" s="236"/>
      <c r="M4053" s="237"/>
      <c r="N4053" s="238"/>
      <c r="O4053" s="238"/>
      <c r="P4053" s="238"/>
      <c r="Q4053" s="238"/>
      <c r="R4053" s="238"/>
      <c r="S4053" s="238"/>
      <c r="T4053" s="239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40" t="s">
        <v>268</v>
      </c>
      <c r="AU4053" s="240" t="s">
        <v>93</v>
      </c>
      <c r="AV4053" s="13" t="s">
        <v>93</v>
      </c>
      <c r="AW4053" s="13" t="s">
        <v>34</v>
      </c>
      <c r="AX4053" s="13" t="s">
        <v>74</v>
      </c>
      <c r="AY4053" s="240" t="s">
        <v>224</v>
      </c>
    </row>
    <row r="4054" s="14" customFormat="1">
      <c r="A4054" s="14"/>
      <c r="B4054" s="246"/>
      <c r="C4054" s="247"/>
      <c r="D4054" s="231" t="s">
        <v>268</v>
      </c>
      <c r="E4054" s="248" t="s">
        <v>19</v>
      </c>
      <c r="F4054" s="249" t="s">
        <v>1815</v>
      </c>
      <c r="G4054" s="247"/>
      <c r="H4054" s="248" t="s">
        <v>19</v>
      </c>
      <c r="I4054" s="250"/>
      <c r="J4054" s="247"/>
      <c r="K4054" s="247"/>
      <c r="L4054" s="251"/>
      <c r="M4054" s="252"/>
      <c r="N4054" s="253"/>
      <c r="O4054" s="253"/>
      <c r="P4054" s="253"/>
      <c r="Q4054" s="253"/>
      <c r="R4054" s="253"/>
      <c r="S4054" s="253"/>
      <c r="T4054" s="25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5" t="s">
        <v>268</v>
      </c>
      <c r="AU4054" s="255" t="s">
        <v>93</v>
      </c>
      <c r="AV4054" s="14" t="s">
        <v>82</v>
      </c>
      <c r="AW4054" s="14" t="s">
        <v>34</v>
      </c>
      <c r="AX4054" s="14" t="s">
        <v>74</v>
      </c>
      <c r="AY4054" s="255" t="s">
        <v>224</v>
      </c>
    </row>
    <row r="4055" s="13" customFormat="1">
      <c r="A4055" s="13"/>
      <c r="B4055" s="229"/>
      <c r="C4055" s="230"/>
      <c r="D4055" s="231" t="s">
        <v>268</v>
      </c>
      <c r="E4055" s="232" t="s">
        <v>19</v>
      </c>
      <c r="F4055" s="233" t="s">
        <v>4488</v>
      </c>
      <c r="G4055" s="230"/>
      <c r="H4055" s="234">
        <v>171.30000000000001</v>
      </c>
      <c r="I4055" s="235"/>
      <c r="J4055" s="230"/>
      <c r="K4055" s="230"/>
      <c r="L4055" s="236"/>
      <c r="M4055" s="237"/>
      <c r="N4055" s="238"/>
      <c r="O4055" s="238"/>
      <c r="P4055" s="238"/>
      <c r="Q4055" s="238"/>
      <c r="R4055" s="238"/>
      <c r="S4055" s="238"/>
      <c r="T4055" s="239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0" t="s">
        <v>268</v>
      </c>
      <c r="AU4055" s="240" t="s">
        <v>93</v>
      </c>
      <c r="AV4055" s="13" t="s">
        <v>93</v>
      </c>
      <c r="AW4055" s="13" t="s">
        <v>34</v>
      </c>
      <c r="AX4055" s="13" t="s">
        <v>74</v>
      </c>
      <c r="AY4055" s="240" t="s">
        <v>224</v>
      </c>
    </row>
    <row r="4056" s="14" customFormat="1">
      <c r="A4056" s="14"/>
      <c r="B4056" s="246"/>
      <c r="C4056" s="247"/>
      <c r="D4056" s="231" t="s">
        <v>268</v>
      </c>
      <c r="E4056" s="248" t="s">
        <v>19</v>
      </c>
      <c r="F4056" s="249" t="s">
        <v>4491</v>
      </c>
      <c r="G4056" s="247"/>
      <c r="H4056" s="248" t="s">
        <v>19</v>
      </c>
      <c r="I4056" s="250"/>
      <c r="J4056" s="247"/>
      <c r="K4056" s="247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268</v>
      </c>
      <c r="AU4056" s="255" t="s">
        <v>93</v>
      </c>
      <c r="AV4056" s="14" t="s">
        <v>82</v>
      </c>
      <c r="AW4056" s="14" t="s">
        <v>34</v>
      </c>
      <c r="AX4056" s="14" t="s">
        <v>74</v>
      </c>
      <c r="AY4056" s="255" t="s">
        <v>224</v>
      </c>
    </row>
    <row r="4057" s="13" customFormat="1">
      <c r="A4057" s="13"/>
      <c r="B4057" s="229"/>
      <c r="C4057" s="230"/>
      <c r="D4057" s="231" t="s">
        <v>268</v>
      </c>
      <c r="E4057" s="232" t="s">
        <v>19</v>
      </c>
      <c r="F4057" s="233" t="s">
        <v>4492</v>
      </c>
      <c r="G4057" s="230"/>
      <c r="H4057" s="234">
        <v>100.547</v>
      </c>
      <c r="I4057" s="235"/>
      <c r="J4057" s="230"/>
      <c r="K4057" s="230"/>
      <c r="L4057" s="236"/>
      <c r="M4057" s="237"/>
      <c r="N4057" s="238"/>
      <c r="O4057" s="238"/>
      <c r="P4057" s="238"/>
      <c r="Q4057" s="238"/>
      <c r="R4057" s="238"/>
      <c r="S4057" s="238"/>
      <c r="T4057" s="239"/>
      <c r="U4057" s="13"/>
      <c r="V4057" s="13"/>
      <c r="W4057" s="13"/>
      <c r="X4057" s="13"/>
      <c r="Y4057" s="13"/>
      <c r="Z4057" s="13"/>
      <c r="AA4057" s="13"/>
      <c r="AB4057" s="13"/>
      <c r="AC4057" s="13"/>
      <c r="AD4057" s="13"/>
      <c r="AE4057" s="13"/>
      <c r="AT4057" s="240" t="s">
        <v>268</v>
      </c>
      <c r="AU4057" s="240" t="s">
        <v>93</v>
      </c>
      <c r="AV4057" s="13" t="s">
        <v>93</v>
      </c>
      <c r="AW4057" s="13" t="s">
        <v>34</v>
      </c>
      <c r="AX4057" s="13" t="s">
        <v>74</v>
      </c>
      <c r="AY4057" s="240" t="s">
        <v>224</v>
      </c>
    </row>
    <row r="4058" s="14" customFormat="1">
      <c r="A4058" s="14"/>
      <c r="B4058" s="246"/>
      <c r="C4058" s="247"/>
      <c r="D4058" s="231" t="s">
        <v>268</v>
      </c>
      <c r="E4058" s="248" t="s">
        <v>19</v>
      </c>
      <c r="F4058" s="249" t="s">
        <v>1851</v>
      </c>
      <c r="G4058" s="247"/>
      <c r="H4058" s="248" t="s">
        <v>19</v>
      </c>
      <c r="I4058" s="250"/>
      <c r="J4058" s="247"/>
      <c r="K4058" s="247"/>
      <c r="L4058" s="251"/>
      <c r="M4058" s="252"/>
      <c r="N4058" s="253"/>
      <c r="O4058" s="253"/>
      <c r="P4058" s="253"/>
      <c r="Q4058" s="253"/>
      <c r="R4058" s="253"/>
      <c r="S4058" s="253"/>
      <c r="T4058" s="25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T4058" s="255" t="s">
        <v>268</v>
      </c>
      <c r="AU4058" s="255" t="s">
        <v>93</v>
      </c>
      <c r="AV4058" s="14" t="s">
        <v>82</v>
      </c>
      <c r="AW4058" s="14" t="s">
        <v>34</v>
      </c>
      <c r="AX4058" s="14" t="s">
        <v>74</v>
      </c>
      <c r="AY4058" s="255" t="s">
        <v>224</v>
      </c>
    </row>
    <row r="4059" s="13" customFormat="1">
      <c r="A4059" s="13"/>
      <c r="B4059" s="229"/>
      <c r="C4059" s="230"/>
      <c r="D4059" s="231" t="s">
        <v>268</v>
      </c>
      <c r="E4059" s="232" t="s">
        <v>19</v>
      </c>
      <c r="F4059" s="233" t="s">
        <v>1852</v>
      </c>
      <c r="G4059" s="230"/>
      <c r="H4059" s="234">
        <v>18.800000000000001</v>
      </c>
      <c r="I4059" s="235"/>
      <c r="J4059" s="230"/>
      <c r="K4059" s="230"/>
      <c r="L4059" s="236"/>
      <c r="M4059" s="237"/>
      <c r="N4059" s="238"/>
      <c r="O4059" s="238"/>
      <c r="P4059" s="238"/>
      <c r="Q4059" s="238"/>
      <c r="R4059" s="238"/>
      <c r="S4059" s="238"/>
      <c r="T4059" s="239"/>
      <c r="U4059" s="13"/>
      <c r="V4059" s="13"/>
      <c r="W4059" s="13"/>
      <c r="X4059" s="13"/>
      <c r="Y4059" s="13"/>
      <c r="Z4059" s="13"/>
      <c r="AA4059" s="13"/>
      <c r="AB4059" s="13"/>
      <c r="AC4059" s="13"/>
      <c r="AD4059" s="13"/>
      <c r="AE4059" s="13"/>
      <c r="AT4059" s="240" t="s">
        <v>268</v>
      </c>
      <c r="AU4059" s="240" t="s">
        <v>93</v>
      </c>
      <c r="AV4059" s="13" t="s">
        <v>93</v>
      </c>
      <c r="AW4059" s="13" t="s">
        <v>34</v>
      </c>
      <c r="AX4059" s="13" t="s">
        <v>74</v>
      </c>
      <c r="AY4059" s="240" t="s">
        <v>224</v>
      </c>
    </row>
    <row r="4060" s="14" customFormat="1">
      <c r="A4060" s="14"/>
      <c r="B4060" s="246"/>
      <c r="C4060" s="247"/>
      <c r="D4060" s="231" t="s">
        <v>268</v>
      </c>
      <c r="E4060" s="248" t="s">
        <v>19</v>
      </c>
      <c r="F4060" s="249" t="s">
        <v>1853</v>
      </c>
      <c r="G4060" s="247"/>
      <c r="H4060" s="248" t="s">
        <v>19</v>
      </c>
      <c r="I4060" s="250"/>
      <c r="J4060" s="247"/>
      <c r="K4060" s="247"/>
      <c r="L4060" s="251"/>
      <c r="M4060" s="252"/>
      <c r="N4060" s="253"/>
      <c r="O4060" s="253"/>
      <c r="P4060" s="253"/>
      <c r="Q4060" s="253"/>
      <c r="R4060" s="253"/>
      <c r="S4060" s="253"/>
      <c r="T4060" s="25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5" t="s">
        <v>268</v>
      </c>
      <c r="AU4060" s="255" t="s">
        <v>93</v>
      </c>
      <c r="AV4060" s="14" t="s">
        <v>82</v>
      </c>
      <c r="AW4060" s="14" t="s">
        <v>34</v>
      </c>
      <c r="AX4060" s="14" t="s">
        <v>74</v>
      </c>
      <c r="AY4060" s="255" t="s">
        <v>224</v>
      </c>
    </row>
    <row r="4061" s="13" customFormat="1">
      <c r="A4061" s="13"/>
      <c r="B4061" s="229"/>
      <c r="C4061" s="230"/>
      <c r="D4061" s="231" t="s">
        <v>268</v>
      </c>
      <c r="E4061" s="232" t="s">
        <v>19</v>
      </c>
      <c r="F4061" s="233" t="s">
        <v>1854</v>
      </c>
      <c r="G4061" s="230"/>
      <c r="H4061" s="234">
        <v>52.558</v>
      </c>
      <c r="I4061" s="235"/>
      <c r="J4061" s="230"/>
      <c r="K4061" s="230"/>
      <c r="L4061" s="236"/>
      <c r="M4061" s="237"/>
      <c r="N4061" s="238"/>
      <c r="O4061" s="238"/>
      <c r="P4061" s="238"/>
      <c r="Q4061" s="238"/>
      <c r="R4061" s="238"/>
      <c r="S4061" s="238"/>
      <c r="T4061" s="239"/>
      <c r="U4061" s="13"/>
      <c r="V4061" s="13"/>
      <c r="W4061" s="13"/>
      <c r="X4061" s="13"/>
      <c r="Y4061" s="13"/>
      <c r="Z4061" s="13"/>
      <c r="AA4061" s="13"/>
      <c r="AB4061" s="13"/>
      <c r="AC4061" s="13"/>
      <c r="AD4061" s="13"/>
      <c r="AE4061" s="13"/>
      <c r="AT4061" s="240" t="s">
        <v>268</v>
      </c>
      <c r="AU4061" s="240" t="s">
        <v>93</v>
      </c>
      <c r="AV4061" s="13" t="s">
        <v>93</v>
      </c>
      <c r="AW4061" s="13" t="s">
        <v>34</v>
      </c>
      <c r="AX4061" s="13" t="s">
        <v>74</v>
      </c>
      <c r="AY4061" s="240" t="s">
        <v>224</v>
      </c>
    </row>
    <row r="4062" s="16" customFormat="1">
      <c r="A4062" s="16"/>
      <c r="B4062" s="272"/>
      <c r="C4062" s="273"/>
      <c r="D4062" s="231" t="s">
        <v>268</v>
      </c>
      <c r="E4062" s="274" t="s">
        <v>19</v>
      </c>
      <c r="F4062" s="275" t="s">
        <v>351</v>
      </c>
      <c r="G4062" s="273"/>
      <c r="H4062" s="276">
        <v>1248.905</v>
      </c>
      <c r="I4062" s="277"/>
      <c r="J4062" s="273"/>
      <c r="K4062" s="273"/>
      <c r="L4062" s="278"/>
      <c r="M4062" s="279"/>
      <c r="N4062" s="280"/>
      <c r="O4062" s="280"/>
      <c r="P4062" s="280"/>
      <c r="Q4062" s="280"/>
      <c r="R4062" s="280"/>
      <c r="S4062" s="280"/>
      <c r="T4062" s="281"/>
      <c r="U4062" s="16"/>
      <c r="V4062" s="16"/>
      <c r="W4062" s="16"/>
      <c r="X4062" s="16"/>
      <c r="Y4062" s="16"/>
      <c r="Z4062" s="16"/>
      <c r="AA4062" s="16"/>
      <c r="AB4062" s="16"/>
      <c r="AC4062" s="16"/>
      <c r="AD4062" s="16"/>
      <c r="AE4062" s="16"/>
      <c r="AT4062" s="282" t="s">
        <v>268</v>
      </c>
      <c r="AU4062" s="282" t="s">
        <v>93</v>
      </c>
      <c r="AV4062" s="16" t="s">
        <v>231</v>
      </c>
      <c r="AW4062" s="16" t="s">
        <v>34</v>
      </c>
      <c r="AX4062" s="16" t="s">
        <v>82</v>
      </c>
      <c r="AY4062" s="282" t="s">
        <v>224</v>
      </c>
    </row>
    <row r="4063" s="2" customFormat="1" ht="24.15" customHeight="1">
      <c r="A4063" s="41"/>
      <c r="B4063" s="42"/>
      <c r="C4063" s="216" t="s">
        <v>4498</v>
      </c>
      <c r="D4063" s="216" t="s">
        <v>227</v>
      </c>
      <c r="E4063" s="217" t="s">
        <v>4499</v>
      </c>
      <c r="F4063" s="218" t="s">
        <v>4500</v>
      </c>
      <c r="G4063" s="219" t="s">
        <v>266</v>
      </c>
      <c r="H4063" s="220">
        <v>41.020000000000003</v>
      </c>
      <c r="I4063" s="221"/>
      <c r="J4063" s="222">
        <f>ROUND(I4063*H4063,2)</f>
        <v>0</v>
      </c>
      <c r="K4063" s="218" t="s">
        <v>312</v>
      </c>
      <c r="L4063" s="47"/>
      <c r="M4063" s="223" t="s">
        <v>19</v>
      </c>
      <c r="N4063" s="224" t="s">
        <v>46</v>
      </c>
      <c r="O4063" s="87"/>
      <c r="P4063" s="225">
        <f>O4063*H4063</f>
        <v>0</v>
      </c>
      <c r="Q4063" s="225">
        <v>0.0054000000000000003</v>
      </c>
      <c r="R4063" s="225">
        <f>Q4063*H4063</f>
        <v>0.22150800000000004</v>
      </c>
      <c r="S4063" s="225">
        <v>0</v>
      </c>
      <c r="T4063" s="226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7" t="s">
        <v>544</v>
      </c>
      <c r="AT4063" s="227" t="s">
        <v>227</v>
      </c>
      <c r="AU4063" s="227" t="s">
        <v>93</v>
      </c>
      <c r="AY4063" s="20" t="s">
        <v>224</v>
      </c>
      <c r="BE4063" s="228">
        <f>IF(N4063="základní",J4063,0)</f>
        <v>0</v>
      </c>
      <c r="BF4063" s="228">
        <f>IF(N4063="snížená",J4063,0)</f>
        <v>0</v>
      </c>
      <c r="BG4063" s="228">
        <f>IF(N4063="zákl. přenesená",J4063,0)</f>
        <v>0</v>
      </c>
      <c r="BH4063" s="228">
        <f>IF(N4063="sníž. přenesená",J4063,0)</f>
        <v>0</v>
      </c>
      <c r="BI4063" s="228">
        <f>IF(N4063="nulová",J4063,0)</f>
        <v>0</v>
      </c>
      <c r="BJ4063" s="20" t="s">
        <v>93</v>
      </c>
      <c r="BK4063" s="228">
        <f>ROUND(I4063*H4063,2)</f>
        <v>0</v>
      </c>
      <c r="BL4063" s="20" t="s">
        <v>544</v>
      </c>
      <c r="BM4063" s="227" t="s">
        <v>4501</v>
      </c>
    </row>
    <row r="4064" s="2" customFormat="1">
      <c r="A4064" s="41"/>
      <c r="B4064" s="42"/>
      <c r="C4064" s="43"/>
      <c r="D4064" s="267" t="s">
        <v>314</v>
      </c>
      <c r="E4064" s="43"/>
      <c r="F4064" s="268" t="s">
        <v>4502</v>
      </c>
      <c r="G4064" s="43"/>
      <c r="H4064" s="43"/>
      <c r="I4064" s="269"/>
      <c r="J4064" s="43"/>
      <c r="K4064" s="43"/>
      <c r="L4064" s="47"/>
      <c r="M4064" s="270"/>
      <c r="N4064" s="271"/>
      <c r="O4064" s="87"/>
      <c r="P4064" s="87"/>
      <c r="Q4064" s="87"/>
      <c r="R4064" s="87"/>
      <c r="S4064" s="87"/>
      <c r="T4064" s="88"/>
      <c r="U4064" s="41"/>
      <c r="V4064" s="41"/>
      <c r="W4064" s="41"/>
      <c r="X4064" s="41"/>
      <c r="Y4064" s="41"/>
      <c r="Z4064" s="41"/>
      <c r="AA4064" s="41"/>
      <c r="AB4064" s="41"/>
      <c r="AC4064" s="41"/>
      <c r="AD4064" s="41"/>
      <c r="AE4064" s="41"/>
      <c r="AT4064" s="20" t="s">
        <v>314</v>
      </c>
      <c r="AU4064" s="20" t="s">
        <v>93</v>
      </c>
    </row>
    <row r="4065" s="14" customFormat="1">
      <c r="A4065" s="14"/>
      <c r="B4065" s="246"/>
      <c r="C4065" s="247"/>
      <c r="D4065" s="231" t="s">
        <v>268</v>
      </c>
      <c r="E4065" s="248" t="s">
        <v>19</v>
      </c>
      <c r="F4065" s="249" t="s">
        <v>4489</v>
      </c>
      <c r="G4065" s="247"/>
      <c r="H4065" s="248" t="s">
        <v>19</v>
      </c>
      <c r="I4065" s="250"/>
      <c r="J4065" s="247"/>
      <c r="K4065" s="247"/>
      <c r="L4065" s="251"/>
      <c r="M4065" s="252"/>
      <c r="N4065" s="253"/>
      <c r="O4065" s="253"/>
      <c r="P4065" s="253"/>
      <c r="Q4065" s="253"/>
      <c r="R4065" s="253"/>
      <c r="S4065" s="253"/>
      <c r="T4065" s="25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T4065" s="255" t="s">
        <v>268</v>
      </c>
      <c r="AU4065" s="255" t="s">
        <v>93</v>
      </c>
      <c r="AV4065" s="14" t="s">
        <v>82</v>
      </c>
      <c r="AW4065" s="14" t="s">
        <v>34</v>
      </c>
      <c r="AX4065" s="14" t="s">
        <v>74</v>
      </c>
      <c r="AY4065" s="255" t="s">
        <v>224</v>
      </c>
    </row>
    <row r="4066" s="13" customFormat="1">
      <c r="A4066" s="13"/>
      <c r="B4066" s="229"/>
      <c r="C4066" s="230"/>
      <c r="D4066" s="231" t="s">
        <v>268</v>
      </c>
      <c r="E4066" s="232" t="s">
        <v>19</v>
      </c>
      <c r="F4066" s="233" t="s">
        <v>4490</v>
      </c>
      <c r="G4066" s="230"/>
      <c r="H4066" s="234">
        <v>41.020000000000003</v>
      </c>
      <c r="I4066" s="235"/>
      <c r="J4066" s="230"/>
      <c r="K4066" s="230"/>
      <c r="L4066" s="236"/>
      <c r="M4066" s="237"/>
      <c r="N4066" s="238"/>
      <c r="O4066" s="238"/>
      <c r="P4066" s="238"/>
      <c r="Q4066" s="238"/>
      <c r="R4066" s="238"/>
      <c r="S4066" s="238"/>
      <c r="T4066" s="239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40" t="s">
        <v>268</v>
      </c>
      <c r="AU4066" s="240" t="s">
        <v>93</v>
      </c>
      <c r="AV4066" s="13" t="s">
        <v>93</v>
      </c>
      <c r="AW4066" s="13" t="s">
        <v>34</v>
      </c>
      <c r="AX4066" s="13" t="s">
        <v>82</v>
      </c>
      <c r="AY4066" s="240" t="s">
        <v>224</v>
      </c>
    </row>
    <row r="4067" s="2" customFormat="1" ht="16.5" customHeight="1">
      <c r="A4067" s="41"/>
      <c r="B4067" s="42"/>
      <c r="C4067" s="216" t="s">
        <v>4503</v>
      </c>
      <c r="D4067" s="216" t="s">
        <v>227</v>
      </c>
      <c r="E4067" s="217" t="s">
        <v>4504</v>
      </c>
      <c r="F4067" s="218" t="s">
        <v>4505</v>
      </c>
      <c r="G4067" s="219" t="s">
        <v>266</v>
      </c>
      <c r="H4067" s="220">
        <v>41.020000000000003</v>
      </c>
      <c r="I4067" s="221"/>
      <c r="J4067" s="222">
        <f>ROUND(I4067*H4067,2)</f>
        <v>0</v>
      </c>
      <c r="K4067" s="218" t="s">
        <v>312</v>
      </c>
      <c r="L4067" s="47"/>
      <c r="M4067" s="223" t="s">
        <v>19</v>
      </c>
      <c r="N4067" s="224" t="s">
        <v>46</v>
      </c>
      <c r="O4067" s="87"/>
      <c r="P4067" s="225">
        <f>O4067*H4067</f>
        <v>0</v>
      </c>
      <c r="Q4067" s="225">
        <v>0.00089999999999999998</v>
      </c>
      <c r="R4067" s="225">
        <f>Q4067*H4067</f>
        <v>0.036917999999999999</v>
      </c>
      <c r="S4067" s="225">
        <v>0</v>
      </c>
      <c r="T4067" s="226">
        <f>S4067*H4067</f>
        <v>0</v>
      </c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R4067" s="227" t="s">
        <v>544</v>
      </c>
      <c r="AT4067" s="227" t="s">
        <v>227</v>
      </c>
      <c r="AU4067" s="227" t="s">
        <v>93</v>
      </c>
      <c r="AY4067" s="20" t="s">
        <v>224</v>
      </c>
      <c r="BE4067" s="228">
        <f>IF(N4067="základní",J4067,0)</f>
        <v>0</v>
      </c>
      <c r="BF4067" s="228">
        <f>IF(N4067="snížená",J4067,0)</f>
        <v>0</v>
      </c>
      <c r="BG4067" s="228">
        <f>IF(N4067="zákl. přenesená",J4067,0)</f>
        <v>0</v>
      </c>
      <c r="BH4067" s="228">
        <f>IF(N4067="sníž. přenesená",J4067,0)</f>
        <v>0</v>
      </c>
      <c r="BI4067" s="228">
        <f>IF(N4067="nulová",J4067,0)</f>
        <v>0</v>
      </c>
      <c r="BJ4067" s="20" t="s">
        <v>93</v>
      </c>
      <c r="BK4067" s="228">
        <f>ROUND(I4067*H4067,2)</f>
        <v>0</v>
      </c>
      <c r="BL4067" s="20" t="s">
        <v>544</v>
      </c>
      <c r="BM4067" s="227" t="s">
        <v>4506</v>
      </c>
    </row>
    <row r="4068" s="2" customFormat="1">
      <c r="A4068" s="41"/>
      <c r="B4068" s="42"/>
      <c r="C4068" s="43"/>
      <c r="D4068" s="267" t="s">
        <v>314</v>
      </c>
      <c r="E4068" s="43"/>
      <c r="F4068" s="268" t="s">
        <v>4507</v>
      </c>
      <c r="G4068" s="43"/>
      <c r="H4068" s="43"/>
      <c r="I4068" s="269"/>
      <c r="J4068" s="43"/>
      <c r="K4068" s="43"/>
      <c r="L4068" s="47"/>
      <c r="M4068" s="270"/>
      <c r="N4068" s="271"/>
      <c r="O4068" s="87"/>
      <c r="P4068" s="87"/>
      <c r="Q4068" s="87"/>
      <c r="R4068" s="87"/>
      <c r="S4068" s="87"/>
      <c r="T4068" s="88"/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T4068" s="20" t="s">
        <v>314</v>
      </c>
      <c r="AU4068" s="20" t="s">
        <v>93</v>
      </c>
    </row>
    <row r="4069" s="14" customFormat="1">
      <c r="A4069" s="14"/>
      <c r="B4069" s="246"/>
      <c r="C4069" s="247"/>
      <c r="D4069" s="231" t="s">
        <v>268</v>
      </c>
      <c r="E4069" s="248" t="s">
        <v>19</v>
      </c>
      <c r="F4069" s="249" t="s">
        <v>4489</v>
      </c>
      <c r="G4069" s="247"/>
      <c r="H4069" s="248" t="s">
        <v>19</v>
      </c>
      <c r="I4069" s="250"/>
      <c r="J4069" s="247"/>
      <c r="K4069" s="247"/>
      <c r="L4069" s="251"/>
      <c r="M4069" s="252"/>
      <c r="N4069" s="253"/>
      <c r="O4069" s="253"/>
      <c r="P4069" s="253"/>
      <c r="Q4069" s="253"/>
      <c r="R4069" s="253"/>
      <c r="S4069" s="253"/>
      <c r="T4069" s="25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5" t="s">
        <v>268</v>
      </c>
      <c r="AU4069" s="255" t="s">
        <v>93</v>
      </c>
      <c r="AV4069" s="14" t="s">
        <v>82</v>
      </c>
      <c r="AW4069" s="14" t="s">
        <v>34</v>
      </c>
      <c r="AX4069" s="14" t="s">
        <v>74</v>
      </c>
      <c r="AY4069" s="255" t="s">
        <v>224</v>
      </c>
    </row>
    <row r="4070" s="13" customFormat="1">
      <c r="A4070" s="13"/>
      <c r="B4070" s="229"/>
      <c r="C4070" s="230"/>
      <c r="D4070" s="231" t="s">
        <v>268</v>
      </c>
      <c r="E4070" s="232" t="s">
        <v>19</v>
      </c>
      <c r="F4070" s="233" t="s">
        <v>4490</v>
      </c>
      <c r="G4070" s="230"/>
      <c r="H4070" s="234">
        <v>41.020000000000003</v>
      </c>
      <c r="I4070" s="235"/>
      <c r="J4070" s="230"/>
      <c r="K4070" s="230"/>
      <c r="L4070" s="236"/>
      <c r="M4070" s="237"/>
      <c r="N4070" s="238"/>
      <c r="O4070" s="238"/>
      <c r="P4070" s="238"/>
      <c r="Q4070" s="238"/>
      <c r="R4070" s="238"/>
      <c r="S4070" s="238"/>
      <c r="T4070" s="239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0" t="s">
        <v>268</v>
      </c>
      <c r="AU4070" s="240" t="s">
        <v>93</v>
      </c>
      <c r="AV4070" s="13" t="s">
        <v>93</v>
      </c>
      <c r="AW4070" s="13" t="s">
        <v>34</v>
      </c>
      <c r="AX4070" s="13" t="s">
        <v>82</v>
      </c>
      <c r="AY4070" s="240" t="s">
        <v>224</v>
      </c>
    </row>
    <row r="4071" s="2" customFormat="1" ht="24.15" customHeight="1">
      <c r="A4071" s="41"/>
      <c r="B4071" s="42"/>
      <c r="C4071" s="216" t="s">
        <v>1931</v>
      </c>
      <c r="D4071" s="216" t="s">
        <v>227</v>
      </c>
      <c r="E4071" s="217" t="s">
        <v>4508</v>
      </c>
      <c r="F4071" s="218" t="s">
        <v>4509</v>
      </c>
      <c r="G4071" s="219" t="s">
        <v>266</v>
      </c>
      <c r="H4071" s="220">
        <v>343.20499999999998</v>
      </c>
      <c r="I4071" s="221"/>
      <c r="J4071" s="222">
        <f>ROUND(I4071*H4071,2)</f>
        <v>0</v>
      </c>
      <c r="K4071" s="218" t="s">
        <v>312</v>
      </c>
      <c r="L4071" s="47"/>
      <c r="M4071" s="223" t="s">
        <v>19</v>
      </c>
      <c r="N4071" s="224" t="s">
        <v>46</v>
      </c>
      <c r="O4071" s="87"/>
      <c r="P4071" s="225">
        <f>O4071*H4071</f>
        <v>0</v>
      </c>
      <c r="Q4071" s="225">
        <v>0.0035000000000000001</v>
      </c>
      <c r="R4071" s="225">
        <f>Q4071*H4071</f>
        <v>1.2012175000000001</v>
      </c>
      <c r="S4071" s="225">
        <v>0</v>
      </c>
      <c r="T4071" s="226">
        <f>S4071*H4071</f>
        <v>0</v>
      </c>
      <c r="U4071" s="41"/>
      <c r="V4071" s="41"/>
      <c r="W4071" s="41"/>
      <c r="X4071" s="41"/>
      <c r="Y4071" s="41"/>
      <c r="Z4071" s="41"/>
      <c r="AA4071" s="41"/>
      <c r="AB4071" s="41"/>
      <c r="AC4071" s="41"/>
      <c r="AD4071" s="41"/>
      <c r="AE4071" s="41"/>
      <c r="AR4071" s="227" t="s">
        <v>544</v>
      </c>
      <c r="AT4071" s="227" t="s">
        <v>227</v>
      </c>
      <c r="AU4071" s="227" t="s">
        <v>93</v>
      </c>
      <c r="AY4071" s="20" t="s">
        <v>224</v>
      </c>
      <c r="BE4071" s="228">
        <f>IF(N4071="základní",J4071,0)</f>
        <v>0</v>
      </c>
      <c r="BF4071" s="228">
        <f>IF(N4071="snížená",J4071,0)</f>
        <v>0</v>
      </c>
      <c r="BG4071" s="228">
        <f>IF(N4071="zákl. přenesená",J4071,0)</f>
        <v>0</v>
      </c>
      <c r="BH4071" s="228">
        <f>IF(N4071="sníž. přenesená",J4071,0)</f>
        <v>0</v>
      </c>
      <c r="BI4071" s="228">
        <f>IF(N4071="nulová",J4071,0)</f>
        <v>0</v>
      </c>
      <c r="BJ4071" s="20" t="s">
        <v>93</v>
      </c>
      <c r="BK4071" s="228">
        <f>ROUND(I4071*H4071,2)</f>
        <v>0</v>
      </c>
      <c r="BL4071" s="20" t="s">
        <v>544</v>
      </c>
      <c r="BM4071" s="227" t="s">
        <v>4510</v>
      </c>
    </row>
    <row r="4072" s="2" customFormat="1">
      <c r="A4072" s="41"/>
      <c r="B4072" s="42"/>
      <c r="C4072" s="43"/>
      <c r="D4072" s="267" t="s">
        <v>314</v>
      </c>
      <c r="E4072" s="43"/>
      <c r="F4072" s="268" t="s">
        <v>4511</v>
      </c>
      <c r="G4072" s="43"/>
      <c r="H4072" s="43"/>
      <c r="I4072" s="269"/>
      <c r="J4072" s="43"/>
      <c r="K4072" s="43"/>
      <c r="L4072" s="47"/>
      <c r="M4072" s="270"/>
      <c r="N4072" s="271"/>
      <c r="O4072" s="87"/>
      <c r="P4072" s="87"/>
      <c r="Q4072" s="87"/>
      <c r="R4072" s="87"/>
      <c r="S4072" s="87"/>
      <c r="T4072" s="88"/>
      <c r="U4072" s="41"/>
      <c r="V4072" s="41"/>
      <c r="W4072" s="41"/>
      <c r="X4072" s="41"/>
      <c r="Y4072" s="41"/>
      <c r="Z4072" s="41"/>
      <c r="AA4072" s="41"/>
      <c r="AB4072" s="41"/>
      <c r="AC4072" s="41"/>
      <c r="AD4072" s="41"/>
      <c r="AE4072" s="41"/>
      <c r="AT4072" s="20" t="s">
        <v>314</v>
      </c>
      <c r="AU4072" s="20" t="s">
        <v>93</v>
      </c>
    </row>
    <row r="4073" s="14" customFormat="1">
      <c r="A4073" s="14"/>
      <c r="B4073" s="246"/>
      <c r="C4073" s="247"/>
      <c r="D4073" s="231" t="s">
        <v>268</v>
      </c>
      <c r="E4073" s="248" t="s">
        <v>19</v>
      </c>
      <c r="F4073" s="249" t="s">
        <v>1815</v>
      </c>
      <c r="G4073" s="247"/>
      <c r="H4073" s="248" t="s">
        <v>19</v>
      </c>
      <c r="I4073" s="250"/>
      <c r="J4073" s="247"/>
      <c r="K4073" s="247"/>
      <c r="L4073" s="251"/>
      <c r="M4073" s="252"/>
      <c r="N4073" s="253"/>
      <c r="O4073" s="253"/>
      <c r="P4073" s="253"/>
      <c r="Q4073" s="253"/>
      <c r="R4073" s="253"/>
      <c r="S4073" s="253"/>
      <c r="T4073" s="25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55" t="s">
        <v>268</v>
      </c>
      <c r="AU4073" s="255" t="s">
        <v>93</v>
      </c>
      <c r="AV4073" s="14" t="s">
        <v>82</v>
      </c>
      <c r="AW4073" s="14" t="s">
        <v>34</v>
      </c>
      <c r="AX4073" s="14" t="s">
        <v>74</v>
      </c>
      <c r="AY4073" s="255" t="s">
        <v>224</v>
      </c>
    </row>
    <row r="4074" s="13" customFormat="1">
      <c r="A4074" s="13"/>
      <c r="B4074" s="229"/>
      <c r="C4074" s="230"/>
      <c r="D4074" s="231" t="s">
        <v>268</v>
      </c>
      <c r="E4074" s="232" t="s">
        <v>19</v>
      </c>
      <c r="F4074" s="233" t="s">
        <v>4488</v>
      </c>
      <c r="G4074" s="230"/>
      <c r="H4074" s="234">
        <v>171.30000000000001</v>
      </c>
      <c r="I4074" s="235"/>
      <c r="J4074" s="230"/>
      <c r="K4074" s="230"/>
      <c r="L4074" s="236"/>
      <c r="M4074" s="237"/>
      <c r="N4074" s="238"/>
      <c r="O4074" s="238"/>
      <c r="P4074" s="238"/>
      <c r="Q4074" s="238"/>
      <c r="R4074" s="238"/>
      <c r="S4074" s="238"/>
      <c r="T4074" s="239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0" t="s">
        <v>268</v>
      </c>
      <c r="AU4074" s="240" t="s">
        <v>93</v>
      </c>
      <c r="AV4074" s="13" t="s">
        <v>93</v>
      </c>
      <c r="AW4074" s="13" t="s">
        <v>34</v>
      </c>
      <c r="AX4074" s="13" t="s">
        <v>74</v>
      </c>
      <c r="AY4074" s="240" t="s">
        <v>224</v>
      </c>
    </row>
    <row r="4075" s="14" customFormat="1">
      <c r="A4075" s="14"/>
      <c r="B4075" s="246"/>
      <c r="C4075" s="247"/>
      <c r="D4075" s="231" t="s">
        <v>268</v>
      </c>
      <c r="E4075" s="248" t="s">
        <v>19</v>
      </c>
      <c r="F4075" s="249" t="s">
        <v>4491</v>
      </c>
      <c r="G4075" s="247"/>
      <c r="H4075" s="248" t="s">
        <v>19</v>
      </c>
      <c r="I4075" s="250"/>
      <c r="J4075" s="247"/>
      <c r="K4075" s="247"/>
      <c r="L4075" s="251"/>
      <c r="M4075" s="252"/>
      <c r="N4075" s="253"/>
      <c r="O4075" s="253"/>
      <c r="P4075" s="253"/>
      <c r="Q4075" s="253"/>
      <c r="R4075" s="253"/>
      <c r="S4075" s="253"/>
      <c r="T4075" s="25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5" t="s">
        <v>268</v>
      </c>
      <c r="AU4075" s="255" t="s">
        <v>93</v>
      </c>
      <c r="AV4075" s="14" t="s">
        <v>82</v>
      </c>
      <c r="AW4075" s="14" t="s">
        <v>34</v>
      </c>
      <c r="AX4075" s="14" t="s">
        <v>74</v>
      </c>
      <c r="AY4075" s="255" t="s">
        <v>224</v>
      </c>
    </row>
    <row r="4076" s="13" customFormat="1">
      <c r="A4076" s="13"/>
      <c r="B4076" s="229"/>
      <c r="C4076" s="230"/>
      <c r="D4076" s="231" t="s">
        <v>268</v>
      </c>
      <c r="E4076" s="232" t="s">
        <v>19</v>
      </c>
      <c r="F4076" s="233" t="s">
        <v>4492</v>
      </c>
      <c r="G4076" s="230"/>
      <c r="H4076" s="234">
        <v>100.547</v>
      </c>
      <c r="I4076" s="235"/>
      <c r="J4076" s="230"/>
      <c r="K4076" s="230"/>
      <c r="L4076" s="236"/>
      <c r="M4076" s="237"/>
      <c r="N4076" s="238"/>
      <c r="O4076" s="238"/>
      <c r="P4076" s="238"/>
      <c r="Q4076" s="238"/>
      <c r="R4076" s="238"/>
      <c r="S4076" s="238"/>
      <c r="T4076" s="239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0" t="s">
        <v>268</v>
      </c>
      <c r="AU4076" s="240" t="s">
        <v>93</v>
      </c>
      <c r="AV4076" s="13" t="s">
        <v>93</v>
      </c>
      <c r="AW4076" s="13" t="s">
        <v>34</v>
      </c>
      <c r="AX4076" s="13" t="s">
        <v>74</v>
      </c>
      <c r="AY4076" s="240" t="s">
        <v>224</v>
      </c>
    </row>
    <row r="4077" s="14" customFormat="1">
      <c r="A4077" s="14"/>
      <c r="B4077" s="246"/>
      <c r="C4077" s="247"/>
      <c r="D4077" s="231" t="s">
        <v>268</v>
      </c>
      <c r="E4077" s="248" t="s">
        <v>19</v>
      </c>
      <c r="F4077" s="249" t="s">
        <v>1851</v>
      </c>
      <c r="G4077" s="247"/>
      <c r="H4077" s="248" t="s">
        <v>19</v>
      </c>
      <c r="I4077" s="250"/>
      <c r="J4077" s="247"/>
      <c r="K4077" s="247"/>
      <c r="L4077" s="251"/>
      <c r="M4077" s="252"/>
      <c r="N4077" s="253"/>
      <c r="O4077" s="253"/>
      <c r="P4077" s="253"/>
      <c r="Q4077" s="253"/>
      <c r="R4077" s="253"/>
      <c r="S4077" s="253"/>
      <c r="T4077" s="25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5" t="s">
        <v>268</v>
      </c>
      <c r="AU4077" s="255" t="s">
        <v>93</v>
      </c>
      <c r="AV4077" s="14" t="s">
        <v>82</v>
      </c>
      <c r="AW4077" s="14" t="s">
        <v>34</v>
      </c>
      <c r="AX4077" s="14" t="s">
        <v>74</v>
      </c>
      <c r="AY4077" s="255" t="s">
        <v>224</v>
      </c>
    </row>
    <row r="4078" s="13" customFormat="1">
      <c r="A4078" s="13"/>
      <c r="B4078" s="229"/>
      <c r="C4078" s="230"/>
      <c r="D4078" s="231" t="s">
        <v>268</v>
      </c>
      <c r="E4078" s="232" t="s">
        <v>19</v>
      </c>
      <c r="F4078" s="233" t="s">
        <v>1852</v>
      </c>
      <c r="G4078" s="230"/>
      <c r="H4078" s="234">
        <v>18.800000000000001</v>
      </c>
      <c r="I4078" s="235"/>
      <c r="J4078" s="230"/>
      <c r="K4078" s="230"/>
      <c r="L4078" s="236"/>
      <c r="M4078" s="237"/>
      <c r="N4078" s="238"/>
      <c r="O4078" s="238"/>
      <c r="P4078" s="238"/>
      <c r="Q4078" s="238"/>
      <c r="R4078" s="238"/>
      <c r="S4078" s="238"/>
      <c r="T4078" s="239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0" t="s">
        <v>268</v>
      </c>
      <c r="AU4078" s="240" t="s">
        <v>93</v>
      </c>
      <c r="AV4078" s="13" t="s">
        <v>93</v>
      </c>
      <c r="AW4078" s="13" t="s">
        <v>34</v>
      </c>
      <c r="AX4078" s="13" t="s">
        <v>74</v>
      </c>
      <c r="AY4078" s="240" t="s">
        <v>224</v>
      </c>
    </row>
    <row r="4079" s="14" customFormat="1">
      <c r="A4079" s="14"/>
      <c r="B4079" s="246"/>
      <c r="C4079" s="247"/>
      <c r="D4079" s="231" t="s">
        <v>268</v>
      </c>
      <c r="E4079" s="248" t="s">
        <v>19</v>
      </c>
      <c r="F4079" s="249" t="s">
        <v>1853</v>
      </c>
      <c r="G4079" s="247"/>
      <c r="H4079" s="248" t="s">
        <v>19</v>
      </c>
      <c r="I4079" s="250"/>
      <c r="J4079" s="247"/>
      <c r="K4079" s="247"/>
      <c r="L4079" s="251"/>
      <c r="M4079" s="252"/>
      <c r="N4079" s="253"/>
      <c r="O4079" s="253"/>
      <c r="P4079" s="253"/>
      <c r="Q4079" s="253"/>
      <c r="R4079" s="253"/>
      <c r="S4079" s="253"/>
      <c r="T4079" s="25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5" t="s">
        <v>268</v>
      </c>
      <c r="AU4079" s="255" t="s">
        <v>93</v>
      </c>
      <c r="AV4079" s="14" t="s">
        <v>82</v>
      </c>
      <c r="AW4079" s="14" t="s">
        <v>34</v>
      </c>
      <c r="AX4079" s="14" t="s">
        <v>74</v>
      </c>
      <c r="AY4079" s="255" t="s">
        <v>224</v>
      </c>
    </row>
    <row r="4080" s="13" customFormat="1">
      <c r="A4080" s="13"/>
      <c r="B4080" s="229"/>
      <c r="C4080" s="230"/>
      <c r="D4080" s="231" t="s">
        <v>268</v>
      </c>
      <c r="E4080" s="232" t="s">
        <v>19</v>
      </c>
      <c r="F4080" s="233" t="s">
        <v>1854</v>
      </c>
      <c r="G4080" s="230"/>
      <c r="H4080" s="234">
        <v>52.558</v>
      </c>
      <c r="I4080" s="235"/>
      <c r="J4080" s="230"/>
      <c r="K4080" s="230"/>
      <c r="L4080" s="236"/>
      <c r="M4080" s="237"/>
      <c r="N4080" s="238"/>
      <c r="O4080" s="238"/>
      <c r="P4080" s="238"/>
      <c r="Q4080" s="238"/>
      <c r="R4080" s="238"/>
      <c r="S4080" s="238"/>
      <c r="T4080" s="239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0" t="s">
        <v>268</v>
      </c>
      <c r="AU4080" s="240" t="s">
        <v>93</v>
      </c>
      <c r="AV4080" s="13" t="s">
        <v>93</v>
      </c>
      <c r="AW4080" s="13" t="s">
        <v>34</v>
      </c>
      <c r="AX4080" s="13" t="s">
        <v>74</v>
      </c>
      <c r="AY4080" s="240" t="s">
        <v>224</v>
      </c>
    </row>
    <row r="4081" s="16" customFormat="1">
      <c r="A4081" s="16"/>
      <c r="B4081" s="272"/>
      <c r="C4081" s="273"/>
      <c r="D4081" s="231" t="s">
        <v>268</v>
      </c>
      <c r="E4081" s="274" t="s">
        <v>19</v>
      </c>
      <c r="F4081" s="275" t="s">
        <v>351</v>
      </c>
      <c r="G4081" s="273"/>
      <c r="H4081" s="276">
        <v>343.20499999999998</v>
      </c>
      <c r="I4081" s="277"/>
      <c r="J4081" s="273"/>
      <c r="K4081" s="273"/>
      <c r="L4081" s="278"/>
      <c r="M4081" s="279"/>
      <c r="N4081" s="280"/>
      <c r="O4081" s="280"/>
      <c r="P4081" s="280"/>
      <c r="Q4081" s="280"/>
      <c r="R4081" s="280"/>
      <c r="S4081" s="280"/>
      <c r="T4081" s="281"/>
      <c r="U4081" s="16"/>
      <c r="V4081" s="16"/>
      <c r="W4081" s="16"/>
      <c r="X4081" s="16"/>
      <c r="Y4081" s="16"/>
      <c r="Z4081" s="16"/>
      <c r="AA4081" s="16"/>
      <c r="AB4081" s="16"/>
      <c r="AC4081" s="16"/>
      <c r="AD4081" s="16"/>
      <c r="AE4081" s="16"/>
      <c r="AT4081" s="282" t="s">
        <v>268</v>
      </c>
      <c r="AU4081" s="282" t="s">
        <v>93</v>
      </c>
      <c r="AV4081" s="16" t="s">
        <v>231</v>
      </c>
      <c r="AW4081" s="16" t="s">
        <v>34</v>
      </c>
      <c r="AX4081" s="16" t="s">
        <v>82</v>
      </c>
      <c r="AY4081" s="282" t="s">
        <v>224</v>
      </c>
    </row>
    <row r="4082" s="2" customFormat="1" ht="49.05" customHeight="1">
      <c r="A4082" s="41"/>
      <c r="B4082" s="42"/>
      <c r="C4082" s="216" t="s">
        <v>4512</v>
      </c>
      <c r="D4082" s="216" t="s">
        <v>227</v>
      </c>
      <c r="E4082" s="217" t="s">
        <v>4513</v>
      </c>
      <c r="F4082" s="218" t="s">
        <v>4514</v>
      </c>
      <c r="G4082" s="219" t="s">
        <v>371</v>
      </c>
      <c r="H4082" s="220">
        <v>8.5909999999999993</v>
      </c>
      <c r="I4082" s="221"/>
      <c r="J4082" s="222">
        <f>ROUND(I4082*H4082,2)</f>
        <v>0</v>
      </c>
      <c r="K4082" s="218" t="s">
        <v>312</v>
      </c>
      <c r="L4082" s="47"/>
      <c r="M4082" s="223" t="s">
        <v>19</v>
      </c>
      <c r="N4082" s="224" t="s">
        <v>46</v>
      </c>
      <c r="O4082" s="87"/>
      <c r="P4082" s="225">
        <f>O4082*H4082</f>
        <v>0</v>
      </c>
      <c r="Q4082" s="225">
        <v>0</v>
      </c>
      <c r="R4082" s="225">
        <f>Q4082*H4082</f>
        <v>0</v>
      </c>
      <c r="S4082" s="225">
        <v>0</v>
      </c>
      <c r="T4082" s="226">
        <f>S4082*H4082</f>
        <v>0</v>
      </c>
      <c r="U4082" s="41"/>
      <c r="V4082" s="41"/>
      <c r="W4082" s="41"/>
      <c r="X4082" s="41"/>
      <c r="Y4082" s="41"/>
      <c r="Z4082" s="41"/>
      <c r="AA4082" s="41"/>
      <c r="AB4082" s="41"/>
      <c r="AC4082" s="41"/>
      <c r="AD4082" s="41"/>
      <c r="AE4082" s="41"/>
      <c r="AR4082" s="227" t="s">
        <v>1036</v>
      </c>
      <c r="AT4082" s="227" t="s">
        <v>227</v>
      </c>
      <c r="AU4082" s="227" t="s">
        <v>93</v>
      </c>
      <c r="AY4082" s="20" t="s">
        <v>224</v>
      </c>
      <c r="BE4082" s="228">
        <f>IF(N4082="základní",J4082,0)</f>
        <v>0</v>
      </c>
      <c r="BF4082" s="228">
        <f>IF(N4082="snížená",J4082,0)</f>
        <v>0</v>
      </c>
      <c r="BG4082" s="228">
        <f>IF(N4082="zákl. přenesená",J4082,0)</f>
        <v>0</v>
      </c>
      <c r="BH4082" s="228">
        <f>IF(N4082="sníž. přenesená",J4082,0)</f>
        <v>0</v>
      </c>
      <c r="BI4082" s="228">
        <f>IF(N4082="nulová",J4082,0)</f>
        <v>0</v>
      </c>
      <c r="BJ4082" s="20" t="s">
        <v>93</v>
      </c>
      <c r="BK4082" s="228">
        <f>ROUND(I4082*H4082,2)</f>
        <v>0</v>
      </c>
      <c r="BL4082" s="20" t="s">
        <v>1036</v>
      </c>
      <c r="BM4082" s="227" t="s">
        <v>4515</v>
      </c>
    </row>
    <row r="4083" s="2" customFormat="1">
      <c r="A4083" s="41"/>
      <c r="B4083" s="42"/>
      <c r="C4083" s="43"/>
      <c r="D4083" s="267" t="s">
        <v>314</v>
      </c>
      <c r="E4083" s="43"/>
      <c r="F4083" s="268" t="s">
        <v>4516</v>
      </c>
      <c r="G4083" s="43"/>
      <c r="H4083" s="43"/>
      <c r="I4083" s="269"/>
      <c r="J4083" s="43"/>
      <c r="K4083" s="43"/>
      <c r="L4083" s="47"/>
      <c r="M4083" s="270"/>
      <c r="N4083" s="271"/>
      <c r="O4083" s="87"/>
      <c r="P4083" s="87"/>
      <c r="Q4083" s="87"/>
      <c r="R4083" s="87"/>
      <c r="S4083" s="87"/>
      <c r="T4083" s="88"/>
      <c r="U4083" s="41"/>
      <c r="V4083" s="41"/>
      <c r="W4083" s="41"/>
      <c r="X4083" s="41"/>
      <c r="Y4083" s="41"/>
      <c r="Z4083" s="41"/>
      <c r="AA4083" s="41"/>
      <c r="AB4083" s="41"/>
      <c r="AC4083" s="41"/>
      <c r="AD4083" s="41"/>
      <c r="AE4083" s="41"/>
      <c r="AT4083" s="20" t="s">
        <v>314</v>
      </c>
      <c r="AU4083" s="20" t="s">
        <v>93</v>
      </c>
    </row>
    <row r="4084" s="12" customFormat="1" ht="22.8" customHeight="1">
      <c r="A4084" s="12"/>
      <c r="B4084" s="200"/>
      <c r="C4084" s="201"/>
      <c r="D4084" s="202" t="s">
        <v>73</v>
      </c>
      <c r="E4084" s="214" t="s">
        <v>4517</v>
      </c>
      <c r="F4084" s="214" t="s">
        <v>4518</v>
      </c>
      <c r="G4084" s="201"/>
      <c r="H4084" s="201"/>
      <c r="I4084" s="204"/>
      <c r="J4084" s="215">
        <f>BK4084</f>
        <v>0</v>
      </c>
      <c r="K4084" s="201"/>
      <c r="L4084" s="206"/>
      <c r="M4084" s="207"/>
      <c r="N4084" s="208"/>
      <c r="O4084" s="208"/>
      <c r="P4084" s="209">
        <f>SUM(P4085:P4444)</f>
        <v>0</v>
      </c>
      <c r="Q4084" s="208"/>
      <c r="R4084" s="209">
        <f>SUM(R4085:R4444)</f>
        <v>61.037320479999998</v>
      </c>
      <c r="S4084" s="208"/>
      <c r="T4084" s="210">
        <f>SUM(T4085:T4444)</f>
        <v>0</v>
      </c>
      <c r="U4084" s="12"/>
      <c r="V4084" s="12"/>
      <c r="W4084" s="12"/>
      <c r="X4084" s="12"/>
      <c r="Y4084" s="12"/>
      <c r="Z4084" s="12"/>
      <c r="AA4084" s="12"/>
      <c r="AB4084" s="12"/>
      <c r="AC4084" s="12"/>
      <c r="AD4084" s="12"/>
      <c r="AE4084" s="12"/>
      <c r="AR4084" s="211" t="s">
        <v>93</v>
      </c>
      <c r="AT4084" s="212" t="s">
        <v>73</v>
      </c>
      <c r="AU4084" s="212" t="s">
        <v>82</v>
      </c>
      <c r="AY4084" s="211" t="s">
        <v>224</v>
      </c>
      <c r="BK4084" s="213">
        <f>SUM(BK4085:BK4444)</f>
        <v>0</v>
      </c>
    </row>
    <row r="4085" s="2" customFormat="1" ht="24.15" customHeight="1">
      <c r="A4085" s="41"/>
      <c r="B4085" s="42"/>
      <c r="C4085" s="216" t="s">
        <v>4519</v>
      </c>
      <c r="D4085" s="216" t="s">
        <v>227</v>
      </c>
      <c r="E4085" s="217" t="s">
        <v>4520</v>
      </c>
      <c r="F4085" s="218" t="s">
        <v>4521</v>
      </c>
      <c r="G4085" s="219" t="s">
        <v>266</v>
      </c>
      <c r="H4085" s="220">
        <v>1989.3720000000001</v>
      </c>
      <c r="I4085" s="221"/>
      <c r="J4085" s="222">
        <f>ROUND(I4085*H4085,2)</f>
        <v>0</v>
      </c>
      <c r="K4085" s="218" t="s">
        <v>312</v>
      </c>
      <c r="L4085" s="47"/>
      <c r="M4085" s="223" t="s">
        <v>19</v>
      </c>
      <c r="N4085" s="224" t="s">
        <v>46</v>
      </c>
      <c r="O4085" s="87"/>
      <c r="P4085" s="225">
        <f>O4085*H4085</f>
        <v>0</v>
      </c>
      <c r="Q4085" s="225">
        <v>0.00029999999999999997</v>
      </c>
      <c r="R4085" s="225">
        <f>Q4085*H4085</f>
        <v>0.5968116</v>
      </c>
      <c r="S4085" s="225">
        <v>0</v>
      </c>
      <c r="T4085" s="226">
        <f>S4085*H4085</f>
        <v>0</v>
      </c>
      <c r="U4085" s="41"/>
      <c r="V4085" s="41"/>
      <c r="W4085" s="41"/>
      <c r="X4085" s="41"/>
      <c r="Y4085" s="41"/>
      <c r="Z4085" s="41"/>
      <c r="AA4085" s="41"/>
      <c r="AB4085" s="41"/>
      <c r="AC4085" s="41"/>
      <c r="AD4085" s="41"/>
      <c r="AE4085" s="41"/>
      <c r="AR4085" s="227" t="s">
        <v>544</v>
      </c>
      <c r="AT4085" s="227" t="s">
        <v>227</v>
      </c>
      <c r="AU4085" s="227" t="s">
        <v>93</v>
      </c>
      <c r="AY4085" s="20" t="s">
        <v>224</v>
      </c>
      <c r="BE4085" s="228">
        <f>IF(N4085="základní",J4085,0)</f>
        <v>0</v>
      </c>
      <c r="BF4085" s="228">
        <f>IF(N4085="snížená",J4085,0)</f>
        <v>0</v>
      </c>
      <c r="BG4085" s="228">
        <f>IF(N4085="zákl. přenesená",J4085,0)</f>
        <v>0</v>
      </c>
      <c r="BH4085" s="228">
        <f>IF(N4085="sníž. přenesená",J4085,0)</f>
        <v>0</v>
      </c>
      <c r="BI4085" s="228">
        <f>IF(N4085="nulová",J4085,0)</f>
        <v>0</v>
      </c>
      <c r="BJ4085" s="20" t="s">
        <v>93</v>
      </c>
      <c r="BK4085" s="228">
        <f>ROUND(I4085*H4085,2)</f>
        <v>0</v>
      </c>
      <c r="BL4085" s="20" t="s">
        <v>544</v>
      </c>
      <c r="BM4085" s="227" t="s">
        <v>4522</v>
      </c>
    </row>
    <row r="4086" s="2" customFormat="1">
      <c r="A4086" s="41"/>
      <c r="B4086" s="42"/>
      <c r="C4086" s="43"/>
      <c r="D4086" s="267" t="s">
        <v>314</v>
      </c>
      <c r="E4086" s="43"/>
      <c r="F4086" s="268" t="s">
        <v>4523</v>
      </c>
      <c r="G4086" s="43"/>
      <c r="H4086" s="43"/>
      <c r="I4086" s="269"/>
      <c r="J4086" s="43"/>
      <c r="K4086" s="43"/>
      <c r="L4086" s="47"/>
      <c r="M4086" s="270"/>
      <c r="N4086" s="271"/>
      <c r="O4086" s="87"/>
      <c r="P4086" s="87"/>
      <c r="Q4086" s="87"/>
      <c r="R4086" s="87"/>
      <c r="S4086" s="87"/>
      <c r="T4086" s="88"/>
      <c r="U4086" s="41"/>
      <c r="V4086" s="41"/>
      <c r="W4086" s="41"/>
      <c r="X4086" s="41"/>
      <c r="Y4086" s="41"/>
      <c r="Z4086" s="41"/>
      <c r="AA4086" s="41"/>
      <c r="AB4086" s="41"/>
      <c r="AC4086" s="41"/>
      <c r="AD4086" s="41"/>
      <c r="AE4086" s="41"/>
      <c r="AT4086" s="20" t="s">
        <v>314</v>
      </c>
      <c r="AU4086" s="20" t="s">
        <v>93</v>
      </c>
    </row>
    <row r="4087" s="14" customFormat="1">
      <c r="A4087" s="14"/>
      <c r="B4087" s="246"/>
      <c r="C4087" s="247"/>
      <c r="D4087" s="231" t="s">
        <v>268</v>
      </c>
      <c r="E4087" s="248" t="s">
        <v>19</v>
      </c>
      <c r="F4087" s="249" t="s">
        <v>648</v>
      </c>
      <c r="G4087" s="247"/>
      <c r="H4087" s="248" t="s">
        <v>19</v>
      </c>
      <c r="I4087" s="250"/>
      <c r="J4087" s="247"/>
      <c r="K4087" s="247"/>
      <c r="L4087" s="251"/>
      <c r="M4087" s="252"/>
      <c r="N4087" s="253"/>
      <c r="O4087" s="253"/>
      <c r="P4087" s="253"/>
      <c r="Q4087" s="253"/>
      <c r="R4087" s="253"/>
      <c r="S4087" s="253"/>
      <c r="T4087" s="25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5" t="s">
        <v>268</v>
      </c>
      <c r="AU4087" s="255" t="s">
        <v>93</v>
      </c>
      <c r="AV4087" s="14" t="s">
        <v>82</v>
      </c>
      <c r="AW4087" s="14" t="s">
        <v>34</v>
      </c>
      <c r="AX4087" s="14" t="s">
        <v>74</v>
      </c>
      <c r="AY4087" s="255" t="s">
        <v>224</v>
      </c>
    </row>
    <row r="4088" s="14" customFormat="1">
      <c r="A4088" s="14"/>
      <c r="B4088" s="246"/>
      <c r="C4088" s="247"/>
      <c r="D4088" s="231" t="s">
        <v>268</v>
      </c>
      <c r="E4088" s="248" t="s">
        <v>19</v>
      </c>
      <c r="F4088" s="249" t="s">
        <v>1544</v>
      </c>
      <c r="G4088" s="247"/>
      <c r="H4088" s="248" t="s">
        <v>19</v>
      </c>
      <c r="I4088" s="250"/>
      <c r="J4088" s="247"/>
      <c r="K4088" s="247"/>
      <c r="L4088" s="251"/>
      <c r="M4088" s="252"/>
      <c r="N4088" s="253"/>
      <c r="O4088" s="253"/>
      <c r="P4088" s="253"/>
      <c r="Q4088" s="253"/>
      <c r="R4088" s="253"/>
      <c r="S4088" s="253"/>
      <c r="T4088" s="25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5" t="s">
        <v>268</v>
      </c>
      <c r="AU4088" s="255" t="s">
        <v>93</v>
      </c>
      <c r="AV4088" s="14" t="s">
        <v>82</v>
      </c>
      <c r="AW4088" s="14" t="s">
        <v>34</v>
      </c>
      <c r="AX4088" s="14" t="s">
        <v>74</v>
      </c>
      <c r="AY4088" s="255" t="s">
        <v>224</v>
      </c>
    </row>
    <row r="4089" s="13" customFormat="1">
      <c r="A4089" s="13"/>
      <c r="B4089" s="229"/>
      <c r="C4089" s="230"/>
      <c r="D4089" s="231" t="s">
        <v>268</v>
      </c>
      <c r="E4089" s="232" t="s">
        <v>19</v>
      </c>
      <c r="F4089" s="233" t="s">
        <v>2677</v>
      </c>
      <c r="G4089" s="230"/>
      <c r="H4089" s="234">
        <v>22.692</v>
      </c>
      <c r="I4089" s="235"/>
      <c r="J4089" s="230"/>
      <c r="K4089" s="230"/>
      <c r="L4089" s="236"/>
      <c r="M4089" s="237"/>
      <c r="N4089" s="238"/>
      <c r="O4089" s="238"/>
      <c r="P4089" s="238"/>
      <c r="Q4089" s="238"/>
      <c r="R4089" s="238"/>
      <c r="S4089" s="238"/>
      <c r="T4089" s="239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40" t="s">
        <v>268</v>
      </c>
      <c r="AU4089" s="240" t="s">
        <v>93</v>
      </c>
      <c r="AV4089" s="13" t="s">
        <v>93</v>
      </c>
      <c r="AW4089" s="13" t="s">
        <v>34</v>
      </c>
      <c r="AX4089" s="13" t="s">
        <v>74</v>
      </c>
      <c r="AY4089" s="240" t="s">
        <v>224</v>
      </c>
    </row>
    <row r="4090" s="14" customFormat="1">
      <c r="A4090" s="14"/>
      <c r="B4090" s="246"/>
      <c r="C4090" s="247"/>
      <c r="D4090" s="231" t="s">
        <v>268</v>
      </c>
      <c r="E4090" s="248" t="s">
        <v>19</v>
      </c>
      <c r="F4090" s="249" t="s">
        <v>2678</v>
      </c>
      <c r="G4090" s="247"/>
      <c r="H4090" s="248" t="s">
        <v>19</v>
      </c>
      <c r="I4090" s="250"/>
      <c r="J4090" s="247"/>
      <c r="K4090" s="247"/>
      <c r="L4090" s="251"/>
      <c r="M4090" s="252"/>
      <c r="N4090" s="253"/>
      <c r="O4090" s="253"/>
      <c r="P4090" s="253"/>
      <c r="Q4090" s="253"/>
      <c r="R4090" s="253"/>
      <c r="S4090" s="253"/>
      <c r="T4090" s="25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5" t="s">
        <v>268</v>
      </c>
      <c r="AU4090" s="255" t="s">
        <v>93</v>
      </c>
      <c r="AV4090" s="14" t="s">
        <v>82</v>
      </c>
      <c r="AW4090" s="14" t="s">
        <v>34</v>
      </c>
      <c r="AX4090" s="14" t="s">
        <v>74</v>
      </c>
      <c r="AY4090" s="255" t="s">
        <v>224</v>
      </c>
    </row>
    <row r="4091" s="13" customFormat="1">
      <c r="A4091" s="13"/>
      <c r="B4091" s="229"/>
      <c r="C4091" s="230"/>
      <c r="D4091" s="231" t="s">
        <v>268</v>
      </c>
      <c r="E4091" s="232" t="s">
        <v>19</v>
      </c>
      <c r="F4091" s="233" t="s">
        <v>2679</v>
      </c>
      <c r="G4091" s="230"/>
      <c r="H4091" s="234">
        <v>6.7210000000000001</v>
      </c>
      <c r="I4091" s="235"/>
      <c r="J4091" s="230"/>
      <c r="K4091" s="230"/>
      <c r="L4091" s="236"/>
      <c r="M4091" s="237"/>
      <c r="N4091" s="238"/>
      <c r="O4091" s="238"/>
      <c r="P4091" s="238"/>
      <c r="Q4091" s="238"/>
      <c r="R4091" s="238"/>
      <c r="S4091" s="238"/>
      <c r="T4091" s="239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0" t="s">
        <v>268</v>
      </c>
      <c r="AU4091" s="240" t="s">
        <v>93</v>
      </c>
      <c r="AV4091" s="13" t="s">
        <v>93</v>
      </c>
      <c r="AW4091" s="13" t="s">
        <v>34</v>
      </c>
      <c r="AX4091" s="13" t="s">
        <v>74</v>
      </c>
      <c r="AY4091" s="240" t="s">
        <v>224</v>
      </c>
    </row>
    <row r="4092" s="14" customFormat="1">
      <c r="A4092" s="14"/>
      <c r="B4092" s="246"/>
      <c r="C4092" s="247"/>
      <c r="D4092" s="231" t="s">
        <v>268</v>
      </c>
      <c r="E4092" s="248" t="s">
        <v>19</v>
      </c>
      <c r="F4092" s="249" t="s">
        <v>2680</v>
      </c>
      <c r="G4092" s="247"/>
      <c r="H4092" s="248" t="s">
        <v>19</v>
      </c>
      <c r="I4092" s="250"/>
      <c r="J4092" s="247"/>
      <c r="K4092" s="247"/>
      <c r="L4092" s="251"/>
      <c r="M4092" s="252"/>
      <c r="N4092" s="253"/>
      <c r="O4092" s="253"/>
      <c r="P4092" s="253"/>
      <c r="Q4092" s="253"/>
      <c r="R4092" s="253"/>
      <c r="S4092" s="253"/>
      <c r="T4092" s="25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5" t="s">
        <v>268</v>
      </c>
      <c r="AU4092" s="255" t="s">
        <v>93</v>
      </c>
      <c r="AV4092" s="14" t="s">
        <v>82</v>
      </c>
      <c r="AW4092" s="14" t="s">
        <v>34</v>
      </c>
      <c r="AX4092" s="14" t="s">
        <v>74</v>
      </c>
      <c r="AY4092" s="255" t="s">
        <v>224</v>
      </c>
    </row>
    <row r="4093" s="13" customFormat="1">
      <c r="A4093" s="13"/>
      <c r="B4093" s="229"/>
      <c r="C4093" s="230"/>
      <c r="D4093" s="231" t="s">
        <v>268</v>
      </c>
      <c r="E4093" s="232" t="s">
        <v>19</v>
      </c>
      <c r="F4093" s="233" t="s">
        <v>2681</v>
      </c>
      <c r="G4093" s="230"/>
      <c r="H4093" s="234">
        <v>16.280000000000001</v>
      </c>
      <c r="I4093" s="235"/>
      <c r="J4093" s="230"/>
      <c r="K4093" s="230"/>
      <c r="L4093" s="236"/>
      <c r="M4093" s="237"/>
      <c r="N4093" s="238"/>
      <c r="O4093" s="238"/>
      <c r="P4093" s="238"/>
      <c r="Q4093" s="238"/>
      <c r="R4093" s="238"/>
      <c r="S4093" s="238"/>
      <c r="T4093" s="239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0" t="s">
        <v>268</v>
      </c>
      <c r="AU4093" s="240" t="s">
        <v>93</v>
      </c>
      <c r="AV4093" s="13" t="s">
        <v>93</v>
      </c>
      <c r="AW4093" s="13" t="s">
        <v>34</v>
      </c>
      <c r="AX4093" s="13" t="s">
        <v>74</v>
      </c>
      <c r="AY4093" s="240" t="s">
        <v>224</v>
      </c>
    </row>
    <row r="4094" s="14" customFormat="1">
      <c r="A4094" s="14"/>
      <c r="B4094" s="246"/>
      <c r="C4094" s="247"/>
      <c r="D4094" s="231" t="s">
        <v>268</v>
      </c>
      <c r="E4094" s="248" t="s">
        <v>19</v>
      </c>
      <c r="F4094" s="249" t="s">
        <v>2682</v>
      </c>
      <c r="G4094" s="247"/>
      <c r="H4094" s="248" t="s">
        <v>19</v>
      </c>
      <c r="I4094" s="250"/>
      <c r="J4094" s="247"/>
      <c r="K4094" s="247"/>
      <c r="L4094" s="251"/>
      <c r="M4094" s="252"/>
      <c r="N4094" s="253"/>
      <c r="O4094" s="253"/>
      <c r="P4094" s="253"/>
      <c r="Q4094" s="253"/>
      <c r="R4094" s="253"/>
      <c r="S4094" s="253"/>
      <c r="T4094" s="25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5" t="s">
        <v>268</v>
      </c>
      <c r="AU4094" s="255" t="s">
        <v>93</v>
      </c>
      <c r="AV4094" s="14" t="s">
        <v>82</v>
      </c>
      <c r="AW4094" s="14" t="s">
        <v>34</v>
      </c>
      <c r="AX4094" s="14" t="s">
        <v>74</v>
      </c>
      <c r="AY4094" s="255" t="s">
        <v>224</v>
      </c>
    </row>
    <row r="4095" s="13" customFormat="1">
      <c r="A4095" s="13"/>
      <c r="B4095" s="229"/>
      <c r="C4095" s="230"/>
      <c r="D4095" s="231" t="s">
        <v>268</v>
      </c>
      <c r="E4095" s="232" t="s">
        <v>19</v>
      </c>
      <c r="F4095" s="233" t="s">
        <v>2683</v>
      </c>
      <c r="G4095" s="230"/>
      <c r="H4095" s="234">
        <v>3.3410000000000002</v>
      </c>
      <c r="I4095" s="235"/>
      <c r="J4095" s="230"/>
      <c r="K4095" s="230"/>
      <c r="L4095" s="236"/>
      <c r="M4095" s="237"/>
      <c r="N4095" s="238"/>
      <c r="O4095" s="238"/>
      <c r="P4095" s="238"/>
      <c r="Q4095" s="238"/>
      <c r="R4095" s="238"/>
      <c r="S4095" s="238"/>
      <c r="T4095" s="239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40" t="s">
        <v>268</v>
      </c>
      <c r="AU4095" s="240" t="s">
        <v>93</v>
      </c>
      <c r="AV4095" s="13" t="s">
        <v>93</v>
      </c>
      <c r="AW4095" s="13" t="s">
        <v>34</v>
      </c>
      <c r="AX4095" s="13" t="s">
        <v>74</v>
      </c>
      <c r="AY4095" s="240" t="s">
        <v>224</v>
      </c>
    </row>
    <row r="4096" s="14" customFormat="1">
      <c r="A4096" s="14"/>
      <c r="B4096" s="246"/>
      <c r="C4096" s="247"/>
      <c r="D4096" s="231" t="s">
        <v>268</v>
      </c>
      <c r="E4096" s="248" t="s">
        <v>19</v>
      </c>
      <c r="F4096" s="249" t="s">
        <v>2684</v>
      </c>
      <c r="G4096" s="247"/>
      <c r="H4096" s="248" t="s">
        <v>19</v>
      </c>
      <c r="I4096" s="250"/>
      <c r="J4096" s="247"/>
      <c r="K4096" s="247"/>
      <c r="L4096" s="251"/>
      <c r="M4096" s="252"/>
      <c r="N4096" s="253"/>
      <c r="O4096" s="253"/>
      <c r="P4096" s="253"/>
      <c r="Q4096" s="253"/>
      <c r="R4096" s="253"/>
      <c r="S4096" s="253"/>
      <c r="T4096" s="25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5" t="s">
        <v>268</v>
      </c>
      <c r="AU4096" s="255" t="s">
        <v>93</v>
      </c>
      <c r="AV4096" s="14" t="s">
        <v>82</v>
      </c>
      <c r="AW4096" s="14" t="s">
        <v>34</v>
      </c>
      <c r="AX4096" s="14" t="s">
        <v>74</v>
      </c>
      <c r="AY4096" s="255" t="s">
        <v>224</v>
      </c>
    </row>
    <row r="4097" s="13" customFormat="1">
      <c r="A4097" s="13"/>
      <c r="B4097" s="229"/>
      <c r="C4097" s="230"/>
      <c r="D4097" s="231" t="s">
        <v>268</v>
      </c>
      <c r="E4097" s="232" t="s">
        <v>19</v>
      </c>
      <c r="F4097" s="233" t="s">
        <v>2685</v>
      </c>
      <c r="G4097" s="230"/>
      <c r="H4097" s="234">
        <v>12.821999999999999</v>
      </c>
      <c r="I4097" s="235"/>
      <c r="J4097" s="230"/>
      <c r="K4097" s="230"/>
      <c r="L4097" s="236"/>
      <c r="M4097" s="237"/>
      <c r="N4097" s="238"/>
      <c r="O4097" s="238"/>
      <c r="P4097" s="238"/>
      <c r="Q4097" s="238"/>
      <c r="R4097" s="238"/>
      <c r="S4097" s="238"/>
      <c r="T4097" s="239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40" t="s">
        <v>268</v>
      </c>
      <c r="AU4097" s="240" t="s">
        <v>93</v>
      </c>
      <c r="AV4097" s="13" t="s">
        <v>93</v>
      </c>
      <c r="AW4097" s="13" t="s">
        <v>34</v>
      </c>
      <c r="AX4097" s="13" t="s">
        <v>74</v>
      </c>
      <c r="AY4097" s="240" t="s">
        <v>224</v>
      </c>
    </row>
    <row r="4098" s="14" customFormat="1">
      <c r="A4098" s="14"/>
      <c r="B4098" s="246"/>
      <c r="C4098" s="247"/>
      <c r="D4098" s="231" t="s">
        <v>268</v>
      </c>
      <c r="E4098" s="248" t="s">
        <v>19</v>
      </c>
      <c r="F4098" s="249" t="s">
        <v>2686</v>
      </c>
      <c r="G4098" s="247"/>
      <c r="H4098" s="248" t="s">
        <v>19</v>
      </c>
      <c r="I4098" s="250"/>
      <c r="J4098" s="247"/>
      <c r="K4098" s="247"/>
      <c r="L4098" s="251"/>
      <c r="M4098" s="252"/>
      <c r="N4098" s="253"/>
      <c r="O4098" s="253"/>
      <c r="P4098" s="253"/>
      <c r="Q4098" s="253"/>
      <c r="R4098" s="253"/>
      <c r="S4098" s="253"/>
      <c r="T4098" s="25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5" t="s">
        <v>268</v>
      </c>
      <c r="AU4098" s="255" t="s">
        <v>93</v>
      </c>
      <c r="AV4098" s="14" t="s">
        <v>82</v>
      </c>
      <c r="AW4098" s="14" t="s">
        <v>34</v>
      </c>
      <c r="AX4098" s="14" t="s">
        <v>74</v>
      </c>
      <c r="AY4098" s="255" t="s">
        <v>224</v>
      </c>
    </row>
    <row r="4099" s="13" customFormat="1">
      <c r="A4099" s="13"/>
      <c r="B4099" s="229"/>
      <c r="C4099" s="230"/>
      <c r="D4099" s="231" t="s">
        <v>268</v>
      </c>
      <c r="E4099" s="232" t="s">
        <v>19</v>
      </c>
      <c r="F4099" s="233" t="s">
        <v>2687</v>
      </c>
      <c r="G4099" s="230"/>
      <c r="H4099" s="234">
        <v>23.004000000000001</v>
      </c>
      <c r="I4099" s="235"/>
      <c r="J4099" s="230"/>
      <c r="K4099" s="230"/>
      <c r="L4099" s="236"/>
      <c r="M4099" s="237"/>
      <c r="N4099" s="238"/>
      <c r="O4099" s="238"/>
      <c r="P4099" s="238"/>
      <c r="Q4099" s="238"/>
      <c r="R4099" s="238"/>
      <c r="S4099" s="238"/>
      <c r="T4099" s="239"/>
      <c r="U4099" s="13"/>
      <c r="V4099" s="13"/>
      <c r="W4099" s="13"/>
      <c r="X4099" s="13"/>
      <c r="Y4099" s="13"/>
      <c r="Z4099" s="13"/>
      <c r="AA4099" s="13"/>
      <c r="AB4099" s="13"/>
      <c r="AC4099" s="13"/>
      <c r="AD4099" s="13"/>
      <c r="AE4099" s="13"/>
      <c r="AT4099" s="240" t="s">
        <v>268</v>
      </c>
      <c r="AU4099" s="240" t="s">
        <v>93</v>
      </c>
      <c r="AV4099" s="13" t="s">
        <v>93</v>
      </c>
      <c r="AW4099" s="13" t="s">
        <v>34</v>
      </c>
      <c r="AX4099" s="13" t="s">
        <v>74</v>
      </c>
      <c r="AY4099" s="240" t="s">
        <v>224</v>
      </c>
    </row>
    <row r="4100" s="14" customFormat="1">
      <c r="A4100" s="14"/>
      <c r="B4100" s="246"/>
      <c r="C4100" s="247"/>
      <c r="D4100" s="231" t="s">
        <v>268</v>
      </c>
      <c r="E4100" s="248" t="s">
        <v>19</v>
      </c>
      <c r="F4100" s="249" t="s">
        <v>2688</v>
      </c>
      <c r="G4100" s="247"/>
      <c r="H4100" s="248" t="s">
        <v>19</v>
      </c>
      <c r="I4100" s="250"/>
      <c r="J4100" s="247"/>
      <c r="K4100" s="247"/>
      <c r="L4100" s="251"/>
      <c r="M4100" s="252"/>
      <c r="N4100" s="253"/>
      <c r="O4100" s="253"/>
      <c r="P4100" s="253"/>
      <c r="Q4100" s="253"/>
      <c r="R4100" s="253"/>
      <c r="S4100" s="253"/>
      <c r="T4100" s="25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5" t="s">
        <v>268</v>
      </c>
      <c r="AU4100" s="255" t="s">
        <v>93</v>
      </c>
      <c r="AV4100" s="14" t="s">
        <v>82</v>
      </c>
      <c r="AW4100" s="14" t="s">
        <v>34</v>
      </c>
      <c r="AX4100" s="14" t="s">
        <v>74</v>
      </c>
      <c r="AY4100" s="255" t="s">
        <v>224</v>
      </c>
    </row>
    <row r="4101" s="13" customFormat="1">
      <c r="A4101" s="13"/>
      <c r="B4101" s="229"/>
      <c r="C4101" s="230"/>
      <c r="D4101" s="231" t="s">
        <v>268</v>
      </c>
      <c r="E4101" s="232" t="s">
        <v>19</v>
      </c>
      <c r="F4101" s="233" t="s">
        <v>2689</v>
      </c>
      <c r="G4101" s="230"/>
      <c r="H4101" s="234">
        <v>30.992000000000001</v>
      </c>
      <c r="I4101" s="235"/>
      <c r="J4101" s="230"/>
      <c r="K4101" s="230"/>
      <c r="L4101" s="236"/>
      <c r="M4101" s="237"/>
      <c r="N4101" s="238"/>
      <c r="O4101" s="238"/>
      <c r="P4101" s="238"/>
      <c r="Q4101" s="238"/>
      <c r="R4101" s="238"/>
      <c r="S4101" s="238"/>
      <c r="T4101" s="239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40" t="s">
        <v>268</v>
      </c>
      <c r="AU4101" s="240" t="s">
        <v>93</v>
      </c>
      <c r="AV4101" s="13" t="s">
        <v>93</v>
      </c>
      <c r="AW4101" s="13" t="s">
        <v>34</v>
      </c>
      <c r="AX4101" s="13" t="s">
        <v>74</v>
      </c>
      <c r="AY4101" s="240" t="s">
        <v>224</v>
      </c>
    </row>
    <row r="4102" s="14" customFormat="1">
      <c r="A4102" s="14"/>
      <c r="B4102" s="246"/>
      <c r="C4102" s="247"/>
      <c r="D4102" s="231" t="s">
        <v>268</v>
      </c>
      <c r="E4102" s="248" t="s">
        <v>19</v>
      </c>
      <c r="F4102" s="249" t="s">
        <v>2690</v>
      </c>
      <c r="G4102" s="247"/>
      <c r="H4102" s="248" t="s">
        <v>19</v>
      </c>
      <c r="I4102" s="250"/>
      <c r="J4102" s="247"/>
      <c r="K4102" s="247"/>
      <c r="L4102" s="251"/>
      <c r="M4102" s="252"/>
      <c r="N4102" s="253"/>
      <c r="O4102" s="253"/>
      <c r="P4102" s="253"/>
      <c r="Q4102" s="253"/>
      <c r="R4102" s="253"/>
      <c r="S4102" s="253"/>
      <c r="T4102" s="25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5" t="s">
        <v>268</v>
      </c>
      <c r="AU4102" s="255" t="s">
        <v>93</v>
      </c>
      <c r="AV4102" s="14" t="s">
        <v>82</v>
      </c>
      <c r="AW4102" s="14" t="s">
        <v>34</v>
      </c>
      <c r="AX4102" s="14" t="s">
        <v>74</v>
      </c>
      <c r="AY4102" s="255" t="s">
        <v>224</v>
      </c>
    </row>
    <row r="4103" s="13" customFormat="1">
      <c r="A4103" s="13"/>
      <c r="B4103" s="229"/>
      <c r="C4103" s="230"/>
      <c r="D4103" s="231" t="s">
        <v>268</v>
      </c>
      <c r="E4103" s="232" t="s">
        <v>19</v>
      </c>
      <c r="F4103" s="233" t="s">
        <v>2691</v>
      </c>
      <c r="G4103" s="230"/>
      <c r="H4103" s="234">
        <v>32.863999999999997</v>
      </c>
      <c r="I4103" s="235"/>
      <c r="J4103" s="230"/>
      <c r="K4103" s="230"/>
      <c r="L4103" s="236"/>
      <c r="M4103" s="237"/>
      <c r="N4103" s="238"/>
      <c r="O4103" s="238"/>
      <c r="P4103" s="238"/>
      <c r="Q4103" s="238"/>
      <c r="R4103" s="238"/>
      <c r="S4103" s="238"/>
      <c r="T4103" s="239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40" t="s">
        <v>268</v>
      </c>
      <c r="AU4103" s="240" t="s">
        <v>93</v>
      </c>
      <c r="AV4103" s="13" t="s">
        <v>93</v>
      </c>
      <c r="AW4103" s="13" t="s">
        <v>34</v>
      </c>
      <c r="AX4103" s="13" t="s">
        <v>74</v>
      </c>
      <c r="AY4103" s="240" t="s">
        <v>224</v>
      </c>
    </row>
    <row r="4104" s="14" customFormat="1">
      <c r="A4104" s="14"/>
      <c r="B4104" s="246"/>
      <c r="C4104" s="247"/>
      <c r="D4104" s="231" t="s">
        <v>268</v>
      </c>
      <c r="E4104" s="248" t="s">
        <v>19</v>
      </c>
      <c r="F4104" s="249" t="s">
        <v>2692</v>
      </c>
      <c r="G4104" s="247"/>
      <c r="H4104" s="248" t="s">
        <v>19</v>
      </c>
      <c r="I4104" s="250"/>
      <c r="J4104" s="247"/>
      <c r="K4104" s="247"/>
      <c r="L4104" s="251"/>
      <c r="M4104" s="252"/>
      <c r="N4104" s="253"/>
      <c r="O4104" s="253"/>
      <c r="P4104" s="253"/>
      <c r="Q4104" s="253"/>
      <c r="R4104" s="253"/>
      <c r="S4104" s="253"/>
      <c r="T4104" s="25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T4104" s="255" t="s">
        <v>268</v>
      </c>
      <c r="AU4104" s="255" t="s">
        <v>93</v>
      </c>
      <c r="AV4104" s="14" t="s">
        <v>82</v>
      </c>
      <c r="AW4104" s="14" t="s">
        <v>34</v>
      </c>
      <c r="AX4104" s="14" t="s">
        <v>74</v>
      </c>
      <c r="AY4104" s="255" t="s">
        <v>224</v>
      </c>
    </row>
    <row r="4105" s="13" customFormat="1">
      <c r="A4105" s="13"/>
      <c r="B4105" s="229"/>
      <c r="C4105" s="230"/>
      <c r="D4105" s="231" t="s">
        <v>268</v>
      </c>
      <c r="E4105" s="232" t="s">
        <v>19</v>
      </c>
      <c r="F4105" s="233" t="s">
        <v>2693</v>
      </c>
      <c r="G4105" s="230"/>
      <c r="H4105" s="234">
        <v>12.882999999999999</v>
      </c>
      <c r="I4105" s="235"/>
      <c r="J4105" s="230"/>
      <c r="K4105" s="230"/>
      <c r="L4105" s="236"/>
      <c r="M4105" s="237"/>
      <c r="N4105" s="238"/>
      <c r="O4105" s="238"/>
      <c r="P4105" s="238"/>
      <c r="Q4105" s="238"/>
      <c r="R4105" s="238"/>
      <c r="S4105" s="238"/>
      <c r="T4105" s="239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0" t="s">
        <v>268</v>
      </c>
      <c r="AU4105" s="240" t="s">
        <v>93</v>
      </c>
      <c r="AV4105" s="13" t="s">
        <v>93</v>
      </c>
      <c r="AW4105" s="13" t="s">
        <v>34</v>
      </c>
      <c r="AX4105" s="13" t="s">
        <v>74</v>
      </c>
      <c r="AY4105" s="240" t="s">
        <v>224</v>
      </c>
    </row>
    <row r="4106" s="14" customFormat="1">
      <c r="A4106" s="14"/>
      <c r="B4106" s="246"/>
      <c r="C4106" s="247"/>
      <c r="D4106" s="231" t="s">
        <v>268</v>
      </c>
      <c r="E4106" s="248" t="s">
        <v>19</v>
      </c>
      <c r="F4106" s="249" t="s">
        <v>2694</v>
      </c>
      <c r="G4106" s="247"/>
      <c r="H4106" s="248" t="s">
        <v>19</v>
      </c>
      <c r="I4106" s="250"/>
      <c r="J4106" s="247"/>
      <c r="K4106" s="247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268</v>
      </c>
      <c r="AU4106" s="255" t="s">
        <v>93</v>
      </c>
      <c r="AV4106" s="14" t="s">
        <v>82</v>
      </c>
      <c r="AW4106" s="14" t="s">
        <v>34</v>
      </c>
      <c r="AX4106" s="14" t="s">
        <v>74</v>
      </c>
      <c r="AY4106" s="255" t="s">
        <v>224</v>
      </c>
    </row>
    <row r="4107" s="13" customFormat="1">
      <c r="A4107" s="13"/>
      <c r="B4107" s="229"/>
      <c r="C4107" s="230"/>
      <c r="D4107" s="231" t="s">
        <v>268</v>
      </c>
      <c r="E4107" s="232" t="s">
        <v>19</v>
      </c>
      <c r="F4107" s="233" t="s">
        <v>2695</v>
      </c>
      <c r="G4107" s="230"/>
      <c r="H4107" s="234">
        <v>17.920999999999999</v>
      </c>
      <c r="I4107" s="235"/>
      <c r="J4107" s="230"/>
      <c r="K4107" s="230"/>
      <c r="L4107" s="236"/>
      <c r="M4107" s="237"/>
      <c r="N4107" s="238"/>
      <c r="O4107" s="238"/>
      <c r="P4107" s="238"/>
      <c r="Q4107" s="238"/>
      <c r="R4107" s="238"/>
      <c r="S4107" s="238"/>
      <c r="T4107" s="239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40" t="s">
        <v>268</v>
      </c>
      <c r="AU4107" s="240" t="s">
        <v>93</v>
      </c>
      <c r="AV4107" s="13" t="s">
        <v>93</v>
      </c>
      <c r="AW4107" s="13" t="s">
        <v>34</v>
      </c>
      <c r="AX4107" s="13" t="s">
        <v>74</v>
      </c>
      <c r="AY4107" s="240" t="s">
        <v>224</v>
      </c>
    </row>
    <row r="4108" s="14" customFormat="1">
      <c r="A4108" s="14"/>
      <c r="B4108" s="246"/>
      <c r="C4108" s="247"/>
      <c r="D4108" s="231" t="s">
        <v>268</v>
      </c>
      <c r="E4108" s="248" t="s">
        <v>19</v>
      </c>
      <c r="F4108" s="249" t="s">
        <v>2696</v>
      </c>
      <c r="G4108" s="247"/>
      <c r="H4108" s="248" t="s">
        <v>19</v>
      </c>
      <c r="I4108" s="250"/>
      <c r="J4108" s="247"/>
      <c r="K4108" s="247"/>
      <c r="L4108" s="251"/>
      <c r="M4108" s="252"/>
      <c r="N4108" s="253"/>
      <c r="O4108" s="253"/>
      <c r="P4108" s="253"/>
      <c r="Q4108" s="253"/>
      <c r="R4108" s="253"/>
      <c r="S4108" s="253"/>
      <c r="T4108" s="25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T4108" s="255" t="s">
        <v>268</v>
      </c>
      <c r="AU4108" s="255" t="s">
        <v>93</v>
      </c>
      <c r="AV4108" s="14" t="s">
        <v>82</v>
      </c>
      <c r="AW4108" s="14" t="s">
        <v>34</v>
      </c>
      <c r="AX4108" s="14" t="s">
        <v>74</v>
      </c>
      <c r="AY4108" s="255" t="s">
        <v>224</v>
      </c>
    </row>
    <row r="4109" s="13" customFormat="1">
      <c r="A4109" s="13"/>
      <c r="B4109" s="229"/>
      <c r="C4109" s="230"/>
      <c r="D4109" s="231" t="s">
        <v>268</v>
      </c>
      <c r="E4109" s="232" t="s">
        <v>19</v>
      </c>
      <c r="F4109" s="233" t="s">
        <v>2697</v>
      </c>
      <c r="G4109" s="230"/>
      <c r="H4109" s="234">
        <v>23.158999999999999</v>
      </c>
      <c r="I4109" s="235"/>
      <c r="J4109" s="230"/>
      <c r="K4109" s="230"/>
      <c r="L4109" s="236"/>
      <c r="M4109" s="237"/>
      <c r="N4109" s="238"/>
      <c r="O4109" s="238"/>
      <c r="P4109" s="238"/>
      <c r="Q4109" s="238"/>
      <c r="R4109" s="238"/>
      <c r="S4109" s="238"/>
      <c r="T4109" s="239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40" t="s">
        <v>268</v>
      </c>
      <c r="AU4109" s="240" t="s">
        <v>93</v>
      </c>
      <c r="AV4109" s="13" t="s">
        <v>93</v>
      </c>
      <c r="AW4109" s="13" t="s">
        <v>34</v>
      </c>
      <c r="AX4109" s="13" t="s">
        <v>74</v>
      </c>
      <c r="AY4109" s="240" t="s">
        <v>224</v>
      </c>
    </row>
    <row r="4110" s="14" customFormat="1">
      <c r="A4110" s="14"/>
      <c r="B4110" s="246"/>
      <c r="C4110" s="247"/>
      <c r="D4110" s="231" t="s">
        <v>268</v>
      </c>
      <c r="E4110" s="248" t="s">
        <v>19</v>
      </c>
      <c r="F4110" s="249" t="s">
        <v>2698</v>
      </c>
      <c r="G4110" s="247"/>
      <c r="H4110" s="248" t="s">
        <v>19</v>
      </c>
      <c r="I4110" s="250"/>
      <c r="J4110" s="247"/>
      <c r="K4110" s="247"/>
      <c r="L4110" s="251"/>
      <c r="M4110" s="252"/>
      <c r="N4110" s="253"/>
      <c r="O4110" s="253"/>
      <c r="P4110" s="253"/>
      <c r="Q4110" s="253"/>
      <c r="R4110" s="253"/>
      <c r="S4110" s="253"/>
      <c r="T4110" s="25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5" t="s">
        <v>268</v>
      </c>
      <c r="AU4110" s="255" t="s">
        <v>93</v>
      </c>
      <c r="AV4110" s="14" t="s">
        <v>82</v>
      </c>
      <c r="AW4110" s="14" t="s">
        <v>34</v>
      </c>
      <c r="AX4110" s="14" t="s">
        <v>74</v>
      </c>
      <c r="AY4110" s="255" t="s">
        <v>224</v>
      </c>
    </row>
    <row r="4111" s="13" customFormat="1">
      <c r="A4111" s="13"/>
      <c r="B4111" s="229"/>
      <c r="C4111" s="230"/>
      <c r="D4111" s="231" t="s">
        <v>268</v>
      </c>
      <c r="E4111" s="232" t="s">
        <v>19</v>
      </c>
      <c r="F4111" s="233" t="s">
        <v>2699</v>
      </c>
      <c r="G4111" s="230"/>
      <c r="H4111" s="234">
        <v>15.94</v>
      </c>
      <c r="I4111" s="235"/>
      <c r="J4111" s="230"/>
      <c r="K4111" s="230"/>
      <c r="L4111" s="236"/>
      <c r="M4111" s="237"/>
      <c r="N4111" s="238"/>
      <c r="O4111" s="238"/>
      <c r="P4111" s="238"/>
      <c r="Q4111" s="238"/>
      <c r="R4111" s="238"/>
      <c r="S4111" s="238"/>
      <c r="T4111" s="239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40" t="s">
        <v>268</v>
      </c>
      <c r="AU4111" s="240" t="s">
        <v>93</v>
      </c>
      <c r="AV4111" s="13" t="s">
        <v>93</v>
      </c>
      <c r="AW4111" s="13" t="s">
        <v>34</v>
      </c>
      <c r="AX4111" s="13" t="s">
        <v>74</v>
      </c>
      <c r="AY4111" s="240" t="s">
        <v>224</v>
      </c>
    </row>
    <row r="4112" s="14" customFormat="1">
      <c r="A4112" s="14"/>
      <c r="B4112" s="246"/>
      <c r="C4112" s="247"/>
      <c r="D4112" s="231" t="s">
        <v>268</v>
      </c>
      <c r="E4112" s="248" t="s">
        <v>19</v>
      </c>
      <c r="F4112" s="249" t="s">
        <v>2700</v>
      </c>
      <c r="G4112" s="247"/>
      <c r="H4112" s="248" t="s">
        <v>19</v>
      </c>
      <c r="I4112" s="250"/>
      <c r="J4112" s="247"/>
      <c r="K4112" s="247"/>
      <c r="L4112" s="251"/>
      <c r="M4112" s="252"/>
      <c r="N4112" s="253"/>
      <c r="O4112" s="253"/>
      <c r="P4112" s="253"/>
      <c r="Q4112" s="253"/>
      <c r="R4112" s="253"/>
      <c r="S4112" s="253"/>
      <c r="T4112" s="25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T4112" s="255" t="s">
        <v>268</v>
      </c>
      <c r="AU4112" s="255" t="s">
        <v>93</v>
      </c>
      <c r="AV4112" s="14" t="s">
        <v>82</v>
      </c>
      <c r="AW4112" s="14" t="s">
        <v>34</v>
      </c>
      <c r="AX4112" s="14" t="s">
        <v>74</v>
      </c>
      <c r="AY4112" s="255" t="s">
        <v>224</v>
      </c>
    </row>
    <row r="4113" s="13" customFormat="1">
      <c r="A4113" s="13"/>
      <c r="B4113" s="229"/>
      <c r="C4113" s="230"/>
      <c r="D4113" s="231" t="s">
        <v>268</v>
      </c>
      <c r="E4113" s="232" t="s">
        <v>19</v>
      </c>
      <c r="F4113" s="233" t="s">
        <v>2701</v>
      </c>
      <c r="G4113" s="230"/>
      <c r="H4113" s="234">
        <v>23.699000000000002</v>
      </c>
      <c r="I4113" s="235"/>
      <c r="J4113" s="230"/>
      <c r="K4113" s="230"/>
      <c r="L4113" s="236"/>
      <c r="M4113" s="237"/>
      <c r="N4113" s="238"/>
      <c r="O4113" s="238"/>
      <c r="P4113" s="238"/>
      <c r="Q4113" s="238"/>
      <c r="R4113" s="238"/>
      <c r="S4113" s="238"/>
      <c r="T4113" s="239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40" t="s">
        <v>268</v>
      </c>
      <c r="AU4113" s="240" t="s">
        <v>93</v>
      </c>
      <c r="AV4113" s="13" t="s">
        <v>93</v>
      </c>
      <c r="AW4113" s="13" t="s">
        <v>34</v>
      </c>
      <c r="AX4113" s="13" t="s">
        <v>74</v>
      </c>
      <c r="AY4113" s="240" t="s">
        <v>224</v>
      </c>
    </row>
    <row r="4114" s="14" customFormat="1">
      <c r="A4114" s="14"/>
      <c r="B4114" s="246"/>
      <c r="C4114" s="247"/>
      <c r="D4114" s="231" t="s">
        <v>268</v>
      </c>
      <c r="E4114" s="248" t="s">
        <v>19</v>
      </c>
      <c r="F4114" s="249" t="s">
        <v>2702</v>
      </c>
      <c r="G4114" s="247"/>
      <c r="H4114" s="248" t="s">
        <v>19</v>
      </c>
      <c r="I4114" s="250"/>
      <c r="J4114" s="247"/>
      <c r="K4114" s="247"/>
      <c r="L4114" s="251"/>
      <c r="M4114" s="252"/>
      <c r="N4114" s="253"/>
      <c r="O4114" s="253"/>
      <c r="P4114" s="253"/>
      <c r="Q4114" s="253"/>
      <c r="R4114" s="253"/>
      <c r="S4114" s="253"/>
      <c r="T4114" s="25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5" t="s">
        <v>268</v>
      </c>
      <c r="AU4114" s="255" t="s">
        <v>93</v>
      </c>
      <c r="AV4114" s="14" t="s">
        <v>82</v>
      </c>
      <c r="AW4114" s="14" t="s">
        <v>34</v>
      </c>
      <c r="AX4114" s="14" t="s">
        <v>74</v>
      </c>
      <c r="AY4114" s="255" t="s">
        <v>224</v>
      </c>
    </row>
    <row r="4115" s="13" customFormat="1">
      <c r="A4115" s="13"/>
      <c r="B4115" s="229"/>
      <c r="C4115" s="230"/>
      <c r="D4115" s="231" t="s">
        <v>268</v>
      </c>
      <c r="E4115" s="232" t="s">
        <v>19</v>
      </c>
      <c r="F4115" s="233" t="s">
        <v>2703</v>
      </c>
      <c r="G4115" s="230"/>
      <c r="H4115" s="234">
        <v>20.988</v>
      </c>
      <c r="I4115" s="235"/>
      <c r="J4115" s="230"/>
      <c r="K4115" s="230"/>
      <c r="L4115" s="236"/>
      <c r="M4115" s="237"/>
      <c r="N4115" s="238"/>
      <c r="O4115" s="238"/>
      <c r="P4115" s="238"/>
      <c r="Q4115" s="238"/>
      <c r="R4115" s="238"/>
      <c r="S4115" s="238"/>
      <c r="T4115" s="239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0" t="s">
        <v>268</v>
      </c>
      <c r="AU4115" s="240" t="s">
        <v>93</v>
      </c>
      <c r="AV4115" s="13" t="s">
        <v>93</v>
      </c>
      <c r="AW4115" s="13" t="s">
        <v>34</v>
      </c>
      <c r="AX4115" s="13" t="s">
        <v>74</v>
      </c>
      <c r="AY4115" s="240" t="s">
        <v>224</v>
      </c>
    </row>
    <row r="4116" s="14" customFormat="1">
      <c r="A4116" s="14"/>
      <c r="B4116" s="246"/>
      <c r="C4116" s="247"/>
      <c r="D4116" s="231" t="s">
        <v>268</v>
      </c>
      <c r="E4116" s="248" t="s">
        <v>19</v>
      </c>
      <c r="F4116" s="249" t="s">
        <v>2704</v>
      </c>
      <c r="G4116" s="247"/>
      <c r="H4116" s="248" t="s">
        <v>19</v>
      </c>
      <c r="I4116" s="250"/>
      <c r="J4116" s="247"/>
      <c r="K4116" s="247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268</v>
      </c>
      <c r="AU4116" s="255" t="s">
        <v>93</v>
      </c>
      <c r="AV4116" s="14" t="s">
        <v>82</v>
      </c>
      <c r="AW4116" s="14" t="s">
        <v>34</v>
      </c>
      <c r="AX4116" s="14" t="s">
        <v>74</v>
      </c>
      <c r="AY4116" s="255" t="s">
        <v>224</v>
      </c>
    </row>
    <row r="4117" s="13" customFormat="1">
      <c r="A4117" s="13"/>
      <c r="B4117" s="229"/>
      <c r="C4117" s="230"/>
      <c r="D4117" s="231" t="s">
        <v>268</v>
      </c>
      <c r="E4117" s="232" t="s">
        <v>19</v>
      </c>
      <c r="F4117" s="233" t="s">
        <v>2705</v>
      </c>
      <c r="G4117" s="230"/>
      <c r="H4117" s="234">
        <v>25.852</v>
      </c>
      <c r="I4117" s="235"/>
      <c r="J4117" s="230"/>
      <c r="K4117" s="230"/>
      <c r="L4117" s="236"/>
      <c r="M4117" s="237"/>
      <c r="N4117" s="238"/>
      <c r="O4117" s="238"/>
      <c r="P4117" s="238"/>
      <c r="Q4117" s="238"/>
      <c r="R4117" s="238"/>
      <c r="S4117" s="238"/>
      <c r="T4117" s="239"/>
      <c r="U4117" s="13"/>
      <c r="V4117" s="13"/>
      <c r="W4117" s="13"/>
      <c r="X4117" s="13"/>
      <c r="Y4117" s="13"/>
      <c r="Z4117" s="13"/>
      <c r="AA4117" s="13"/>
      <c r="AB4117" s="13"/>
      <c r="AC4117" s="13"/>
      <c r="AD4117" s="13"/>
      <c r="AE4117" s="13"/>
      <c r="AT4117" s="240" t="s">
        <v>268</v>
      </c>
      <c r="AU4117" s="240" t="s">
        <v>93</v>
      </c>
      <c r="AV4117" s="13" t="s">
        <v>93</v>
      </c>
      <c r="AW4117" s="13" t="s">
        <v>34</v>
      </c>
      <c r="AX4117" s="13" t="s">
        <v>74</v>
      </c>
      <c r="AY4117" s="240" t="s">
        <v>224</v>
      </c>
    </row>
    <row r="4118" s="14" customFormat="1">
      <c r="A4118" s="14"/>
      <c r="B4118" s="246"/>
      <c r="C4118" s="247"/>
      <c r="D4118" s="231" t="s">
        <v>268</v>
      </c>
      <c r="E4118" s="248" t="s">
        <v>19</v>
      </c>
      <c r="F4118" s="249" t="s">
        <v>2706</v>
      </c>
      <c r="G4118" s="247"/>
      <c r="H4118" s="248" t="s">
        <v>19</v>
      </c>
      <c r="I4118" s="250"/>
      <c r="J4118" s="247"/>
      <c r="K4118" s="247"/>
      <c r="L4118" s="251"/>
      <c r="M4118" s="252"/>
      <c r="N4118" s="253"/>
      <c r="O4118" s="253"/>
      <c r="P4118" s="253"/>
      <c r="Q4118" s="253"/>
      <c r="R4118" s="253"/>
      <c r="S4118" s="253"/>
      <c r="T4118" s="25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T4118" s="255" t="s">
        <v>268</v>
      </c>
      <c r="AU4118" s="255" t="s">
        <v>93</v>
      </c>
      <c r="AV4118" s="14" t="s">
        <v>82</v>
      </c>
      <c r="AW4118" s="14" t="s">
        <v>34</v>
      </c>
      <c r="AX4118" s="14" t="s">
        <v>74</v>
      </c>
      <c r="AY4118" s="255" t="s">
        <v>224</v>
      </c>
    </row>
    <row r="4119" s="13" customFormat="1">
      <c r="A4119" s="13"/>
      <c r="B4119" s="229"/>
      <c r="C4119" s="230"/>
      <c r="D4119" s="231" t="s">
        <v>268</v>
      </c>
      <c r="E4119" s="232" t="s">
        <v>19</v>
      </c>
      <c r="F4119" s="233" t="s">
        <v>2707</v>
      </c>
      <c r="G4119" s="230"/>
      <c r="H4119" s="234">
        <v>22.949999999999999</v>
      </c>
      <c r="I4119" s="235"/>
      <c r="J4119" s="230"/>
      <c r="K4119" s="230"/>
      <c r="L4119" s="236"/>
      <c r="M4119" s="237"/>
      <c r="N4119" s="238"/>
      <c r="O4119" s="238"/>
      <c r="P4119" s="238"/>
      <c r="Q4119" s="238"/>
      <c r="R4119" s="238"/>
      <c r="S4119" s="238"/>
      <c r="T4119" s="239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40" t="s">
        <v>268</v>
      </c>
      <c r="AU4119" s="240" t="s">
        <v>93</v>
      </c>
      <c r="AV4119" s="13" t="s">
        <v>93</v>
      </c>
      <c r="AW4119" s="13" t="s">
        <v>34</v>
      </c>
      <c r="AX4119" s="13" t="s">
        <v>74</v>
      </c>
      <c r="AY4119" s="240" t="s">
        <v>224</v>
      </c>
    </row>
    <row r="4120" s="14" customFormat="1">
      <c r="A4120" s="14"/>
      <c r="B4120" s="246"/>
      <c r="C4120" s="247"/>
      <c r="D4120" s="231" t="s">
        <v>268</v>
      </c>
      <c r="E4120" s="248" t="s">
        <v>19</v>
      </c>
      <c r="F4120" s="249" t="s">
        <v>2708</v>
      </c>
      <c r="G4120" s="247"/>
      <c r="H4120" s="248" t="s">
        <v>19</v>
      </c>
      <c r="I4120" s="250"/>
      <c r="J4120" s="247"/>
      <c r="K4120" s="247"/>
      <c r="L4120" s="251"/>
      <c r="M4120" s="252"/>
      <c r="N4120" s="253"/>
      <c r="O4120" s="253"/>
      <c r="P4120" s="253"/>
      <c r="Q4120" s="253"/>
      <c r="R4120" s="253"/>
      <c r="S4120" s="253"/>
      <c r="T4120" s="25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T4120" s="255" t="s">
        <v>268</v>
      </c>
      <c r="AU4120" s="255" t="s">
        <v>93</v>
      </c>
      <c r="AV4120" s="14" t="s">
        <v>82</v>
      </c>
      <c r="AW4120" s="14" t="s">
        <v>34</v>
      </c>
      <c r="AX4120" s="14" t="s">
        <v>74</v>
      </c>
      <c r="AY4120" s="255" t="s">
        <v>224</v>
      </c>
    </row>
    <row r="4121" s="13" customFormat="1">
      <c r="A4121" s="13"/>
      <c r="B4121" s="229"/>
      <c r="C4121" s="230"/>
      <c r="D4121" s="231" t="s">
        <v>268</v>
      </c>
      <c r="E4121" s="232" t="s">
        <v>19</v>
      </c>
      <c r="F4121" s="233" t="s">
        <v>2709</v>
      </c>
      <c r="G4121" s="230"/>
      <c r="H4121" s="234">
        <v>118.01600000000001</v>
      </c>
      <c r="I4121" s="235"/>
      <c r="J4121" s="230"/>
      <c r="K4121" s="230"/>
      <c r="L4121" s="236"/>
      <c r="M4121" s="237"/>
      <c r="N4121" s="238"/>
      <c r="O4121" s="238"/>
      <c r="P4121" s="238"/>
      <c r="Q4121" s="238"/>
      <c r="R4121" s="238"/>
      <c r="S4121" s="238"/>
      <c r="T4121" s="239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40" t="s">
        <v>268</v>
      </c>
      <c r="AU4121" s="240" t="s">
        <v>93</v>
      </c>
      <c r="AV4121" s="13" t="s">
        <v>93</v>
      </c>
      <c r="AW4121" s="13" t="s">
        <v>34</v>
      </c>
      <c r="AX4121" s="13" t="s">
        <v>74</v>
      </c>
      <c r="AY4121" s="240" t="s">
        <v>224</v>
      </c>
    </row>
    <row r="4122" s="14" customFormat="1">
      <c r="A4122" s="14"/>
      <c r="B4122" s="246"/>
      <c r="C4122" s="247"/>
      <c r="D4122" s="231" t="s">
        <v>268</v>
      </c>
      <c r="E4122" s="248" t="s">
        <v>19</v>
      </c>
      <c r="F4122" s="249" t="s">
        <v>2710</v>
      </c>
      <c r="G4122" s="247"/>
      <c r="H4122" s="248" t="s">
        <v>19</v>
      </c>
      <c r="I4122" s="250"/>
      <c r="J4122" s="247"/>
      <c r="K4122" s="247"/>
      <c r="L4122" s="251"/>
      <c r="M4122" s="252"/>
      <c r="N4122" s="253"/>
      <c r="O4122" s="253"/>
      <c r="P4122" s="253"/>
      <c r="Q4122" s="253"/>
      <c r="R4122" s="253"/>
      <c r="S4122" s="253"/>
      <c r="T4122" s="25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T4122" s="255" t="s">
        <v>268</v>
      </c>
      <c r="AU4122" s="255" t="s">
        <v>93</v>
      </c>
      <c r="AV4122" s="14" t="s">
        <v>82</v>
      </c>
      <c r="AW4122" s="14" t="s">
        <v>34</v>
      </c>
      <c r="AX4122" s="14" t="s">
        <v>74</v>
      </c>
      <c r="AY4122" s="255" t="s">
        <v>224</v>
      </c>
    </row>
    <row r="4123" s="13" customFormat="1">
      <c r="A4123" s="13"/>
      <c r="B4123" s="229"/>
      <c r="C4123" s="230"/>
      <c r="D4123" s="231" t="s">
        <v>268</v>
      </c>
      <c r="E4123" s="232" t="s">
        <v>19</v>
      </c>
      <c r="F4123" s="233" t="s">
        <v>2707</v>
      </c>
      <c r="G4123" s="230"/>
      <c r="H4123" s="234">
        <v>22.949999999999999</v>
      </c>
      <c r="I4123" s="235"/>
      <c r="J4123" s="230"/>
      <c r="K4123" s="230"/>
      <c r="L4123" s="236"/>
      <c r="M4123" s="237"/>
      <c r="N4123" s="238"/>
      <c r="O4123" s="238"/>
      <c r="P4123" s="238"/>
      <c r="Q4123" s="238"/>
      <c r="R4123" s="238"/>
      <c r="S4123" s="238"/>
      <c r="T4123" s="239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40" t="s">
        <v>268</v>
      </c>
      <c r="AU4123" s="240" t="s">
        <v>93</v>
      </c>
      <c r="AV4123" s="13" t="s">
        <v>93</v>
      </c>
      <c r="AW4123" s="13" t="s">
        <v>34</v>
      </c>
      <c r="AX4123" s="13" t="s">
        <v>74</v>
      </c>
      <c r="AY4123" s="240" t="s">
        <v>224</v>
      </c>
    </row>
    <row r="4124" s="14" customFormat="1">
      <c r="A4124" s="14"/>
      <c r="B4124" s="246"/>
      <c r="C4124" s="247"/>
      <c r="D4124" s="231" t="s">
        <v>268</v>
      </c>
      <c r="E4124" s="248" t="s">
        <v>19</v>
      </c>
      <c r="F4124" s="249" t="s">
        <v>2711</v>
      </c>
      <c r="G4124" s="247"/>
      <c r="H4124" s="248" t="s">
        <v>19</v>
      </c>
      <c r="I4124" s="250"/>
      <c r="J4124" s="247"/>
      <c r="K4124" s="247"/>
      <c r="L4124" s="251"/>
      <c r="M4124" s="252"/>
      <c r="N4124" s="253"/>
      <c r="O4124" s="253"/>
      <c r="P4124" s="253"/>
      <c r="Q4124" s="253"/>
      <c r="R4124" s="253"/>
      <c r="S4124" s="253"/>
      <c r="T4124" s="25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5" t="s">
        <v>268</v>
      </c>
      <c r="AU4124" s="255" t="s">
        <v>93</v>
      </c>
      <c r="AV4124" s="14" t="s">
        <v>82</v>
      </c>
      <c r="AW4124" s="14" t="s">
        <v>34</v>
      </c>
      <c r="AX4124" s="14" t="s">
        <v>74</v>
      </c>
      <c r="AY4124" s="255" t="s">
        <v>224</v>
      </c>
    </row>
    <row r="4125" s="13" customFormat="1">
      <c r="A4125" s="13"/>
      <c r="B4125" s="229"/>
      <c r="C4125" s="230"/>
      <c r="D4125" s="231" t="s">
        <v>268</v>
      </c>
      <c r="E4125" s="232" t="s">
        <v>19</v>
      </c>
      <c r="F4125" s="233" t="s">
        <v>2712</v>
      </c>
      <c r="G4125" s="230"/>
      <c r="H4125" s="234">
        <v>27.617999999999999</v>
      </c>
      <c r="I4125" s="235"/>
      <c r="J4125" s="230"/>
      <c r="K4125" s="230"/>
      <c r="L4125" s="236"/>
      <c r="M4125" s="237"/>
      <c r="N4125" s="238"/>
      <c r="O4125" s="238"/>
      <c r="P4125" s="238"/>
      <c r="Q4125" s="238"/>
      <c r="R4125" s="238"/>
      <c r="S4125" s="238"/>
      <c r="T4125" s="239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0" t="s">
        <v>268</v>
      </c>
      <c r="AU4125" s="240" t="s">
        <v>93</v>
      </c>
      <c r="AV4125" s="13" t="s">
        <v>93</v>
      </c>
      <c r="AW4125" s="13" t="s">
        <v>34</v>
      </c>
      <c r="AX4125" s="13" t="s">
        <v>74</v>
      </c>
      <c r="AY4125" s="240" t="s">
        <v>224</v>
      </c>
    </row>
    <row r="4126" s="14" customFormat="1">
      <c r="A4126" s="14"/>
      <c r="B4126" s="246"/>
      <c r="C4126" s="247"/>
      <c r="D4126" s="231" t="s">
        <v>268</v>
      </c>
      <c r="E4126" s="248" t="s">
        <v>19</v>
      </c>
      <c r="F4126" s="249" t="s">
        <v>2713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268</v>
      </c>
      <c r="AU4126" s="255" t="s">
        <v>93</v>
      </c>
      <c r="AV4126" s="14" t="s">
        <v>82</v>
      </c>
      <c r="AW4126" s="14" t="s">
        <v>34</v>
      </c>
      <c r="AX4126" s="14" t="s">
        <v>74</v>
      </c>
      <c r="AY4126" s="255" t="s">
        <v>224</v>
      </c>
    </row>
    <row r="4127" s="13" customFormat="1">
      <c r="A4127" s="13"/>
      <c r="B4127" s="229"/>
      <c r="C4127" s="230"/>
      <c r="D4127" s="231" t="s">
        <v>268</v>
      </c>
      <c r="E4127" s="232" t="s">
        <v>19</v>
      </c>
      <c r="F4127" s="233" t="s">
        <v>2714</v>
      </c>
      <c r="G4127" s="230"/>
      <c r="H4127" s="234">
        <v>23.922000000000001</v>
      </c>
      <c r="I4127" s="235"/>
      <c r="J4127" s="230"/>
      <c r="K4127" s="230"/>
      <c r="L4127" s="236"/>
      <c r="M4127" s="237"/>
      <c r="N4127" s="238"/>
      <c r="O4127" s="238"/>
      <c r="P4127" s="238"/>
      <c r="Q4127" s="238"/>
      <c r="R4127" s="238"/>
      <c r="S4127" s="238"/>
      <c r="T4127" s="239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40" t="s">
        <v>268</v>
      </c>
      <c r="AU4127" s="240" t="s">
        <v>93</v>
      </c>
      <c r="AV4127" s="13" t="s">
        <v>93</v>
      </c>
      <c r="AW4127" s="13" t="s">
        <v>34</v>
      </c>
      <c r="AX4127" s="13" t="s">
        <v>74</v>
      </c>
      <c r="AY4127" s="240" t="s">
        <v>224</v>
      </c>
    </row>
    <row r="4128" s="15" customFormat="1">
      <c r="A4128" s="15"/>
      <c r="B4128" s="256"/>
      <c r="C4128" s="257"/>
      <c r="D4128" s="231" t="s">
        <v>268</v>
      </c>
      <c r="E4128" s="258" t="s">
        <v>19</v>
      </c>
      <c r="F4128" s="259" t="s">
        <v>300</v>
      </c>
      <c r="G4128" s="257"/>
      <c r="H4128" s="260">
        <v>504.61399999999998</v>
      </c>
      <c r="I4128" s="261"/>
      <c r="J4128" s="257"/>
      <c r="K4128" s="257"/>
      <c r="L4128" s="262"/>
      <c r="M4128" s="263"/>
      <c r="N4128" s="264"/>
      <c r="O4128" s="264"/>
      <c r="P4128" s="264"/>
      <c r="Q4128" s="264"/>
      <c r="R4128" s="264"/>
      <c r="S4128" s="264"/>
      <c r="T4128" s="265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6" t="s">
        <v>268</v>
      </c>
      <c r="AU4128" s="266" t="s">
        <v>93</v>
      </c>
      <c r="AV4128" s="15" t="s">
        <v>108</v>
      </c>
      <c r="AW4128" s="15" t="s">
        <v>34</v>
      </c>
      <c r="AX4128" s="15" t="s">
        <v>74</v>
      </c>
      <c r="AY4128" s="266" t="s">
        <v>224</v>
      </c>
    </row>
    <row r="4129" s="14" customFormat="1">
      <c r="A4129" s="14"/>
      <c r="B4129" s="246"/>
      <c r="C4129" s="247"/>
      <c r="D4129" s="231" t="s">
        <v>268</v>
      </c>
      <c r="E4129" s="248" t="s">
        <v>19</v>
      </c>
      <c r="F4129" s="249" t="s">
        <v>662</v>
      </c>
      <c r="G4129" s="247"/>
      <c r="H4129" s="248" t="s">
        <v>19</v>
      </c>
      <c r="I4129" s="250"/>
      <c r="J4129" s="247"/>
      <c r="K4129" s="247"/>
      <c r="L4129" s="251"/>
      <c r="M4129" s="252"/>
      <c r="N4129" s="253"/>
      <c r="O4129" s="253"/>
      <c r="P4129" s="253"/>
      <c r="Q4129" s="253"/>
      <c r="R4129" s="253"/>
      <c r="S4129" s="253"/>
      <c r="T4129" s="25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T4129" s="255" t="s">
        <v>268</v>
      </c>
      <c r="AU4129" s="255" t="s">
        <v>93</v>
      </c>
      <c r="AV4129" s="14" t="s">
        <v>82</v>
      </c>
      <c r="AW4129" s="14" t="s">
        <v>34</v>
      </c>
      <c r="AX4129" s="14" t="s">
        <v>74</v>
      </c>
      <c r="AY4129" s="255" t="s">
        <v>224</v>
      </c>
    </row>
    <row r="4130" s="14" customFormat="1">
      <c r="A4130" s="14"/>
      <c r="B4130" s="246"/>
      <c r="C4130" s="247"/>
      <c r="D4130" s="231" t="s">
        <v>268</v>
      </c>
      <c r="E4130" s="248" t="s">
        <v>19</v>
      </c>
      <c r="F4130" s="249" t="s">
        <v>2715</v>
      </c>
      <c r="G4130" s="247"/>
      <c r="H4130" s="248" t="s">
        <v>19</v>
      </c>
      <c r="I4130" s="250"/>
      <c r="J4130" s="247"/>
      <c r="K4130" s="247"/>
      <c r="L4130" s="251"/>
      <c r="M4130" s="252"/>
      <c r="N4130" s="253"/>
      <c r="O4130" s="253"/>
      <c r="P4130" s="253"/>
      <c r="Q4130" s="253"/>
      <c r="R4130" s="253"/>
      <c r="S4130" s="253"/>
      <c r="T4130" s="25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5" t="s">
        <v>268</v>
      </c>
      <c r="AU4130" s="255" t="s">
        <v>93</v>
      </c>
      <c r="AV4130" s="14" t="s">
        <v>82</v>
      </c>
      <c r="AW4130" s="14" t="s">
        <v>34</v>
      </c>
      <c r="AX4130" s="14" t="s">
        <v>74</v>
      </c>
      <c r="AY4130" s="255" t="s">
        <v>224</v>
      </c>
    </row>
    <row r="4131" s="13" customFormat="1">
      <c r="A4131" s="13"/>
      <c r="B4131" s="229"/>
      <c r="C4131" s="230"/>
      <c r="D4131" s="231" t="s">
        <v>268</v>
      </c>
      <c r="E4131" s="232" t="s">
        <v>19</v>
      </c>
      <c r="F4131" s="233" t="s">
        <v>2716</v>
      </c>
      <c r="G4131" s="230"/>
      <c r="H4131" s="234">
        <v>22.177</v>
      </c>
      <c r="I4131" s="235"/>
      <c r="J4131" s="230"/>
      <c r="K4131" s="230"/>
      <c r="L4131" s="236"/>
      <c r="M4131" s="237"/>
      <c r="N4131" s="238"/>
      <c r="O4131" s="238"/>
      <c r="P4131" s="238"/>
      <c r="Q4131" s="238"/>
      <c r="R4131" s="238"/>
      <c r="S4131" s="238"/>
      <c r="T4131" s="239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0" t="s">
        <v>268</v>
      </c>
      <c r="AU4131" s="240" t="s">
        <v>93</v>
      </c>
      <c r="AV4131" s="13" t="s">
        <v>93</v>
      </c>
      <c r="AW4131" s="13" t="s">
        <v>34</v>
      </c>
      <c r="AX4131" s="13" t="s">
        <v>74</v>
      </c>
      <c r="AY4131" s="240" t="s">
        <v>224</v>
      </c>
    </row>
    <row r="4132" s="14" customFormat="1">
      <c r="A4132" s="14"/>
      <c r="B4132" s="246"/>
      <c r="C4132" s="247"/>
      <c r="D4132" s="231" t="s">
        <v>268</v>
      </c>
      <c r="E4132" s="248" t="s">
        <v>19</v>
      </c>
      <c r="F4132" s="249" t="s">
        <v>2717</v>
      </c>
      <c r="G4132" s="247"/>
      <c r="H4132" s="248" t="s">
        <v>19</v>
      </c>
      <c r="I4132" s="250"/>
      <c r="J4132" s="247"/>
      <c r="K4132" s="247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268</v>
      </c>
      <c r="AU4132" s="255" t="s">
        <v>93</v>
      </c>
      <c r="AV4132" s="14" t="s">
        <v>82</v>
      </c>
      <c r="AW4132" s="14" t="s">
        <v>34</v>
      </c>
      <c r="AX4132" s="14" t="s">
        <v>74</v>
      </c>
      <c r="AY4132" s="255" t="s">
        <v>224</v>
      </c>
    </row>
    <row r="4133" s="13" customFormat="1">
      <c r="A4133" s="13"/>
      <c r="B4133" s="229"/>
      <c r="C4133" s="230"/>
      <c r="D4133" s="231" t="s">
        <v>268</v>
      </c>
      <c r="E4133" s="232" t="s">
        <v>19</v>
      </c>
      <c r="F4133" s="233" t="s">
        <v>2718</v>
      </c>
      <c r="G4133" s="230"/>
      <c r="H4133" s="234">
        <v>22.420000000000002</v>
      </c>
      <c r="I4133" s="235"/>
      <c r="J4133" s="230"/>
      <c r="K4133" s="230"/>
      <c r="L4133" s="236"/>
      <c r="M4133" s="237"/>
      <c r="N4133" s="238"/>
      <c r="O4133" s="238"/>
      <c r="P4133" s="238"/>
      <c r="Q4133" s="238"/>
      <c r="R4133" s="238"/>
      <c r="S4133" s="238"/>
      <c r="T4133" s="239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0" t="s">
        <v>268</v>
      </c>
      <c r="AU4133" s="240" t="s">
        <v>93</v>
      </c>
      <c r="AV4133" s="13" t="s">
        <v>93</v>
      </c>
      <c r="AW4133" s="13" t="s">
        <v>34</v>
      </c>
      <c r="AX4133" s="13" t="s">
        <v>74</v>
      </c>
      <c r="AY4133" s="240" t="s">
        <v>224</v>
      </c>
    </row>
    <row r="4134" s="14" customFormat="1">
      <c r="A4134" s="14"/>
      <c r="B4134" s="246"/>
      <c r="C4134" s="247"/>
      <c r="D4134" s="231" t="s">
        <v>268</v>
      </c>
      <c r="E4134" s="248" t="s">
        <v>19</v>
      </c>
      <c r="F4134" s="249" t="s">
        <v>2719</v>
      </c>
      <c r="G4134" s="247"/>
      <c r="H4134" s="248" t="s">
        <v>19</v>
      </c>
      <c r="I4134" s="250"/>
      <c r="J4134" s="247"/>
      <c r="K4134" s="247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268</v>
      </c>
      <c r="AU4134" s="255" t="s">
        <v>93</v>
      </c>
      <c r="AV4134" s="14" t="s">
        <v>82</v>
      </c>
      <c r="AW4134" s="14" t="s">
        <v>34</v>
      </c>
      <c r="AX4134" s="14" t="s">
        <v>74</v>
      </c>
      <c r="AY4134" s="255" t="s">
        <v>224</v>
      </c>
    </row>
    <row r="4135" s="13" customFormat="1">
      <c r="A4135" s="13"/>
      <c r="B4135" s="229"/>
      <c r="C4135" s="230"/>
      <c r="D4135" s="231" t="s">
        <v>268</v>
      </c>
      <c r="E4135" s="232" t="s">
        <v>19</v>
      </c>
      <c r="F4135" s="233" t="s">
        <v>2720</v>
      </c>
      <c r="G4135" s="230"/>
      <c r="H4135" s="234">
        <v>26.399999999999999</v>
      </c>
      <c r="I4135" s="235"/>
      <c r="J4135" s="230"/>
      <c r="K4135" s="230"/>
      <c r="L4135" s="236"/>
      <c r="M4135" s="237"/>
      <c r="N4135" s="238"/>
      <c r="O4135" s="238"/>
      <c r="P4135" s="238"/>
      <c r="Q4135" s="238"/>
      <c r="R4135" s="238"/>
      <c r="S4135" s="238"/>
      <c r="T4135" s="239"/>
      <c r="U4135" s="13"/>
      <c r="V4135" s="13"/>
      <c r="W4135" s="13"/>
      <c r="X4135" s="13"/>
      <c r="Y4135" s="13"/>
      <c r="Z4135" s="13"/>
      <c r="AA4135" s="13"/>
      <c r="AB4135" s="13"/>
      <c r="AC4135" s="13"/>
      <c r="AD4135" s="13"/>
      <c r="AE4135" s="13"/>
      <c r="AT4135" s="240" t="s">
        <v>268</v>
      </c>
      <c r="AU4135" s="240" t="s">
        <v>93</v>
      </c>
      <c r="AV4135" s="13" t="s">
        <v>93</v>
      </c>
      <c r="AW4135" s="13" t="s">
        <v>34</v>
      </c>
      <c r="AX4135" s="13" t="s">
        <v>74</v>
      </c>
      <c r="AY4135" s="240" t="s">
        <v>224</v>
      </c>
    </row>
    <row r="4136" s="14" customFormat="1">
      <c r="A4136" s="14"/>
      <c r="B4136" s="246"/>
      <c r="C4136" s="247"/>
      <c r="D4136" s="231" t="s">
        <v>268</v>
      </c>
      <c r="E4136" s="248" t="s">
        <v>19</v>
      </c>
      <c r="F4136" s="249" t="s">
        <v>2721</v>
      </c>
      <c r="G4136" s="247"/>
      <c r="H4136" s="248" t="s">
        <v>19</v>
      </c>
      <c r="I4136" s="250"/>
      <c r="J4136" s="247"/>
      <c r="K4136" s="247"/>
      <c r="L4136" s="251"/>
      <c r="M4136" s="252"/>
      <c r="N4136" s="253"/>
      <c r="O4136" s="253"/>
      <c r="P4136" s="253"/>
      <c r="Q4136" s="253"/>
      <c r="R4136" s="253"/>
      <c r="S4136" s="253"/>
      <c r="T4136" s="25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T4136" s="255" t="s">
        <v>268</v>
      </c>
      <c r="AU4136" s="255" t="s">
        <v>93</v>
      </c>
      <c r="AV4136" s="14" t="s">
        <v>82</v>
      </c>
      <c r="AW4136" s="14" t="s">
        <v>34</v>
      </c>
      <c r="AX4136" s="14" t="s">
        <v>74</v>
      </c>
      <c r="AY4136" s="255" t="s">
        <v>224</v>
      </c>
    </row>
    <row r="4137" s="13" customFormat="1">
      <c r="A4137" s="13"/>
      <c r="B4137" s="229"/>
      <c r="C4137" s="230"/>
      <c r="D4137" s="231" t="s">
        <v>268</v>
      </c>
      <c r="E4137" s="232" t="s">
        <v>19</v>
      </c>
      <c r="F4137" s="233" t="s">
        <v>2722</v>
      </c>
      <c r="G4137" s="230"/>
      <c r="H4137" s="234">
        <v>209.19499999999999</v>
      </c>
      <c r="I4137" s="235"/>
      <c r="J4137" s="230"/>
      <c r="K4137" s="230"/>
      <c r="L4137" s="236"/>
      <c r="M4137" s="237"/>
      <c r="N4137" s="238"/>
      <c r="O4137" s="238"/>
      <c r="P4137" s="238"/>
      <c r="Q4137" s="238"/>
      <c r="R4137" s="238"/>
      <c r="S4137" s="238"/>
      <c r="T4137" s="239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0" t="s">
        <v>268</v>
      </c>
      <c r="AU4137" s="240" t="s">
        <v>93</v>
      </c>
      <c r="AV4137" s="13" t="s">
        <v>93</v>
      </c>
      <c r="AW4137" s="13" t="s">
        <v>34</v>
      </c>
      <c r="AX4137" s="13" t="s">
        <v>74</v>
      </c>
      <c r="AY4137" s="240" t="s">
        <v>224</v>
      </c>
    </row>
    <row r="4138" s="14" customFormat="1">
      <c r="A4138" s="14"/>
      <c r="B4138" s="246"/>
      <c r="C4138" s="247"/>
      <c r="D4138" s="231" t="s">
        <v>268</v>
      </c>
      <c r="E4138" s="248" t="s">
        <v>19</v>
      </c>
      <c r="F4138" s="249" t="s">
        <v>2723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268</v>
      </c>
      <c r="AU4138" s="255" t="s">
        <v>93</v>
      </c>
      <c r="AV4138" s="14" t="s">
        <v>82</v>
      </c>
      <c r="AW4138" s="14" t="s">
        <v>34</v>
      </c>
      <c r="AX4138" s="14" t="s">
        <v>74</v>
      </c>
      <c r="AY4138" s="255" t="s">
        <v>224</v>
      </c>
    </row>
    <row r="4139" s="13" customFormat="1">
      <c r="A4139" s="13"/>
      <c r="B4139" s="229"/>
      <c r="C4139" s="230"/>
      <c r="D4139" s="231" t="s">
        <v>268</v>
      </c>
      <c r="E4139" s="232" t="s">
        <v>19</v>
      </c>
      <c r="F4139" s="233" t="s">
        <v>2724</v>
      </c>
      <c r="G4139" s="230"/>
      <c r="H4139" s="234">
        <v>25.518000000000001</v>
      </c>
      <c r="I4139" s="235"/>
      <c r="J4139" s="230"/>
      <c r="K4139" s="230"/>
      <c r="L4139" s="236"/>
      <c r="M4139" s="237"/>
      <c r="N4139" s="238"/>
      <c r="O4139" s="238"/>
      <c r="P4139" s="238"/>
      <c r="Q4139" s="238"/>
      <c r="R4139" s="238"/>
      <c r="S4139" s="238"/>
      <c r="T4139" s="239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0" t="s">
        <v>268</v>
      </c>
      <c r="AU4139" s="240" t="s">
        <v>93</v>
      </c>
      <c r="AV4139" s="13" t="s">
        <v>93</v>
      </c>
      <c r="AW4139" s="13" t="s">
        <v>34</v>
      </c>
      <c r="AX4139" s="13" t="s">
        <v>74</v>
      </c>
      <c r="AY4139" s="240" t="s">
        <v>224</v>
      </c>
    </row>
    <row r="4140" s="14" customFormat="1">
      <c r="A4140" s="14"/>
      <c r="B4140" s="246"/>
      <c r="C4140" s="247"/>
      <c r="D4140" s="231" t="s">
        <v>268</v>
      </c>
      <c r="E4140" s="248" t="s">
        <v>19</v>
      </c>
      <c r="F4140" s="249" t="s">
        <v>2725</v>
      </c>
      <c r="G4140" s="247"/>
      <c r="H4140" s="248" t="s">
        <v>19</v>
      </c>
      <c r="I4140" s="250"/>
      <c r="J4140" s="247"/>
      <c r="K4140" s="247"/>
      <c r="L4140" s="251"/>
      <c r="M4140" s="252"/>
      <c r="N4140" s="253"/>
      <c r="O4140" s="253"/>
      <c r="P4140" s="253"/>
      <c r="Q4140" s="253"/>
      <c r="R4140" s="253"/>
      <c r="S4140" s="253"/>
      <c r="T4140" s="25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T4140" s="255" t="s">
        <v>268</v>
      </c>
      <c r="AU4140" s="255" t="s">
        <v>93</v>
      </c>
      <c r="AV4140" s="14" t="s">
        <v>82</v>
      </c>
      <c r="AW4140" s="14" t="s">
        <v>34</v>
      </c>
      <c r="AX4140" s="14" t="s">
        <v>74</v>
      </c>
      <c r="AY4140" s="255" t="s">
        <v>224</v>
      </c>
    </row>
    <row r="4141" s="13" customFormat="1">
      <c r="A4141" s="13"/>
      <c r="B4141" s="229"/>
      <c r="C4141" s="230"/>
      <c r="D4141" s="231" t="s">
        <v>268</v>
      </c>
      <c r="E4141" s="232" t="s">
        <v>19</v>
      </c>
      <c r="F4141" s="233" t="s">
        <v>2726</v>
      </c>
      <c r="G4141" s="230"/>
      <c r="H4141" s="234">
        <v>134.517</v>
      </c>
      <c r="I4141" s="235"/>
      <c r="J4141" s="230"/>
      <c r="K4141" s="230"/>
      <c r="L4141" s="236"/>
      <c r="M4141" s="237"/>
      <c r="N4141" s="238"/>
      <c r="O4141" s="238"/>
      <c r="P4141" s="238"/>
      <c r="Q4141" s="238"/>
      <c r="R4141" s="238"/>
      <c r="S4141" s="238"/>
      <c r="T4141" s="239"/>
      <c r="U4141" s="13"/>
      <c r="V4141" s="13"/>
      <c r="W4141" s="13"/>
      <c r="X4141" s="13"/>
      <c r="Y4141" s="13"/>
      <c r="Z4141" s="13"/>
      <c r="AA4141" s="13"/>
      <c r="AB4141" s="13"/>
      <c r="AC4141" s="13"/>
      <c r="AD4141" s="13"/>
      <c r="AE4141" s="13"/>
      <c r="AT4141" s="240" t="s">
        <v>268</v>
      </c>
      <c r="AU4141" s="240" t="s">
        <v>93</v>
      </c>
      <c r="AV4141" s="13" t="s">
        <v>93</v>
      </c>
      <c r="AW4141" s="13" t="s">
        <v>34</v>
      </c>
      <c r="AX4141" s="13" t="s">
        <v>74</v>
      </c>
      <c r="AY4141" s="240" t="s">
        <v>224</v>
      </c>
    </row>
    <row r="4142" s="14" customFormat="1">
      <c r="A4142" s="14"/>
      <c r="B4142" s="246"/>
      <c r="C4142" s="247"/>
      <c r="D4142" s="231" t="s">
        <v>268</v>
      </c>
      <c r="E4142" s="248" t="s">
        <v>19</v>
      </c>
      <c r="F4142" s="249" t="s">
        <v>2727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268</v>
      </c>
      <c r="AU4142" s="255" t="s">
        <v>93</v>
      </c>
      <c r="AV4142" s="14" t="s">
        <v>82</v>
      </c>
      <c r="AW4142" s="14" t="s">
        <v>34</v>
      </c>
      <c r="AX4142" s="14" t="s">
        <v>74</v>
      </c>
      <c r="AY4142" s="255" t="s">
        <v>224</v>
      </c>
    </row>
    <row r="4143" s="13" customFormat="1">
      <c r="A4143" s="13"/>
      <c r="B4143" s="229"/>
      <c r="C4143" s="230"/>
      <c r="D4143" s="231" t="s">
        <v>268</v>
      </c>
      <c r="E4143" s="232" t="s">
        <v>19</v>
      </c>
      <c r="F4143" s="233" t="s">
        <v>2720</v>
      </c>
      <c r="G4143" s="230"/>
      <c r="H4143" s="234">
        <v>26.399999999999999</v>
      </c>
      <c r="I4143" s="235"/>
      <c r="J4143" s="230"/>
      <c r="K4143" s="230"/>
      <c r="L4143" s="236"/>
      <c r="M4143" s="237"/>
      <c r="N4143" s="238"/>
      <c r="O4143" s="238"/>
      <c r="P4143" s="238"/>
      <c r="Q4143" s="238"/>
      <c r="R4143" s="238"/>
      <c r="S4143" s="238"/>
      <c r="T4143" s="239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0" t="s">
        <v>268</v>
      </c>
      <c r="AU4143" s="240" t="s">
        <v>93</v>
      </c>
      <c r="AV4143" s="13" t="s">
        <v>93</v>
      </c>
      <c r="AW4143" s="13" t="s">
        <v>34</v>
      </c>
      <c r="AX4143" s="13" t="s">
        <v>74</v>
      </c>
      <c r="AY4143" s="240" t="s">
        <v>224</v>
      </c>
    </row>
    <row r="4144" s="15" customFormat="1">
      <c r="A4144" s="15"/>
      <c r="B4144" s="256"/>
      <c r="C4144" s="257"/>
      <c r="D4144" s="231" t="s">
        <v>268</v>
      </c>
      <c r="E4144" s="258" t="s">
        <v>19</v>
      </c>
      <c r="F4144" s="259" t="s">
        <v>300</v>
      </c>
      <c r="G4144" s="257"/>
      <c r="H4144" s="260">
        <v>466.62700000000001</v>
      </c>
      <c r="I4144" s="261"/>
      <c r="J4144" s="257"/>
      <c r="K4144" s="257"/>
      <c r="L4144" s="262"/>
      <c r="M4144" s="263"/>
      <c r="N4144" s="264"/>
      <c r="O4144" s="264"/>
      <c r="P4144" s="264"/>
      <c r="Q4144" s="264"/>
      <c r="R4144" s="264"/>
      <c r="S4144" s="264"/>
      <c r="T4144" s="265"/>
      <c r="U4144" s="15"/>
      <c r="V4144" s="15"/>
      <c r="W4144" s="15"/>
      <c r="X4144" s="15"/>
      <c r="Y4144" s="15"/>
      <c r="Z4144" s="15"/>
      <c r="AA4144" s="15"/>
      <c r="AB4144" s="15"/>
      <c r="AC4144" s="15"/>
      <c r="AD4144" s="15"/>
      <c r="AE4144" s="15"/>
      <c r="AT4144" s="266" t="s">
        <v>268</v>
      </c>
      <c r="AU4144" s="266" t="s">
        <v>93</v>
      </c>
      <c r="AV4144" s="15" t="s">
        <v>108</v>
      </c>
      <c r="AW4144" s="15" t="s">
        <v>34</v>
      </c>
      <c r="AX4144" s="15" t="s">
        <v>74</v>
      </c>
      <c r="AY4144" s="266" t="s">
        <v>224</v>
      </c>
    </row>
    <row r="4145" s="14" customFormat="1">
      <c r="A4145" s="14"/>
      <c r="B4145" s="246"/>
      <c r="C4145" s="247"/>
      <c r="D4145" s="231" t="s">
        <v>268</v>
      </c>
      <c r="E4145" s="248" t="s">
        <v>19</v>
      </c>
      <c r="F4145" s="249" t="s">
        <v>664</v>
      </c>
      <c r="G4145" s="247"/>
      <c r="H4145" s="248" t="s">
        <v>19</v>
      </c>
      <c r="I4145" s="250"/>
      <c r="J4145" s="247"/>
      <c r="K4145" s="247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268</v>
      </c>
      <c r="AU4145" s="255" t="s">
        <v>93</v>
      </c>
      <c r="AV4145" s="14" t="s">
        <v>82</v>
      </c>
      <c r="AW4145" s="14" t="s">
        <v>34</v>
      </c>
      <c r="AX4145" s="14" t="s">
        <v>74</v>
      </c>
      <c r="AY4145" s="255" t="s">
        <v>224</v>
      </c>
    </row>
    <row r="4146" s="14" customFormat="1">
      <c r="A4146" s="14"/>
      <c r="B4146" s="246"/>
      <c r="C4146" s="247"/>
      <c r="D4146" s="231" t="s">
        <v>268</v>
      </c>
      <c r="E4146" s="248" t="s">
        <v>19</v>
      </c>
      <c r="F4146" s="249" t="s">
        <v>2728</v>
      </c>
      <c r="G4146" s="247"/>
      <c r="H4146" s="248" t="s">
        <v>19</v>
      </c>
      <c r="I4146" s="250"/>
      <c r="J4146" s="247"/>
      <c r="K4146" s="247"/>
      <c r="L4146" s="251"/>
      <c r="M4146" s="252"/>
      <c r="N4146" s="253"/>
      <c r="O4146" s="253"/>
      <c r="P4146" s="253"/>
      <c r="Q4146" s="253"/>
      <c r="R4146" s="253"/>
      <c r="S4146" s="253"/>
      <c r="T4146" s="25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T4146" s="255" t="s">
        <v>268</v>
      </c>
      <c r="AU4146" s="255" t="s">
        <v>93</v>
      </c>
      <c r="AV4146" s="14" t="s">
        <v>82</v>
      </c>
      <c r="AW4146" s="14" t="s">
        <v>34</v>
      </c>
      <c r="AX4146" s="14" t="s">
        <v>74</v>
      </c>
      <c r="AY4146" s="255" t="s">
        <v>224</v>
      </c>
    </row>
    <row r="4147" s="13" customFormat="1">
      <c r="A4147" s="13"/>
      <c r="B4147" s="229"/>
      <c r="C4147" s="230"/>
      <c r="D4147" s="231" t="s">
        <v>268</v>
      </c>
      <c r="E4147" s="232" t="s">
        <v>19</v>
      </c>
      <c r="F4147" s="233" t="s">
        <v>2729</v>
      </c>
      <c r="G4147" s="230"/>
      <c r="H4147" s="234">
        <v>179.356</v>
      </c>
      <c r="I4147" s="235"/>
      <c r="J4147" s="230"/>
      <c r="K4147" s="230"/>
      <c r="L4147" s="236"/>
      <c r="M4147" s="237"/>
      <c r="N4147" s="238"/>
      <c r="O4147" s="238"/>
      <c r="P4147" s="238"/>
      <c r="Q4147" s="238"/>
      <c r="R4147" s="238"/>
      <c r="S4147" s="238"/>
      <c r="T4147" s="239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0" t="s">
        <v>268</v>
      </c>
      <c r="AU4147" s="240" t="s">
        <v>93</v>
      </c>
      <c r="AV4147" s="13" t="s">
        <v>93</v>
      </c>
      <c r="AW4147" s="13" t="s">
        <v>34</v>
      </c>
      <c r="AX4147" s="13" t="s">
        <v>74</v>
      </c>
      <c r="AY4147" s="240" t="s">
        <v>224</v>
      </c>
    </row>
    <row r="4148" s="14" customFormat="1">
      <c r="A4148" s="14"/>
      <c r="B4148" s="246"/>
      <c r="C4148" s="247"/>
      <c r="D4148" s="231" t="s">
        <v>268</v>
      </c>
      <c r="E4148" s="248" t="s">
        <v>19</v>
      </c>
      <c r="F4148" s="249" t="s">
        <v>2730</v>
      </c>
      <c r="G4148" s="247"/>
      <c r="H4148" s="248" t="s">
        <v>19</v>
      </c>
      <c r="I4148" s="250"/>
      <c r="J4148" s="247"/>
      <c r="K4148" s="247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268</v>
      </c>
      <c r="AU4148" s="255" t="s">
        <v>93</v>
      </c>
      <c r="AV4148" s="14" t="s">
        <v>82</v>
      </c>
      <c r="AW4148" s="14" t="s">
        <v>34</v>
      </c>
      <c r="AX4148" s="14" t="s">
        <v>74</v>
      </c>
      <c r="AY4148" s="255" t="s">
        <v>224</v>
      </c>
    </row>
    <row r="4149" s="13" customFormat="1">
      <c r="A4149" s="13"/>
      <c r="B4149" s="229"/>
      <c r="C4149" s="230"/>
      <c r="D4149" s="231" t="s">
        <v>268</v>
      </c>
      <c r="E4149" s="232" t="s">
        <v>19</v>
      </c>
      <c r="F4149" s="233" t="s">
        <v>2731</v>
      </c>
      <c r="G4149" s="230"/>
      <c r="H4149" s="234">
        <v>25.504999999999999</v>
      </c>
      <c r="I4149" s="235"/>
      <c r="J4149" s="230"/>
      <c r="K4149" s="230"/>
      <c r="L4149" s="236"/>
      <c r="M4149" s="237"/>
      <c r="N4149" s="238"/>
      <c r="O4149" s="238"/>
      <c r="P4149" s="238"/>
      <c r="Q4149" s="238"/>
      <c r="R4149" s="238"/>
      <c r="S4149" s="238"/>
      <c r="T4149" s="239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0" t="s">
        <v>268</v>
      </c>
      <c r="AU4149" s="240" t="s">
        <v>93</v>
      </c>
      <c r="AV4149" s="13" t="s">
        <v>93</v>
      </c>
      <c r="AW4149" s="13" t="s">
        <v>34</v>
      </c>
      <c r="AX4149" s="13" t="s">
        <v>74</v>
      </c>
      <c r="AY4149" s="240" t="s">
        <v>224</v>
      </c>
    </row>
    <row r="4150" s="14" customFormat="1">
      <c r="A4150" s="14"/>
      <c r="B4150" s="246"/>
      <c r="C4150" s="247"/>
      <c r="D4150" s="231" t="s">
        <v>268</v>
      </c>
      <c r="E4150" s="248" t="s">
        <v>19</v>
      </c>
      <c r="F4150" s="249" t="s">
        <v>2732</v>
      </c>
      <c r="G4150" s="247"/>
      <c r="H4150" s="248" t="s">
        <v>19</v>
      </c>
      <c r="I4150" s="250"/>
      <c r="J4150" s="247"/>
      <c r="K4150" s="247"/>
      <c r="L4150" s="251"/>
      <c r="M4150" s="252"/>
      <c r="N4150" s="253"/>
      <c r="O4150" s="253"/>
      <c r="P4150" s="253"/>
      <c r="Q4150" s="253"/>
      <c r="R4150" s="253"/>
      <c r="S4150" s="253"/>
      <c r="T4150" s="25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T4150" s="255" t="s">
        <v>268</v>
      </c>
      <c r="AU4150" s="255" t="s">
        <v>93</v>
      </c>
      <c r="AV4150" s="14" t="s">
        <v>82</v>
      </c>
      <c r="AW4150" s="14" t="s">
        <v>34</v>
      </c>
      <c r="AX4150" s="14" t="s">
        <v>74</v>
      </c>
      <c r="AY4150" s="255" t="s">
        <v>224</v>
      </c>
    </row>
    <row r="4151" s="13" customFormat="1">
      <c r="A4151" s="13"/>
      <c r="B4151" s="229"/>
      <c r="C4151" s="230"/>
      <c r="D4151" s="231" t="s">
        <v>268</v>
      </c>
      <c r="E4151" s="232" t="s">
        <v>19</v>
      </c>
      <c r="F4151" s="233" t="s">
        <v>2733</v>
      </c>
      <c r="G4151" s="230"/>
      <c r="H4151" s="234">
        <v>52.799999999999997</v>
      </c>
      <c r="I4151" s="235"/>
      <c r="J4151" s="230"/>
      <c r="K4151" s="230"/>
      <c r="L4151" s="236"/>
      <c r="M4151" s="237"/>
      <c r="N4151" s="238"/>
      <c r="O4151" s="238"/>
      <c r="P4151" s="238"/>
      <c r="Q4151" s="238"/>
      <c r="R4151" s="238"/>
      <c r="S4151" s="238"/>
      <c r="T4151" s="239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0" t="s">
        <v>268</v>
      </c>
      <c r="AU4151" s="240" t="s">
        <v>93</v>
      </c>
      <c r="AV4151" s="13" t="s">
        <v>93</v>
      </c>
      <c r="AW4151" s="13" t="s">
        <v>34</v>
      </c>
      <c r="AX4151" s="13" t="s">
        <v>74</v>
      </c>
      <c r="AY4151" s="240" t="s">
        <v>224</v>
      </c>
    </row>
    <row r="4152" s="14" customFormat="1">
      <c r="A4152" s="14"/>
      <c r="B4152" s="246"/>
      <c r="C4152" s="247"/>
      <c r="D4152" s="231" t="s">
        <v>268</v>
      </c>
      <c r="E4152" s="248" t="s">
        <v>19</v>
      </c>
      <c r="F4152" s="249" t="s">
        <v>2734</v>
      </c>
      <c r="G4152" s="247"/>
      <c r="H4152" s="248" t="s">
        <v>19</v>
      </c>
      <c r="I4152" s="250"/>
      <c r="J4152" s="247"/>
      <c r="K4152" s="247"/>
      <c r="L4152" s="251"/>
      <c r="M4152" s="252"/>
      <c r="N4152" s="253"/>
      <c r="O4152" s="253"/>
      <c r="P4152" s="253"/>
      <c r="Q4152" s="253"/>
      <c r="R4152" s="253"/>
      <c r="S4152" s="253"/>
      <c r="T4152" s="25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T4152" s="255" t="s">
        <v>268</v>
      </c>
      <c r="AU4152" s="255" t="s">
        <v>93</v>
      </c>
      <c r="AV4152" s="14" t="s">
        <v>82</v>
      </c>
      <c r="AW4152" s="14" t="s">
        <v>34</v>
      </c>
      <c r="AX4152" s="14" t="s">
        <v>74</v>
      </c>
      <c r="AY4152" s="255" t="s">
        <v>224</v>
      </c>
    </row>
    <row r="4153" s="13" customFormat="1">
      <c r="A4153" s="13"/>
      <c r="B4153" s="229"/>
      <c r="C4153" s="230"/>
      <c r="D4153" s="231" t="s">
        <v>268</v>
      </c>
      <c r="E4153" s="232" t="s">
        <v>19</v>
      </c>
      <c r="F4153" s="233" t="s">
        <v>2722</v>
      </c>
      <c r="G4153" s="230"/>
      <c r="H4153" s="234">
        <v>209.19499999999999</v>
      </c>
      <c r="I4153" s="235"/>
      <c r="J4153" s="230"/>
      <c r="K4153" s="230"/>
      <c r="L4153" s="236"/>
      <c r="M4153" s="237"/>
      <c r="N4153" s="238"/>
      <c r="O4153" s="238"/>
      <c r="P4153" s="238"/>
      <c r="Q4153" s="238"/>
      <c r="R4153" s="238"/>
      <c r="S4153" s="238"/>
      <c r="T4153" s="239"/>
      <c r="U4153" s="13"/>
      <c r="V4153" s="13"/>
      <c r="W4153" s="13"/>
      <c r="X4153" s="13"/>
      <c r="Y4153" s="13"/>
      <c r="Z4153" s="13"/>
      <c r="AA4153" s="13"/>
      <c r="AB4153" s="13"/>
      <c r="AC4153" s="13"/>
      <c r="AD4153" s="13"/>
      <c r="AE4153" s="13"/>
      <c r="AT4153" s="240" t="s">
        <v>268</v>
      </c>
      <c r="AU4153" s="240" t="s">
        <v>93</v>
      </c>
      <c r="AV4153" s="13" t="s">
        <v>93</v>
      </c>
      <c r="AW4153" s="13" t="s">
        <v>34</v>
      </c>
      <c r="AX4153" s="13" t="s">
        <v>74</v>
      </c>
      <c r="AY4153" s="240" t="s">
        <v>224</v>
      </c>
    </row>
    <row r="4154" s="15" customFormat="1">
      <c r="A4154" s="15"/>
      <c r="B4154" s="256"/>
      <c r="C4154" s="257"/>
      <c r="D4154" s="231" t="s">
        <v>268</v>
      </c>
      <c r="E4154" s="258" t="s">
        <v>19</v>
      </c>
      <c r="F4154" s="259" t="s">
        <v>300</v>
      </c>
      <c r="G4154" s="257"/>
      <c r="H4154" s="260">
        <v>466.85599999999999</v>
      </c>
      <c r="I4154" s="261"/>
      <c r="J4154" s="257"/>
      <c r="K4154" s="257"/>
      <c r="L4154" s="262"/>
      <c r="M4154" s="263"/>
      <c r="N4154" s="264"/>
      <c r="O4154" s="264"/>
      <c r="P4154" s="264"/>
      <c r="Q4154" s="264"/>
      <c r="R4154" s="264"/>
      <c r="S4154" s="264"/>
      <c r="T4154" s="265"/>
      <c r="U4154" s="15"/>
      <c r="V4154" s="15"/>
      <c r="W4154" s="15"/>
      <c r="X4154" s="15"/>
      <c r="Y4154" s="15"/>
      <c r="Z4154" s="15"/>
      <c r="AA4154" s="15"/>
      <c r="AB4154" s="15"/>
      <c r="AC4154" s="15"/>
      <c r="AD4154" s="15"/>
      <c r="AE4154" s="15"/>
      <c r="AT4154" s="266" t="s">
        <v>268</v>
      </c>
      <c r="AU4154" s="266" t="s">
        <v>93</v>
      </c>
      <c r="AV4154" s="15" t="s">
        <v>108</v>
      </c>
      <c r="AW4154" s="15" t="s">
        <v>34</v>
      </c>
      <c r="AX4154" s="15" t="s">
        <v>74</v>
      </c>
      <c r="AY4154" s="266" t="s">
        <v>224</v>
      </c>
    </row>
    <row r="4155" s="14" customFormat="1">
      <c r="A4155" s="14"/>
      <c r="B4155" s="246"/>
      <c r="C4155" s="247"/>
      <c r="D4155" s="231" t="s">
        <v>268</v>
      </c>
      <c r="E4155" s="248" t="s">
        <v>19</v>
      </c>
      <c r="F4155" s="249" t="s">
        <v>665</v>
      </c>
      <c r="G4155" s="247"/>
      <c r="H4155" s="248" t="s">
        <v>19</v>
      </c>
      <c r="I4155" s="250"/>
      <c r="J4155" s="247"/>
      <c r="K4155" s="247"/>
      <c r="L4155" s="251"/>
      <c r="M4155" s="252"/>
      <c r="N4155" s="253"/>
      <c r="O4155" s="253"/>
      <c r="P4155" s="253"/>
      <c r="Q4155" s="253"/>
      <c r="R4155" s="253"/>
      <c r="S4155" s="253"/>
      <c r="T4155" s="25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T4155" s="255" t="s">
        <v>268</v>
      </c>
      <c r="AU4155" s="255" t="s">
        <v>93</v>
      </c>
      <c r="AV4155" s="14" t="s">
        <v>82</v>
      </c>
      <c r="AW4155" s="14" t="s">
        <v>34</v>
      </c>
      <c r="AX4155" s="14" t="s">
        <v>74</v>
      </c>
      <c r="AY4155" s="255" t="s">
        <v>224</v>
      </c>
    </row>
    <row r="4156" s="14" customFormat="1">
      <c r="A4156" s="14"/>
      <c r="B4156" s="246"/>
      <c r="C4156" s="247"/>
      <c r="D4156" s="231" t="s">
        <v>268</v>
      </c>
      <c r="E4156" s="248" t="s">
        <v>19</v>
      </c>
      <c r="F4156" s="249" t="s">
        <v>2735</v>
      </c>
      <c r="G4156" s="247"/>
      <c r="H4156" s="248" t="s">
        <v>19</v>
      </c>
      <c r="I4156" s="250"/>
      <c r="J4156" s="247"/>
      <c r="K4156" s="247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268</v>
      </c>
      <c r="AU4156" s="255" t="s">
        <v>93</v>
      </c>
      <c r="AV4156" s="14" t="s">
        <v>82</v>
      </c>
      <c r="AW4156" s="14" t="s">
        <v>34</v>
      </c>
      <c r="AX4156" s="14" t="s">
        <v>74</v>
      </c>
      <c r="AY4156" s="255" t="s">
        <v>224</v>
      </c>
    </row>
    <row r="4157" s="13" customFormat="1">
      <c r="A4157" s="13"/>
      <c r="B4157" s="229"/>
      <c r="C4157" s="230"/>
      <c r="D4157" s="231" t="s">
        <v>268</v>
      </c>
      <c r="E4157" s="232" t="s">
        <v>19</v>
      </c>
      <c r="F4157" s="233" t="s">
        <v>2736</v>
      </c>
      <c r="G4157" s="230"/>
      <c r="H4157" s="234">
        <v>112.098</v>
      </c>
      <c r="I4157" s="235"/>
      <c r="J4157" s="230"/>
      <c r="K4157" s="230"/>
      <c r="L4157" s="236"/>
      <c r="M4157" s="237"/>
      <c r="N4157" s="238"/>
      <c r="O4157" s="238"/>
      <c r="P4157" s="238"/>
      <c r="Q4157" s="238"/>
      <c r="R4157" s="238"/>
      <c r="S4157" s="238"/>
      <c r="T4157" s="239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40" t="s">
        <v>268</v>
      </c>
      <c r="AU4157" s="240" t="s">
        <v>93</v>
      </c>
      <c r="AV4157" s="13" t="s">
        <v>93</v>
      </c>
      <c r="AW4157" s="13" t="s">
        <v>34</v>
      </c>
      <c r="AX4157" s="13" t="s">
        <v>74</v>
      </c>
      <c r="AY4157" s="240" t="s">
        <v>224</v>
      </c>
    </row>
    <row r="4158" s="14" customFormat="1">
      <c r="A4158" s="14"/>
      <c r="B4158" s="246"/>
      <c r="C4158" s="247"/>
      <c r="D4158" s="231" t="s">
        <v>268</v>
      </c>
      <c r="E4158" s="248" t="s">
        <v>19</v>
      </c>
      <c r="F4158" s="249" t="s">
        <v>2737</v>
      </c>
      <c r="G4158" s="247"/>
      <c r="H4158" s="248" t="s">
        <v>19</v>
      </c>
      <c r="I4158" s="250"/>
      <c r="J4158" s="247"/>
      <c r="K4158" s="247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268</v>
      </c>
      <c r="AU4158" s="255" t="s">
        <v>93</v>
      </c>
      <c r="AV4158" s="14" t="s">
        <v>82</v>
      </c>
      <c r="AW4158" s="14" t="s">
        <v>34</v>
      </c>
      <c r="AX4158" s="14" t="s">
        <v>74</v>
      </c>
      <c r="AY4158" s="255" t="s">
        <v>224</v>
      </c>
    </row>
    <row r="4159" s="13" customFormat="1">
      <c r="A4159" s="13"/>
      <c r="B4159" s="229"/>
      <c r="C4159" s="230"/>
      <c r="D4159" s="231" t="s">
        <v>268</v>
      </c>
      <c r="E4159" s="232" t="s">
        <v>19</v>
      </c>
      <c r="F4159" s="233" t="s">
        <v>2731</v>
      </c>
      <c r="G4159" s="230"/>
      <c r="H4159" s="234">
        <v>25.504999999999999</v>
      </c>
      <c r="I4159" s="235"/>
      <c r="J4159" s="230"/>
      <c r="K4159" s="230"/>
      <c r="L4159" s="236"/>
      <c r="M4159" s="237"/>
      <c r="N4159" s="238"/>
      <c r="O4159" s="238"/>
      <c r="P4159" s="238"/>
      <c r="Q4159" s="238"/>
      <c r="R4159" s="238"/>
      <c r="S4159" s="238"/>
      <c r="T4159" s="239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0" t="s">
        <v>268</v>
      </c>
      <c r="AU4159" s="240" t="s">
        <v>93</v>
      </c>
      <c r="AV4159" s="13" t="s">
        <v>93</v>
      </c>
      <c r="AW4159" s="13" t="s">
        <v>34</v>
      </c>
      <c r="AX4159" s="13" t="s">
        <v>74</v>
      </c>
      <c r="AY4159" s="240" t="s">
        <v>224</v>
      </c>
    </row>
    <row r="4160" s="14" customFormat="1">
      <c r="A4160" s="14"/>
      <c r="B4160" s="246"/>
      <c r="C4160" s="247"/>
      <c r="D4160" s="231" t="s">
        <v>268</v>
      </c>
      <c r="E4160" s="248" t="s">
        <v>19</v>
      </c>
      <c r="F4160" s="249" t="s">
        <v>2738</v>
      </c>
      <c r="G4160" s="247"/>
      <c r="H4160" s="248" t="s">
        <v>19</v>
      </c>
      <c r="I4160" s="250"/>
      <c r="J4160" s="247"/>
      <c r="K4160" s="247"/>
      <c r="L4160" s="251"/>
      <c r="M4160" s="252"/>
      <c r="N4160" s="253"/>
      <c r="O4160" s="253"/>
      <c r="P4160" s="253"/>
      <c r="Q4160" s="253"/>
      <c r="R4160" s="253"/>
      <c r="S4160" s="253"/>
      <c r="T4160" s="25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T4160" s="255" t="s">
        <v>268</v>
      </c>
      <c r="AU4160" s="255" t="s">
        <v>93</v>
      </c>
      <c r="AV4160" s="14" t="s">
        <v>82</v>
      </c>
      <c r="AW4160" s="14" t="s">
        <v>34</v>
      </c>
      <c r="AX4160" s="14" t="s">
        <v>74</v>
      </c>
      <c r="AY4160" s="255" t="s">
        <v>224</v>
      </c>
    </row>
    <row r="4161" s="13" customFormat="1">
      <c r="A4161" s="13"/>
      <c r="B4161" s="229"/>
      <c r="C4161" s="230"/>
      <c r="D4161" s="231" t="s">
        <v>268</v>
      </c>
      <c r="E4161" s="232" t="s">
        <v>19</v>
      </c>
      <c r="F4161" s="233" t="s">
        <v>2739</v>
      </c>
      <c r="G4161" s="230"/>
      <c r="H4161" s="234">
        <v>52.560000000000002</v>
      </c>
      <c r="I4161" s="235"/>
      <c r="J4161" s="230"/>
      <c r="K4161" s="230"/>
      <c r="L4161" s="236"/>
      <c r="M4161" s="237"/>
      <c r="N4161" s="238"/>
      <c r="O4161" s="238"/>
      <c r="P4161" s="238"/>
      <c r="Q4161" s="238"/>
      <c r="R4161" s="238"/>
      <c r="S4161" s="238"/>
      <c r="T4161" s="239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0" t="s">
        <v>268</v>
      </c>
      <c r="AU4161" s="240" t="s">
        <v>93</v>
      </c>
      <c r="AV4161" s="13" t="s">
        <v>93</v>
      </c>
      <c r="AW4161" s="13" t="s">
        <v>34</v>
      </c>
      <c r="AX4161" s="13" t="s">
        <v>74</v>
      </c>
      <c r="AY4161" s="240" t="s">
        <v>224</v>
      </c>
    </row>
    <row r="4162" s="14" customFormat="1">
      <c r="A4162" s="14"/>
      <c r="B4162" s="246"/>
      <c r="C4162" s="247"/>
      <c r="D4162" s="231" t="s">
        <v>268</v>
      </c>
      <c r="E4162" s="248" t="s">
        <v>19</v>
      </c>
      <c r="F4162" s="249" t="s">
        <v>2740</v>
      </c>
      <c r="G4162" s="247"/>
      <c r="H4162" s="248" t="s">
        <v>19</v>
      </c>
      <c r="I4162" s="250"/>
      <c r="J4162" s="247"/>
      <c r="K4162" s="247"/>
      <c r="L4162" s="251"/>
      <c r="M4162" s="252"/>
      <c r="N4162" s="253"/>
      <c r="O4162" s="253"/>
      <c r="P4162" s="253"/>
      <c r="Q4162" s="253"/>
      <c r="R4162" s="253"/>
      <c r="S4162" s="253"/>
      <c r="T4162" s="25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5" t="s">
        <v>268</v>
      </c>
      <c r="AU4162" s="255" t="s">
        <v>93</v>
      </c>
      <c r="AV4162" s="14" t="s">
        <v>82</v>
      </c>
      <c r="AW4162" s="14" t="s">
        <v>34</v>
      </c>
      <c r="AX4162" s="14" t="s">
        <v>74</v>
      </c>
      <c r="AY4162" s="255" t="s">
        <v>224</v>
      </c>
    </row>
    <row r="4163" s="13" customFormat="1">
      <c r="A4163" s="13"/>
      <c r="B4163" s="229"/>
      <c r="C4163" s="230"/>
      <c r="D4163" s="231" t="s">
        <v>268</v>
      </c>
      <c r="E4163" s="232" t="s">
        <v>19</v>
      </c>
      <c r="F4163" s="233" t="s">
        <v>2722</v>
      </c>
      <c r="G4163" s="230"/>
      <c r="H4163" s="234">
        <v>209.19499999999999</v>
      </c>
      <c r="I4163" s="235"/>
      <c r="J4163" s="230"/>
      <c r="K4163" s="230"/>
      <c r="L4163" s="236"/>
      <c r="M4163" s="237"/>
      <c r="N4163" s="238"/>
      <c r="O4163" s="238"/>
      <c r="P4163" s="238"/>
      <c r="Q4163" s="238"/>
      <c r="R4163" s="238"/>
      <c r="S4163" s="238"/>
      <c r="T4163" s="239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0" t="s">
        <v>268</v>
      </c>
      <c r="AU4163" s="240" t="s">
        <v>93</v>
      </c>
      <c r="AV4163" s="13" t="s">
        <v>93</v>
      </c>
      <c r="AW4163" s="13" t="s">
        <v>34</v>
      </c>
      <c r="AX4163" s="13" t="s">
        <v>74</v>
      </c>
      <c r="AY4163" s="240" t="s">
        <v>224</v>
      </c>
    </row>
    <row r="4164" s="15" customFormat="1">
      <c r="A4164" s="15"/>
      <c r="B4164" s="256"/>
      <c r="C4164" s="257"/>
      <c r="D4164" s="231" t="s">
        <v>268</v>
      </c>
      <c r="E4164" s="258" t="s">
        <v>19</v>
      </c>
      <c r="F4164" s="259" t="s">
        <v>300</v>
      </c>
      <c r="G4164" s="257"/>
      <c r="H4164" s="260">
        <v>399.358</v>
      </c>
      <c r="I4164" s="261"/>
      <c r="J4164" s="257"/>
      <c r="K4164" s="257"/>
      <c r="L4164" s="262"/>
      <c r="M4164" s="263"/>
      <c r="N4164" s="264"/>
      <c r="O4164" s="264"/>
      <c r="P4164" s="264"/>
      <c r="Q4164" s="264"/>
      <c r="R4164" s="264"/>
      <c r="S4164" s="264"/>
      <c r="T4164" s="265"/>
      <c r="U4164" s="15"/>
      <c r="V4164" s="15"/>
      <c r="W4164" s="15"/>
      <c r="X4164" s="15"/>
      <c r="Y4164" s="15"/>
      <c r="Z4164" s="15"/>
      <c r="AA4164" s="15"/>
      <c r="AB4164" s="15"/>
      <c r="AC4164" s="15"/>
      <c r="AD4164" s="15"/>
      <c r="AE4164" s="15"/>
      <c r="AT4164" s="266" t="s">
        <v>268</v>
      </c>
      <c r="AU4164" s="266" t="s">
        <v>93</v>
      </c>
      <c r="AV4164" s="15" t="s">
        <v>108</v>
      </c>
      <c r="AW4164" s="15" t="s">
        <v>34</v>
      </c>
      <c r="AX4164" s="15" t="s">
        <v>74</v>
      </c>
      <c r="AY4164" s="266" t="s">
        <v>224</v>
      </c>
    </row>
    <row r="4165" s="14" customFormat="1">
      <c r="A4165" s="14"/>
      <c r="B4165" s="246"/>
      <c r="C4165" s="247"/>
      <c r="D4165" s="231" t="s">
        <v>268</v>
      </c>
      <c r="E4165" s="248" t="s">
        <v>19</v>
      </c>
      <c r="F4165" s="249" t="s">
        <v>667</v>
      </c>
      <c r="G4165" s="247"/>
      <c r="H4165" s="248" t="s">
        <v>19</v>
      </c>
      <c r="I4165" s="250"/>
      <c r="J4165" s="247"/>
      <c r="K4165" s="247"/>
      <c r="L4165" s="251"/>
      <c r="M4165" s="252"/>
      <c r="N4165" s="253"/>
      <c r="O4165" s="253"/>
      <c r="P4165" s="253"/>
      <c r="Q4165" s="253"/>
      <c r="R4165" s="253"/>
      <c r="S4165" s="253"/>
      <c r="T4165" s="25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5" t="s">
        <v>268</v>
      </c>
      <c r="AU4165" s="255" t="s">
        <v>93</v>
      </c>
      <c r="AV4165" s="14" t="s">
        <v>82</v>
      </c>
      <c r="AW4165" s="14" t="s">
        <v>34</v>
      </c>
      <c r="AX4165" s="14" t="s">
        <v>74</v>
      </c>
      <c r="AY4165" s="255" t="s">
        <v>224</v>
      </c>
    </row>
    <row r="4166" s="14" customFormat="1">
      <c r="A4166" s="14"/>
      <c r="B4166" s="246"/>
      <c r="C4166" s="247"/>
      <c r="D4166" s="231" t="s">
        <v>268</v>
      </c>
      <c r="E4166" s="248" t="s">
        <v>19</v>
      </c>
      <c r="F4166" s="249" t="s">
        <v>2741</v>
      </c>
      <c r="G4166" s="247"/>
      <c r="H4166" s="248" t="s">
        <v>19</v>
      </c>
      <c r="I4166" s="250"/>
      <c r="J4166" s="247"/>
      <c r="K4166" s="247"/>
      <c r="L4166" s="251"/>
      <c r="M4166" s="252"/>
      <c r="N4166" s="253"/>
      <c r="O4166" s="253"/>
      <c r="P4166" s="253"/>
      <c r="Q4166" s="253"/>
      <c r="R4166" s="253"/>
      <c r="S4166" s="253"/>
      <c r="T4166" s="25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5" t="s">
        <v>268</v>
      </c>
      <c r="AU4166" s="255" t="s">
        <v>93</v>
      </c>
      <c r="AV4166" s="14" t="s">
        <v>82</v>
      </c>
      <c r="AW4166" s="14" t="s">
        <v>34</v>
      </c>
      <c r="AX4166" s="14" t="s">
        <v>74</v>
      </c>
      <c r="AY4166" s="255" t="s">
        <v>224</v>
      </c>
    </row>
    <row r="4167" s="13" customFormat="1">
      <c r="A4167" s="13"/>
      <c r="B4167" s="229"/>
      <c r="C4167" s="230"/>
      <c r="D4167" s="231" t="s">
        <v>268</v>
      </c>
      <c r="E4167" s="232" t="s">
        <v>19</v>
      </c>
      <c r="F4167" s="233" t="s">
        <v>2742</v>
      </c>
      <c r="G4167" s="230"/>
      <c r="H4167" s="234">
        <v>125.517</v>
      </c>
      <c r="I4167" s="235"/>
      <c r="J4167" s="230"/>
      <c r="K4167" s="230"/>
      <c r="L4167" s="236"/>
      <c r="M4167" s="237"/>
      <c r="N4167" s="238"/>
      <c r="O4167" s="238"/>
      <c r="P4167" s="238"/>
      <c r="Q4167" s="238"/>
      <c r="R4167" s="238"/>
      <c r="S4167" s="238"/>
      <c r="T4167" s="239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0" t="s">
        <v>268</v>
      </c>
      <c r="AU4167" s="240" t="s">
        <v>93</v>
      </c>
      <c r="AV4167" s="13" t="s">
        <v>93</v>
      </c>
      <c r="AW4167" s="13" t="s">
        <v>34</v>
      </c>
      <c r="AX4167" s="13" t="s">
        <v>74</v>
      </c>
      <c r="AY4167" s="240" t="s">
        <v>224</v>
      </c>
    </row>
    <row r="4168" s="14" customFormat="1">
      <c r="A4168" s="14"/>
      <c r="B4168" s="246"/>
      <c r="C4168" s="247"/>
      <c r="D4168" s="231" t="s">
        <v>268</v>
      </c>
      <c r="E4168" s="248" t="s">
        <v>19</v>
      </c>
      <c r="F4168" s="249" t="s">
        <v>2743</v>
      </c>
      <c r="G4168" s="247"/>
      <c r="H4168" s="248" t="s">
        <v>19</v>
      </c>
      <c r="I4168" s="250"/>
      <c r="J4168" s="247"/>
      <c r="K4168" s="247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268</v>
      </c>
      <c r="AU4168" s="255" t="s">
        <v>93</v>
      </c>
      <c r="AV4168" s="14" t="s">
        <v>82</v>
      </c>
      <c r="AW4168" s="14" t="s">
        <v>34</v>
      </c>
      <c r="AX4168" s="14" t="s">
        <v>74</v>
      </c>
      <c r="AY4168" s="255" t="s">
        <v>224</v>
      </c>
    </row>
    <row r="4169" s="13" customFormat="1">
      <c r="A4169" s="13"/>
      <c r="B4169" s="229"/>
      <c r="C4169" s="230"/>
      <c r="D4169" s="231" t="s">
        <v>268</v>
      </c>
      <c r="E4169" s="232" t="s">
        <v>19</v>
      </c>
      <c r="F4169" s="233" t="s">
        <v>2720</v>
      </c>
      <c r="G4169" s="230"/>
      <c r="H4169" s="234">
        <v>26.399999999999999</v>
      </c>
      <c r="I4169" s="235"/>
      <c r="J4169" s="230"/>
      <c r="K4169" s="230"/>
      <c r="L4169" s="236"/>
      <c r="M4169" s="237"/>
      <c r="N4169" s="238"/>
      <c r="O4169" s="238"/>
      <c r="P4169" s="238"/>
      <c r="Q4169" s="238"/>
      <c r="R4169" s="238"/>
      <c r="S4169" s="238"/>
      <c r="T4169" s="239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0" t="s">
        <v>268</v>
      </c>
      <c r="AU4169" s="240" t="s">
        <v>93</v>
      </c>
      <c r="AV4169" s="13" t="s">
        <v>93</v>
      </c>
      <c r="AW4169" s="13" t="s">
        <v>34</v>
      </c>
      <c r="AX4169" s="13" t="s">
        <v>74</v>
      </c>
      <c r="AY4169" s="240" t="s">
        <v>224</v>
      </c>
    </row>
    <row r="4170" s="15" customFormat="1">
      <c r="A4170" s="15"/>
      <c r="B4170" s="256"/>
      <c r="C4170" s="257"/>
      <c r="D4170" s="231" t="s">
        <v>268</v>
      </c>
      <c r="E4170" s="258" t="s">
        <v>19</v>
      </c>
      <c r="F4170" s="259" t="s">
        <v>300</v>
      </c>
      <c r="G4170" s="257"/>
      <c r="H4170" s="260">
        <v>151.917</v>
      </c>
      <c r="I4170" s="261"/>
      <c r="J4170" s="257"/>
      <c r="K4170" s="257"/>
      <c r="L4170" s="262"/>
      <c r="M4170" s="263"/>
      <c r="N4170" s="264"/>
      <c r="O4170" s="264"/>
      <c r="P4170" s="264"/>
      <c r="Q4170" s="264"/>
      <c r="R4170" s="264"/>
      <c r="S4170" s="264"/>
      <c r="T4170" s="265"/>
      <c r="U4170" s="15"/>
      <c r="V4170" s="15"/>
      <c r="W4170" s="15"/>
      <c r="X4170" s="15"/>
      <c r="Y4170" s="15"/>
      <c r="Z4170" s="15"/>
      <c r="AA4170" s="15"/>
      <c r="AB4170" s="15"/>
      <c r="AC4170" s="15"/>
      <c r="AD4170" s="15"/>
      <c r="AE4170" s="15"/>
      <c r="AT4170" s="266" t="s">
        <v>268</v>
      </c>
      <c r="AU4170" s="266" t="s">
        <v>93</v>
      </c>
      <c r="AV4170" s="15" t="s">
        <v>108</v>
      </c>
      <c r="AW4170" s="15" t="s">
        <v>34</v>
      </c>
      <c r="AX4170" s="15" t="s">
        <v>74</v>
      </c>
      <c r="AY4170" s="266" t="s">
        <v>224</v>
      </c>
    </row>
    <row r="4171" s="16" customFormat="1">
      <c r="A4171" s="16"/>
      <c r="B4171" s="272"/>
      <c r="C4171" s="273"/>
      <c r="D4171" s="231" t="s">
        <v>268</v>
      </c>
      <c r="E4171" s="274" t="s">
        <v>19</v>
      </c>
      <c r="F4171" s="275" t="s">
        <v>351</v>
      </c>
      <c r="G4171" s="273"/>
      <c r="H4171" s="276">
        <v>1989.3720000000001</v>
      </c>
      <c r="I4171" s="277"/>
      <c r="J4171" s="273"/>
      <c r="K4171" s="273"/>
      <c r="L4171" s="278"/>
      <c r="M4171" s="279"/>
      <c r="N4171" s="280"/>
      <c r="O4171" s="280"/>
      <c r="P4171" s="280"/>
      <c r="Q4171" s="280"/>
      <c r="R4171" s="280"/>
      <c r="S4171" s="280"/>
      <c r="T4171" s="281"/>
      <c r="U4171" s="16"/>
      <c r="V4171" s="16"/>
      <c r="W4171" s="16"/>
      <c r="X4171" s="16"/>
      <c r="Y4171" s="16"/>
      <c r="Z4171" s="16"/>
      <c r="AA4171" s="16"/>
      <c r="AB4171" s="16"/>
      <c r="AC4171" s="16"/>
      <c r="AD4171" s="16"/>
      <c r="AE4171" s="16"/>
      <c r="AT4171" s="282" t="s">
        <v>268</v>
      </c>
      <c r="AU4171" s="282" t="s">
        <v>93</v>
      </c>
      <c r="AV4171" s="16" t="s">
        <v>231</v>
      </c>
      <c r="AW4171" s="16" t="s">
        <v>34</v>
      </c>
      <c r="AX4171" s="16" t="s">
        <v>82</v>
      </c>
      <c r="AY4171" s="282" t="s">
        <v>224</v>
      </c>
    </row>
    <row r="4172" s="2" customFormat="1" ht="33" customHeight="1">
      <c r="A4172" s="41"/>
      <c r="B4172" s="42"/>
      <c r="C4172" s="216" t="s">
        <v>4524</v>
      </c>
      <c r="D4172" s="216" t="s">
        <v>227</v>
      </c>
      <c r="E4172" s="217" t="s">
        <v>4525</v>
      </c>
      <c r="F4172" s="218" t="s">
        <v>4526</v>
      </c>
      <c r="G4172" s="219" t="s">
        <v>471</v>
      </c>
      <c r="H4172" s="220">
        <v>570.79499999999996</v>
      </c>
      <c r="I4172" s="221"/>
      <c r="J4172" s="222">
        <f>ROUND(I4172*H4172,2)</f>
        <v>0</v>
      </c>
      <c r="K4172" s="218" t="s">
        <v>312</v>
      </c>
      <c r="L4172" s="47"/>
      <c r="M4172" s="223" t="s">
        <v>19</v>
      </c>
      <c r="N4172" s="224" t="s">
        <v>46</v>
      </c>
      <c r="O4172" s="87"/>
      <c r="P4172" s="225">
        <f>O4172*H4172</f>
        <v>0</v>
      </c>
      <c r="Q4172" s="225">
        <v>0.00020000000000000001</v>
      </c>
      <c r="R4172" s="225">
        <f>Q4172*H4172</f>
        <v>0.114159</v>
      </c>
      <c r="S4172" s="225">
        <v>0</v>
      </c>
      <c r="T4172" s="226">
        <f>S4172*H4172</f>
        <v>0</v>
      </c>
      <c r="U4172" s="41"/>
      <c r="V4172" s="41"/>
      <c r="W4172" s="41"/>
      <c r="X4172" s="41"/>
      <c r="Y4172" s="41"/>
      <c r="Z4172" s="41"/>
      <c r="AA4172" s="41"/>
      <c r="AB4172" s="41"/>
      <c r="AC4172" s="41"/>
      <c r="AD4172" s="41"/>
      <c r="AE4172" s="41"/>
      <c r="AR4172" s="227" t="s">
        <v>544</v>
      </c>
      <c r="AT4172" s="227" t="s">
        <v>227</v>
      </c>
      <c r="AU4172" s="227" t="s">
        <v>93</v>
      </c>
      <c r="AY4172" s="20" t="s">
        <v>224</v>
      </c>
      <c r="BE4172" s="228">
        <f>IF(N4172="základní",J4172,0)</f>
        <v>0</v>
      </c>
      <c r="BF4172" s="228">
        <f>IF(N4172="snížená",J4172,0)</f>
        <v>0</v>
      </c>
      <c r="BG4172" s="228">
        <f>IF(N4172="zákl. přenesená",J4172,0)</f>
        <v>0</v>
      </c>
      <c r="BH4172" s="228">
        <f>IF(N4172="sníž. přenesená",J4172,0)</f>
        <v>0</v>
      </c>
      <c r="BI4172" s="228">
        <f>IF(N4172="nulová",J4172,0)</f>
        <v>0</v>
      </c>
      <c r="BJ4172" s="20" t="s">
        <v>93</v>
      </c>
      <c r="BK4172" s="228">
        <f>ROUND(I4172*H4172,2)</f>
        <v>0</v>
      </c>
      <c r="BL4172" s="20" t="s">
        <v>544</v>
      </c>
      <c r="BM4172" s="227" t="s">
        <v>4527</v>
      </c>
    </row>
    <row r="4173" s="2" customFormat="1">
      <c r="A4173" s="41"/>
      <c r="B4173" s="42"/>
      <c r="C4173" s="43"/>
      <c r="D4173" s="267" t="s">
        <v>314</v>
      </c>
      <c r="E4173" s="43"/>
      <c r="F4173" s="268" t="s">
        <v>4528</v>
      </c>
      <c r="G4173" s="43"/>
      <c r="H4173" s="43"/>
      <c r="I4173" s="269"/>
      <c r="J4173" s="43"/>
      <c r="K4173" s="43"/>
      <c r="L4173" s="47"/>
      <c r="M4173" s="270"/>
      <c r="N4173" s="271"/>
      <c r="O4173" s="87"/>
      <c r="P4173" s="87"/>
      <c r="Q4173" s="87"/>
      <c r="R4173" s="87"/>
      <c r="S4173" s="87"/>
      <c r="T4173" s="88"/>
      <c r="U4173" s="41"/>
      <c r="V4173" s="41"/>
      <c r="W4173" s="41"/>
      <c r="X4173" s="41"/>
      <c r="Y4173" s="41"/>
      <c r="Z4173" s="41"/>
      <c r="AA4173" s="41"/>
      <c r="AB4173" s="41"/>
      <c r="AC4173" s="41"/>
      <c r="AD4173" s="41"/>
      <c r="AE4173" s="41"/>
      <c r="AT4173" s="20" t="s">
        <v>314</v>
      </c>
      <c r="AU4173" s="20" t="s">
        <v>93</v>
      </c>
    </row>
    <row r="4174" s="14" customFormat="1">
      <c r="A4174" s="14"/>
      <c r="B4174" s="246"/>
      <c r="C4174" s="247"/>
      <c r="D4174" s="231" t="s">
        <v>268</v>
      </c>
      <c r="E4174" s="248" t="s">
        <v>19</v>
      </c>
      <c r="F4174" s="249" t="s">
        <v>648</v>
      </c>
      <c r="G4174" s="247"/>
      <c r="H4174" s="248" t="s">
        <v>19</v>
      </c>
      <c r="I4174" s="250"/>
      <c r="J4174" s="247"/>
      <c r="K4174" s="247"/>
      <c r="L4174" s="251"/>
      <c r="M4174" s="252"/>
      <c r="N4174" s="253"/>
      <c r="O4174" s="253"/>
      <c r="P4174" s="253"/>
      <c r="Q4174" s="253"/>
      <c r="R4174" s="253"/>
      <c r="S4174" s="253"/>
      <c r="T4174" s="25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5" t="s">
        <v>268</v>
      </c>
      <c r="AU4174" s="255" t="s">
        <v>93</v>
      </c>
      <c r="AV4174" s="14" t="s">
        <v>82</v>
      </c>
      <c r="AW4174" s="14" t="s">
        <v>34</v>
      </c>
      <c r="AX4174" s="14" t="s">
        <v>74</v>
      </c>
      <c r="AY4174" s="255" t="s">
        <v>224</v>
      </c>
    </row>
    <row r="4175" s="14" customFormat="1">
      <c r="A4175" s="14"/>
      <c r="B4175" s="246"/>
      <c r="C4175" s="247"/>
      <c r="D4175" s="231" t="s">
        <v>268</v>
      </c>
      <c r="E4175" s="248" t="s">
        <v>19</v>
      </c>
      <c r="F4175" s="249" t="s">
        <v>1544</v>
      </c>
      <c r="G4175" s="247"/>
      <c r="H4175" s="248" t="s">
        <v>19</v>
      </c>
      <c r="I4175" s="250"/>
      <c r="J4175" s="247"/>
      <c r="K4175" s="247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268</v>
      </c>
      <c r="AU4175" s="255" t="s">
        <v>93</v>
      </c>
      <c r="AV4175" s="14" t="s">
        <v>82</v>
      </c>
      <c r="AW4175" s="14" t="s">
        <v>34</v>
      </c>
      <c r="AX4175" s="14" t="s">
        <v>74</v>
      </c>
      <c r="AY4175" s="255" t="s">
        <v>224</v>
      </c>
    </row>
    <row r="4176" s="13" customFormat="1">
      <c r="A4176" s="13"/>
      <c r="B4176" s="229"/>
      <c r="C4176" s="230"/>
      <c r="D4176" s="231" t="s">
        <v>268</v>
      </c>
      <c r="E4176" s="232" t="s">
        <v>19</v>
      </c>
      <c r="F4176" s="233" t="s">
        <v>4529</v>
      </c>
      <c r="G4176" s="230"/>
      <c r="H4176" s="234">
        <v>5.2000000000000002</v>
      </c>
      <c r="I4176" s="235"/>
      <c r="J4176" s="230"/>
      <c r="K4176" s="230"/>
      <c r="L4176" s="236"/>
      <c r="M4176" s="237"/>
      <c r="N4176" s="238"/>
      <c r="O4176" s="238"/>
      <c r="P4176" s="238"/>
      <c r="Q4176" s="238"/>
      <c r="R4176" s="238"/>
      <c r="S4176" s="238"/>
      <c r="T4176" s="239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0" t="s">
        <v>268</v>
      </c>
      <c r="AU4176" s="240" t="s">
        <v>93</v>
      </c>
      <c r="AV4176" s="13" t="s">
        <v>93</v>
      </c>
      <c r="AW4176" s="13" t="s">
        <v>34</v>
      </c>
      <c r="AX4176" s="13" t="s">
        <v>74</v>
      </c>
      <c r="AY4176" s="240" t="s">
        <v>224</v>
      </c>
    </row>
    <row r="4177" s="14" customFormat="1">
      <c r="A4177" s="14"/>
      <c r="B4177" s="246"/>
      <c r="C4177" s="247"/>
      <c r="D4177" s="231" t="s">
        <v>268</v>
      </c>
      <c r="E4177" s="248" t="s">
        <v>19</v>
      </c>
      <c r="F4177" s="249" t="s">
        <v>2678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268</v>
      </c>
      <c r="AU4177" s="255" t="s">
        <v>93</v>
      </c>
      <c r="AV4177" s="14" t="s">
        <v>82</v>
      </c>
      <c r="AW4177" s="14" t="s">
        <v>34</v>
      </c>
      <c r="AX4177" s="14" t="s">
        <v>74</v>
      </c>
      <c r="AY4177" s="255" t="s">
        <v>224</v>
      </c>
    </row>
    <row r="4178" s="13" customFormat="1">
      <c r="A4178" s="13"/>
      <c r="B4178" s="229"/>
      <c r="C4178" s="230"/>
      <c r="D4178" s="231" t="s">
        <v>268</v>
      </c>
      <c r="E4178" s="232" t="s">
        <v>19</v>
      </c>
      <c r="F4178" s="233" t="s">
        <v>4530</v>
      </c>
      <c r="G4178" s="230"/>
      <c r="H4178" s="234">
        <v>2.6000000000000001</v>
      </c>
      <c r="I4178" s="235"/>
      <c r="J4178" s="230"/>
      <c r="K4178" s="230"/>
      <c r="L4178" s="236"/>
      <c r="M4178" s="237"/>
      <c r="N4178" s="238"/>
      <c r="O4178" s="238"/>
      <c r="P4178" s="238"/>
      <c r="Q4178" s="238"/>
      <c r="R4178" s="238"/>
      <c r="S4178" s="238"/>
      <c r="T4178" s="239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0" t="s">
        <v>268</v>
      </c>
      <c r="AU4178" s="240" t="s">
        <v>93</v>
      </c>
      <c r="AV4178" s="13" t="s">
        <v>93</v>
      </c>
      <c r="AW4178" s="13" t="s">
        <v>34</v>
      </c>
      <c r="AX4178" s="13" t="s">
        <v>74</v>
      </c>
      <c r="AY4178" s="240" t="s">
        <v>224</v>
      </c>
    </row>
    <row r="4179" s="14" customFormat="1">
      <c r="A4179" s="14"/>
      <c r="B4179" s="246"/>
      <c r="C4179" s="247"/>
      <c r="D4179" s="231" t="s">
        <v>268</v>
      </c>
      <c r="E4179" s="248" t="s">
        <v>19</v>
      </c>
      <c r="F4179" s="249" t="s">
        <v>2680</v>
      </c>
      <c r="G4179" s="247"/>
      <c r="H4179" s="248" t="s">
        <v>19</v>
      </c>
      <c r="I4179" s="250"/>
      <c r="J4179" s="247"/>
      <c r="K4179" s="247"/>
      <c r="L4179" s="251"/>
      <c r="M4179" s="252"/>
      <c r="N4179" s="253"/>
      <c r="O4179" s="253"/>
      <c r="P4179" s="253"/>
      <c r="Q4179" s="253"/>
      <c r="R4179" s="253"/>
      <c r="S4179" s="253"/>
      <c r="T4179" s="25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T4179" s="255" t="s">
        <v>268</v>
      </c>
      <c r="AU4179" s="255" t="s">
        <v>93</v>
      </c>
      <c r="AV4179" s="14" t="s">
        <v>82</v>
      </c>
      <c r="AW4179" s="14" t="s">
        <v>34</v>
      </c>
      <c r="AX4179" s="14" t="s">
        <v>74</v>
      </c>
      <c r="AY4179" s="255" t="s">
        <v>224</v>
      </c>
    </row>
    <row r="4180" s="13" customFormat="1">
      <c r="A4180" s="13"/>
      <c r="B4180" s="229"/>
      <c r="C4180" s="230"/>
      <c r="D4180" s="231" t="s">
        <v>268</v>
      </c>
      <c r="E4180" s="232" t="s">
        <v>19</v>
      </c>
      <c r="F4180" s="233" t="s">
        <v>74</v>
      </c>
      <c r="G4180" s="230"/>
      <c r="H4180" s="234">
        <v>0</v>
      </c>
      <c r="I4180" s="235"/>
      <c r="J4180" s="230"/>
      <c r="K4180" s="230"/>
      <c r="L4180" s="236"/>
      <c r="M4180" s="237"/>
      <c r="N4180" s="238"/>
      <c r="O4180" s="238"/>
      <c r="P4180" s="238"/>
      <c r="Q4180" s="238"/>
      <c r="R4180" s="238"/>
      <c r="S4180" s="238"/>
      <c r="T4180" s="239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0" t="s">
        <v>268</v>
      </c>
      <c r="AU4180" s="240" t="s">
        <v>93</v>
      </c>
      <c r="AV4180" s="13" t="s">
        <v>93</v>
      </c>
      <c r="AW4180" s="13" t="s">
        <v>34</v>
      </c>
      <c r="AX4180" s="13" t="s">
        <v>74</v>
      </c>
      <c r="AY4180" s="240" t="s">
        <v>224</v>
      </c>
    </row>
    <row r="4181" s="14" customFormat="1">
      <c r="A4181" s="14"/>
      <c r="B4181" s="246"/>
      <c r="C4181" s="247"/>
      <c r="D4181" s="231" t="s">
        <v>268</v>
      </c>
      <c r="E4181" s="248" t="s">
        <v>19</v>
      </c>
      <c r="F4181" s="249" t="s">
        <v>2682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268</v>
      </c>
      <c r="AU4181" s="255" t="s">
        <v>93</v>
      </c>
      <c r="AV4181" s="14" t="s">
        <v>82</v>
      </c>
      <c r="AW4181" s="14" t="s">
        <v>34</v>
      </c>
      <c r="AX4181" s="14" t="s">
        <v>74</v>
      </c>
      <c r="AY4181" s="255" t="s">
        <v>224</v>
      </c>
    </row>
    <row r="4182" s="13" customFormat="1">
      <c r="A4182" s="13"/>
      <c r="B4182" s="229"/>
      <c r="C4182" s="230"/>
      <c r="D4182" s="231" t="s">
        <v>268</v>
      </c>
      <c r="E4182" s="232" t="s">
        <v>19</v>
      </c>
      <c r="F4182" s="233" t="s">
        <v>74</v>
      </c>
      <c r="G4182" s="230"/>
      <c r="H4182" s="234">
        <v>0</v>
      </c>
      <c r="I4182" s="235"/>
      <c r="J4182" s="230"/>
      <c r="K4182" s="230"/>
      <c r="L4182" s="236"/>
      <c r="M4182" s="237"/>
      <c r="N4182" s="238"/>
      <c r="O4182" s="238"/>
      <c r="P4182" s="238"/>
      <c r="Q4182" s="238"/>
      <c r="R4182" s="238"/>
      <c r="S4182" s="238"/>
      <c r="T4182" s="239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40" t="s">
        <v>268</v>
      </c>
      <c r="AU4182" s="240" t="s">
        <v>93</v>
      </c>
      <c r="AV4182" s="13" t="s">
        <v>93</v>
      </c>
      <c r="AW4182" s="13" t="s">
        <v>34</v>
      </c>
      <c r="AX4182" s="13" t="s">
        <v>74</v>
      </c>
      <c r="AY4182" s="240" t="s">
        <v>224</v>
      </c>
    </row>
    <row r="4183" s="14" customFormat="1">
      <c r="A4183" s="14"/>
      <c r="B4183" s="246"/>
      <c r="C4183" s="247"/>
      <c r="D4183" s="231" t="s">
        <v>268</v>
      </c>
      <c r="E4183" s="248" t="s">
        <v>19</v>
      </c>
      <c r="F4183" s="249" t="s">
        <v>2684</v>
      </c>
      <c r="G4183" s="247"/>
      <c r="H4183" s="248" t="s">
        <v>19</v>
      </c>
      <c r="I4183" s="250"/>
      <c r="J4183" s="247"/>
      <c r="K4183" s="247"/>
      <c r="L4183" s="251"/>
      <c r="M4183" s="252"/>
      <c r="N4183" s="253"/>
      <c r="O4183" s="253"/>
      <c r="P4183" s="253"/>
      <c r="Q4183" s="253"/>
      <c r="R4183" s="253"/>
      <c r="S4183" s="253"/>
      <c r="T4183" s="25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55" t="s">
        <v>268</v>
      </c>
      <c r="AU4183" s="255" t="s">
        <v>93</v>
      </c>
      <c r="AV4183" s="14" t="s">
        <v>82</v>
      </c>
      <c r="AW4183" s="14" t="s">
        <v>34</v>
      </c>
      <c r="AX4183" s="14" t="s">
        <v>74</v>
      </c>
      <c r="AY4183" s="255" t="s">
        <v>224</v>
      </c>
    </row>
    <row r="4184" s="13" customFormat="1">
      <c r="A4184" s="13"/>
      <c r="B4184" s="229"/>
      <c r="C4184" s="230"/>
      <c r="D4184" s="231" t="s">
        <v>268</v>
      </c>
      <c r="E4184" s="232" t="s">
        <v>19</v>
      </c>
      <c r="F4184" s="233" t="s">
        <v>74</v>
      </c>
      <c r="G4184" s="230"/>
      <c r="H4184" s="234">
        <v>0</v>
      </c>
      <c r="I4184" s="235"/>
      <c r="J4184" s="230"/>
      <c r="K4184" s="230"/>
      <c r="L4184" s="236"/>
      <c r="M4184" s="237"/>
      <c r="N4184" s="238"/>
      <c r="O4184" s="238"/>
      <c r="P4184" s="238"/>
      <c r="Q4184" s="238"/>
      <c r="R4184" s="238"/>
      <c r="S4184" s="238"/>
      <c r="T4184" s="239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0" t="s">
        <v>268</v>
      </c>
      <c r="AU4184" s="240" t="s">
        <v>93</v>
      </c>
      <c r="AV4184" s="13" t="s">
        <v>93</v>
      </c>
      <c r="AW4184" s="13" t="s">
        <v>34</v>
      </c>
      <c r="AX4184" s="13" t="s">
        <v>74</v>
      </c>
      <c r="AY4184" s="240" t="s">
        <v>224</v>
      </c>
    </row>
    <row r="4185" s="14" customFormat="1">
      <c r="A4185" s="14"/>
      <c r="B4185" s="246"/>
      <c r="C4185" s="247"/>
      <c r="D4185" s="231" t="s">
        <v>268</v>
      </c>
      <c r="E4185" s="248" t="s">
        <v>19</v>
      </c>
      <c r="F4185" s="249" t="s">
        <v>2686</v>
      </c>
      <c r="G4185" s="247"/>
      <c r="H4185" s="248" t="s">
        <v>19</v>
      </c>
      <c r="I4185" s="250"/>
      <c r="J4185" s="247"/>
      <c r="K4185" s="247"/>
      <c r="L4185" s="251"/>
      <c r="M4185" s="252"/>
      <c r="N4185" s="253"/>
      <c r="O4185" s="253"/>
      <c r="P4185" s="253"/>
      <c r="Q4185" s="253"/>
      <c r="R4185" s="253"/>
      <c r="S4185" s="253"/>
      <c r="T4185" s="25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T4185" s="255" t="s">
        <v>268</v>
      </c>
      <c r="AU4185" s="255" t="s">
        <v>93</v>
      </c>
      <c r="AV4185" s="14" t="s">
        <v>82</v>
      </c>
      <c r="AW4185" s="14" t="s">
        <v>34</v>
      </c>
      <c r="AX4185" s="14" t="s">
        <v>74</v>
      </c>
      <c r="AY4185" s="255" t="s">
        <v>224</v>
      </c>
    </row>
    <row r="4186" s="13" customFormat="1">
      <c r="A4186" s="13"/>
      <c r="B4186" s="229"/>
      <c r="C4186" s="230"/>
      <c r="D4186" s="231" t="s">
        <v>268</v>
      </c>
      <c r="E4186" s="232" t="s">
        <v>19</v>
      </c>
      <c r="F4186" s="233" t="s">
        <v>74</v>
      </c>
      <c r="G4186" s="230"/>
      <c r="H4186" s="234">
        <v>0</v>
      </c>
      <c r="I4186" s="235"/>
      <c r="J4186" s="230"/>
      <c r="K4186" s="230"/>
      <c r="L4186" s="236"/>
      <c r="M4186" s="237"/>
      <c r="N4186" s="238"/>
      <c r="O4186" s="238"/>
      <c r="P4186" s="238"/>
      <c r="Q4186" s="238"/>
      <c r="R4186" s="238"/>
      <c r="S4186" s="238"/>
      <c r="T4186" s="239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0" t="s">
        <v>268</v>
      </c>
      <c r="AU4186" s="240" t="s">
        <v>93</v>
      </c>
      <c r="AV4186" s="13" t="s">
        <v>93</v>
      </c>
      <c r="AW4186" s="13" t="s">
        <v>34</v>
      </c>
      <c r="AX4186" s="13" t="s">
        <v>74</v>
      </c>
      <c r="AY4186" s="240" t="s">
        <v>224</v>
      </c>
    </row>
    <row r="4187" s="14" customFormat="1">
      <c r="A4187" s="14"/>
      <c r="B4187" s="246"/>
      <c r="C4187" s="247"/>
      <c r="D4187" s="231" t="s">
        <v>268</v>
      </c>
      <c r="E4187" s="248" t="s">
        <v>19</v>
      </c>
      <c r="F4187" s="249" t="s">
        <v>2688</v>
      </c>
      <c r="G4187" s="247"/>
      <c r="H4187" s="248" t="s">
        <v>19</v>
      </c>
      <c r="I4187" s="250"/>
      <c r="J4187" s="247"/>
      <c r="K4187" s="247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268</v>
      </c>
      <c r="AU4187" s="255" t="s">
        <v>93</v>
      </c>
      <c r="AV4187" s="14" t="s">
        <v>82</v>
      </c>
      <c r="AW4187" s="14" t="s">
        <v>34</v>
      </c>
      <c r="AX4187" s="14" t="s">
        <v>74</v>
      </c>
      <c r="AY4187" s="255" t="s">
        <v>224</v>
      </c>
    </row>
    <row r="4188" s="13" customFormat="1">
      <c r="A4188" s="13"/>
      <c r="B4188" s="229"/>
      <c r="C4188" s="230"/>
      <c r="D4188" s="231" t="s">
        <v>268</v>
      </c>
      <c r="E4188" s="232" t="s">
        <v>19</v>
      </c>
      <c r="F4188" s="233" t="s">
        <v>4529</v>
      </c>
      <c r="G4188" s="230"/>
      <c r="H4188" s="234">
        <v>5.2000000000000002</v>
      </c>
      <c r="I4188" s="235"/>
      <c r="J4188" s="230"/>
      <c r="K4188" s="230"/>
      <c r="L4188" s="236"/>
      <c r="M4188" s="237"/>
      <c r="N4188" s="238"/>
      <c r="O4188" s="238"/>
      <c r="P4188" s="238"/>
      <c r="Q4188" s="238"/>
      <c r="R4188" s="238"/>
      <c r="S4188" s="238"/>
      <c r="T4188" s="239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0" t="s">
        <v>268</v>
      </c>
      <c r="AU4188" s="240" t="s">
        <v>93</v>
      </c>
      <c r="AV4188" s="13" t="s">
        <v>93</v>
      </c>
      <c r="AW4188" s="13" t="s">
        <v>34</v>
      </c>
      <c r="AX4188" s="13" t="s">
        <v>74</v>
      </c>
      <c r="AY4188" s="240" t="s">
        <v>224</v>
      </c>
    </row>
    <row r="4189" s="14" customFormat="1">
      <c r="A4189" s="14"/>
      <c r="B4189" s="246"/>
      <c r="C4189" s="247"/>
      <c r="D4189" s="231" t="s">
        <v>268</v>
      </c>
      <c r="E4189" s="248" t="s">
        <v>19</v>
      </c>
      <c r="F4189" s="249" t="s">
        <v>2690</v>
      </c>
      <c r="G4189" s="247"/>
      <c r="H4189" s="248" t="s">
        <v>19</v>
      </c>
      <c r="I4189" s="250"/>
      <c r="J4189" s="247"/>
      <c r="K4189" s="247"/>
      <c r="L4189" s="251"/>
      <c r="M4189" s="252"/>
      <c r="N4189" s="253"/>
      <c r="O4189" s="253"/>
      <c r="P4189" s="253"/>
      <c r="Q4189" s="253"/>
      <c r="R4189" s="253"/>
      <c r="S4189" s="253"/>
      <c r="T4189" s="25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5" t="s">
        <v>268</v>
      </c>
      <c r="AU4189" s="255" t="s">
        <v>93</v>
      </c>
      <c r="AV4189" s="14" t="s">
        <v>82</v>
      </c>
      <c r="AW4189" s="14" t="s">
        <v>34</v>
      </c>
      <c r="AX4189" s="14" t="s">
        <v>74</v>
      </c>
      <c r="AY4189" s="255" t="s">
        <v>224</v>
      </c>
    </row>
    <row r="4190" s="13" customFormat="1">
      <c r="A4190" s="13"/>
      <c r="B4190" s="229"/>
      <c r="C4190" s="230"/>
      <c r="D4190" s="231" t="s">
        <v>268</v>
      </c>
      <c r="E4190" s="232" t="s">
        <v>19</v>
      </c>
      <c r="F4190" s="233" t="s">
        <v>4529</v>
      </c>
      <c r="G4190" s="230"/>
      <c r="H4190" s="234">
        <v>5.2000000000000002</v>
      </c>
      <c r="I4190" s="235"/>
      <c r="J4190" s="230"/>
      <c r="K4190" s="230"/>
      <c r="L4190" s="236"/>
      <c r="M4190" s="237"/>
      <c r="N4190" s="238"/>
      <c r="O4190" s="238"/>
      <c r="P4190" s="238"/>
      <c r="Q4190" s="238"/>
      <c r="R4190" s="238"/>
      <c r="S4190" s="238"/>
      <c r="T4190" s="239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40" t="s">
        <v>268</v>
      </c>
      <c r="AU4190" s="240" t="s">
        <v>93</v>
      </c>
      <c r="AV4190" s="13" t="s">
        <v>93</v>
      </c>
      <c r="AW4190" s="13" t="s">
        <v>34</v>
      </c>
      <c r="AX4190" s="13" t="s">
        <v>74</v>
      </c>
      <c r="AY4190" s="240" t="s">
        <v>224</v>
      </c>
    </row>
    <row r="4191" s="14" customFormat="1">
      <c r="A4191" s="14"/>
      <c r="B4191" s="246"/>
      <c r="C4191" s="247"/>
      <c r="D4191" s="231" t="s">
        <v>268</v>
      </c>
      <c r="E4191" s="248" t="s">
        <v>19</v>
      </c>
      <c r="F4191" s="249" t="s">
        <v>2692</v>
      </c>
      <c r="G4191" s="247"/>
      <c r="H4191" s="248" t="s">
        <v>19</v>
      </c>
      <c r="I4191" s="250"/>
      <c r="J4191" s="247"/>
      <c r="K4191" s="247"/>
      <c r="L4191" s="251"/>
      <c r="M4191" s="252"/>
      <c r="N4191" s="253"/>
      <c r="O4191" s="253"/>
      <c r="P4191" s="253"/>
      <c r="Q4191" s="253"/>
      <c r="R4191" s="253"/>
      <c r="S4191" s="253"/>
      <c r="T4191" s="25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5" t="s">
        <v>268</v>
      </c>
      <c r="AU4191" s="255" t="s">
        <v>93</v>
      </c>
      <c r="AV4191" s="14" t="s">
        <v>82</v>
      </c>
      <c r="AW4191" s="14" t="s">
        <v>34</v>
      </c>
      <c r="AX4191" s="14" t="s">
        <v>74</v>
      </c>
      <c r="AY4191" s="255" t="s">
        <v>224</v>
      </c>
    </row>
    <row r="4192" s="13" customFormat="1">
      <c r="A4192" s="13"/>
      <c r="B4192" s="229"/>
      <c r="C4192" s="230"/>
      <c r="D4192" s="231" t="s">
        <v>268</v>
      </c>
      <c r="E4192" s="232" t="s">
        <v>19</v>
      </c>
      <c r="F4192" s="233" t="s">
        <v>4530</v>
      </c>
      <c r="G4192" s="230"/>
      <c r="H4192" s="234">
        <v>2.6000000000000001</v>
      </c>
      <c r="I4192" s="235"/>
      <c r="J4192" s="230"/>
      <c r="K4192" s="230"/>
      <c r="L4192" s="236"/>
      <c r="M4192" s="237"/>
      <c r="N4192" s="238"/>
      <c r="O4192" s="238"/>
      <c r="P4192" s="238"/>
      <c r="Q4192" s="238"/>
      <c r="R4192" s="238"/>
      <c r="S4192" s="238"/>
      <c r="T4192" s="239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0" t="s">
        <v>268</v>
      </c>
      <c r="AU4192" s="240" t="s">
        <v>93</v>
      </c>
      <c r="AV4192" s="13" t="s">
        <v>93</v>
      </c>
      <c r="AW4192" s="13" t="s">
        <v>34</v>
      </c>
      <c r="AX4192" s="13" t="s">
        <v>74</v>
      </c>
      <c r="AY4192" s="240" t="s">
        <v>224</v>
      </c>
    </row>
    <row r="4193" s="14" customFormat="1">
      <c r="A4193" s="14"/>
      <c r="B4193" s="246"/>
      <c r="C4193" s="247"/>
      <c r="D4193" s="231" t="s">
        <v>268</v>
      </c>
      <c r="E4193" s="248" t="s">
        <v>19</v>
      </c>
      <c r="F4193" s="249" t="s">
        <v>2694</v>
      </c>
      <c r="G4193" s="247"/>
      <c r="H4193" s="248" t="s">
        <v>19</v>
      </c>
      <c r="I4193" s="250"/>
      <c r="J4193" s="247"/>
      <c r="K4193" s="247"/>
      <c r="L4193" s="251"/>
      <c r="M4193" s="252"/>
      <c r="N4193" s="253"/>
      <c r="O4193" s="253"/>
      <c r="P4193" s="253"/>
      <c r="Q4193" s="253"/>
      <c r="R4193" s="253"/>
      <c r="S4193" s="253"/>
      <c r="T4193" s="25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T4193" s="255" t="s">
        <v>268</v>
      </c>
      <c r="AU4193" s="255" t="s">
        <v>93</v>
      </c>
      <c r="AV4193" s="14" t="s">
        <v>82</v>
      </c>
      <c r="AW4193" s="14" t="s">
        <v>34</v>
      </c>
      <c r="AX4193" s="14" t="s">
        <v>74</v>
      </c>
      <c r="AY4193" s="255" t="s">
        <v>224</v>
      </c>
    </row>
    <row r="4194" s="13" customFormat="1">
      <c r="A4194" s="13"/>
      <c r="B4194" s="229"/>
      <c r="C4194" s="230"/>
      <c r="D4194" s="231" t="s">
        <v>268</v>
      </c>
      <c r="E4194" s="232" t="s">
        <v>19</v>
      </c>
      <c r="F4194" s="233" t="s">
        <v>74</v>
      </c>
      <c r="G4194" s="230"/>
      <c r="H4194" s="234">
        <v>0</v>
      </c>
      <c r="I4194" s="235"/>
      <c r="J4194" s="230"/>
      <c r="K4194" s="230"/>
      <c r="L4194" s="236"/>
      <c r="M4194" s="237"/>
      <c r="N4194" s="238"/>
      <c r="O4194" s="238"/>
      <c r="P4194" s="238"/>
      <c r="Q4194" s="238"/>
      <c r="R4194" s="238"/>
      <c r="S4194" s="238"/>
      <c r="T4194" s="239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0" t="s">
        <v>268</v>
      </c>
      <c r="AU4194" s="240" t="s">
        <v>93</v>
      </c>
      <c r="AV4194" s="13" t="s">
        <v>93</v>
      </c>
      <c r="AW4194" s="13" t="s">
        <v>34</v>
      </c>
      <c r="AX4194" s="13" t="s">
        <v>74</v>
      </c>
      <c r="AY4194" s="240" t="s">
        <v>224</v>
      </c>
    </row>
    <row r="4195" s="14" customFormat="1">
      <c r="A4195" s="14"/>
      <c r="B4195" s="246"/>
      <c r="C4195" s="247"/>
      <c r="D4195" s="231" t="s">
        <v>268</v>
      </c>
      <c r="E4195" s="248" t="s">
        <v>19</v>
      </c>
      <c r="F4195" s="249" t="s">
        <v>2696</v>
      </c>
      <c r="G4195" s="247"/>
      <c r="H4195" s="248" t="s">
        <v>19</v>
      </c>
      <c r="I4195" s="250"/>
      <c r="J4195" s="247"/>
      <c r="K4195" s="247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268</v>
      </c>
      <c r="AU4195" s="255" t="s">
        <v>93</v>
      </c>
      <c r="AV4195" s="14" t="s">
        <v>82</v>
      </c>
      <c r="AW4195" s="14" t="s">
        <v>34</v>
      </c>
      <c r="AX4195" s="14" t="s">
        <v>74</v>
      </c>
      <c r="AY4195" s="255" t="s">
        <v>224</v>
      </c>
    </row>
    <row r="4196" s="13" customFormat="1">
      <c r="A4196" s="13"/>
      <c r="B4196" s="229"/>
      <c r="C4196" s="230"/>
      <c r="D4196" s="231" t="s">
        <v>268</v>
      </c>
      <c r="E4196" s="232" t="s">
        <v>19</v>
      </c>
      <c r="F4196" s="233" t="s">
        <v>74</v>
      </c>
      <c r="G4196" s="230"/>
      <c r="H4196" s="234">
        <v>0</v>
      </c>
      <c r="I4196" s="235"/>
      <c r="J4196" s="230"/>
      <c r="K4196" s="230"/>
      <c r="L4196" s="236"/>
      <c r="M4196" s="237"/>
      <c r="N4196" s="238"/>
      <c r="O4196" s="238"/>
      <c r="P4196" s="238"/>
      <c r="Q4196" s="238"/>
      <c r="R4196" s="238"/>
      <c r="S4196" s="238"/>
      <c r="T4196" s="239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40" t="s">
        <v>268</v>
      </c>
      <c r="AU4196" s="240" t="s">
        <v>93</v>
      </c>
      <c r="AV4196" s="13" t="s">
        <v>93</v>
      </c>
      <c r="AW4196" s="13" t="s">
        <v>34</v>
      </c>
      <c r="AX4196" s="13" t="s">
        <v>74</v>
      </c>
      <c r="AY4196" s="240" t="s">
        <v>224</v>
      </c>
    </row>
    <row r="4197" s="14" customFormat="1">
      <c r="A4197" s="14"/>
      <c r="B4197" s="246"/>
      <c r="C4197" s="247"/>
      <c r="D4197" s="231" t="s">
        <v>268</v>
      </c>
      <c r="E4197" s="248" t="s">
        <v>19</v>
      </c>
      <c r="F4197" s="249" t="s">
        <v>2698</v>
      </c>
      <c r="G4197" s="247"/>
      <c r="H4197" s="248" t="s">
        <v>19</v>
      </c>
      <c r="I4197" s="250"/>
      <c r="J4197" s="247"/>
      <c r="K4197" s="247"/>
      <c r="L4197" s="251"/>
      <c r="M4197" s="252"/>
      <c r="N4197" s="253"/>
      <c r="O4197" s="253"/>
      <c r="P4197" s="253"/>
      <c r="Q4197" s="253"/>
      <c r="R4197" s="253"/>
      <c r="S4197" s="253"/>
      <c r="T4197" s="25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5" t="s">
        <v>268</v>
      </c>
      <c r="AU4197" s="255" t="s">
        <v>93</v>
      </c>
      <c r="AV4197" s="14" t="s">
        <v>82</v>
      </c>
      <c r="AW4197" s="14" t="s">
        <v>34</v>
      </c>
      <c r="AX4197" s="14" t="s">
        <v>74</v>
      </c>
      <c r="AY4197" s="255" t="s">
        <v>224</v>
      </c>
    </row>
    <row r="4198" s="13" customFormat="1">
      <c r="A4198" s="13"/>
      <c r="B4198" s="229"/>
      <c r="C4198" s="230"/>
      <c r="D4198" s="231" t="s">
        <v>268</v>
      </c>
      <c r="E4198" s="232" t="s">
        <v>19</v>
      </c>
      <c r="F4198" s="233" t="s">
        <v>4531</v>
      </c>
      <c r="G4198" s="230"/>
      <c r="H4198" s="234">
        <v>1.6000000000000001</v>
      </c>
      <c r="I4198" s="235"/>
      <c r="J4198" s="230"/>
      <c r="K4198" s="230"/>
      <c r="L4198" s="236"/>
      <c r="M4198" s="237"/>
      <c r="N4198" s="238"/>
      <c r="O4198" s="238"/>
      <c r="P4198" s="238"/>
      <c r="Q4198" s="238"/>
      <c r="R4198" s="238"/>
      <c r="S4198" s="238"/>
      <c r="T4198" s="239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0" t="s">
        <v>268</v>
      </c>
      <c r="AU4198" s="240" t="s">
        <v>93</v>
      </c>
      <c r="AV4198" s="13" t="s">
        <v>93</v>
      </c>
      <c r="AW4198" s="13" t="s">
        <v>34</v>
      </c>
      <c r="AX4198" s="13" t="s">
        <v>74</v>
      </c>
      <c r="AY4198" s="240" t="s">
        <v>224</v>
      </c>
    </row>
    <row r="4199" s="14" customFormat="1">
      <c r="A4199" s="14"/>
      <c r="B4199" s="246"/>
      <c r="C4199" s="247"/>
      <c r="D4199" s="231" t="s">
        <v>268</v>
      </c>
      <c r="E4199" s="248" t="s">
        <v>19</v>
      </c>
      <c r="F4199" s="249" t="s">
        <v>2700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268</v>
      </c>
      <c r="AU4199" s="255" t="s">
        <v>93</v>
      </c>
      <c r="AV4199" s="14" t="s">
        <v>82</v>
      </c>
      <c r="AW4199" s="14" t="s">
        <v>34</v>
      </c>
      <c r="AX4199" s="14" t="s">
        <v>74</v>
      </c>
      <c r="AY4199" s="255" t="s">
        <v>224</v>
      </c>
    </row>
    <row r="4200" s="13" customFormat="1">
      <c r="A4200" s="13"/>
      <c r="B4200" s="229"/>
      <c r="C4200" s="230"/>
      <c r="D4200" s="231" t="s">
        <v>268</v>
      </c>
      <c r="E4200" s="232" t="s">
        <v>19</v>
      </c>
      <c r="F4200" s="233" t="s">
        <v>74</v>
      </c>
      <c r="G4200" s="230"/>
      <c r="H4200" s="234">
        <v>0</v>
      </c>
      <c r="I4200" s="235"/>
      <c r="J4200" s="230"/>
      <c r="K4200" s="230"/>
      <c r="L4200" s="236"/>
      <c r="M4200" s="237"/>
      <c r="N4200" s="238"/>
      <c r="O4200" s="238"/>
      <c r="P4200" s="238"/>
      <c r="Q4200" s="238"/>
      <c r="R4200" s="238"/>
      <c r="S4200" s="238"/>
      <c r="T4200" s="239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0" t="s">
        <v>268</v>
      </c>
      <c r="AU4200" s="240" t="s">
        <v>93</v>
      </c>
      <c r="AV4200" s="13" t="s">
        <v>93</v>
      </c>
      <c r="AW4200" s="13" t="s">
        <v>34</v>
      </c>
      <c r="AX4200" s="13" t="s">
        <v>74</v>
      </c>
      <c r="AY4200" s="240" t="s">
        <v>224</v>
      </c>
    </row>
    <row r="4201" s="14" customFormat="1">
      <c r="A4201" s="14"/>
      <c r="B4201" s="246"/>
      <c r="C4201" s="247"/>
      <c r="D4201" s="231" t="s">
        <v>268</v>
      </c>
      <c r="E4201" s="248" t="s">
        <v>19</v>
      </c>
      <c r="F4201" s="249" t="s">
        <v>2702</v>
      </c>
      <c r="G4201" s="247"/>
      <c r="H4201" s="248" t="s">
        <v>19</v>
      </c>
      <c r="I4201" s="250"/>
      <c r="J4201" s="247"/>
      <c r="K4201" s="247"/>
      <c r="L4201" s="251"/>
      <c r="M4201" s="252"/>
      <c r="N4201" s="253"/>
      <c r="O4201" s="253"/>
      <c r="P4201" s="253"/>
      <c r="Q4201" s="253"/>
      <c r="R4201" s="253"/>
      <c r="S4201" s="253"/>
      <c r="T4201" s="25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T4201" s="255" t="s">
        <v>268</v>
      </c>
      <c r="AU4201" s="255" t="s">
        <v>93</v>
      </c>
      <c r="AV4201" s="14" t="s">
        <v>82</v>
      </c>
      <c r="AW4201" s="14" t="s">
        <v>34</v>
      </c>
      <c r="AX4201" s="14" t="s">
        <v>74</v>
      </c>
      <c r="AY4201" s="255" t="s">
        <v>224</v>
      </c>
    </row>
    <row r="4202" s="13" customFormat="1">
      <c r="A4202" s="13"/>
      <c r="B4202" s="229"/>
      <c r="C4202" s="230"/>
      <c r="D4202" s="231" t="s">
        <v>268</v>
      </c>
      <c r="E4202" s="232" t="s">
        <v>19</v>
      </c>
      <c r="F4202" s="233" t="s">
        <v>74</v>
      </c>
      <c r="G4202" s="230"/>
      <c r="H4202" s="234">
        <v>0</v>
      </c>
      <c r="I4202" s="235"/>
      <c r="J4202" s="230"/>
      <c r="K4202" s="230"/>
      <c r="L4202" s="236"/>
      <c r="M4202" s="237"/>
      <c r="N4202" s="238"/>
      <c r="O4202" s="238"/>
      <c r="P4202" s="238"/>
      <c r="Q4202" s="238"/>
      <c r="R4202" s="238"/>
      <c r="S4202" s="238"/>
      <c r="T4202" s="239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0" t="s">
        <v>268</v>
      </c>
      <c r="AU4202" s="240" t="s">
        <v>93</v>
      </c>
      <c r="AV4202" s="13" t="s">
        <v>93</v>
      </c>
      <c r="AW4202" s="13" t="s">
        <v>34</v>
      </c>
      <c r="AX4202" s="13" t="s">
        <v>74</v>
      </c>
      <c r="AY4202" s="240" t="s">
        <v>224</v>
      </c>
    </row>
    <row r="4203" s="14" customFormat="1">
      <c r="A4203" s="14"/>
      <c r="B4203" s="246"/>
      <c r="C4203" s="247"/>
      <c r="D4203" s="231" t="s">
        <v>268</v>
      </c>
      <c r="E4203" s="248" t="s">
        <v>19</v>
      </c>
      <c r="F4203" s="249" t="s">
        <v>2704</v>
      </c>
      <c r="G4203" s="247"/>
      <c r="H4203" s="248" t="s">
        <v>19</v>
      </c>
      <c r="I4203" s="250"/>
      <c r="J4203" s="247"/>
      <c r="K4203" s="247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268</v>
      </c>
      <c r="AU4203" s="255" t="s">
        <v>93</v>
      </c>
      <c r="AV4203" s="14" t="s">
        <v>82</v>
      </c>
      <c r="AW4203" s="14" t="s">
        <v>34</v>
      </c>
      <c r="AX4203" s="14" t="s">
        <v>74</v>
      </c>
      <c r="AY4203" s="255" t="s">
        <v>224</v>
      </c>
    </row>
    <row r="4204" s="13" customFormat="1">
      <c r="A4204" s="13"/>
      <c r="B4204" s="229"/>
      <c r="C4204" s="230"/>
      <c r="D4204" s="231" t="s">
        <v>268</v>
      </c>
      <c r="E4204" s="232" t="s">
        <v>19</v>
      </c>
      <c r="F4204" s="233" t="s">
        <v>250</v>
      </c>
      <c r="G4204" s="230"/>
      <c r="H4204" s="234">
        <v>7</v>
      </c>
      <c r="I4204" s="235"/>
      <c r="J4204" s="230"/>
      <c r="K4204" s="230"/>
      <c r="L4204" s="236"/>
      <c r="M4204" s="237"/>
      <c r="N4204" s="238"/>
      <c r="O4204" s="238"/>
      <c r="P4204" s="238"/>
      <c r="Q4204" s="238"/>
      <c r="R4204" s="238"/>
      <c r="S4204" s="238"/>
      <c r="T4204" s="239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0" t="s">
        <v>268</v>
      </c>
      <c r="AU4204" s="240" t="s">
        <v>93</v>
      </c>
      <c r="AV4204" s="13" t="s">
        <v>93</v>
      </c>
      <c r="AW4204" s="13" t="s">
        <v>34</v>
      </c>
      <c r="AX4204" s="13" t="s">
        <v>74</v>
      </c>
      <c r="AY4204" s="240" t="s">
        <v>224</v>
      </c>
    </row>
    <row r="4205" s="14" customFormat="1">
      <c r="A4205" s="14"/>
      <c r="B4205" s="246"/>
      <c r="C4205" s="247"/>
      <c r="D4205" s="231" t="s">
        <v>268</v>
      </c>
      <c r="E4205" s="248" t="s">
        <v>19</v>
      </c>
      <c r="F4205" s="249" t="s">
        <v>2706</v>
      </c>
      <c r="G4205" s="247"/>
      <c r="H4205" s="248" t="s">
        <v>19</v>
      </c>
      <c r="I4205" s="250"/>
      <c r="J4205" s="247"/>
      <c r="K4205" s="247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268</v>
      </c>
      <c r="AU4205" s="255" t="s">
        <v>93</v>
      </c>
      <c r="AV4205" s="14" t="s">
        <v>82</v>
      </c>
      <c r="AW4205" s="14" t="s">
        <v>34</v>
      </c>
      <c r="AX4205" s="14" t="s">
        <v>74</v>
      </c>
      <c r="AY4205" s="255" t="s">
        <v>224</v>
      </c>
    </row>
    <row r="4206" s="13" customFormat="1">
      <c r="A4206" s="13"/>
      <c r="B4206" s="229"/>
      <c r="C4206" s="230"/>
      <c r="D4206" s="231" t="s">
        <v>268</v>
      </c>
      <c r="E4206" s="232" t="s">
        <v>19</v>
      </c>
      <c r="F4206" s="233" t="s">
        <v>4532</v>
      </c>
      <c r="G4206" s="230"/>
      <c r="H4206" s="234">
        <v>8.7899999999999991</v>
      </c>
      <c r="I4206" s="235"/>
      <c r="J4206" s="230"/>
      <c r="K4206" s="230"/>
      <c r="L4206" s="236"/>
      <c r="M4206" s="237"/>
      <c r="N4206" s="238"/>
      <c r="O4206" s="238"/>
      <c r="P4206" s="238"/>
      <c r="Q4206" s="238"/>
      <c r="R4206" s="238"/>
      <c r="S4206" s="238"/>
      <c r="T4206" s="239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0" t="s">
        <v>268</v>
      </c>
      <c r="AU4206" s="240" t="s">
        <v>93</v>
      </c>
      <c r="AV4206" s="13" t="s">
        <v>93</v>
      </c>
      <c r="AW4206" s="13" t="s">
        <v>34</v>
      </c>
      <c r="AX4206" s="13" t="s">
        <v>74</v>
      </c>
      <c r="AY4206" s="240" t="s">
        <v>224</v>
      </c>
    </row>
    <row r="4207" s="14" customFormat="1">
      <c r="A4207" s="14"/>
      <c r="B4207" s="246"/>
      <c r="C4207" s="247"/>
      <c r="D4207" s="231" t="s">
        <v>268</v>
      </c>
      <c r="E4207" s="248" t="s">
        <v>19</v>
      </c>
      <c r="F4207" s="249" t="s">
        <v>2708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268</v>
      </c>
      <c r="AU4207" s="255" t="s">
        <v>93</v>
      </c>
      <c r="AV4207" s="14" t="s">
        <v>82</v>
      </c>
      <c r="AW4207" s="14" t="s">
        <v>34</v>
      </c>
      <c r="AX4207" s="14" t="s">
        <v>74</v>
      </c>
      <c r="AY4207" s="255" t="s">
        <v>224</v>
      </c>
    </row>
    <row r="4208" s="13" customFormat="1">
      <c r="A4208" s="13"/>
      <c r="B4208" s="229"/>
      <c r="C4208" s="230"/>
      <c r="D4208" s="231" t="s">
        <v>268</v>
      </c>
      <c r="E4208" s="232" t="s">
        <v>19</v>
      </c>
      <c r="F4208" s="233" t="s">
        <v>4533</v>
      </c>
      <c r="G4208" s="230"/>
      <c r="H4208" s="234">
        <v>10.4</v>
      </c>
      <c r="I4208" s="235"/>
      <c r="J4208" s="230"/>
      <c r="K4208" s="230"/>
      <c r="L4208" s="236"/>
      <c r="M4208" s="237"/>
      <c r="N4208" s="238"/>
      <c r="O4208" s="238"/>
      <c r="P4208" s="238"/>
      <c r="Q4208" s="238"/>
      <c r="R4208" s="238"/>
      <c r="S4208" s="238"/>
      <c r="T4208" s="239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40" t="s">
        <v>268</v>
      </c>
      <c r="AU4208" s="240" t="s">
        <v>93</v>
      </c>
      <c r="AV4208" s="13" t="s">
        <v>93</v>
      </c>
      <c r="AW4208" s="13" t="s">
        <v>34</v>
      </c>
      <c r="AX4208" s="13" t="s">
        <v>74</v>
      </c>
      <c r="AY4208" s="240" t="s">
        <v>224</v>
      </c>
    </row>
    <row r="4209" s="14" customFormat="1">
      <c r="A4209" s="14"/>
      <c r="B4209" s="246"/>
      <c r="C4209" s="247"/>
      <c r="D4209" s="231" t="s">
        <v>268</v>
      </c>
      <c r="E4209" s="248" t="s">
        <v>19</v>
      </c>
      <c r="F4209" s="249" t="s">
        <v>2710</v>
      </c>
      <c r="G4209" s="247"/>
      <c r="H4209" s="248" t="s">
        <v>19</v>
      </c>
      <c r="I4209" s="250"/>
      <c r="J4209" s="247"/>
      <c r="K4209" s="247"/>
      <c r="L4209" s="251"/>
      <c r="M4209" s="252"/>
      <c r="N4209" s="253"/>
      <c r="O4209" s="253"/>
      <c r="P4209" s="253"/>
      <c r="Q4209" s="253"/>
      <c r="R4209" s="253"/>
      <c r="S4209" s="253"/>
      <c r="T4209" s="25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T4209" s="255" t="s">
        <v>268</v>
      </c>
      <c r="AU4209" s="255" t="s">
        <v>93</v>
      </c>
      <c r="AV4209" s="14" t="s">
        <v>82</v>
      </c>
      <c r="AW4209" s="14" t="s">
        <v>34</v>
      </c>
      <c r="AX4209" s="14" t="s">
        <v>74</v>
      </c>
      <c r="AY4209" s="255" t="s">
        <v>224</v>
      </c>
    </row>
    <row r="4210" s="13" customFormat="1">
      <c r="A4210" s="13"/>
      <c r="B4210" s="229"/>
      <c r="C4210" s="230"/>
      <c r="D4210" s="231" t="s">
        <v>268</v>
      </c>
      <c r="E4210" s="232" t="s">
        <v>19</v>
      </c>
      <c r="F4210" s="233" t="s">
        <v>250</v>
      </c>
      <c r="G4210" s="230"/>
      <c r="H4210" s="234">
        <v>7</v>
      </c>
      <c r="I4210" s="235"/>
      <c r="J4210" s="230"/>
      <c r="K4210" s="230"/>
      <c r="L4210" s="236"/>
      <c r="M4210" s="237"/>
      <c r="N4210" s="238"/>
      <c r="O4210" s="238"/>
      <c r="P4210" s="238"/>
      <c r="Q4210" s="238"/>
      <c r="R4210" s="238"/>
      <c r="S4210" s="238"/>
      <c r="T4210" s="239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40" t="s">
        <v>268</v>
      </c>
      <c r="AU4210" s="240" t="s">
        <v>93</v>
      </c>
      <c r="AV4210" s="13" t="s">
        <v>93</v>
      </c>
      <c r="AW4210" s="13" t="s">
        <v>34</v>
      </c>
      <c r="AX4210" s="13" t="s">
        <v>74</v>
      </c>
      <c r="AY4210" s="240" t="s">
        <v>224</v>
      </c>
    </row>
    <row r="4211" s="14" customFormat="1">
      <c r="A4211" s="14"/>
      <c r="B4211" s="246"/>
      <c r="C4211" s="247"/>
      <c r="D4211" s="231" t="s">
        <v>268</v>
      </c>
      <c r="E4211" s="248" t="s">
        <v>19</v>
      </c>
      <c r="F4211" s="249" t="s">
        <v>2711</v>
      </c>
      <c r="G4211" s="247"/>
      <c r="H4211" s="248" t="s">
        <v>19</v>
      </c>
      <c r="I4211" s="250"/>
      <c r="J4211" s="247"/>
      <c r="K4211" s="247"/>
      <c r="L4211" s="251"/>
      <c r="M4211" s="252"/>
      <c r="N4211" s="253"/>
      <c r="O4211" s="253"/>
      <c r="P4211" s="253"/>
      <c r="Q4211" s="253"/>
      <c r="R4211" s="253"/>
      <c r="S4211" s="253"/>
      <c r="T4211" s="25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5" t="s">
        <v>268</v>
      </c>
      <c r="AU4211" s="255" t="s">
        <v>93</v>
      </c>
      <c r="AV4211" s="14" t="s">
        <v>82</v>
      </c>
      <c r="AW4211" s="14" t="s">
        <v>34</v>
      </c>
      <c r="AX4211" s="14" t="s">
        <v>74</v>
      </c>
      <c r="AY4211" s="255" t="s">
        <v>224</v>
      </c>
    </row>
    <row r="4212" s="13" customFormat="1">
      <c r="A4212" s="13"/>
      <c r="B4212" s="229"/>
      <c r="C4212" s="230"/>
      <c r="D4212" s="231" t="s">
        <v>268</v>
      </c>
      <c r="E4212" s="232" t="s">
        <v>19</v>
      </c>
      <c r="F4212" s="233" t="s">
        <v>4534</v>
      </c>
      <c r="G4212" s="230"/>
      <c r="H4212" s="234">
        <v>7.8499999999999996</v>
      </c>
      <c r="I4212" s="235"/>
      <c r="J4212" s="230"/>
      <c r="K4212" s="230"/>
      <c r="L4212" s="236"/>
      <c r="M4212" s="237"/>
      <c r="N4212" s="238"/>
      <c r="O4212" s="238"/>
      <c r="P4212" s="238"/>
      <c r="Q4212" s="238"/>
      <c r="R4212" s="238"/>
      <c r="S4212" s="238"/>
      <c r="T4212" s="239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40" t="s">
        <v>268</v>
      </c>
      <c r="AU4212" s="240" t="s">
        <v>93</v>
      </c>
      <c r="AV4212" s="13" t="s">
        <v>93</v>
      </c>
      <c r="AW4212" s="13" t="s">
        <v>34</v>
      </c>
      <c r="AX4212" s="13" t="s">
        <v>74</v>
      </c>
      <c r="AY4212" s="240" t="s">
        <v>224</v>
      </c>
    </row>
    <row r="4213" s="14" customFormat="1">
      <c r="A4213" s="14"/>
      <c r="B4213" s="246"/>
      <c r="C4213" s="247"/>
      <c r="D4213" s="231" t="s">
        <v>268</v>
      </c>
      <c r="E4213" s="248" t="s">
        <v>19</v>
      </c>
      <c r="F4213" s="249" t="s">
        <v>2713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268</v>
      </c>
      <c r="AU4213" s="255" t="s">
        <v>93</v>
      </c>
      <c r="AV4213" s="14" t="s">
        <v>82</v>
      </c>
      <c r="AW4213" s="14" t="s">
        <v>34</v>
      </c>
      <c r="AX4213" s="14" t="s">
        <v>74</v>
      </c>
      <c r="AY4213" s="255" t="s">
        <v>224</v>
      </c>
    </row>
    <row r="4214" s="13" customFormat="1">
      <c r="A4214" s="13"/>
      <c r="B4214" s="229"/>
      <c r="C4214" s="230"/>
      <c r="D4214" s="231" t="s">
        <v>268</v>
      </c>
      <c r="E4214" s="232" t="s">
        <v>19</v>
      </c>
      <c r="F4214" s="233" t="s">
        <v>4535</v>
      </c>
      <c r="G4214" s="230"/>
      <c r="H4214" s="234">
        <v>8.1850000000000005</v>
      </c>
      <c r="I4214" s="235"/>
      <c r="J4214" s="230"/>
      <c r="K4214" s="230"/>
      <c r="L4214" s="236"/>
      <c r="M4214" s="237"/>
      <c r="N4214" s="238"/>
      <c r="O4214" s="238"/>
      <c r="P4214" s="238"/>
      <c r="Q4214" s="238"/>
      <c r="R4214" s="238"/>
      <c r="S4214" s="238"/>
      <c r="T4214" s="239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0" t="s">
        <v>268</v>
      </c>
      <c r="AU4214" s="240" t="s">
        <v>93</v>
      </c>
      <c r="AV4214" s="13" t="s">
        <v>93</v>
      </c>
      <c r="AW4214" s="13" t="s">
        <v>34</v>
      </c>
      <c r="AX4214" s="13" t="s">
        <v>74</v>
      </c>
      <c r="AY4214" s="240" t="s">
        <v>224</v>
      </c>
    </row>
    <row r="4215" s="15" customFormat="1">
      <c r="A4215" s="15"/>
      <c r="B4215" s="256"/>
      <c r="C4215" s="257"/>
      <c r="D4215" s="231" t="s">
        <v>268</v>
      </c>
      <c r="E4215" s="258" t="s">
        <v>19</v>
      </c>
      <c r="F4215" s="259" t="s">
        <v>300</v>
      </c>
      <c r="G4215" s="257"/>
      <c r="H4215" s="260">
        <v>71.625</v>
      </c>
      <c r="I4215" s="261"/>
      <c r="J4215" s="257"/>
      <c r="K4215" s="257"/>
      <c r="L4215" s="262"/>
      <c r="M4215" s="263"/>
      <c r="N4215" s="264"/>
      <c r="O4215" s="264"/>
      <c r="P4215" s="264"/>
      <c r="Q4215" s="264"/>
      <c r="R4215" s="264"/>
      <c r="S4215" s="264"/>
      <c r="T4215" s="265"/>
      <c r="U4215" s="15"/>
      <c r="V4215" s="15"/>
      <c r="W4215" s="15"/>
      <c r="X4215" s="15"/>
      <c r="Y4215" s="15"/>
      <c r="Z4215" s="15"/>
      <c r="AA4215" s="15"/>
      <c r="AB4215" s="15"/>
      <c r="AC4215" s="15"/>
      <c r="AD4215" s="15"/>
      <c r="AE4215" s="15"/>
      <c r="AT4215" s="266" t="s">
        <v>268</v>
      </c>
      <c r="AU4215" s="266" t="s">
        <v>93</v>
      </c>
      <c r="AV4215" s="15" t="s">
        <v>108</v>
      </c>
      <c r="AW4215" s="15" t="s">
        <v>34</v>
      </c>
      <c r="AX4215" s="15" t="s">
        <v>74</v>
      </c>
      <c r="AY4215" s="266" t="s">
        <v>224</v>
      </c>
    </row>
    <row r="4216" s="14" customFormat="1">
      <c r="A4216" s="14"/>
      <c r="B4216" s="246"/>
      <c r="C4216" s="247"/>
      <c r="D4216" s="231" t="s">
        <v>268</v>
      </c>
      <c r="E4216" s="248" t="s">
        <v>19</v>
      </c>
      <c r="F4216" s="249" t="s">
        <v>662</v>
      </c>
      <c r="G4216" s="247"/>
      <c r="H4216" s="248" t="s">
        <v>19</v>
      </c>
      <c r="I4216" s="250"/>
      <c r="J4216" s="247"/>
      <c r="K4216" s="247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268</v>
      </c>
      <c r="AU4216" s="255" t="s">
        <v>93</v>
      </c>
      <c r="AV4216" s="14" t="s">
        <v>82</v>
      </c>
      <c r="AW4216" s="14" t="s">
        <v>34</v>
      </c>
      <c r="AX4216" s="14" t="s">
        <v>74</v>
      </c>
      <c r="AY4216" s="255" t="s">
        <v>224</v>
      </c>
    </row>
    <row r="4217" s="14" customFormat="1">
      <c r="A4217" s="14"/>
      <c r="B4217" s="246"/>
      <c r="C4217" s="247"/>
      <c r="D4217" s="231" t="s">
        <v>268</v>
      </c>
      <c r="E4217" s="248" t="s">
        <v>19</v>
      </c>
      <c r="F4217" s="249" t="s">
        <v>2715</v>
      </c>
      <c r="G4217" s="247"/>
      <c r="H4217" s="248" t="s">
        <v>19</v>
      </c>
      <c r="I4217" s="250"/>
      <c r="J4217" s="247"/>
      <c r="K4217" s="247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268</v>
      </c>
      <c r="AU4217" s="255" t="s">
        <v>93</v>
      </c>
      <c r="AV4217" s="14" t="s">
        <v>82</v>
      </c>
      <c r="AW4217" s="14" t="s">
        <v>34</v>
      </c>
      <c r="AX4217" s="14" t="s">
        <v>74</v>
      </c>
      <c r="AY4217" s="255" t="s">
        <v>224</v>
      </c>
    </row>
    <row r="4218" s="13" customFormat="1">
      <c r="A4218" s="13"/>
      <c r="B4218" s="229"/>
      <c r="C4218" s="230"/>
      <c r="D4218" s="231" t="s">
        <v>268</v>
      </c>
      <c r="E4218" s="232" t="s">
        <v>19</v>
      </c>
      <c r="F4218" s="233" t="s">
        <v>4536</v>
      </c>
      <c r="G4218" s="230"/>
      <c r="H4218" s="234">
        <v>5.8499999999999996</v>
      </c>
      <c r="I4218" s="235"/>
      <c r="J4218" s="230"/>
      <c r="K4218" s="230"/>
      <c r="L4218" s="236"/>
      <c r="M4218" s="237"/>
      <c r="N4218" s="238"/>
      <c r="O4218" s="238"/>
      <c r="P4218" s="238"/>
      <c r="Q4218" s="238"/>
      <c r="R4218" s="238"/>
      <c r="S4218" s="238"/>
      <c r="T4218" s="239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0" t="s">
        <v>268</v>
      </c>
      <c r="AU4218" s="240" t="s">
        <v>93</v>
      </c>
      <c r="AV4218" s="13" t="s">
        <v>93</v>
      </c>
      <c r="AW4218" s="13" t="s">
        <v>34</v>
      </c>
      <c r="AX4218" s="13" t="s">
        <v>74</v>
      </c>
      <c r="AY4218" s="240" t="s">
        <v>224</v>
      </c>
    </row>
    <row r="4219" s="14" customFormat="1">
      <c r="A4219" s="14"/>
      <c r="B4219" s="246"/>
      <c r="C4219" s="247"/>
      <c r="D4219" s="231" t="s">
        <v>268</v>
      </c>
      <c r="E4219" s="248" t="s">
        <v>19</v>
      </c>
      <c r="F4219" s="249" t="s">
        <v>2717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268</v>
      </c>
      <c r="AU4219" s="255" t="s">
        <v>93</v>
      </c>
      <c r="AV4219" s="14" t="s">
        <v>82</v>
      </c>
      <c r="AW4219" s="14" t="s">
        <v>34</v>
      </c>
      <c r="AX4219" s="14" t="s">
        <v>74</v>
      </c>
      <c r="AY4219" s="255" t="s">
        <v>224</v>
      </c>
    </row>
    <row r="4220" s="13" customFormat="1">
      <c r="A4220" s="13"/>
      <c r="B4220" s="229"/>
      <c r="C4220" s="230"/>
      <c r="D4220" s="231" t="s">
        <v>268</v>
      </c>
      <c r="E4220" s="232" t="s">
        <v>19</v>
      </c>
      <c r="F4220" s="233" t="s">
        <v>4537</v>
      </c>
      <c r="G4220" s="230"/>
      <c r="H4220" s="234">
        <v>5.9000000000000004</v>
      </c>
      <c r="I4220" s="235"/>
      <c r="J4220" s="230"/>
      <c r="K4220" s="230"/>
      <c r="L4220" s="236"/>
      <c r="M4220" s="237"/>
      <c r="N4220" s="238"/>
      <c r="O4220" s="238"/>
      <c r="P4220" s="238"/>
      <c r="Q4220" s="238"/>
      <c r="R4220" s="238"/>
      <c r="S4220" s="238"/>
      <c r="T4220" s="239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0" t="s">
        <v>268</v>
      </c>
      <c r="AU4220" s="240" t="s">
        <v>93</v>
      </c>
      <c r="AV4220" s="13" t="s">
        <v>93</v>
      </c>
      <c r="AW4220" s="13" t="s">
        <v>34</v>
      </c>
      <c r="AX4220" s="13" t="s">
        <v>74</v>
      </c>
      <c r="AY4220" s="240" t="s">
        <v>224</v>
      </c>
    </row>
    <row r="4221" s="14" customFormat="1">
      <c r="A4221" s="14"/>
      <c r="B4221" s="246"/>
      <c r="C4221" s="247"/>
      <c r="D4221" s="231" t="s">
        <v>268</v>
      </c>
      <c r="E4221" s="248" t="s">
        <v>19</v>
      </c>
      <c r="F4221" s="249" t="s">
        <v>2719</v>
      </c>
      <c r="G4221" s="247"/>
      <c r="H4221" s="248" t="s">
        <v>19</v>
      </c>
      <c r="I4221" s="250"/>
      <c r="J4221" s="247"/>
      <c r="K4221" s="247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268</v>
      </c>
      <c r="AU4221" s="255" t="s">
        <v>93</v>
      </c>
      <c r="AV4221" s="14" t="s">
        <v>82</v>
      </c>
      <c r="AW4221" s="14" t="s">
        <v>34</v>
      </c>
      <c r="AX4221" s="14" t="s">
        <v>74</v>
      </c>
      <c r="AY4221" s="255" t="s">
        <v>224</v>
      </c>
    </row>
    <row r="4222" s="13" customFormat="1">
      <c r="A4222" s="13"/>
      <c r="B4222" s="229"/>
      <c r="C4222" s="230"/>
      <c r="D4222" s="231" t="s">
        <v>268</v>
      </c>
      <c r="E4222" s="232" t="s">
        <v>19</v>
      </c>
      <c r="F4222" s="233" t="s">
        <v>4538</v>
      </c>
      <c r="G4222" s="230"/>
      <c r="H4222" s="234">
        <v>2.3500000000000001</v>
      </c>
      <c r="I4222" s="235"/>
      <c r="J4222" s="230"/>
      <c r="K4222" s="230"/>
      <c r="L4222" s="236"/>
      <c r="M4222" s="237"/>
      <c r="N4222" s="238"/>
      <c r="O4222" s="238"/>
      <c r="P4222" s="238"/>
      <c r="Q4222" s="238"/>
      <c r="R4222" s="238"/>
      <c r="S4222" s="238"/>
      <c r="T4222" s="239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0" t="s">
        <v>268</v>
      </c>
      <c r="AU4222" s="240" t="s">
        <v>93</v>
      </c>
      <c r="AV4222" s="13" t="s">
        <v>93</v>
      </c>
      <c r="AW4222" s="13" t="s">
        <v>34</v>
      </c>
      <c r="AX4222" s="13" t="s">
        <v>74</v>
      </c>
      <c r="AY4222" s="240" t="s">
        <v>224</v>
      </c>
    </row>
    <row r="4223" s="14" customFormat="1">
      <c r="A4223" s="14"/>
      <c r="B4223" s="246"/>
      <c r="C4223" s="247"/>
      <c r="D4223" s="231" t="s">
        <v>268</v>
      </c>
      <c r="E4223" s="248" t="s">
        <v>19</v>
      </c>
      <c r="F4223" s="249" t="s">
        <v>2721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268</v>
      </c>
      <c r="AU4223" s="255" t="s">
        <v>93</v>
      </c>
      <c r="AV4223" s="14" t="s">
        <v>82</v>
      </c>
      <c r="AW4223" s="14" t="s">
        <v>34</v>
      </c>
      <c r="AX4223" s="14" t="s">
        <v>74</v>
      </c>
      <c r="AY4223" s="255" t="s">
        <v>224</v>
      </c>
    </row>
    <row r="4224" s="13" customFormat="1">
      <c r="A4224" s="13"/>
      <c r="B4224" s="229"/>
      <c r="C4224" s="230"/>
      <c r="D4224" s="231" t="s">
        <v>268</v>
      </c>
      <c r="E4224" s="232" t="s">
        <v>19</v>
      </c>
      <c r="F4224" s="233" t="s">
        <v>4539</v>
      </c>
      <c r="G4224" s="230"/>
      <c r="H4224" s="234">
        <v>79.5</v>
      </c>
      <c r="I4224" s="235"/>
      <c r="J4224" s="230"/>
      <c r="K4224" s="230"/>
      <c r="L4224" s="236"/>
      <c r="M4224" s="237"/>
      <c r="N4224" s="238"/>
      <c r="O4224" s="238"/>
      <c r="P4224" s="238"/>
      <c r="Q4224" s="238"/>
      <c r="R4224" s="238"/>
      <c r="S4224" s="238"/>
      <c r="T4224" s="239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40" t="s">
        <v>268</v>
      </c>
      <c r="AU4224" s="240" t="s">
        <v>93</v>
      </c>
      <c r="AV4224" s="13" t="s">
        <v>93</v>
      </c>
      <c r="AW4224" s="13" t="s">
        <v>34</v>
      </c>
      <c r="AX4224" s="13" t="s">
        <v>74</v>
      </c>
      <c r="AY4224" s="240" t="s">
        <v>224</v>
      </c>
    </row>
    <row r="4225" s="14" customFormat="1">
      <c r="A4225" s="14"/>
      <c r="B4225" s="246"/>
      <c r="C4225" s="247"/>
      <c r="D4225" s="231" t="s">
        <v>268</v>
      </c>
      <c r="E4225" s="248" t="s">
        <v>19</v>
      </c>
      <c r="F4225" s="249" t="s">
        <v>2723</v>
      </c>
      <c r="G4225" s="247"/>
      <c r="H4225" s="248" t="s">
        <v>19</v>
      </c>
      <c r="I4225" s="250"/>
      <c r="J4225" s="247"/>
      <c r="K4225" s="247"/>
      <c r="L4225" s="251"/>
      <c r="M4225" s="252"/>
      <c r="N4225" s="253"/>
      <c r="O4225" s="253"/>
      <c r="P4225" s="253"/>
      <c r="Q4225" s="253"/>
      <c r="R4225" s="253"/>
      <c r="S4225" s="253"/>
      <c r="T4225" s="25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T4225" s="255" t="s">
        <v>268</v>
      </c>
      <c r="AU4225" s="255" t="s">
        <v>93</v>
      </c>
      <c r="AV4225" s="14" t="s">
        <v>82</v>
      </c>
      <c r="AW4225" s="14" t="s">
        <v>34</v>
      </c>
      <c r="AX4225" s="14" t="s">
        <v>74</v>
      </c>
      <c r="AY4225" s="255" t="s">
        <v>224</v>
      </c>
    </row>
    <row r="4226" s="13" customFormat="1">
      <c r="A4226" s="13"/>
      <c r="B4226" s="229"/>
      <c r="C4226" s="230"/>
      <c r="D4226" s="231" t="s">
        <v>268</v>
      </c>
      <c r="E4226" s="232" t="s">
        <v>19</v>
      </c>
      <c r="F4226" s="233" t="s">
        <v>4540</v>
      </c>
      <c r="G4226" s="230"/>
      <c r="H4226" s="234">
        <v>7.4400000000000004</v>
      </c>
      <c r="I4226" s="235"/>
      <c r="J4226" s="230"/>
      <c r="K4226" s="230"/>
      <c r="L4226" s="236"/>
      <c r="M4226" s="237"/>
      <c r="N4226" s="238"/>
      <c r="O4226" s="238"/>
      <c r="P4226" s="238"/>
      <c r="Q4226" s="238"/>
      <c r="R4226" s="238"/>
      <c r="S4226" s="238"/>
      <c r="T4226" s="239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40" t="s">
        <v>268</v>
      </c>
      <c r="AU4226" s="240" t="s">
        <v>93</v>
      </c>
      <c r="AV4226" s="13" t="s">
        <v>93</v>
      </c>
      <c r="AW4226" s="13" t="s">
        <v>34</v>
      </c>
      <c r="AX4226" s="13" t="s">
        <v>74</v>
      </c>
      <c r="AY4226" s="240" t="s">
        <v>224</v>
      </c>
    </row>
    <row r="4227" s="14" customFormat="1">
      <c r="A4227" s="14"/>
      <c r="B4227" s="246"/>
      <c r="C4227" s="247"/>
      <c r="D4227" s="231" t="s">
        <v>268</v>
      </c>
      <c r="E4227" s="248" t="s">
        <v>19</v>
      </c>
      <c r="F4227" s="249" t="s">
        <v>2725</v>
      </c>
      <c r="G4227" s="247"/>
      <c r="H4227" s="248" t="s">
        <v>19</v>
      </c>
      <c r="I4227" s="250"/>
      <c r="J4227" s="247"/>
      <c r="K4227" s="247"/>
      <c r="L4227" s="251"/>
      <c r="M4227" s="252"/>
      <c r="N4227" s="253"/>
      <c r="O4227" s="253"/>
      <c r="P4227" s="253"/>
      <c r="Q4227" s="253"/>
      <c r="R4227" s="253"/>
      <c r="S4227" s="253"/>
      <c r="T4227" s="25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T4227" s="255" t="s">
        <v>268</v>
      </c>
      <c r="AU4227" s="255" t="s">
        <v>93</v>
      </c>
      <c r="AV4227" s="14" t="s">
        <v>82</v>
      </c>
      <c r="AW4227" s="14" t="s">
        <v>34</v>
      </c>
      <c r="AX4227" s="14" t="s">
        <v>74</v>
      </c>
      <c r="AY4227" s="255" t="s">
        <v>224</v>
      </c>
    </row>
    <row r="4228" s="13" customFormat="1">
      <c r="A4228" s="13"/>
      <c r="B4228" s="229"/>
      <c r="C4228" s="230"/>
      <c r="D4228" s="231" t="s">
        <v>268</v>
      </c>
      <c r="E4228" s="232" t="s">
        <v>19</v>
      </c>
      <c r="F4228" s="233" t="s">
        <v>4541</v>
      </c>
      <c r="G4228" s="230"/>
      <c r="H4228" s="234">
        <v>51.299999999999997</v>
      </c>
      <c r="I4228" s="235"/>
      <c r="J4228" s="230"/>
      <c r="K4228" s="230"/>
      <c r="L4228" s="236"/>
      <c r="M4228" s="237"/>
      <c r="N4228" s="238"/>
      <c r="O4228" s="238"/>
      <c r="P4228" s="238"/>
      <c r="Q4228" s="238"/>
      <c r="R4228" s="238"/>
      <c r="S4228" s="238"/>
      <c r="T4228" s="239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40" t="s">
        <v>268</v>
      </c>
      <c r="AU4228" s="240" t="s">
        <v>93</v>
      </c>
      <c r="AV4228" s="13" t="s">
        <v>93</v>
      </c>
      <c r="AW4228" s="13" t="s">
        <v>34</v>
      </c>
      <c r="AX4228" s="13" t="s">
        <v>74</v>
      </c>
      <c r="AY4228" s="240" t="s">
        <v>224</v>
      </c>
    </row>
    <row r="4229" s="14" customFormat="1">
      <c r="A4229" s="14"/>
      <c r="B4229" s="246"/>
      <c r="C4229" s="247"/>
      <c r="D4229" s="231" t="s">
        <v>268</v>
      </c>
      <c r="E4229" s="248" t="s">
        <v>19</v>
      </c>
      <c r="F4229" s="249" t="s">
        <v>2727</v>
      </c>
      <c r="G4229" s="247"/>
      <c r="H4229" s="248" t="s">
        <v>19</v>
      </c>
      <c r="I4229" s="250"/>
      <c r="J4229" s="247"/>
      <c r="K4229" s="247"/>
      <c r="L4229" s="251"/>
      <c r="M4229" s="252"/>
      <c r="N4229" s="253"/>
      <c r="O4229" s="253"/>
      <c r="P4229" s="253"/>
      <c r="Q4229" s="253"/>
      <c r="R4229" s="253"/>
      <c r="S4229" s="253"/>
      <c r="T4229" s="25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T4229" s="255" t="s">
        <v>268</v>
      </c>
      <c r="AU4229" s="255" t="s">
        <v>93</v>
      </c>
      <c r="AV4229" s="14" t="s">
        <v>82</v>
      </c>
      <c r="AW4229" s="14" t="s">
        <v>34</v>
      </c>
      <c r="AX4229" s="14" t="s">
        <v>74</v>
      </c>
      <c r="AY4229" s="255" t="s">
        <v>224</v>
      </c>
    </row>
    <row r="4230" s="13" customFormat="1">
      <c r="A4230" s="13"/>
      <c r="B4230" s="229"/>
      <c r="C4230" s="230"/>
      <c r="D4230" s="231" t="s">
        <v>268</v>
      </c>
      <c r="E4230" s="232" t="s">
        <v>19</v>
      </c>
      <c r="F4230" s="233" t="s">
        <v>4538</v>
      </c>
      <c r="G4230" s="230"/>
      <c r="H4230" s="234">
        <v>2.3500000000000001</v>
      </c>
      <c r="I4230" s="235"/>
      <c r="J4230" s="230"/>
      <c r="K4230" s="230"/>
      <c r="L4230" s="236"/>
      <c r="M4230" s="237"/>
      <c r="N4230" s="238"/>
      <c r="O4230" s="238"/>
      <c r="P4230" s="238"/>
      <c r="Q4230" s="238"/>
      <c r="R4230" s="238"/>
      <c r="S4230" s="238"/>
      <c r="T4230" s="239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40" t="s">
        <v>268</v>
      </c>
      <c r="AU4230" s="240" t="s">
        <v>93</v>
      </c>
      <c r="AV4230" s="13" t="s">
        <v>93</v>
      </c>
      <c r="AW4230" s="13" t="s">
        <v>34</v>
      </c>
      <c r="AX4230" s="13" t="s">
        <v>74</v>
      </c>
      <c r="AY4230" s="240" t="s">
        <v>224</v>
      </c>
    </row>
    <row r="4231" s="15" customFormat="1">
      <c r="A4231" s="15"/>
      <c r="B4231" s="256"/>
      <c r="C4231" s="257"/>
      <c r="D4231" s="231" t="s">
        <v>268</v>
      </c>
      <c r="E4231" s="258" t="s">
        <v>19</v>
      </c>
      <c r="F4231" s="259" t="s">
        <v>300</v>
      </c>
      <c r="G4231" s="257"/>
      <c r="H4231" s="260">
        <v>154.69</v>
      </c>
      <c r="I4231" s="261"/>
      <c r="J4231" s="257"/>
      <c r="K4231" s="257"/>
      <c r="L4231" s="262"/>
      <c r="M4231" s="263"/>
      <c r="N4231" s="264"/>
      <c r="O4231" s="264"/>
      <c r="P4231" s="264"/>
      <c r="Q4231" s="264"/>
      <c r="R4231" s="264"/>
      <c r="S4231" s="264"/>
      <c r="T4231" s="265"/>
      <c r="U4231" s="15"/>
      <c r="V4231" s="15"/>
      <c r="W4231" s="15"/>
      <c r="X4231" s="15"/>
      <c r="Y4231" s="15"/>
      <c r="Z4231" s="15"/>
      <c r="AA4231" s="15"/>
      <c r="AB4231" s="15"/>
      <c r="AC4231" s="15"/>
      <c r="AD4231" s="15"/>
      <c r="AE4231" s="15"/>
      <c r="AT4231" s="266" t="s">
        <v>268</v>
      </c>
      <c r="AU4231" s="266" t="s">
        <v>93</v>
      </c>
      <c r="AV4231" s="15" t="s">
        <v>108</v>
      </c>
      <c r="AW4231" s="15" t="s">
        <v>34</v>
      </c>
      <c r="AX4231" s="15" t="s">
        <v>74</v>
      </c>
      <c r="AY4231" s="266" t="s">
        <v>224</v>
      </c>
    </row>
    <row r="4232" s="14" customFormat="1">
      <c r="A4232" s="14"/>
      <c r="B4232" s="246"/>
      <c r="C4232" s="247"/>
      <c r="D4232" s="231" t="s">
        <v>268</v>
      </c>
      <c r="E4232" s="248" t="s">
        <v>19</v>
      </c>
      <c r="F4232" s="249" t="s">
        <v>664</v>
      </c>
      <c r="G4232" s="247"/>
      <c r="H4232" s="248" t="s">
        <v>19</v>
      </c>
      <c r="I4232" s="250"/>
      <c r="J4232" s="247"/>
      <c r="K4232" s="247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268</v>
      </c>
      <c r="AU4232" s="255" t="s">
        <v>93</v>
      </c>
      <c r="AV4232" s="14" t="s">
        <v>82</v>
      </c>
      <c r="AW4232" s="14" t="s">
        <v>34</v>
      </c>
      <c r="AX4232" s="14" t="s">
        <v>74</v>
      </c>
      <c r="AY4232" s="255" t="s">
        <v>224</v>
      </c>
    </row>
    <row r="4233" s="14" customFormat="1">
      <c r="A4233" s="14"/>
      <c r="B4233" s="246"/>
      <c r="C4233" s="247"/>
      <c r="D4233" s="231" t="s">
        <v>268</v>
      </c>
      <c r="E4233" s="248" t="s">
        <v>19</v>
      </c>
      <c r="F4233" s="249" t="s">
        <v>2728</v>
      </c>
      <c r="G4233" s="247"/>
      <c r="H4233" s="248" t="s">
        <v>19</v>
      </c>
      <c r="I4233" s="250"/>
      <c r="J4233" s="247"/>
      <c r="K4233" s="247"/>
      <c r="L4233" s="251"/>
      <c r="M4233" s="252"/>
      <c r="N4233" s="253"/>
      <c r="O4233" s="253"/>
      <c r="P4233" s="253"/>
      <c r="Q4233" s="253"/>
      <c r="R4233" s="253"/>
      <c r="S4233" s="253"/>
      <c r="T4233" s="25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5" t="s">
        <v>268</v>
      </c>
      <c r="AU4233" s="255" t="s">
        <v>93</v>
      </c>
      <c r="AV4233" s="14" t="s">
        <v>82</v>
      </c>
      <c r="AW4233" s="14" t="s">
        <v>34</v>
      </c>
      <c r="AX4233" s="14" t="s">
        <v>74</v>
      </c>
      <c r="AY4233" s="255" t="s">
        <v>224</v>
      </c>
    </row>
    <row r="4234" s="13" customFormat="1">
      <c r="A4234" s="13"/>
      <c r="B4234" s="229"/>
      <c r="C4234" s="230"/>
      <c r="D4234" s="231" t="s">
        <v>268</v>
      </c>
      <c r="E4234" s="232" t="s">
        <v>19</v>
      </c>
      <c r="F4234" s="233" t="s">
        <v>4542</v>
      </c>
      <c r="G4234" s="230"/>
      <c r="H4234" s="234">
        <v>68.400000000000006</v>
      </c>
      <c r="I4234" s="235"/>
      <c r="J4234" s="230"/>
      <c r="K4234" s="230"/>
      <c r="L4234" s="236"/>
      <c r="M4234" s="237"/>
      <c r="N4234" s="238"/>
      <c r="O4234" s="238"/>
      <c r="P4234" s="238"/>
      <c r="Q4234" s="238"/>
      <c r="R4234" s="238"/>
      <c r="S4234" s="238"/>
      <c r="T4234" s="239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0" t="s">
        <v>268</v>
      </c>
      <c r="AU4234" s="240" t="s">
        <v>93</v>
      </c>
      <c r="AV4234" s="13" t="s">
        <v>93</v>
      </c>
      <c r="AW4234" s="13" t="s">
        <v>34</v>
      </c>
      <c r="AX4234" s="13" t="s">
        <v>74</v>
      </c>
      <c r="AY4234" s="240" t="s">
        <v>224</v>
      </c>
    </row>
    <row r="4235" s="14" customFormat="1">
      <c r="A4235" s="14"/>
      <c r="B4235" s="246"/>
      <c r="C4235" s="247"/>
      <c r="D4235" s="231" t="s">
        <v>268</v>
      </c>
      <c r="E4235" s="248" t="s">
        <v>19</v>
      </c>
      <c r="F4235" s="249" t="s">
        <v>2730</v>
      </c>
      <c r="G4235" s="247"/>
      <c r="H4235" s="248" t="s">
        <v>19</v>
      </c>
      <c r="I4235" s="250"/>
      <c r="J4235" s="247"/>
      <c r="K4235" s="247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268</v>
      </c>
      <c r="AU4235" s="255" t="s">
        <v>93</v>
      </c>
      <c r="AV4235" s="14" t="s">
        <v>82</v>
      </c>
      <c r="AW4235" s="14" t="s">
        <v>34</v>
      </c>
      <c r="AX4235" s="14" t="s">
        <v>74</v>
      </c>
      <c r="AY4235" s="255" t="s">
        <v>224</v>
      </c>
    </row>
    <row r="4236" s="13" customFormat="1">
      <c r="A4236" s="13"/>
      <c r="B4236" s="229"/>
      <c r="C4236" s="230"/>
      <c r="D4236" s="231" t="s">
        <v>268</v>
      </c>
      <c r="E4236" s="232" t="s">
        <v>19</v>
      </c>
      <c r="F4236" s="233" t="s">
        <v>4540</v>
      </c>
      <c r="G4236" s="230"/>
      <c r="H4236" s="234">
        <v>7.4400000000000004</v>
      </c>
      <c r="I4236" s="235"/>
      <c r="J4236" s="230"/>
      <c r="K4236" s="230"/>
      <c r="L4236" s="236"/>
      <c r="M4236" s="237"/>
      <c r="N4236" s="238"/>
      <c r="O4236" s="238"/>
      <c r="P4236" s="238"/>
      <c r="Q4236" s="238"/>
      <c r="R4236" s="238"/>
      <c r="S4236" s="238"/>
      <c r="T4236" s="239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0" t="s">
        <v>268</v>
      </c>
      <c r="AU4236" s="240" t="s">
        <v>93</v>
      </c>
      <c r="AV4236" s="13" t="s">
        <v>93</v>
      </c>
      <c r="AW4236" s="13" t="s">
        <v>34</v>
      </c>
      <c r="AX4236" s="13" t="s">
        <v>74</v>
      </c>
      <c r="AY4236" s="240" t="s">
        <v>224</v>
      </c>
    </row>
    <row r="4237" s="14" customFormat="1">
      <c r="A4237" s="14"/>
      <c r="B4237" s="246"/>
      <c r="C4237" s="247"/>
      <c r="D4237" s="231" t="s">
        <v>268</v>
      </c>
      <c r="E4237" s="248" t="s">
        <v>19</v>
      </c>
      <c r="F4237" s="249" t="s">
        <v>2732</v>
      </c>
      <c r="G4237" s="247"/>
      <c r="H4237" s="248" t="s">
        <v>19</v>
      </c>
      <c r="I4237" s="250"/>
      <c r="J4237" s="247"/>
      <c r="K4237" s="247"/>
      <c r="L4237" s="251"/>
      <c r="M4237" s="252"/>
      <c r="N4237" s="253"/>
      <c r="O4237" s="253"/>
      <c r="P4237" s="253"/>
      <c r="Q4237" s="253"/>
      <c r="R4237" s="253"/>
      <c r="S4237" s="253"/>
      <c r="T4237" s="25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5" t="s">
        <v>268</v>
      </c>
      <c r="AU4237" s="255" t="s">
        <v>93</v>
      </c>
      <c r="AV4237" s="14" t="s">
        <v>82</v>
      </c>
      <c r="AW4237" s="14" t="s">
        <v>34</v>
      </c>
      <c r="AX4237" s="14" t="s">
        <v>74</v>
      </c>
      <c r="AY4237" s="255" t="s">
        <v>224</v>
      </c>
    </row>
    <row r="4238" s="13" customFormat="1">
      <c r="A4238" s="13"/>
      <c r="B4238" s="229"/>
      <c r="C4238" s="230"/>
      <c r="D4238" s="231" t="s">
        <v>268</v>
      </c>
      <c r="E4238" s="232" t="s">
        <v>19</v>
      </c>
      <c r="F4238" s="233" t="s">
        <v>4543</v>
      </c>
      <c r="G4238" s="230"/>
      <c r="H4238" s="234">
        <v>4.7000000000000002</v>
      </c>
      <c r="I4238" s="235"/>
      <c r="J4238" s="230"/>
      <c r="K4238" s="230"/>
      <c r="L4238" s="236"/>
      <c r="M4238" s="237"/>
      <c r="N4238" s="238"/>
      <c r="O4238" s="238"/>
      <c r="P4238" s="238"/>
      <c r="Q4238" s="238"/>
      <c r="R4238" s="238"/>
      <c r="S4238" s="238"/>
      <c r="T4238" s="239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40" t="s">
        <v>268</v>
      </c>
      <c r="AU4238" s="240" t="s">
        <v>93</v>
      </c>
      <c r="AV4238" s="13" t="s">
        <v>93</v>
      </c>
      <c r="AW4238" s="13" t="s">
        <v>34</v>
      </c>
      <c r="AX4238" s="13" t="s">
        <v>74</v>
      </c>
      <c r="AY4238" s="240" t="s">
        <v>224</v>
      </c>
    </row>
    <row r="4239" s="14" customFormat="1">
      <c r="A4239" s="14"/>
      <c r="B4239" s="246"/>
      <c r="C4239" s="247"/>
      <c r="D4239" s="231" t="s">
        <v>268</v>
      </c>
      <c r="E4239" s="248" t="s">
        <v>19</v>
      </c>
      <c r="F4239" s="249" t="s">
        <v>2734</v>
      </c>
      <c r="G4239" s="247"/>
      <c r="H4239" s="248" t="s">
        <v>19</v>
      </c>
      <c r="I4239" s="250"/>
      <c r="J4239" s="247"/>
      <c r="K4239" s="247"/>
      <c r="L4239" s="251"/>
      <c r="M4239" s="252"/>
      <c r="N4239" s="253"/>
      <c r="O4239" s="253"/>
      <c r="P4239" s="253"/>
      <c r="Q4239" s="253"/>
      <c r="R4239" s="253"/>
      <c r="S4239" s="253"/>
      <c r="T4239" s="25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T4239" s="255" t="s">
        <v>268</v>
      </c>
      <c r="AU4239" s="255" t="s">
        <v>93</v>
      </c>
      <c r="AV4239" s="14" t="s">
        <v>82</v>
      </c>
      <c r="AW4239" s="14" t="s">
        <v>34</v>
      </c>
      <c r="AX4239" s="14" t="s">
        <v>74</v>
      </c>
      <c r="AY4239" s="255" t="s">
        <v>224</v>
      </c>
    </row>
    <row r="4240" s="13" customFormat="1">
      <c r="A4240" s="13"/>
      <c r="B4240" s="229"/>
      <c r="C4240" s="230"/>
      <c r="D4240" s="231" t="s">
        <v>268</v>
      </c>
      <c r="E4240" s="232" t="s">
        <v>19</v>
      </c>
      <c r="F4240" s="233" t="s">
        <v>4539</v>
      </c>
      <c r="G4240" s="230"/>
      <c r="H4240" s="234">
        <v>79.5</v>
      </c>
      <c r="I4240" s="235"/>
      <c r="J4240" s="230"/>
      <c r="K4240" s="230"/>
      <c r="L4240" s="236"/>
      <c r="M4240" s="237"/>
      <c r="N4240" s="238"/>
      <c r="O4240" s="238"/>
      <c r="P4240" s="238"/>
      <c r="Q4240" s="238"/>
      <c r="R4240" s="238"/>
      <c r="S4240" s="238"/>
      <c r="T4240" s="239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40" t="s">
        <v>268</v>
      </c>
      <c r="AU4240" s="240" t="s">
        <v>93</v>
      </c>
      <c r="AV4240" s="13" t="s">
        <v>93</v>
      </c>
      <c r="AW4240" s="13" t="s">
        <v>34</v>
      </c>
      <c r="AX4240" s="13" t="s">
        <v>74</v>
      </c>
      <c r="AY4240" s="240" t="s">
        <v>224</v>
      </c>
    </row>
    <row r="4241" s="15" customFormat="1">
      <c r="A4241" s="15"/>
      <c r="B4241" s="256"/>
      <c r="C4241" s="257"/>
      <c r="D4241" s="231" t="s">
        <v>268</v>
      </c>
      <c r="E4241" s="258" t="s">
        <v>19</v>
      </c>
      <c r="F4241" s="259" t="s">
        <v>300</v>
      </c>
      <c r="G4241" s="257"/>
      <c r="H4241" s="260">
        <v>160.03999999999999</v>
      </c>
      <c r="I4241" s="261"/>
      <c r="J4241" s="257"/>
      <c r="K4241" s="257"/>
      <c r="L4241" s="262"/>
      <c r="M4241" s="263"/>
      <c r="N4241" s="264"/>
      <c r="O4241" s="264"/>
      <c r="P4241" s="264"/>
      <c r="Q4241" s="264"/>
      <c r="R4241" s="264"/>
      <c r="S4241" s="264"/>
      <c r="T4241" s="265"/>
      <c r="U4241" s="15"/>
      <c r="V4241" s="15"/>
      <c r="W4241" s="15"/>
      <c r="X4241" s="15"/>
      <c r="Y4241" s="15"/>
      <c r="Z4241" s="15"/>
      <c r="AA4241" s="15"/>
      <c r="AB4241" s="15"/>
      <c r="AC4241" s="15"/>
      <c r="AD4241" s="15"/>
      <c r="AE4241" s="15"/>
      <c r="AT4241" s="266" t="s">
        <v>268</v>
      </c>
      <c r="AU4241" s="266" t="s">
        <v>93</v>
      </c>
      <c r="AV4241" s="15" t="s">
        <v>108</v>
      </c>
      <c r="AW4241" s="15" t="s">
        <v>34</v>
      </c>
      <c r="AX4241" s="15" t="s">
        <v>74</v>
      </c>
      <c r="AY4241" s="266" t="s">
        <v>224</v>
      </c>
    </row>
    <row r="4242" s="14" customFormat="1">
      <c r="A4242" s="14"/>
      <c r="B4242" s="246"/>
      <c r="C4242" s="247"/>
      <c r="D4242" s="231" t="s">
        <v>268</v>
      </c>
      <c r="E4242" s="248" t="s">
        <v>19</v>
      </c>
      <c r="F4242" s="249" t="s">
        <v>665</v>
      </c>
      <c r="G4242" s="247"/>
      <c r="H4242" s="248" t="s">
        <v>19</v>
      </c>
      <c r="I4242" s="250"/>
      <c r="J4242" s="247"/>
      <c r="K4242" s="247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268</v>
      </c>
      <c r="AU4242" s="255" t="s">
        <v>93</v>
      </c>
      <c r="AV4242" s="14" t="s">
        <v>82</v>
      </c>
      <c r="AW4242" s="14" t="s">
        <v>34</v>
      </c>
      <c r="AX4242" s="14" t="s">
        <v>74</v>
      </c>
      <c r="AY4242" s="255" t="s">
        <v>224</v>
      </c>
    </row>
    <row r="4243" s="14" customFormat="1">
      <c r="A4243" s="14"/>
      <c r="B4243" s="246"/>
      <c r="C4243" s="247"/>
      <c r="D4243" s="231" t="s">
        <v>268</v>
      </c>
      <c r="E4243" s="248" t="s">
        <v>19</v>
      </c>
      <c r="F4243" s="249" t="s">
        <v>2735</v>
      </c>
      <c r="G4243" s="247"/>
      <c r="H4243" s="248" t="s">
        <v>19</v>
      </c>
      <c r="I4243" s="250"/>
      <c r="J4243" s="247"/>
      <c r="K4243" s="247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268</v>
      </c>
      <c r="AU4243" s="255" t="s">
        <v>93</v>
      </c>
      <c r="AV4243" s="14" t="s">
        <v>82</v>
      </c>
      <c r="AW4243" s="14" t="s">
        <v>34</v>
      </c>
      <c r="AX4243" s="14" t="s">
        <v>74</v>
      </c>
      <c r="AY4243" s="255" t="s">
        <v>224</v>
      </c>
    </row>
    <row r="4244" s="13" customFormat="1">
      <c r="A4244" s="13"/>
      <c r="B4244" s="229"/>
      <c r="C4244" s="230"/>
      <c r="D4244" s="231" t="s">
        <v>268</v>
      </c>
      <c r="E4244" s="232" t="s">
        <v>19</v>
      </c>
      <c r="F4244" s="233" t="s">
        <v>4544</v>
      </c>
      <c r="G4244" s="230"/>
      <c r="H4244" s="234">
        <v>42.75</v>
      </c>
      <c r="I4244" s="235"/>
      <c r="J4244" s="230"/>
      <c r="K4244" s="230"/>
      <c r="L4244" s="236"/>
      <c r="M4244" s="237"/>
      <c r="N4244" s="238"/>
      <c r="O4244" s="238"/>
      <c r="P4244" s="238"/>
      <c r="Q4244" s="238"/>
      <c r="R4244" s="238"/>
      <c r="S4244" s="238"/>
      <c r="T4244" s="239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0" t="s">
        <v>268</v>
      </c>
      <c r="AU4244" s="240" t="s">
        <v>93</v>
      </c>
      <c r="AV4244" s="13" t="s">
        <v>93</v>
      </c>
      <c r="AW4244" s="13" t="s">
        <v>34</v>
      </c>
      <c r="AX4244" s="13" t="s">
        <v>74</v>
      </c>
      <c r="AY4244" s="240" t="s">
        <v>224</v>
      </c>
    </row>
    <row r="4245" s="14" customFormat="1">
      <c r="A4245" s="14"/>
      <c r="B4245" s="246"/>
      <c r="C4245" s="247"/>
      <c r="D4245" s="231" t="s">
        <v>268</v>
      </c>
      <c r="E4245" s="248" t="s">
        <v>19</v>
      </c>
      <c r="F4245" s="249" t="s">
        <v>2737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268</v>
      </c>
      <c r="AU4245" s="255" t="s">
        <v>93</v>
      </c>
      <c r="AV4245" s="14" t="s">
        <v>82</v>
      </c>
      <c r="AW4245" s="14" t="s">
        <v>34</v>
      </c>
      <c r="AX4245" s="14" t="s">
        <v>74</v>
      </c>
      <c r="AY4245" s="255" t="s">
        <v>224</v>
      </c>
    </row>
    <row r="4246" s="13" customFormat="1">
      <c r="A4246" s="13"/>
      <c r="B4246" s="229"/>
      <c r="C4246" s="230"/>
      <c r="D4246" s="231" t="s">
        <v>268</v>
      </c>
      <c r="E4246" s="232" t="s">
        <v>19</v>
      </c>
      <c r="F4246" s="233" t="s">
        <v>4540</v>
      </c>
      <c r="G4246" s="230"/>
      <c r="H4246" s="234">
        <v>7.4400000000000004</v>
      </c>
      <c r="I4246" s="235"/>
      <c r="J4246" s="230"/>
      <c r="K4246" s="230"/>
      <c r="L4246" s="236"/>
      <c r="M4246" s="237"/>
      <c r="N4246" s="238"/>
      <c r="O4246" s="238"/>
      <c r="P4246" s="238"/>
      <c r="Q4246" s="238"/>
      <c r="R4246" s="238"/>
      <c r="S4246" s="238"/>
      <c r="T4246" s="239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0" t="s">
        <v>268</v>
      </c>
      <c r="AU4246" s="240" t="s">
        <v>93</v>
      </c>
      <c r="AV4246" s="13" t="s">
        <v>93</v>
      </c>
      <c r="AW4246" s="13" t="s">
        <v>34</v>
      </c>
      <c r="AX4246" s="13" t="s">
        <v>74</v>
      </c>
      <c r="AY4246" s="240" t="s">
        <v>224</v>
      </c>
    </row>
    <row r="4247" s="14" customFormat="1">
      <c r="A4247" s="14"/>
      <c r="B4247" s="246"/>
      <c r="C4247" s="247"/>
      <c r="D4247" s="231" t="s">
        <v>268</v>
      </c>
      <c r="E4247" s="248" t="s">
        <v>19</v>
      </c>
      <c r="F4247" s="249" t="s">
        <v>2738</v>
      </c>
      <c r="G4247" s="247"/>
      <c r="H4247" s="248" t="s">
        <v>19</v>
      </c>
      <c r="I4247" s="250"/>
      <c r="J4247" s="247"/>
      <c r="K4247" s="247"/>
      <c r="L4247" s="251"/>
      <c r="M4247" s="252"/>
      <c r="N4247" s="253"/>
      <c r="O4247" s="253"/>
      <c r="P4247" s="253"/>
      <c r="Q4247" s="253"/>
      <c r="R4247" s="253"/>
      <c r="S4247" s="253"/>
      <c r="T4247" s="25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T4247" s="255" t="s">
        <v>268</v>
      </c>
      <c r="AU4247" s="255" t="s">
        <v>93</v>
      </c>
      <c r="AV4247" s="14" t="s">
        <v>82</v>
      </c>
      <c r="AW4247" s="14" t="s">
        <v>34</v>
      </c>
      <c r="AX4247" s="14" t="s">
        <v>74</v>
      </c>
      <c r="AY4247" s="255" t="s">
        <v>224</v>
      </c>
    </row>
    <row r="4248" s="13" customFormat="1">
      <c r="A4248" s="13"/>
      <c r="B4248" s="229"/>
      <c r="C4248" s="230"/>
      <c r="D4248" s="231" t="s">
        <v>268</v>
      </c>
      <c r="E4248" s="232" t="s">
        <v>19</v>
      </c>
      <c r="F4248" s="233" t="s">
        <v>4543</v>
      </c>
      <c r="G4248" s="230"/>
      <c r="H4248" s="234">
        <v>4.7000000000000002</v>
      </c>
      <c r="I4248" s="235"/>
      <c r="J4248" s="230"/>
      <c r="K4248" s="230"/>
      <c r="L4248" s="236"/>
      <c r="M4248" s="237"/>
      <c r="N4248" s="238"/>
      <c r="O4248" s="238"/>
      <c r="P4248" s="238"/>
      <c r="Q4248" s="238"/>
      <c r="R4248" s="238"/>
      <c r="S4248" s="238"/>
      <c r="T4248" s="239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40" t="s">
        <v>268</v>
      </c>
      <c r="AU4248" s="240" t="s">
        <v>93</v>
      </c>
      <c r="AV4248" s="13" t="s">
        <v>93</v>
      </c>
      <c r="AW4248" s="13" t="s">
        <v>34</v>
      </c>
      <c r="AX4248" s="13" t="s">
        <v>74</v>
      </c>
      <c r="AY4248" s="240" t="s">
        <v>224</v>
      </c>
    </row>
    <row r="4249" s="14" customFormat="1">
      <c r="A4249" s="14"/>
      <c r="B4249" s="246"/>
      <c r="C4249" s="247"/>
      <c r="D4249" s="231" t="s">
        <v>268</v>
      </c>
      <c r="E4249" s="248" t="s">
        <v>19</v>
      </c>
      <c r="F4249" s="249" t="s">
        <v>2740</v>
      </c>
      <c r="G4249" s="247"/>
      <c r="H4249" s="248" t="s">
        <v>19</v>
      </c>
      <c r="I4249" s="250"/>
      <c r="J4249" s="247"/>
      <c r="K4249" s="247"/>
      <c r="L4249" s="251"/>
      <c r="M4249" s="252"/>
      <c r="N4249" s="253"/>
      <c r="O4249" s="253"/>
      <c r="P4249" s="253"/>
      <c r="Q4249" s="253"/>
      <c r="R4249" s="253"/>
      <c r="S4249" s="253"/>
      <c r="T4249" s="25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T4249" s="255" t="s">
        <v>268</v>
      </c>
      <c r="AU4249" s="255" t="s">
        <v>93</v>
      </c>
      <c r="AV4249" s="14" t="s">
        <v>82</v>
      </c>
      <c r="AW4249" s="14" t="s">
        <v>34</v>
      </c>
      <c r="AX4249" s="14" t="s">
        <v>74</v>
      </c>
      <c r="AY4249" s="255" t="s">
        <v>224</v>
      </c>
    </row>
    <row r="4250" s="13" customFormat="1">
      <c r="A4250" s="13"/>
      <c r="B4250" s="229"/>
      <c r="C4250" s="230"/>
      <c r="D4250" s="231" t="s">
        <v>268</v>
      </c>
      <c r="E4250" s="232" t="s">
        <v>19</v>
      </c>
      <c r="F4250" s="233" t="s">
        <v>4539</v>
      </c>
      <c r="G4250" s="230"/>
      <c r="H4250" s="234">
        <v>79.5</v>
      </c>
      <c r="I4250" s="235"/>
      <c r="J4250" s="230"/>
      <c r="K4250" s="230"/>
      <c r="L4250" s="236"/>
      <c r="M4250" s="237"/>
      <c r="N4250" s="238"/>
      <c r="O4250" s="238"/>
      <c r="P4250" s="238"/>
      <c r="Q4250" s="238"/>
      <c r="R4250" s="238"/>
      <c r="S4250" s="238"/>
      <c r="T4250" s="239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0" t="s">
        <v>268</v>
      </c>
      <c r="AU4250" s="240" t="s">
        <v>93</v>
      </c>
      <c r="AV4250" s="13" t="s">
        <v>93</v>
      </c>
      <c r="AW4250" s="13" t="s">
        <v>34</v>
      </c>
      <c r="AX4250" s="13" t="s">
        <v>74</v>
      </c>
      <c r="AY4250" s="240" t="s">
        <v>224</v>
      </c>
    </row>
    <row r="4251" s="15" customFormat="1">
      <c r="A4251" s="15"/>
      <c r="B4251" s="256"/>
      <c r="C4251" s="257"/>
      <c r="D4251" s="231" t="s">
        <v>268</v>
      </c>
      <c r="E4251" s="258" t="s">
        <v>19</v>
      </c>
      <c r="F4251" s="259" t="s">
        <v>300</v>
      </c>
      <c r="G4251" s="257"/>
      <c r="H4251" s="260">
        <v>134.38999999999999</v>
      </c>
      <c r="I4251" s="261"/>
      <c r="J4251" s="257"/>
      <c r="K4251" s="257"/>
      <c r="L4251" s="262"/>
      <c r="M4251" s="263"/>
      <c r="N4251" s="264"/>
      <c r="O4251" s="264"/>
      <c r="P4251" s="264"/>
      <c r="Q4251" s="264"/>
      <c r="R4251" s="264"/>
      <c r="S4251" s="264"/>
      <c r="T4251" s="265"/>
      <c r="U4251" s="15"/>
      <c r="V4251" s="15"/>
      <c r="W4251" s="15"/>
      <c r="X4251" s="15"/>
      <c r="Y4251" s="15"/>
      <c r="Z4251" s="15"/>
      <c r="AA4251" s="15"/>
      <c r="AB4251" s="15"/>
      <c r="AC4251" s="15"/>
      <c r="AD4251" s="15"/>
      <c r="AE4251" s="15"/>
      <c r="AT4251" s="266" t="s">
        <v>268</v>
      </c>
      <c r="AU4251" s="266" t="s">
        <v>93</v>
      </c>
      <c r="AV4251" s="15" t="s">
        <v>108</v>
      </c>
      <c r="AW4251" s="15" t="s">
        <v>34</v>
      </c>
      <c r="AX4251" s="15" t="s">
        <v>74</v>
      </c>
      <c r="AY4251" s="266" t="s">
        <v>224</v>
      </c>
    </row>
    <row r="4252" s="14" customFormat="1">
      <c r="A4252" s="14"/>
      <c r="B4252" s="246"/>
      <c r="C4252" s="247"/>
      <c r="D4252" s="231" t="s">
        <v>268</v>
      </c>
      <c r="E4252" s="248" t="s">
        <v>19</v>
      </c>
      <c r="F4252" s="249" t="s">
        <v>667</v>
      </c>
      <c r="G4252" s="247"/>
      <c r="H4252" s="248" t="s">
        <v>19</v>
      </c>
      <c r="I4252" s="250"/>
      <c r="J4252" s="247"/>
      <c r="K4252" s="247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268</v>
      </c>
      <c r="AU4252" s="255" t="s">
        <v>93</v>
      </c>
      <c r="AV4252" s="14" t="s">
        <v>82</v>
      </c>
      <c r="AW4252" s="14" t="s">
        <v>34</v>
      </c>
      <c r="AX4252" s="14" t="s">
        <v>74</v>
      </c>
      <c r="AY4252" s="255" t="s">
        <v>224</v>
      </c>
    </row>
    <row r="4253" s="14" customFormat="1">
      <c r="A4253" s="14"/>
      <c r="B4253" s="246"/>
      <c r="C4253" s="247"/>
      <c r="D4253" s="231" t="s">
        <v>268</v>
      </c>
      <c r="E4253" s="248" t="s">
        <v>19</v>
      </c>
      <c r="F4253" s="249" t="s">
        <v>2741</v>
      </c>
      <c r="G4253" s="247"/>
      <c r="H4253" s="248" t="s">
        <v>19</v>
      </c>
      <c r="I4253" s="250"/>
      <c r="J4253" s="247"/>
      <c r="K4253" s="247"/>
      <c r="L4253" s="251"/>
      <c r="M4253" s="252"/>
      <c r="N4253" s="253"/>
      <c r="O4253" s="253"/>
      <c r="P4253" s="253"/>
      <c r="Q4253" s="253"/>
      <c r="R4253" s="253"/>
      <c r="S4253" s="253"/>
      <c r="T4253" s="25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5" t="s">
        <v>268</v>
      </c>
      <c r="AU4253" s="255" t="s">
        <v>93</v>
      </c>
      <c r="AV4253" s="14" t="s">
        <v>82</v>
      </c>
      <c r="AW4253" s="14" t="s">
        <v>34</v>
      </c>
      <c r="AX4253" s="14" t="s">
        <v>74</v>
      </c>
      <c r="AY4253" s="255" t="s">
        <v>224</v>
      </c>
    </row>
    <row r="4254" s="13" customFormat="1">
      <c r="A4254" s="13"/>
      <c r="B4254" s="229"/>
      <c r="C4254" s="230"/>
      <c r="D4254" s="231" t="s">
        <v>268</v>
      </c>
      <c r="E4254" s="232" t="s">
        <v>19</v>
      </c>
      <c r="F4254" s="233" t="s">
        <v>4545</v>
      </c>
      <c r="G4254" s="230"/>
      <c r="H4254" s="234">
        <v>47.700000000000003</v>
      </c>
      <c r="I4254" s="235"/>
      <c r="J4254" s="230"/>
      <c r="K4254" s="230"/>
      <c r="L4254" s="236"/>
      <c r="M4254" s="237"/>
      <c r="N4254" s="238"/>
      <c r="O4254" s="238"/>
      <c r="P4254" s="238"/>
      <c r="Q4254" s="238"/>
      <c r="R4254" s="238"/>
      <c r="S4254" s="238"/>
      <c r="T4254" s="239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40" t="s">
        <v>268</v>
      </c>
      <c r="AU4254" s="240" t="s">
        <v>93</v>
      </c>
      <c r="AV4254" s="13" t="s">
        <v>93</v>
      </c>
      <c r="AW4254" s="13" t="s">
        <v>34</v>
      </c>
      <c r="AX4254" s="13" t="s">
        <v>74</v>
      </c>
      <c r="AY4254" s="240" t="s">
        <v>224</v>
      </c>
    </row>
    <row r="4255" s="14" customFormat="1">
      <c r="A4255" s="14"/>
      <c r="B4255" s="246"/>
      <c r="C4255" s="247"/>
      <c r="D4255" s="231" t="s">
        <v>268</v>
      </c>
      <c r="E4255" s="248" t="s">
        <v>19</v>
      </c>
      <c r="F4255" s="249" t="s">
        <v>2743</v>
      </c>
      <c r="G4255" s="247"/>
      <c r="H4255" s="248" t="s">
        <v>19</v>
      </c>
      <c r="I4255" s="250"/>
      <c r="J4255" s="247"/>
      <c r="K4255" s="247"/>
      <c r="L4255" s="251"/>
      <c r="M4255" s="252"/>
      <c r="N4255" s="253"/>
      <c r="O4255" s="253"/>
      <c r="P4255" s="253"/>
      <c r="Q4255" s="253"/>
      <c r="R4255" s="253"/>
      <c r="S4255" s="253"/>
      <c r="T4255" s="25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5" t="s">
        <v>268</v>
      </c>
      <c r="AU4255" s="255" t="s">
        <v>93</v>
      </c>
      <c r="AV4255" s="14" t="s">
        <v>82</v>
      </c>
      <c r="AW4255" s="14" t="s">
        <v>34</v>
      </c>
      <c r="AX4255" s="14" t="s">
        <v>74</v>
      </c>
      <c r="AY4255" s="255" t="s">
        <v>224</v>
      </c>
    </row>
    <row r="4256" s="13" customFormat="1">
      <c r="A4256" s="13"/>
      <c r="B4256" s="229"/>
      <c r="C4256" s="230"/>
      <c r="D4256" s="231" t="s">
        <v>268</v>
      </c>
      <c r="E4256" s="232" t="s">
        <v>19</v>
      </c>
      <c r="F4256" s="233" t="s">
        <v>4538</v>
      </c>
      <c r="G4256" s="230"/>
      <c r="H4256" s="234">
        <v>2.3500000000000001</v>
      </c>
      <c r="I4256" s="235"/>
      <c r="J4256" s="230"/>
      <c r="K4256" s="230"/>
      <c r="L4256" s="236"/>
      <c r="M4256" s="237"/>
      <c r="N4256" s="238"/>
      <c r="O4256" s="238"/>
      <c r="P4256" s="238"/>
      <c r="Q4256" s="238"/>
      <c r="R4256" s="238"/>
      <c r="S4256" s="238"/>
      <c r="T4256" s="239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40" t="s">
        <v>268</v>
      </c>
      <c r="AU4256" s="240" t="s">
        <v>93</v>
      </c>
      <c r="AV4256" s="13" t="s">
        <v>93</v>
      </c>
      <c r="AW4256" s="13" t="s">
        <v>34</v>
      </c>
      <c r="AX4256" s="13" t="s">
        <v>74</v>
      </c>
      <c r="AY4256" s="240" t="s">
        <v>224</v>
      </c>
    </row>
    <row r="4257" s="15" customFormat="1">
      <c r="A4257" s="15"/>
      <c r="B4257" s="256"/>
      <c r="C4257" s="257"/>
      <c r="D4257" s="231" t="s">
        <v>268</v>
      </c>
      <c r="E4257" s="258" t="s">
        <v>19</v>
      </c>
      <c r="F4257" s="259" t="s">
        <v>300</v>
      </c>
      <c r="G4257" s="257"/>
      <c r="H4257" s="260">
        <v>50.049999999999997</v>
      </c>
      <c r="I4257" s="261"/>
      <c r="J4257" s="257"/>
      <c r="K4257" s="257"/>
      <c r="L4257" s="262"/>
      <c r="M4257" s="263"/>
      <c r="N4257" s="264"/>
      <c r="O4257" s="264"/>
      <c r="P4257" s="264"/>
      <c r="Q4257" s="264"/>
      <c r="R4257" s="264"/>
      <c r="S4257" s="264"/>
      <c r="T4257" s="265"/>
      <c r="U4257" s="15"/>
      <c r="V4257" s="15"/>
      <c r="W4257" s="15"/>
      <c r="X4257" s="15"/>
      <c r="Y4257" s="15"/>
      <c r="Z4257" s="15"/>
      <c r="AA4257" s="15"/>
      <c r="AB4257" s="15"/>
      <c r="AC4257" s="15"/>
      <c r="AD4257" s="15"/>
      <c r="AE4257" s="15"/>
      <c r="AT4257" s="266" t="s">
        <v>268</v>
      </c>
      <c r="AU4257" s="266" t="s">
        <v>93</v>
      </c>
      <c r="AV4257" s="15" t="s">
        <v>108</v>
      </c>
      <c r="AW4257" s="15" t="s">
        <v>34</v>
      </c>
      <c r="AX4257" s="15" t="s">
        <v>74</v>
      </c>
      <c r="AY4257" s="266" t="s">
        <v>224</v>
      </c>
    </row>
    <row r="4258" s="16" customFormat="1">
      <c r="A4258" s="16"/>
      <c r="B4258" s="272"/>
      <c r="C4258" s="273"/>
      <c r="D4258" s="231" t="s">
        <v>268</v>
      </c>
      <c r="E4258" s="274" t="s">
        <v>19</v>
      </c>
      <c r="F4258" s="275" t="s">
        <v>351</v>
      </c>
      <c r="G4258" s="273"/>
      <c r="H4258" s="276">
        <v>570.79499999999996</v>
      </c>
      <c r="I4258" s="277"/>
      <c r="J4258" s="273"/>
      <c r="K4258" s="273"/>
      <c r="L4258" s="278"/>
      <c r="M4258" s="279"/>
      <c r="N4258" s="280"/>
      <c r="O4258" s="280"/>
      <c r="P4258" s="280"/>
      <c r="Q4258" s="280"/>
      <c r="R4258" s="280"/>
      <c r="S4258" s="280"/>
      <c r="T4258" s="281"/>
      <c r="U4258" s="16"/>
      <c r="V4258" s="16"/>
      <c r="W4258" s="16"/>
      <c r="X4258" s="16"/>
      <c r="Y4258" s="16"/>
      <c r="Z4258" s="16"/>
      <c r="AA4258" s="16"/>
      <c r="AB4258" s="16"/>
      <c r="AC4258" s="16"/>
      <c r="AD4258" s="16"/>
      <c r="AE4258" s="16"/>
      <c r="AT4258" s="282" t="s">
        <v>268</v>
      </c>
      <c r="AU4258" s="282" t="s">
        <v>93</v>
      </c>
      <c r="AV4258" s="16" t="s">
        <v>231</v>
      </c>
      <c r="AW4258" s="16" t="s">
        <v>34</v>
      </c>
      <c r="AX4258" s="16" t="s">
        <v>82</v>
      </c>
      <c r="AY4258" s="282" t="s">
        <v>224</v>
      </c>
    </row>
    <row r="4259" s="2" customFormat="1" ht="24.15" customHeight="1">
      <c r="A4259" s="41"/>
      <c r="B4259" s="42"/>
      <c r="C4259" s="286" t="s">
        <v>4546</v>
      </c>
      <c r="D4259" s="286" t="s">
        <v>572</v>
      </c>
      <c r="E4259" s="287" t="s">
        <v>4547</v>
      </c>
      <c r="F4259" s="288" t="s">
        <v>4548</v>
      </c>
      <c r="G4259" s="289" t="s">
        <v>471</v>
      </c>
      <c r="H4259" s="290">
        <v>627.875</v>
      </c>
      <c r="I4259" s="291"/>
      <c r="J4259" s="292">
        <f>ROUND(I4259*H4259,2)</f>
        <v>0</v>
      </c>
      <c r="K4259" s="288" t="s">
        <v>312</v>
      </c>
      <c r="L4259" s="293"/>
      <c r="M4259" s="294" t="s">
        <v>19</v>
      </c>
      <c r="N4259" s="295" t="s">
        <v>46</v>
      </c>
      <c r="O4259" s="87"/>
      <c r="P4259" s="225">
        <f>O4259*H4259</f>
        <v>0</v>
      </c>
      <c r="Q4259" s="225">
        <v>8.0000000000000007E-05</v>
      </c>
      <c r="R4259" s="225">
        <f>Q4259*H4259</f>
        <v>0.050230000000000004</v>
      </c>
      <c r="S4259" s="225">
        <v>0</v>
      </c>
      <c r="T4259" s="226">
        <f>S4259*H4259</f>
        <v>0</v>
      </c>
      <c r="U4259" s="41"/>
      <c r="V4259" s="41"/>
      <c r="W4259" s="41"/>
      <c r="X4259" s="41"/>
      <c r="Y4259" s="41"/>
      <c r="Z4259" s="41"/>
      <c r="AA4259" s="41"/>
      <c r="AB4259" s="41"/>
      <c r="AC4259" s="41"/>
      <c r="AD4259" s="41"/>
      <c r="AE4259" s="41"/>
      <c r="AR4259" s="227" t="s">
        <v>643</v>
      </c>
      <c r="AT4259" s="227" t="s">
        <v>572</v>
      </c>
      <c r="AU4259" s="227" t="s">
        <v>93</v>
      </c>
      <c r="AY4259" s="20" t="s">
        <v>224</v>
      </c>
      <c r="BE4259" s="228">
        <f>IF(N4259="základní",J4259,0)</f>
        <v>0</v>
      </c>
      <c r="BF4259" s="228">
        <f>IF(N4259="snížená",J4259,0)</f>
        <v>0</v>
      </c>
      <c r="BG4259" s="228">
        <f>IF(N4259="zákl. přenesená",J4259,0)</f>
        <v>0</v>
      </c>
      <c r="BH4259" s="228">
        <f>IF(N4259="sníž. přenesená",J4259,0)</f>
        <v>0</v>
      </c>
      <c r="BI4259" s="228">
        <f>IF(N4259="nulová",J4259,0)</f>
        <v>0</v>
      </c>
      <c r="BJ4259" s="20" t="s">
        <v>93</v>
      </c>
      <c r="BK4259" s="228">
        <f>ROUND(I4259*H4259,2)</f>
        <v>0</v>
      </c>
      <c r="BL4259" s="20" t="s">
        <v>544</v>
      </c>
      <c r="BM4259" s="227" t="s">
        <v>4549</v>
      </c>
    </row>
    <row r="4260" s="13" customFormat="1">
      <c r="A4260" s="13"/>
      <c r="B4260" s="229"/>
      <c r="C4260" s="230"/>
      <c r="D4260" s="231" t="s">
        <v>268</v>
      </c>
      <c r="E4260" s="232" t="s">
        <v>19</v>
      </c>
      <c r="F4260" s="233" t="s">
        <v>4550</v>
      </c>
      <c r="G4260" s="230"/>
      <c r="H4260" s="234">
        <v>627.875</v>
      </c>
      <c r="I4260" s="235"/>
      <c r="J4260" s="230"/>
      <c r="K4260" s="230"/>
      <c r="L4260" s="236"/>
      <c r="M4260" s="237"/>
      <c r="N4260" s="238"/>
      <c r="O4260" s="238"/>
      <c r="P4260" s="238"/>
      <c r="Q4260" s="238"/>
      <c r="R4260" s="238"/>
      <c r="S4260" s="238"/>
      <c r="T4260" s="239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40" t="s">
        <v>268</v>
      </c>
      <c r="AU4260" s="240" t="s">
        <v>93</v>
      </c>
      <c r="AV4260" s="13" t="s">
        <v>93</v>
      </c>
      <c r="AW4260" s="13" t="s">
        <v>34</v>
      </c>
      <c r="AX4260" s="13" t="s">
        <v>82</v>
      </c>
      <c r="AY4260" s="240" t="s">
        <v>224</v>
      </c>
    </row>
    <row r="4261" s="2" customFormat="1" ht="37.8" customHeight="1">
      <c r="A4261" s="41"/>
      <c r="B4261" s="42"/>
      <c r="C4261" s="216" t="s">
        <v>4551</v>
      </c>
      <c r="D4261" s="216" t="s">
        <v>227</v>
      </c>
      <c r="E4261" s="217" t="s">
        <v>4552</v>
      </c>
      <c r="F4261" s="218" t="s">
        <v>4553</v>
      </c>
      <c r="G4261" s="219" t="s">
        <v>266</v>
      </c>
      <c r="H4261" s="220">
        <v>1989.3720000000001</v>
      </c>
      <c r="I4261" s="221"/>
      <c r="J4261" s="222">
        <f>ROUND(I4261*H4261,2)</f>
        <v>0</v>
      </c>
      <c r="K4261" s="218" t="s">
        <v>312</v>
      </c>
      <c r="L4261" s="47"/>
      <c r="M4261" s="223" t="s">
        <v>19</v>
      </c>
      <c r="N4261" s="224" t="s">
        <v>46</v>
      </c>
      <c r="O4261" s="87"/>
      <c r="P4261" s="225">
        <f>O4261*H4261</f>
        <v>0</v>
      </c>
      <c r="Q4261" s="225">
        <v>0.0090900000000000009</v>
      </c>
      <c r="R4261" s="225">
        <f>Q4261*H4261</f>
        <v>18.083391480000003</v>
      </c>
      <c r="S4261" s="225">
        <v>0</v>
      </c>
      <c r="T4261" s="226">
        <f>S4261*H4261</f>
        <v>0</v>
      </c>
      <c r="U4261" s="41"/>
      <c r="V4261" s="41"/>
      <c r="W4261" s="41"/>
      <c r="X4261" s="41"/>
      <c r="Y4261" s="41"/>
      <c r="Z4261" s="41"/>
      <c r="AA4261" s="41"/>
      <c r="AB4261" s="41"/>
      <c r="AC4261" s="41"/>
      <c r="AD4261" s="41"/>
      <c r="AE4261" s="41"/>
      <c r="AR4261" s="227" t="s">
        <v>544</v>
      </c>
      <c r="AT4261" s="227" t="s">
        <v>227</v>
      </c>
      <c r="AU4261" s="227" t="s">
        <v>93</v>
      </c>
      <c r="AY4261" s="20" t="s">
        <v>224</v>
      </c>
      <c r="BE4261" s="228">
        <f>IF(N4261="základní",J4261,0)</f>
        <v>0</v>
      </c>
      <c r="BF4261" s="228">
        <f>IF(N4261="snížená",J4261,0)</f>
        <v>0</v>
      </c>
      <c r="BG4261" s="228">
        <f>IF(N4261="zákl. přenesená",J4261,0)</f>
        <v>0</v>
      </c>
      <c r="BH4261" s="228">
        <f>IF(N4261="sníž. přenesená",J4261,0)</f>
        <v>0</v>
      </c>
      <c r="BI4261" s="228">
        <f>IF(N4261="nulová",J4261,0)</f>
        <v>0</v>
      </c>
      <c r="BJ4261" s="20" t="s">
        <v>93</v>
      </c>
      <c r="BK4261" s="228">
        <f>ROUND(I4261*H4261,2)</f>
        <v>0</v>
      </c>
      <c r="BL4261" s="20" t="s">
        <v>544</v>
      </c>
      <c r="BM4261" s="227" t="s">
        <v>4554</v>
      </c>
    </row>
    <row r="4262" s="2" customFormat="1">
      <c r="A4262" s="41"/>
      <c r="B4262" s="42"/>
      <c r="C4262" s="43"/>
      <c r="D4262" s="267" t="s">
        <v>314</v>
      </c>
      <c r="E4262" s="43"/>
      <c r="F4262" s="268" t="s">
        <v>4555</v>
      </c>
      <c r="G4262" s="43"/>
      <c r="H4262" s="43"/>
      <c r="I4262" s="269"/>
      <c r="J4262" s="43"/>
      <c r="K4262" s="43"/>
      <c r="L4262" s="47"/>
      <c r="M4262" s="270"/>
      <c r="N4262" s="271"/>
      <c r="O4262" s="87"/>
      <c r="P4262" s="87"/>
      <c r="Q4262" s="87"/>
      <c r="R4262" s="87"/>
      <c r="S4262" s="87"/>
      <c r="T4262" s="88"/>
      <c r="U4262" s="41"/>
      <c r="V4262" s="41"/>
      <c r="W4262" s="41"/>
      <c r="X4262" s="41"/>
      <c r="Y4262" s="41"/>
      <c r="Z4262" s="41"/>
      <c r="AA4262" s="41"/>
      <c r="AB4262" s="41"/>
      <c r="AC4262" s="41"/>
      <c r="AD4262" s="41"/>
      <c r="AE4262" s="41"/>
      <c r="AT4262" s="20" t="s">
        <v>314</v>
      </c>
      <c r="AU4262" s="20" t="s">
        <v>93</v>
      </c>
    </row>
    <row r="4263" s="14" customFormat="1">
      <c r="A4263" s="14"/>
      <c r="B4263" s="246"/>
      <c r="C4263" s="247"/>
      <c r="D4263" s="231" t="s">
        <v>268</v>
      </c>
      <c r="E4263" s="248" t="s">
        <v>19</v>
      </c>
      <c r="F4263" s="249" t="s">
        <v>648</v>
      </c>
      <c r="G4263" s="247"/>
      <c r="H4263" s="248" t="s">
        <v>19</v>
      </c>
      <c r="I4263" s="250"/>
      <c r="J4263" s="247"/>
      <c r="K4263" s="247"/>
      <c r="L4263" s="251"/>
      <c r="M4263" s="252"/>
      <c r="N4263" s="253"/>
      <c r="O4263" s="253"/>
      <c r="P4263" s="253"/>
      <c r="Q4263" s="253"/>
      <c r="R4263" s="253"/>
      <c r="S4263" s="253"/>
      <c r="T4263" s="25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T4263" s="255" t="s">
        <v>268</v>
      </c>
      <c r="AU4263" s="255" t="s">
        <v>93</v>
      </c>
      <c r="AV4263" s="14" t="s">
        <v>82</v>
      </c>
      <c r="AW4263" s="14" t="s">
        <v>34</v>
      </c>
      <c r="AX4263" s="14" t="s">
        <v>74</v>
      </c>
      <c r="AY4263" s="255" t="s">
        <v>224</v>
      </c>
    </row>
    <row r="4264" s="14" customFormat="1">
      <c r="A4264" s="14"/>
      <c r="B4264" s="246"/>
      <c r="C4264" s="247"/>
      <c r="D4264" s="231" t="s">
        <v>268</v>
      </c>
      <c r="E4264" s="248" t="s">
        <v>19</v>
      </c>
      <c r="F4264" s="249" t="s">
        <v>1544</v>
      </c>
      <c r="G4264" s="247"/>
      <c r="H4264" s="248" t="s">
        <v>19</v>
      </c>
      <c r="I4264" s="250"/>
      <c r="J4264" s="247"/>
      <c r="K4264" s="247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268</v>
      </c>
      <c r="AU4264" s="255" t="s">
        <v>93</v>
      </c>
      <c r="AV4264" s="14" t="s">
        <v>82</v>
      </c>
      <c r="AW4264" s="14" t="s">
        <v>34</v>
      </c>
      <c r="AX4264" s="14" t="s">
        <v>74</v>
      </c>
      <c r="AY4264" s="255" t="s">
        <v>224</v>
      </c>
    </row>
    <row r="4265" s="13" customFormat="1">
      <c r="A4265" s="13"/>
      <c r="B4265" s="229"/>
      <c r="C4265" s="230"/>
      <c r="D4265" s="231" t="s">
        <v>268</v>
      </c>
      <c r="E4265" s="232" t="s">
        <v>19</v>
      </c>
      <c r="F4265" s="233" t="s">
        <v>2677</v>
      </c>
      <c r="G4265" s="230"/>
      <c r="H4265" s="234">
        <v>22.692</v>
      </c>
      <c r="I4265" s="235"/>
      <c r="J4265" s="230"/>
      <c r="K4265" s="230"/>
      <c r="L4265" s="236"/>
      <c r="M4265" s="237"/>
      <c r="N4265" s="238"/>
      <c r="O4265" s="238"/>
      <c r="P4265" s="238"/>
      <c r="Q4265" s="238"/>
      <c r="R4265" s="238"/>
      <c r="S4265" s="238"/>
      <c r="T4265" s="239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0" t="s">
        <v>268</v>
      </c>
      <c r="AU4265" s="240" t="s">
        <v>93</v>
      </c>
      <c r="AV4265" s="13" t="s">
        <v>93</v>
      </c>
      <c r="AW4265" s="13" t="s">
        <v>34</v>
      </c>
      <c r="AX4265" s="13" t="s">
        <v>74</v>
      </c>
      <c r="AY4265" s="240" t="s">
        <v>224</v>
      </c>
    </row>
    <row r="4266" s="14" customFormat="1">
      <c r="A4266" s="14"/>
      <c r="B4266" s="246"/>
      <c r="C4266" s="247"/>
      <c r="D4266" s="231" t="s">
        <v>268</v>
      </c>
      <c r="E4266" s="248" t="s">
        <v>19</v>
      </c>
      <c r="F4266" s="249" t="s">
        <v>2678</v>
      </c>
      <c r="G4266" s="247"/>
      <c r="H4266" s="248" t="s">
        <v>19</v>
      </c>
      <c r="I4266" s="250"/>
      <c r="J4266" s="247"/>
      <c r="K4266" s="247"/>
      <c r="L4266" s="251"/>
      <c r="M4266" s="252"/>
      <c r="N4266" s="253"/>
      <c r="O4266" s="253"/>
      <c r="P4266" s="253"/>
      <c r="Q4266" s="253"/>
      <c r="R4266" s="253"/>
      <c r="S4266" s="253"/>
      <c r="T4266" s="25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5" t="s">
        <v>268</v>
      </c>
      <c r="AU4266" s="255" t="s">
        <v>93</v>
      </c>
      <c r="AV4266" s="14" t="s">
        <v>82</v>
      </c>
      <c r="AW4266" s="14" t="s">
        <v>34</v>
      </c>
      <c r="AX4266" s="14" t="s">
        <v>74</v>
      </c>
      <c r="AY4266" s="255" t="s">
        <v>224</v>
      </c>
    </row>
    <row r="4267" s="13" customFormat="1">
      <c r="A4267" s="13"/>
      <c r="B4267" s="229"/>
      <c r="C4267" s="230"/>
      <c r="D4267" s="231" t="s">
        <v>268</v>
      </c>
      <c r="E4267" s="232" t="s">
        <v>19</v>
      </c>
      <c r="F4267" s="233" t="s">
        <v>2679</v>
      </c>
      <c r="G4267" s="230"/>
      <c r="H4267" s="234">
        <v>6.7210000000000001</v>
      </c>
      <c r="I4267" s="235"/>
      <c r="J4267" s="230"/>
      <c r="K4267" s="230"/>
      <c r="L4267" s="236"/>
      <c r="M4267" s="237"/>
      <c r="N4267" s="238"/>
      <c r="O4267" s="238"/>
      <c r="P4267" s="238"/>
      <c r="Q4267" s="238"/>
      <c r="R4267" s="238"/>
      <c r="S4267" s="238"/>
      <c r="T4267" s="239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0" t="s">
        <v>268</v>
      </c>
      <c r="AU4267" s="240" t="s">
        <v>93</v>
      </c>
      <c r="AV4267" s="13" t="s">
        <v>93</v>
      </c>
      <c r="AW4267" s="13" t="s">
        <v>34</v>
      </c>
      <c r="AX4267" s="13" t="s">
        <v>74</v>
      </c>
      <c r="AY4267" s="240" t="s">
        <v>224</v>
      </c>
    </row>
    <row r="4268" s="14" customFormat="1">
      <c r="A4268" s="14"/>
      <c r="B4268" s="246"/>
      <c r="C4268" s="247"/>
      <c r="D4268" s="231" t="s">
        <v>268</v>
      </c>
      <c r="E4268" s="248" t="s">
        <v>19</v>
      </c>
      <c r="F4268" s="249" t="s">
        <v>2680</v>
      </c>
      <c r="G4268" s="247"/>
      <c r="H4268" s="248" t="s">
        <v>19</v>
      </c>
      <c r="I4268" s="250"/>
      <c r="J4268" s="247"/>
      <c r="K4268" s="247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268</v>
      </c>
      <c r="AU4268" s="255" t="s">
        <v>93</v>
      </c>
      <c r="AV4268" s="14" t="s">
        <v>82</v>
      </c>
      <c r="AW4268" s="14" t="s">
        <v>34</v>
      </c>
      <c r="AX4268" s="14" t="s">
        <v>74</v>
      </c>
      <c r="AY4268" s="255" t="s">
        <v>224</v>
      </c>
    </row>
    <row r="4269" s="13" customFormat="1">
      <c r="A4269" s="13"/>
      <c r="B4269" s="229"/>
      <c r="C4269" s="230"/>
      <c r="D4269" s="231" t="s">
        <v>268</v>
      </c>
      <c r="E4269" s="232" t="s">
        <v>19</v>
      </c>
      <c r="F4269" s="233" t="s">
        <v>2681</v>
      </c>
      <c r="G4269" s="230"/>
      <c r="H4269" s="234">
        <v>16.280000000000001</v>
      </c>
      <c r="I4269" s="235"/>
      <c r="J4269" s="230"/>
      <c r="K4269" s="230"/>
      <c r="L4269" s="236"/>
      <c r="M4269" s="237"/>
      <c r="N4269" s="238"/>
      <c r="O4269" s="238"/>
      <c r="P4269" s="238"/>
      <c r="Q4269" s="238"/>
      <c r="R4269" s="238"/>
      <c r="S4269" s="238"/>
      <c r="T4269" s="239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0" t="s">
        <v>268</v>
      </c>
      <c r="AU4269" s="240" t="s">
        <v>93</v>
      </c>
      <c r="AV4269" s="13" t="s">
        <v>93</v>
      </c>
      <c r="AW4269" s="13" t="s">
        <v>34</v>
      </c>
      <c r="AX4269" s="13" t="s">
        <v>74</v>
      </c>
      <c r="AY4269" s="240" t="s">
        <v>224</v>
      </c>
    </row>
    <row r="4270" s="14" customFormat="1">
      <c r="A4270" s="14"/>
      <c r="B4270" s="246"/>
      <c r="C4270" s="247"/>
      <c r="D4270" s="231" t="s">
        <v>268</v>
      </c>
      <c r="E4270" s="248" t="s">
        <v>19</v>
      </c>
      <c r="F4270" s="249" t="s">
        <v>2682</v>
      </c>
      <c r="G4270" s="247"/>
      <c r="H4270" s="248" t="s">
        <v>19</v>
      </c>
      <c r="I4270" s="250"/>
      <c r="J4270" s="247"/>
      <c r="K4270" s="247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268</v>
      </c>
      <c r="AU4270" s="255" t="s">
        <v>93</v>
      </c>
      <c r="AV4270" s="14" t="s">
        <v>82</v>
      </c>
      <c r="AW4270" s="14" t="s">
        <v>34</v>
      </c>
      <c r="AX4270" s="14" t="s">
        <v>74</v>
      </c>
      <c r="AY4270" s="255" t="s">
        <v>224</v>
      </c>
    </row>
    <row r="4271" s="13" customFormat="1">
      <c r="A4271" s="13"/>
      <c r="B4271" s="229"/>
      <c r="C4271" s="230"/>
      <c r="D4271" s="231" t="s">
        <v>268</v>
      </c>
      <c r="E4271" s="232" t="s">
        <v>19</v>
      </c>
      <c r="F4271" s="233" t="s">
        <v>2683</v>
      </c>
      <c r="G4271" s="230"/>
      <c r="H4271" s="234">
        <v>3.3410000000000002</v>
      </c>
      <c r="I4271" s="235"/>
      <c r="J4271" s="230"/>
      <c r="K4271" s="230"/>
      <c r="L4271" s="236"/>
      <c r="M4271" s="237"/>
      <c r="N4271" s="238"/>
      <c r="O4271" s="238"/>
      <c r="P4271" s="238"/>
      <c r="Q4271" s="238"/>
      <c r="R4271" s="238"/>
      <c r="S4271" s="238"/>
      <c r="T4271" s="239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0" t="s">
        <v>268</v>
      </c>
      <c r="AU4271" s="240" t="s">
        <v>93</v>
      </c>
      <c r="AV4271" s="13" t="s">
        <v>93</v>
      </c>
      <c r="AW4271" s="13" t="s">
        <v>34</v>
      </c>
      <c r="AX4271" s="13" t="s">
        <v>74</v>
      </c>
      <c r="AY4271" s="240" t="s">
        <v>224</v>
      </c>
    </row>
    <row r="4272" s="14" customFormat="1">
      <c r="A4272" s="14"/>
      <c r="B4272" s="246"/>
      <c r="C4272" s="247"/>
      <c r="D4272" s="231" t="s">
        <v>268</v>
      </c>
      <c r="E4272" s="248" t="s">
        <v>19</v>
      </c>
      <c r="F4272" s="249" t="s">
        <v>2684</v>
      </c>
      <c r="G4272" s="247"/>
      <c r="H4272" s="248" t="s">
        <v>19</v>
      </c>
      <c r="I4272" s="250"/>
      <c r="J4272" s="247"/>
      <c r="K4272" s="247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268</v>
      </c>
      <c r="AU4272" s="255" t="s">
        <v>93</v>
      </c>
      <c r="AV4272" s="14" t="s">
        <v>82</v>
      </c>
      <c r="AW4272" s="14" t="s">
        <v>34</v>
      </c>
      <c r="AX4272" s="14" t="s">
        <v>74</v>
      </c>
      <c r="AY4272" s="255" t="s">
        <v>224</v>
      </c>
    </row>
    <row r="4273" s="13" customFormat="1">
      <c r="A4273" s="13"/>
      <c r="B4273" s="229"/>
      <c r="C4273" s="230"/>
      <c r="D4273" s="231" t="s">
        <v>268</v>
      </c>
      <c r="E4273" s="232" t="s">
        <v>19</v>
      </c>
      <c r="F4273" s="233" t="s">
        <v>2685</v>
      </c>
      <c r="G4273" s="230"/>
      <c r="H4273" s="234">
        <v>12.821999999999999</v>
      </c>
      <c r="I4273" s="235"/>
      <c r="J4273" s="230"/>
      <c r="K4273" s="230"/>
      <c r="L4273" s="236"/>
      <c r="M4273" s="237"/>
      <c r="N4273" s="238"/>
      <c r="O4273" s="238"/>
      <c r="P4273" s="238"/>
      <c r="Q4273" s="238"/>
      <c r="R4273" s="238"/>
      <c r="S4273" s="238"/>
      <c r="T4273" s="239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0" t="s">
        <v>268</v>
      </c>
      <c r="AU4273" s="240" t="s">
        <v>93</v>
      </c>
      <c r="AV4273" s="13" t="s">
        <v>93</v>
      </c>
      <c r="AW4273" s="13" t="s">
        <v>34</v>
      </c>
      <c r="AX4273" s="13" t="s">
        <v>74</v>
      </c>
      <c r="AY4273" s="240" t="s">
        <v>224</v>
      </c>
    </row>
    <row r="4274" s="14" customFormat="1">
      <c r="A4274" s="14"/>
      <c r="B4274" s="246"/>
      <c r="C4274" s="247"/>
      <c r="D4274" s="231" t="s">
        <v>268</v>
      </c>
      <c r="E4274" s="248" t="s">
        <v>19</v>
      </c>
      <c r="F4274" s="249" t="s">
        <v>2686</v>
      </c>
      <c r="G4274" s="247"/>
      <c r="H4274" s="248" t="s">
        <v>19</v>
      </c>
      <c r="I4274" s="250"/>
      <c r="J4274" s="247"/>
      <c r="K4274" s="247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268</v>
      </c>
      <c r="AU4274" s="255" t="s">
        <v>93</v>
      </c>
      <c r="AV4274" s="14" t="s">
        <v>82</v>
      </c>
      <c r="AW4274" s="14" t="s">
        <v>34</v>
      </c>
      <c r="AX4274" s="14" t="s">
        <v>74</v>
      </c>
      <c r="AY4274" s="255" t="s">
        <v>224</v>
      </c>
    </row>
    <row r="4275" s="13" customFormat="1">
      <c r="A4275" s="13"/>
      <c r="B4275" s="229"/>
      <c r="C4275" s="230"/>
      <c r="D4275" s="231" t="s">
        <v>268</v>
      </c>
      <c r="E4275" s="232" t="s">
        <v>19</v>
      </c>
      <c r="F4275" s="233" t="s">
        <v>2687</v>
      </c>
      <c r="G4275" s="230"/>
      <c r="H4275" s="234">
        <v>23.004000000000001</v>
      </c>
      <c r="I4275" s="235"/>
      <c r="J4275" s="230"/>
      <c r="K4275" s="230"/>
      <c r="L4275" s="236"/>
      <c r="M4275" s="237"/>
      <c r="N4275" s="238"/>
      <c r="O4275" s="238"/>
      <c r="P4275" s="238"/>
      <c r="Q4275" s="238"/>
      <c r="R4275" s="238"/>
      <c r="S4275" s="238"/>
      <c r="T4275" s="239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0" t="s">
        <v>268</v>
      </c>
      <c r="AU4275" s="240" t="s">
        <v>93</v>
      </c>
      <c r="AV4275" s="13" t="s">
        <v>93</v>
      </c>
      <c r="AW4275" s="13" t="s">
        <v>34</v>
      </c>
      <c r="AX4275" s="13" t="s">
        <v>74</v>
      </c>
      <c r="AY4275" s="240" t="s">
        <v>224</v>
      </c>
    </row>
    <row r="4276" s="14" customFormat="1">
      <c r="A4276" s="14"/>
      <c r="B4276" s="246"/>
      <c r="C4276" s="247"/>
      <c r="D4276" s="231" t="s">
        <v>268</v>
      </c>
      <c r="E4276" s="248" t="s">
        <v>19</v>
      </c>
      <c r="F4276" s="249" t="s">
        <v>2688</v>
      </c>
      <c r="G4276" s="247"/>
      <c r="H4276" s="248" t="s">
        <v>19</v>
      </c>
      <c r="I4276" s="250"/>
      <c r="J4276" s="247"/>
      <c r="K4276" s="247"/>
      <c r="L4276" s="251"/>
      <c r="M4276" s="252"/>
      <c r="N4276" s="253"/>
      <c r="O4276" s="253"/>
      <c r="P4276" s="253"/>
      <c r="Q4276" s="253"/>
      <c r="R4276" s="253"/>
      <c r="S4276" s="253"/>
      <c r="T4276" s="25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5" t="s">
        <v>268</v>
      </c>
      <c r="AU4276" s="255" t="s">
        <v>93</v>
      </c>
      <c r="AV4276" s="14" t="s">
        <v>82</v>
      </c>
      <c r="AW4276" s="14" t="s">
        <v>34</v>
      </c>
      <c r="AX4276" s="14" t="s">
        <v>74</v>
      </c>
      <c r="AY4276" s="255" t="s">
        <v>224</v>
      </c>
    </row>
    <row r="4277" s="13" customFormat="1">
      <c r="A4277" s="13"/>
      <c r="B4277" s="229"/>
      <c r="C4277" s="230"/>
      <c r="D4277" s="231" t="s">
        <v>268</v>
      </c>
      <c r="E4277" s="232" t="s">
        <v>19</v>
      </c>
      <c r="F4277" s="233" t="s">
        <v>2689</v>
      </c>
      <c r="G4277" s="230"/>
      <c r="H4277" s="234">
        <v>30.992000000000001</v>
      </c>
      <c r="I4277" s="235"/>
      <c r="J4277" s="230"/>
      <c r="K4277" s="230"/>
      <c r="L4277" s="236"/>
      <c r="M4277" s="237"/>
      <c r="N4277" s="238"/>
      <c r="O4277" s="238"/>
      <c r="P4277" s="238"/>
      <c r="Q4277" s="238"/>
      <c r="R4277" s="238"/>
      <c r="S4277" s="238"/>
      <c r="T4277" s="239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0" t="s">
        <v>268</v>
      </c>
      <c r="AU4277" s="240" t="s">
        <v>93</v>
      </c>
      <c r="AV4277" s="13" t="s">
        <v>93</v>
      </c>
      <c r="AW4277" s="13" t="s">
        <v>34</v>
      </c>
      <c r="AX4277" s="13" t="s">
        <v>74</v>
      </c>
      <c r="AY4277" s="240" t="s">
        <v>224</v>
      </c>
    </row>
    <row r="4278" s="14" customFormat="1">
      <c r="A4278" s="14"/>
      <c r="B4278" s="246"/>
      <c r="C4278" s="247"/>
      <c r="D4278" s="231" t="s">
        <v>268</v>
      </c>
      <c r="E4278" s="248" t="s">
        <v>19</v>
      </c>
      <c r="F4278" s="249" t="s">
        <v>2690</v>
      </c>
      <c r="G4278" s="247"/>
      <c r="H4278" s="248" t="s">
        <v>19</v>
      </c>
      <c r="I4278" s="250"/>
      <c r="J4278" s="247"/>
      <c r="K4278" s="247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5" t="s">
        <v>268</v>
      </c>
      <c r="AU4278" s="255" t="s">
        <v>93</v>
      </c>
      <c r="AV4278" s="14" t="s">
        <v>82</v>
      </c>
      <c r="AW4278" s="14" t="s">
        <v>34</v>
      </c>
      <c r="AX4278" s="14" t="s">
        <v>74</v>
      </c>
      <c r="AY4278" s="255" t="s">
        <v>224</v>
      </c>
    </row>
    <row r="4279" s="13" customFormat="1">
      <c r="A4279" s="13"/>
      <c r="B4279" s="229"/>
      <c r="C4279" s="230"/>
      <c r="D4279" s="231" t="s">
        <v>268</v>
      </c>
      <c r="E4279" s="232" t="s">
        <v>19</v>
      </c>
      <c r="F4279" s="233" t="s">
        <v>2691</v>
      </c>
      <c r="G4279" s="230"/>
      <c r="H4279" s="234">
        <v>32.863999999999997</v>
      </c>
      <c r="I4279" s="235"/>
      <c r="J4279" s="230"/>
      <c r="K4279" s="230"/>
      <c r="L4279" s="236"/>
      <c r="M4279" s="237"/>
      <c r="N4279" s="238"/>
      <c r="O4279" s="238"/>
      <c r="P4279" s="238"/>
      <c r="Q4279" s="238"/>
      <c r="R4279" s="238"/>
      <c r="S4279" s="238"/>
      <c r="T4279" s="239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0" t="s">
        <v>268</v>
      </c>
      <c r="AU4279" s="240" t="s">
        <v>93</v>
      </c>
      <c r="AV4279" s="13" t="s">
        <v>93</v>
      </c>
      <c r="AW4279" s="13" t="s">
        <v>34</v>
      </c>
      <c r="AX4279" s="13" t="s">
        <v>74</v>
      </c>
      <c r="AY4279" s="240" t="s">
        <v>224</v>
      </c>
    </row>
    <row r="4280" s="14" customFormat="1">
      <c r="A4280" s="14"/>
      <c r="B4280" s="246"/>
      <c r="C4280" s="247"/>
      <c r="D4280" s="231" t="s">
        <v>268</v>
      </c>
      <c r="E4280" s="248" t="s">
        <v>19</v>
      </c>
      <c r="F4280" s="249" t="s">
        <v>2692</v>
      </c>
      <c r="G4280" s="247"/>
      <c r="H4280" s="248" t="s">
        <v>19</v>
      </c>
      <c r="I4280" s="250"/>
      <c r="J4280" s="247"/>
      <c r="K4280" s="247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268</v>
      </c>
      <c r="AU4280" s="255" t="s">
        <v>93</v>
      </c>
      <c r="AV4280" s="14" t="s">
        <v>82</v>
      </c>
      <c r="AW4280" s="14" t="s">
        <v>34</v>
      </c>
      <c r="AX4280" s="14" t="s">
        <v>74</v>
      </c>
      <c r="AY4280" s="255" t="s">
        <v>224</v>
      </c>
    </row>
    <row r="4281" s="13" customFormat="1">
      <c r="A4281" s="13"/>
      <c r="B4281" s="229"/>
      <c r="C4281" s="230"/>
      <c r="D4281" s="231" t="s">
        <v>268</v>
      </c>
      <c r="E4281" s="232" t="s">
        <v>19</v>
      </c>
      <c r="F4281" s="233" t="s">
        <v>2693</v>
      </c>
      <c r="G4281" s="230"/>
      <c r="H4281" s="234">
        <v>12.882999999999999</v>
      </c>
      <c r="I4281" s="235"/>
      <c r="J4281" s="230"/>
      <c r="K4281" s="230"/>
      <c r="L4281" s="236"/>
      <c r="M4281" s="237"/>
      <c r="N4281" s="238"/>
      <c r="O4281" s="238"/>
      <c r="P4281" s="238"/>
      <c r="Q4281" s="238"/>
      <c r="R4281" s="238"/>
      <c r="S4281" s="238"/>
      <c r="T4281" s="239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0" t="s">
        <v>268</v>
      </c>
      <c r="AU4281" s="240" t="s">
        <v>93</v>
      </c>
      <c r="AV4281" s="13" t="s">
        <v>93</v>
      </c>
      <c r="AW4281" s="13" t="s">
        <v>34</v>
      </c>
      <c r="AX4281" s="13" t="s">
        <v>74</v>
      </c>
      <c r="AY4281" s="240" t="s">
        <v>224</v>
      </c>
    </row>
    <row r="4282" s="14" customFormat="1">
      <c r="A4282" s="14"/>
      <c r="B4282" s="246"/>
      <c r="C4282" s="247"/>
      <c r="D4282" s="231" t="s">
        <v>268</v>
      </c>
      <c r="E4282" s="248" t="s">
        <v>19</v>
      </c>
      <c r="F4282" s="249" t="s">
        <v>2694</v>
      </c>
      <c r="G4282" s="247"/>
      <c r="H4282" s="248" t="s">
        <v>19</v>
      </c>
      <c r="I4282" s="250"/>
      <c r="J4282" s="247"/>
      <c r="K4282" s="247"/>
      <c r="L4282" s="251"/>
      <c r="M4282" s="252"/>
      <c r="N4282" s="253"/>
      <c r="O4282" s="253"/>
      <c r="P4282" s="253"/>
      <c r="Q4282" s="253"/>
      <c r="R4282" s="253"/>
      <c r="S4282" s="253"/>
      <c r="T4282" s="25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5" t="s">
        <v>268</v>
      </c>
      <c r="AU4282" s="255" t="s">
        <v>93</v>
      </c>
      <c r="AV4282" s="14" t="s">
        <v>82</v>
      </c>
      <c r="AW4282" s="14" t="s">
        <v>34</v>
      </c>
      <c r="AX4282" s="14" t="s">
        <v>74</v>
      </c>
      <c r="AY4282" s="255" t="s">
        <v>224</v>
      </c>
    </row>
    <row r="4283" s="13" customFormat="1">
      <c r="A4283" s="13"/>
      <c r="B4283" s="229"/>
      <c r="C4283" s="230"/>
      <c r="D4283" s="231" t="s">
        <v>268</v>
      </c>
      <c r="E4283" s="232" t="s">
        <v>19</v>
      </c>
      <c r="F4283" s="233" t="s">
        <v>2695</v>
      </c>
      <c r="G4283" s="230"/>
      <c r="H4283" s="234">
        <v>17.920999999999999</v>
      </c>
      <c r="I4283" s="235"/>
      <c r="J4283" s="230"/>
      <c r="K4283" s="230"/>
      <c r="L4283" s="236"/>
      <c r="M4283" s="237"/>
      <c r="N4283" s="238"/>
      <c r="O4283" s="238"/>
      <c r="P4283" s="238"/>
      <c r="Q4283" s="238"/>
      <c r="R4283" s="238"/>
      <c r="S4283" s="238"/>
      <c r="T4283" s="239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0" t="s">
        <v>268</v>
      </c>
      <c r="AU4283" s="240" t="s">
        <v>93</v>
      </c>
      <c r="AV4283" s="13" t="s">
        <v>93</v>
      </c>
      <c r="AW4283" s="13" t="s">
        <v>34</v>
      </c>
      <c r="AX4283" s="13" t="s">
        <v>74</v>
      </c>
      <c r="AY4283" s="240" t="s">
        <v>224</v>
      </c>
    </row>
    <row r="4284" s="14" customFormat="1">
      <c r="A4284" s="14"/>
      <c r="B4284" s="246"/>
      <c r="C4284" s="247"/>
      <c r="D4284" s="231" t="s">
        <v>268</v>
      </c>
      <c r="E4284" s="248" t="s">
        <v>19</v>
      </c>
      <c r="F4284" s="249" t="s">
        <v>2696</v>
      </c>
      <c r="G4284" s="247"/>
      <c r="H4284" s="248" t="s">
        <v>19</v>
      </c>
      <c r="I4284" s="250"/>
      <c r="J4284" s="247"/>
      <c r="K4284" s="247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268</v>
      </c>
      <c r="AU4284" s="255" t="s">
        <v>93</v>
      </c>
      <c r="AV4284" s="14" t="s">
        <v>82</v>
      </c>
      <c r="AW4284" s="14" t="s">
        <v>34</v>
      </c>
      <c r="AX4284" s="14" t="s">
        <v>74</v>
      </c>
      <c r="AY4284" s="255" t="s">
        <v>224</v>
      </c>
    </row>
    <row r="4285" s="13" customFormat="1">
      <c r="A4285" s="13"/>
      <c r="B4285" s="229"/>
      <c r="C4285" s="230"/>
      <c r="D4285" s="231" t="s">
        <v>268</v>
      </c>
      <c r="E4285" s="232" t="s">
        <v>19</v>
      </c>
      <c r="F4285" s="233" t="s">
        <v>2697</v>
      </c>
      <c r="G4285" s="230"/>
      <c r="H4285" s="234">
        <v>23.158999999999999</v>
      </c>
      <c r="I4285" s="235"/>
      <c r="J4285" s="230"/>
      <c r="K4285" s="230"/>
      <c r="L4285" s="236"/>
      <c r="M4285" s="237"/>
      <c r="N4285" s="238"/>
      <c r="O4285" s="238"/>
      <c r="P4285" s="238"/>
      <c r="Q4285" s="238"/>
      <c r="R4285" s="238"/>
      <c r="S4285" s="238"/>
      <c r="T4285" s="239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40" t="s">
        <v>268</v>
      </c>
      <c r="AU4285" s="240" t="s">
        <v>93</v>
      </c>
      <c r="AV4285" s="13" t="s">
        <v>93</v>
      </c>
      <c r="AW4285" s="13" t="s">
        <v>34</v>
      </c>
      <c r="AX4285" s="13" t="s">
        <v>74</v>
      </c>
      <c r="AY4285" s="240" t="s">
        <v>224</v>
      </c>
    </row>
    <row r="4286" s="14" customFormat="1">
      <c r="A4286" s="14"/>
      <c r="B4286" s="246"/>
      <c r="C4286" s="247"/>
      <c r="D4286" s="231" t="s">
        <v>268</v>
      </c>
      <c r="E4286" s="248" t="s">
        <v>19</v>
      </c>
      <c r="F4286" s="249" t="s">
        <v>2698</v>
      </c>
      <c r="G4286" s="247"/>
      <c r="H4286" s="248" t="s">
        <v>19</v>
      </c>
      <c r="I4286" s="250"/>
      <c r="J4286" s="247"/>
      <c r="K4286" s="247"/>
      <c r="L4286" s="251"/>
      <c r="M4286" s="252"/>
      <c r="N4286" s="253"/>
      <c r="O4286" s="253"/>
      <c r="P4286" s="253"/>
      <c r="Q4286" s="253"/>
      <c r="R4286" s="253"/>
      <c r="S4286" s="253"/>
      <c r="T4286" s="25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5" t="s">
        <v>268</v>
      </c>
      <c r="AU4286" s="255" t="s">
        <v>93</v>
      </c>
      <c r="AV4286" s="14" t="s">
        <v>82</v>
      </c>
      <c r="AW4286" s="14" t="s">
        <v>34</v>
      </c>
      <c r="AX4286" s="14" t="s">
        <v>74</v>
      </c>
      <c r="AY4286" s="255" t="s">
        <v>224</v>
      </c>
    </row>
    <row r="4287" s="13" customFormat="1">
      <c r="A4287" s="13"/>
      <c r="B4287" s="229"/>
      <c r="C4287" s="230"/>
      <c r="D4287" s="231" t="s">
        <v>268</v>
      </c>
      <c r="E4287" s="232" t="s">
        <v>19</v>
      </c>
      <c r="F4287" s="233" t="s">
        <v>2699</v>
      </c>
      <c r="G4287" s="230"/>
      <c r="H4287" s="234">
        <v>15.94</v>
      </c>
      <c r="I4287" s="235"/>
      <c r="J4287" s="230"/>
      <c r="K4287" s="230"/>
      <c r="L4287" s="236"/>
      <c r="M4287" s="237"/>
      <c r="N4287" s="238"/>
      <c r="O4287" s="238"/>
      <c r="P4287" s="238"/>
      <c r="Q4287" s="238"/>
      <c r="R4287" s="238"/>
      <c r="S4287" s="238"/>
      <c r="T4287" s="239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40" t="s">
        <v>268</v>
      </c>
      <c r="AU4287" s="240" t="s">
        <v>93</v>
      </c>
      <c r="AV4287" s="13" t="s">
        <v>93</v>
      </c>
      <c r="AW4287" s="13" t="s">
        <v>34</v>
      </c>
      <c r="AX4287" s="13" t="s">
        <v>74</v>
      </c>
      <c r="AY4287" s="240" t="s">
        <v>224</v>
      </c>
    </row>
    <row r="4288" s="14" customFormat="1">
      <c r="A4288" s="14"/>
      <c r="B4288" s="246"/>
      <c r="C4288" s="247"/>
      <c r="D4288" s="231" t="s">
        <v>268</v>
      </c>
      <c r="E4288" s="248" t="s">
        <v>19</v>
      </c>
      <c r="F4288" s="249" t="s">
        <v>2700</v>
      </c>
      <c r="G4288" s="247"/>
      <c r="H4288" s="248" t="s">
        <v>19</v>
      </c>
      <c r="I4288" s="250"/>
      <c r="J4288" s="247"/>
      <c r="K4288" s="247"/>
      <c r="L4288" s="251"/>
      <c r="M4288" s="252"/>
      <c r="N4288" s="253"/>
      <c r="O4288" s="253"/>
      <c r="P4288" s="253"/>
      <c r="Q4288" s="253"/>
      <c r="R4288" s="253"/>
      <c r="S4288" s="253"/>
      <c r="T4288" s="25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5" t="s">
        <v>268</v>
      </c>
      <c r="AU4288" s="255" t="s">
        <v>93</v>
      </c>
      <c r="AV4288" s="14" t="s">
        <v>82</v>
      </c>
      <c r="AW4288" s="14" t="s">
        <v>34</v>
      </c>
      <c r="AX4288" s="14" t="s">
        <v>74</v>
      </c>
      <c r="AY4288" s="255" t="s">
        <v>224</v>
      </c>
    </row>
    <row r="4289" s="13" customFormat="1">
      <c r="A4289" s="13"/>
      <c r="B4289" s="229"/>
      <c r="C4289" s="230"/>
      <c r="D4289" s="231" t="s">
        <v>268</v>
      </c>
      <c r="E4289" s="232" t="s">
        <v>19</v>
      </c>
      <c r="F4289" s="233" t="s">
        <v>2701</v>
      </c>
      <c r="G4289" s="230"/>
      <c r="H4289" s="234">
        <v>23.699000000000002</v>
      </c>
      <c r="I4289" s="235"/>
      <c r="J4289" s="230"/>
      <c r="K4289" s="230"/>
      <c r="L4289" s="236"/>
      <c r="M4289" s="237"/>
      <c r="N4289" s="238"/>
      <c r="O4289" s="238"/>
      <c r="P4289" s="238"/>
      <c r="Q4289" s="238"/>
      <c r="R4289" s="238"/>
      <c r="S4289" s="238"/>
      <c r="T4289" s="239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40" t="s">
        <v>268</v>
      </c>
      <c r="AU4289" s="240" t="s">
        <v>93</v>
      </c>
      <c r="AV4289" s="13" t="s">
        <v>93</v>
      </c>
      <c r="AW4289" s="13" t="s">
        <v>34</v>
      </c>
      <c r="AX4289" s="13" t="s">
        <v>74</v>
      </c>
      <c r="AY4289" s="240" t="s">
        <v>224</v>
      </c>
    </row>
    <row r="4290" s="14" customFormat="1">
      <c r="A4290" s="14"/>
      <c r="B4290" s="246"/>
      <c r="C4290" s="247"/>
      <c r="D4290" s="231" t="s">
        <v>268</v>
      </c>
      <c r="E4290" s="248" t="s">
        <v>19</v>
      </c>
      <c r="F4290" s="249" t="s">
        <v>2702</v>
      </c>
      <c r="G4290" s="247"/>
      <c r="H4290" s="248" t="s">
        <v>19</v>
      </c>
      <c r="I4290" s="250"/>
      <c r="J4290" s="247"/>
      <c r="K4290" s="247"/>
      <c r="L4290" s="251"/>
      <c r="M4290" s="252"/>
      <c r="N4290" s="253"/>
      <c r="O4290" s="253"/>
      <c r="P4290" s="253"/>
      <c r="Q4290" s="253"/>
      <c r="R4290" s="253"/>
      <c r="S4290" s="253"/>
      <c r="T4290" s="25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T4290" s="255" t="s">
        <v>268</v>
      </c>
      <c r="AU4290" s="255" t="s">
        <v>93</v>
      </c>
      <c r="AV4290" s="14" t="s">
        <v>82</v>
      </c>
      <c r="AW4290" s="14" t="s">
        <v>34</v>
      </c>
      <c r="AX4290" s="14" t="s">
        <v>74</v>
      </c>
      <c r="AY4290" s="255" t="s">
        <v>224</v>
      </c>
    </row>
    <row r="4291" s="13" customFormat="1">
      <c r="A4291" s="13"/>
      <c r="B4291" s="229"/>
      <c r="C4291" s="230"/>
      <c r="D4291" s="231" t="s">
        <v>268</v>
      </c>
      <c r="E4291" s="232" t="s">
        <v>19</v>
      </c>
      <c r="F4291" s="233" t="s">
        <v>2703</v>
      </c>
      <c r="G4291" s="230"/>
      <c r="H4291" s="234">
        <v>20.988</v>
      </c>
      <c r="I4291" s="235"/>
      <c r="J4291" s="230"/>
      <c r="K4291" s="230"/>
      <c r="L4291" s="236"/>
      <c r="M4291" s="237"/>
      <c r="N4291" s="238"/>
      <c r="O4291" s="238"/>
      <c r="P4291" s="238"/>
      <c r="Q4291" s="238"/>
      <c r="R4291" s="238"/>
      <c r="S4291" s="238"/>
      <c r="T4291" s="239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40" t="s">
        <v>268</v>
      </c>
      <c r="AU4291" s="240" t="s">
        <v>93</v>
      </c>
      <c r="AV4291" s="13" t="s">
        <v>93</v>
      </c>
      <c r="AW4291" s="13" t="s">
        <v>34</v>
      </c>
      <c r="AX4291" s="13" t="s">
        <v>74</v>
      </c>
      <c r="AY4291" s="240" t="s">
        <v>224</v>
      </c>
    </row>
    <row r="4292" s="14" customFormat="1">
      <c r="A4292" s="14"/>
      <c r="B4292" s="246"/>
      <c r="C4292" s="247"/>
      <c r="D4292" s="231" t="s">
        <v>268</v>
      </c>
      <c r="E4292" s="248" t="s">
        <v>19</v>
      </c>
      <c r="F4292" s="249" t="s">
        <v>2704</v>
      </c>
      <c r="G4292" s="247"/>
      <c r="H4292" s="248" t="s">
        <v>19</v>
      </c>
      <c r="I4292" s="250"/>
      <c r="J4292" s="247"/>
      <c r="K4292" s="247"/>
      <c r="L4292" s="251"/>
      <c r="M4292" s="252"/>
      <c r="N4292" s="253"/>
      <c r="O4292" s="253"/>
      <c r="P4292" s="253"/>
      <c r="Q4292" s="253"/>
      <c r="R4292" s="253"/>
      <c r="S4292" s="253"/>
      <c r="T4292" s="25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T4292" s="255" t="s">
        <v>268</v>
      </c>
      <c r="AU4292" s="255" t="s">
        <v>93</v>
      </c>
      <c r="AV4292" s="14" t="s">
        <v>82</v>
      </c>
      <c r="AW4292" s="14" t="s">
        <v>34</v>
      </c>
      <c r="AX4292" s="14" t="s">
        <v>74</v>
      </c>
      <c r="AY4292" s="255" t="s">
        <v>224</v>
      </c>
    </row>
    <row r="4293" s="13" customFormat="1">
      <c r="A4293" s="13"/>
      <c r="B4293" s="229"/>
      <c r="C4293" s="230"/>
      <c r="D4293" s="231" t="s">
        <v>268</v>
      </c>
      <c r="E4293" s="232" t="s">
        <v>19</v>
      </c>
      <c r="F4293" s="233" t="s">
        <v>2705</v>
      </c>
      <c r="G4293" s="230"/>
      <c r="H4293" s="234">
        <v>25.852</v>
      </c>
      <c r="I4293" s="235"/>
      <c r="J4293" s="230"/>
      <c r="K4293" s="230"/>
      <c r="L4293" s="236"/>
      <c r="M4293" s="237"/>
      <c r="N4293" s="238"/>
      <c r="O4293" s="238"/>
      <c r="P4293" s="238"/>
      <c r="Q4293" s="238"/>
      <c r="R4293" s="238"/>
      <c r="S4293" s="238"/>
      <c r="T4293" s="239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40" t="s">
        <v>268</v>
      </c>
      <c r="AU4293" s="240" t="s">
        <v>93</v>
      </c>
      <c r="AV4293" s="13" t="s">
        <v>93</v>
      </c>
      <c r="AW4293" s="13" t="s">
        <v>34</v>
      </c>
      <c r="AX4293" s="13" t="s">
        <v>74</v>
      </c>
      <c r="AY4293" s="240" t="s">
        <v>224</v>
      </c>
    </row>
    <row r="4294" s="14" customFormat="1">
      <c r="A4294" s="14"/>
      <c r="B4294" s="246"/>
      <c r="C4294" s="247"/>
      <c r="D4294" s="231" t="s">
        <v>268</v>
      </c>
      <c r="E4294" s="248" t="s">
        <v>19</v>
      </c>
      <c r="F4294" s="249" t="s">
        <v>2706</v>
      </c>
      <c r="G4294" s="247"/>
      <c r="H4294" s="248" t="s">
        <v>19</v>
      </c>
      <c r="I4294" s="250"/>
      <c r="J4294" s="247"/>
      <c r="K4294" s="247"/>
      <c r="L4294" s="251"/>
      <c r="M4294" s="252"/>
      <c r="N4294" s="253"/>
      <c r="O4294" s="253"/>
      <c r="P4294" s="253"/>
      <c r="Q4294" s="253"/>
      <c r="R4294" s="253"/>
      <c r="S4294" s="253"/>
      <c r="T4294" s="25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T4294" s="255" t="s">
        <v>268</v>
      </c>
      <c r="AU4294" s="255" t="s">
        <v>93</v>
      </c>
      <c r="AV4294" s="14" t="s">
        <v>82</v>
      </c>
      <c r="AW4294" s="14" t="s">
        <v>34</v>
      </c>
      <c r="AX4294" s="14" t="s">
        <v>74</v>
      </c>
      <c r="AY4294" s="255" t="s">
        <v>224</v>
      </c>
    </row>
    <row r="4295" s="13" customFormat="1">
      <c r="A4295" s="13"/>
      <c r="B4295" s="229"/>
      <c r="C4295" s="230"/>
      <c r="D4295" s="231" t="s">
        <v>268</v>
      </c>
      <c r="E4295" s="232" t="s">
        <v>19</v>
      </c>
      <c r="F4295" s="233" t="s">
        <v>2707</v>
      </c>
      <c r="G4295" s="230"/>
      <c r="H4295" s="234">
        <v>22.949999999999999</v>
      </c>
      <c r="I4295" s="235"/>
      <c r="J4295" s="230"/>
      <c r="K4295" s="230"/>
      <c r="L4295" s="236"/>
      <c r="M4295" s="237"/>
      <c r="N4295" s="238"/>
      <c r="O4295" s="238"/>
      <c r="P4295" s="238"/>
      <c r="Q4295" s="238"/>
      <c r="R4295" s="238"/>
      <c r="S4295" s="238"/>
      <c r="T4295" s="239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0" t="s">
        <v>268</v>
      </c>
      <c r="AU4295" s="240" t="s">
        <v>93</v>
      </c>
      <c r="AV4295" s="13" t="s">
        <v>93</v>
      </c>
      <c r="AW4295" s="13" t="s">
        <v>34</v>
      </c>
      <c r="AX4295" s="13" t="s">
        <v>74</v>
      </c>
      <c r="AY4295" s="240" t="s">
        <v>224</v>
      </c>
    </row>
    <row r="4296" s="14" customFormat="1">
      <c r="A4296" s="14"/>
      <c r="B4296" s="246"/>
      <c r="C4296" s="247"/>
      <c r="D4296" s="231" t="s">
        <v>268</v>
      </c>
      <c r="E4296" s="248" t="s">
        <v>19</v>
      </c>
      <c r="F4296" s="249" t="s">
        <v>2708</v>
      </c>
      <c r="G4296" s="247"/>
      <c r="H4296" s="248" t="s">
        <v>19</v>
      </c>
      <c r="I4296" s="250"/>
      <c r="J4296" s="247"/>
      <c r="K4296" s="247"/>
      <c r="L4296" s="251"/>
      <c r="M4296" s="252"/>
      <c r="N4296" s="253"/>
      <c r="O4296" s="253"/>
      <c r="P4296" s="253"/>
      <c r="Q4296" s="253"/>
      <c r="R4296" s="253"/>
      <c r="S4296" s="253"/>
      <c r="T4296" s="25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55" t="s">
        <v>268</v>
      </c>
      <c r="AU4296" s="255" t="s">
        <v>93</v>
      </c>
      <c r="AV4296" s="14" t="s">
        <v>82</v>
      </c>
      <c r="AW4296" s="14" t="s">
        <v>34</v>
      </c>
      <c r="AX4296" s="14" t="s">
        <v>74</v>
      </c>
      <c r="AY4296" s="255" t="s">
        <v>224</v>
      </c>
    </row>
    <row r="4297" s="13" customFormat="1">
      <c r="A4297" s="13"/>
      <c r="B4297" s="229"/>
      <c r="C4297" s="230"/>
      <c r="D4297" s="231" t="s">
        <v>268</v>
      </c>
      <c r="E4297" s="232" t="s">
        <v>19</v>
      </c>
      <c r="F4297" s="233" t="s">
        <v>2709</v>
      </c>
      <c r="G4297" s="230"/>
      <c r="H4297" s="234">
        <v>118.01600000000001</v>
      </c>
      <c r="I4297" s="235"/>
      <c r="J4297" s="230"/>
      <c r="K4297" s="230"/>
      <c r="L4297" s="236"/>
      <c r="M4297" s="237"/>
      <c r="N4297" s="238"/>
      <c r="O4297" s="238"/>
      <c r="P4297" s="238"/>
      <c r="Q4297" s="238"/>
      <c r="R4297" s="238"/>
      <c r="S4297" s="238"/>
      <c r="T4297" s="239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0" t="s">
        <v>268</v>
      </c>
      <c r="AU4297" s="240" t="s">
        <v>93</v>
      </c>
      <c r="AV4297" s="13" t="s">
        <v>93</v>
      </c>
      <c r="AW4297" s="13" t="s">
        <v>34</v>
      </c>
      <c r="AX4297" s="13" t="s">
        <v>74</v>
      </c>
      <c r="AY4297" s="240" t="s">
        <v>224</v>
      </c>
    </row>
    <row r="4298" s="14" customFormat="1">
      <c r="A4298" s="14"/>
      <c r="B4298" s="246"/>
      <c r="C4298" s="247"/>
      <c r="D4298" s="231" t="s">
        <v>268</v>
      </c>
      <c r="E4298" s="248" t="s">
        <v>19</v>
      </c>
      <c r="F4298" s="249" t="s">
        <v>2710</v>
      </c>
      <c r="G4298" s="247"/>
      <c r="H4298" s="248" t="s">
        <v>19</v>
      </c>
      <c r="I4298" s="250"/>
      <c r="J4298" s="247"/>
      <c r="K4298" s="247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268</v>
      </c>
      <c r="AU4298" s="255" t="s">
        <v>93</v>
      </c>
      <c r="AV4298" s="14" t="s">
        <v>82</v>
      </c>
      <c r="AW4298" s="14" t="s">
        <v>34</v>
      </c>
      <c r="AX4298" s="14" t="s">
        <v>74</v>
      </c>
      <c r="AY4298" s="255" t="s">
        <v>224</v>
      </c>
    </row>
    <row r="4299" s="13" customFormat="1">
      <c r="A4299" s="13"/>
      <c r="B4299" s="229"/>
      <c r="C4299" s="230"/>
      <c r="D4299" s="231" t="s">
        <v>268</v>
      </c>
      <c r="E4299" s="232" t="s">
        <v>19</v>
      </c>
      <c r="F4299" s="233" t="s">
        <v>2707</v>
      </c>
      <c r="G4299" s="230"/>
      <c r="H4299" s="234">
        <v>22.949999999999999</v>
      </c>
      <c r="I4299" s="235"/>
      <c r="J4299" s="230"/>
      <c r="K4299" s="230"/>
      <c r="L4299" s="236"/>
      <c r="M4299" s="237"/>
      <c r="N4299" s="238"/>
      <c r="O4299" s="238"/>
      <c r="P4299" s="238"/>
      <c r="Q4299" s="238"/>
      <c r="R4299" s="238"/>
      <c r="S4299" s="238"/>
      <c r="T4299" s="239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0" t="s">
        <v>268</v>
      </c>
      <c r="AU4299" s="240" t="s">
        <v>93</v>
      </c>
      <c r="AV4299" s="13" t="s">
        <v>93</v>
      </c>
      <c r="AW4299" s="13" t="s">
        <v>34</v>
      </c>
      <c r="AX4299" s="13" t="s">
        <v>74</v>
      </c>
      <c r="AY4299" s="240" t="s">
        <v>224</v>
      </c>
    </row>
    <row r="4300" s="14" customFormat="1">
      <c r="A4300" s="14"/>
      <c r="B4300" s="246"/>
      <c r="C4300" s="247"/>
      <c r="D4300" s="231" t="s">
        <v>268</v>
      </c>
      <c r="E4300" s="248" t="s">
        <v>19</v>
      </c>
      <c r="F4300" s="249" t="s">
        <v>2711</v>
      </c>
      <c r="G4300" s="247"/>
      <c r="H4300" s="248" t="s">
        <v>19</v>
      </c>
      <c r="I4300" s="250"/>
      <c r="J4300" s="247"/>
      <c r="K4300" s="247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268</v>
      </c>
      <c r="AU4300" s="255" t="s">
        <v>93</v>
      </c>
      <c r="AV4300" s="14" t="s">
        <v>82</v>
      </c>
      <c r="AW4300" s="14" t="s">
        <v>34</v>
      </c>
      <c r="AX4300" s="14" t="s">
        <v>74</v>
      </c>
      <c r="AY4300" s="255" t="s">
        <v>224</v>
      </c>
    </row>
    <row r="4301" s="13" customFormat="1">
      <c r="A4301" s="13"/>
      <c r="B4301" s="229"/>
      <c r="C4301" s="230"/>
      <c r="D4301" s="231" t="s">
        <v>268</v>
      </c>
      <c r="E4301" s="232" t="s">
        <v>19</v>
      </c>
      <c r="F4301" s="233" t="s">
        <v>2712</v>
      </c>
      <c r="G4301" s="230"/>
      <c r="H4301" s="234">
        <v>27.617999999999999</v>
      </c>
      <c r="I4301" s="235"/>
      <c r="J4301" s="230"/>
      <c r="K4301" s="230"/>
      <c r="L4301" s="236"/>
      <c r="M4301" s="237"/>
      <c r="N4301" s="238"/>
      <c r="O4301" s="238"/>
      <c r="P4301" s="238"/>
      <c r="Q4301" s="238"/>
      <c r="R4301" s="238"/>
      <c r="S4301" s="238"/>
      <c r="T4301" s="239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0" t="s">
        <v>268</v>
      </c>
      <c r="AU4301" s="240" t="s">
        <v>93</v>
      </c>
      <c r="AV4301" s="13" t="s">
        <v>93</v>
      </c>
      <c r="AW4301" s="13" t="s">
        <v>34</v>
      </c>
      <c r="AX4301" s="13" t="s">
        <v>74</v>
      </c>
      <c r="AY4301" s="240" t="s">
        <v>224</v>
      </c>
    </row>
    <row r="4302" s="14" customFormat="1">
      <c r="A4302" s="14"/>
      <c r="B4302" s="246"/>
      <c r="C4302" s="247"/>
      <c r="D4302" s="231" t="s">
        <v>268</v>
      </c>
      <c r="E4302" s="248" t="s">
        <v>19</v>
      </c>
      <c r="F4302" s="249" t="s">
        <v>2713</v>
      </c>
      <c r="G4302" s="247"/>
      <c r="H4302" s="248" t="s">
        <v>19</v>
      </c>
      <c r="I4302" s="250"/>
      <c r="J4302" s="247"/>
      <c r="K4302" s="247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268</v>
      </c>
      <c r="AU4302" s="255" t="s">
        <v>93</v>
      </c>
      <c r="AV4302" s="14" t="s">
        <v>82</v>
      </c>
      <c r="AW4302" s="14" t="s">
        <v>34</v>
      </c>
      <c r="AX4302" s="14" t="s">
        <v>74</v>
      </c>
      <c r="AY4302" s="255" t="s">
        <v>224</v>
      </c>
    </row>
    <row r="4303" s="13" customFormat="1">
      <c r="A4303" s="13"/>
      <c r="B4303" s="229"/>
      <c r="C4303" s="230"/>
      <c r="D4303" s="231" t="s">
        <v>268</v>
      </c>
      <c r="E4303" s="232" t="s">
        <v>19</v>
      </c>
      <c r="F4303" s="233" t="s">
        <v>2714</v>
      </c>
      <c r="G4303" s="230"/>
      <c r="H4303" s="234">
        <v>23.922000000000001</v>
      </c>
      <c r="I4303" s="235"/>
      <c r="J4303" s="230"/>
      <c r="K4303" s="230"/>
      <c r="L4303" s="236"/>
      <c r="M4303" s="237"/>
      <c r="N4303" s="238"/>
      <c r="O4303" s="238"/>
      <c r="P4303" s="238"/>
      <c r="Q4303" s="238"/>
      <c r="R4303" s="238"/>
      <c r="S4303" s="238"/>
      <c r="T4303" s="239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0" t="s">
        <v>268</v>
      </c>
      <c r="AU4303" s="240" t="s">
        <v>93</v>
      </c>
      <c r="AV4303" s="13" t="s">
        <v>93</v>
      </c>
      <c r="AW4303" s="13" t="s">
        <v>34</v>
      </c>
      <c r="AX4303" s="13" t="s">
        <v>74</v>
      </c>
      <c r="AY4303" s="240" t="s">
        <v>224</v>
      </c>
    </row>
    <row r="4304" s="15" customFormat="1">
      <c r="A4304" s="15"/>
      <c r="B4304" s="256"/>
      <c r="C4304" s="257"/>
      <c r="D4304" s="231" t="s">
        <v>268</v>
      </c>
      <c r="E4304" s="258" t="s">
        <v>19</v>
      </c>
      <c r="F4304" s="259" t="s">
        <v>300</v>
      </c>
      <c r="G4304" s="257"/>
      <c r="H4304" s="260">
        <v>504.61399999999998</v>
      </c>
      <c r="I4304" s="261"/>
      <c r="J4304" s="257"/>
      <c r="K4304" s="257"/>
      <c r="L4304" s="262"/>
      <c r="M4304" s="263"/>
      <c r="N4304" s="264"/>
      <c r="O4304" s="264"/>
      <c r="P4304" s="264"/>
      <c r="Q4304" s="264"/>
      <c r="R4304" s="264"/>
      <c r="S4304" s="264"/>
      <c r="T4304" s="265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6" t="s">
        <v>268</v>
      </c>
      <c r="AU4304" s="266" t="s">
        <v>93</v>
      </c>
      <c r="AV4304" s="15" t="s">
        <v>108</v>
      </c>
      <c r="AW4304" s="15" t="s">
        <v>34</v>
      </c>
      <c r="AX4304" s="15" t="s">
        <v>74</v>
      </c>
      <c r="AY4304" s="266" t="s">
        <v>224</v>
      </c>
    </row>
    <row r="4305" s="14" customFormat="1">
      <c r="A4305" s="14"/>
      <c r="B4305" s="246"/>
      <c r="C4305" s="247"/>
      <c r="D4305" s="231" t="s">
        <v>268</v>
      </c>
      <c r="E4305" s="248" t="s">
        <v>19</v>
      </c>
      <c r="F4305" s="249" t="s">
        <v>662</v>
      </c>
      <c r="G4305" s="247"/>
      <c r="H4305" s="248" t="s">
        <v>19</v>
      </c>
      <c r="I4305" s="250"/>
      <c r="J4305" s="247"/>
      <c r="K4305" s="247"/>
      <c r="L4305" s="251"/>
      <c r="M4305" s="252"/>
      <c r="N4305" s="253"/>
      <c r="O4305" s="253"/>
      <c r="P4305" s="253"/>
      <c r="Q4305" s="253"/>
      <c r="R4305" s="253"/>
      <c r="S4305" s="253"/>
      <c r="T4305" s="25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T4305" s="255" t="s">
        <v>268</v>
      </c>
      <c r="AU4305" s="255" t="s">
        <v>93</v>
      </c>
      <c r="AV4305" s="14" t="s">
        <v>82</v>
      </c>
      <c r="AW4305" s="14" t="s">
        <v>34</v>
      </c>
      <c r="AX4305" s="14" t="s">
        <v>74</v>
      </c>
      <c r="AY4305" s="255" t="s">
        <v>224</v>
      </c>
    </row>
    <row r="4306" s="14" customFormat="1">
      <c r="A4306" s="14"/>
      <c r="B4306" s="246"/>
      <c r="C4306" s="247"/>
      <c r="D4306" s="231" t="s">
        <v>268</v>
      </c>
      <c r="E4306" s="248" t="s">
        <v>19</v>
      </c>
      <c r="F4306" s="249" t="s">
        <v>2715</v>
      </c>
      <c r="G4306" s="247"/>
      <c r="H4306" s="248" t="s">
        <v>19</v>
      </c>
      <c r="I4306" s="250"/>
      <c r="J4306" s="247"/>
      <c r="K4306" s="247"/>
      <c r="L4306" s="251"/>
      <c r="M4306" s="252"/>
      <c r="N4306" s="253"/>
      <c r="O4306" s="253"/>
      <c r="P4306" s="253"/>
      <c r="Q4306" s="253"/>
      <c r="R4306" s="253"/>
      <c r="S4306" s="253"/>
      <c r="T4306" s="25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5" t="s">
        <v>268</v>
      </c>
      <c r="AU4306" s="255" t="s">
        <v>93</v>
      </c>
      <c r="AV4306" s="14" t="s">
        <v>82</v>
      </c>
      <c r="AW4306" s="14" t="s">
        <v>34</v>
      </c>
      <c r="AX4306" s="14" t="s">
        <v>74</v>
      </c>
      <c r="AY4306" s="255" t="s">
        <v>224</v>
      </c>
    </row>
    <row r="4307" s="13" customFormat="1">
      <c r="A4307" s="13"/>
      <c r="B4307" s="229"/>
      <c r="C4307" s="230"/>
      <c r="D4307" s="231" t="s">
        <v>268</v>
      </c>
      <c r="E4307" s="232" t="s">
        <v>19</v>
      </c>
      <c r="F4307" s="233" t="s">
        <v>2716</v>
      </c>
      <c r="G4307" s="230"/>
      <c r="H4307" s="234">
        <v>22.177</v>
      </c>
      <c r="I4307" s="235"/>
      <c r="J4307" s="230"/>
      <c r="K4307" s="230"/>
      <c r="L4307" s="236"/>
      <c r="M4307" s="237"/>
      <c r="N4307" s="238"/>
      <c r="O4307" s="238"/>
      <c r="P4307" s="238"/>
      <c r="Q4307" s="238"/>
      <c r="R4307" s="238"/>
      <c r="S4307" s="238"/>
      <c r="T4307" s="239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40" t="s">
        <v>268</v>
      </c>
      <c r="AU4307" s="240" t="s">
        <v>93</v>
      </c>
      <c r="AV4307" s="13" t="s">
        <v>93</v>
      </c>
      <c r="AW4307" s="13" t="s">
        <v>34</v>
      </c>
      <c r="AX4307" s="13" t="s">
        <v>74</v>
      </c>
      <c r="AY4307" s="240" t="s">
        <v>224</v>
      </c>
    </row>
    <row r="4308" s="14" customFormat="1">
      <c r="A4308" s="14"/>
      <c r="B4308" s="246"/>
      <c r="C4308" s="247"/>
      <c r="D4308" s="231" t="s">
        <v>268</v>
      </c>
      <c r="E4308" s="248" t="s">
        <v>19</v>
      </c>
      <c r="F4308" s="249" t="s">
        <v>2717</v>
      </c>
      <c r="G4308" s="247"/>
      <c r="H4308" s="248" t="s">
        <v>19</v>
      </c>
      <c r="I4308" s="250"/>
      <c r="J4308" s="247"/>
      <c r="K4308" s="247"/>
      <c r="L4308" s="251"/>
      <c r="M4308" s="252"/>
      <c r="N4308" s="253"/>
      <c r="O4308" s="253"/>
      <c r="P4308" s="253"/>
      <c r="Q4308" s="253"/>
      <c r="R4308" s="253"/>
      <c r="S4308" s="253"/>
      <c r="T4308" s="25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T4308" s="255" t="s">
        <v>268</v>
      </c>
      <c r="AU4308" s="255" t="s">
        <v>93</v>
      </c>
      <c r="AV4308" s="14" t="s">
        <v>82</v>
      </c>
      <c r="AW4308" s="14" t="s">
        <v>34</v>
      </c>
      <c r="AX4308" s="14" t="s">
        <v>74</v>
      </c>
      <c r="AY4308" s="255" t="s">
        <v>224</v>
      </c>
    </row>
    <row r="4309" s="13" customFormat="1">
      <c r="A4309" s="13"/>
      <c r="B4309" s="229"/>
      <c r="C4309" s="230"/>
      <c r="D4309" s="231" t="s">
        <v>268</v>
      </c>
      <c r="E4309" s="232" t="s">
        <v>19</v>
      </c>
      <c r="F4309" s="233" t="s">
        <v>2718</v>
      </c>
      <c r="G4309" s="230"/>
      <c r="H4309" s="234">
        <v>22.420000000000002</v>
      </c>
      <c r="I4309" s="235"/>
      <c r="J4309" s="230"/>
      <c r="K4309" s="230"/>
      <c r="L4309" s="236"/>
      <c r="M4309" s="237"/>
      <c r="N4309" s="238"/>
      <c r="O4309" s="238"/>
      <c r="P4309" s="238"/>
      <c r="Q4309" s="238"/>
      <c r="R4309" s="238"/>
      <c r="S4309" s="238"/>
      <c r="T4309" s="239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40" t="s">
        <v>268</v>
      </c>
      <c r="AU4309" s="240" t="s">
        <v>93</v>
      </c>
      <c r="AV4309" s="13" t="s">
        <v>93</v>
      </c>
      <c r="AW4309" s="13" t="s">
        <v>34</v>
      </c>
      <c r="AX4309" s="13" t="s">
        <v>74</v>
      </c>
      <c r="AY4309" s="240" t="s">
        <v>224</v>
      </c>
    </row>
    <row r="4310" s="14" customFormat="1">
      <c r="A4310" s="14"/>
      <c r="B4310" s="246"/>
      <c r="C4310" s="247"/>
      <c r="D4310" s="231" t="s">
        <v>268</v>
      </c>
      <c r="E4310" s="248" t="s">
        <v>19</v>
      </c>
      <c r="F4310" s="249" t="s">
        <v>2719</v>
      </c>
      <c r="G4310" s="247"/>
      <c r="H4310" s="248" t="s">
        <v>19</v>
      </c>
      <c r="I4310" s="250"/>
      <c r="J4310" s="247"/>
      <c r="K4310" s="247"/>
      <c r="L4310" s="251"/>
      <c r="M4310" s="252"/>
      <c r="N4310" s="253"/>
      <c r="O4310" s="253"/>
      <c r="P4310" s="253"/>
      <c r="Q4310" s="253"/>
      <c r="R4310" s="253"/>
      <c r="S4310" s="253"/>
      <c r="T4310" s="25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T4310" s="255" t="s">
        <v>268</v>
      </c>
      <c r="AU4310" s="255" t="s">
        <v>93</v>
      </c>
      <c r="AV4310" s="14" t="s">
        <v>82</v>
      </c>
      <c r="AW4310" s="14" t="s">
        <v>34</v>
      </c>
      <c r="AX4310" s="14" t="s">
        <v>74</v>
      </c>
      <c r="AY4310" s="255" t="s">
        <v>224</v>
      </c>
    </row>
    <row r="4311" s="13" customFormat="1">
      <c r="A4311" s="13"/>
      <c r="B4311" s="229"/>
      <c r="C4311" s="230"/>
      <c r="D4311" s="231" t="s">
        <v>268</v>
      </c>
      <c r="E4311" s="232" t="s">
        <v>19</v>
      </c>
      <c r="F4311" s="233" t="s">
        <v>2720</v>
      </c>
      <c r="G4311" s="230"/>
      <c r="H4311" s="234">
        <v>26.399999999999999</v>
      </c>
      <c r="I4311" s="235"/>
      <c r="J4311" s="230"/>
      <c r="K4311" s="230"/>
      <c r="L4311" s="236"/>
      <c r="M4311" s="237"/>
      <c r="N4311" s="238"/>
      <c r="O4311" s="238"/>
      <c r="P4311" s="238"/>
      <c r="Q4311" s="238"/>
      <c r="R4311" s="238"/>
      <c r="S4311" s="238"/>
      <c r="T4311" s="239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40" t="s">
        <v>268</v>
      </c>
      <c r="AU4311" s="240" t="s">
        <v>93</v>
      </c>
      <c r="AV4311" s="13" t="s">
        <v>93</v>
      </c>
      <c r="AW4311" s="13" t="s">
        <v>34</v>
      </c>
      <c r="AX4311" s="13" t="s">
        <v>74</v>
      </c>
      <c r="AY4311" s="240" t="s">
        <v>224</v>
      </c>
    </row>
    <row r="4312" s="14" customFormat="1">
      <c r="A4312" s="14"/>
      <c r="B4312" s="246"/>
      <c r="C4312" s="247"/>
      <c r="D4312" s="231" t="s">
        <v>268</v>
      </c>
      <c r="E4312" s="248" t="s">
        <v>19</v>
      </c>
      <c r="F4312" s="249" t="s">
        <v>2721</v>
      </c>
      <c r="G4312" s="247"/>
      <c r="H4312" s="248" t="s">
        <v>19</v>
      </c>
      <c r="I4312" s="250"/>
      <c r="J4312" s="247"/>
      <c r="K4312" s="247"/>
      <c r="L4312" s="251"/>
      <c r="M4312" s="252"/>
      <c r="N4312" s="253"/>
      <c r="O4312" s="253"/>
      <c r="P4312" s="253"/>
      <c r="Q4312" s="253"/>
      <c r="R4312" s="253"/>
      <c r="S4312" s="253"/>
      <c r="T4312" s="25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5" t="s">
        <v>268</v>
      </c>
      <c r="AU4312" s="255" t="s">
        <v>93</v>
      </c>
      <c r="AV4312" s="14" t="s">
        <v>82</v>
      </c>
      <c r="AW4312" s="14" t="s">
        <v>34</v>
      </c>
      <c r="AX4312" s="14" t="s">
        <v>74</v>
      </c>
      <c r="AY4312" s="255" t="s">
        <v>224</v>
      </c>
    </row>
    <row r="4313" s="13" customFormat="1">
      <c r="A4313" s="13"/>
      <c r="B4313" s="229"/>
      <c r="C4313" s="230"/>
      <c r="D4313" s="231" t="s">
        <v>268</v>
      </c>
      <c r="E4313" s="232" t="s">
        <v>19</v>
      </c>
      <c r="F4313" s="233" t="s">
        <v>2722</v>
      </c>
      <c r="G4313" s="230"/>
      <c r="H4313" s="234">
        <v>209.19499999999999</v>
      </c>
      <c r="I4313" s="235"/>
      <c r="J4313" s="230"/>
      <c r="K4313" s="230"/>
      <c r="L4313" s="236"/>
      <c r="M4313" s="237"/>
      <c r="N4313" s="238"/>
      <c r="O4313" s="238"/>
      <c r="P4313" s="238"/>
      <c r="Q4313" s="238"/>
      <c r="R4313" s="238"/>
      <c r="S4313" s="238"/>
      <c r="T4313" s="239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40" t="s">
        <v>268</v>
      </c>
      <c r="AU4313" s="240" t="s">
        <v>93</v>
      </c>
      <c r="AV4313" s="13" t="s">
        <v>93</v>
      </c>
      <c r="AW4313" s="13" t="s">
        <v>34</v>
      </c>
      <c r="AX4313" s="13" t="s">
        <v>74</v>
      </c>
      <c r="AY4313" s="240" t="s">
        <v>224</v>
      </c>
    </row>
    <row r="4314" s="14" customFormat="1">
      <c r="A4314" s="14"/>
      <c r="B4314" s="246"/>
      <c r="C4314" s="247"/>
      <c r="D4314" s="231" t="s">
        <v>268</v>
      </c>
      <c r="E4314" s="248" t="s">
        <v>19</v>
      </c>
      <c r="F4314" s="249" t="s">
        <v>2723</v>
      </c>
      <c r="G4314" s="247"/>
      <c r="H4314" s="248" t="s">
        <v>19</v>
      </c>
      <c r="I4314" s="250"/>
      <c r="J4314" s="247"/>
      <c r="K4314" s="247"/>
      <c r="L4314" s="251"/>
      <c r="M4314" s="252"/>
      <c r="N4314" s="253"/>
      <c r="O4314" s="253"/>
      <c r="P4314" s="253"/>
      <c r="Q4314" s="253"/>
      <c r="R4314" s="253"/>
      <c r="S4314" s="253"/>
      <c r="T4314" s="25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T4314" s="255" t="s">
        <v>268</v>
      </c>
      <c r="AU4314" s="255" t="s">
        <v>93</v>
      </c>
      <c r="AV4314" s="14" t="s">
        <v>82</v>
      </c>
      <c r="AW4314" s="14" t="s">
        <v>34</v>
      </c>
      <c r="AX4314" s="14" t="s">
        <v>74</v>
      </c>
      <c r="AY4314" s="255" t="s">
        <v>224</v>
      </c>
    </row>
    <row r="4315" s="13" customFormat="1">
      <c r="A4315" s="13"/>
      <c r="B4315" s="229"/>
      <c r="C4315" s="230"/>
      <c r="D4315" s="231" t="s">
        <v>268</v>
      </c>
      <c r="E4315" s="232" t="s">
        <v>19</v>
      </c>
      <c r="F4315" s="233" t="s">
        <v>2724</v>
      </c>
      <c r="G4315" s="230"/>
      <c r="H4315" s="234">
        <v>25.518000000000001</v>
      </c>
      <c r="I4315" s="235"/>
      <c r="J4315" s="230"/>
      <c r="K4315" s="230"/>
      <c r="L4315" s="236"/>
      <c r="M4315" s="237"/>
      <c r="N4315" s="238"/>
      <c r="O4315" s="238"/>
      <c r="P4315" s="238"/>
      <c r="Q4315" s="238"/>
      <c r="R4315" s="238"/>
      <c r="S4315" s="238"/>
      <c r="T4315" s="239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40" t="s">
        <v>268</v>
      </c>
      <c r="AU4315" s="240" t="s">
        <v>93</v>
      </c>
      <c r="AV4315" s="13" t="s">
        <v>93</v>
      </c>
      <c r="AW4315" s="13" t="s">
        <v>34</v>
      </c>
      <c r="AX4315" s="13" t="s">
        <v>74</v>
      </c>
      <c r="AY4315" s="240" t="s">
        <v>224</v>
      </c>
    </row>
    <row r="4316" s="14" customFormat="1">
      <c r="A4316" s="14"/>
      <c r="B4316" s="246"/>
      <c r="C4316" s="247"/>
      <c r="D4316" s="231" t="s">
        <v>268</v>
      </c>
      <c r="E4316" s="248" t="s">
        <v>19</v>
      </c>
      <c r="F4316" s="249" t="s">
        <v>2725</v>
      </c>
      <c r="G4316" s="247"/>
      <c r="H4316" s="248" t="s">
        <v>19</v>
      </c>
      <c r="I4316" s="250"/>
      <c r="J4316" s="247"/>
      <c r="K4316" s="247"/>
      <c r="L4316" s="251"/>
      <c r="M4316" s="252"/>
      <c r="N4316" s="253"/>
      <c r="O4316" s="253"/>
      <c r="P4316" s="253"/>
      <c r="Q4316" s="253"/>
      <c r="R4316" s="253"/>
      <c r="S4316" s="253"/>
      <c r="T4316" s="25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T4316" s="255" t="s">
        <v>268</v>
      </c>
      <c r="AU4316" s="255" t="s">
        <v>93</v>
      </c>
      <c r="AV4316" s="14" t="s">
        <v>82</v>
      </c>
      <c r="AW4316" s="14" t="s">
        <v>34</v>
      </c>
      <c r="AX4316" s="14" t="s">
        <v>74</v>
      </c>
      <c r="AY4316" s="255" t="s">
        <v>224</v>
      </c>
    </row>
    <row r="4317" s="13" customFormat="1">
      <c r="A4317" s="13"/>
      <c r="B4317" s="229"/>
      <c r="C4317" s="230"/>
      <c r="D4317" s="231" t="s">
        <v>268</v>
      </c>
      <c r="E4317" s="232" t="s">
        <v>19</v>
      </c>
      <c r="F4317" s="233" t="s">
        <v>2726</v>
      </c>
      <c r="G4317" s="230"/>
      <c r="H4317" s="234">
        <v>134.517</v>
      </c>
      <c r="I4317" s="235"/>
      <c r="J4317" s="230"/>
      <c r="K4317" s="230"/>
      <c r="L4317" s="236"/>
      <c r="M4317" s="237"/>
      <c r="N4317" s="238"/>
      <c r="O4317" s="238"/>
      <c r="P4317" s="238"/>
      <c r="Q4317" s="238"/>
      <c r="R4317" s="238"/>
      <c r="S4317" s="238"/>
      <c r="T4317" s="239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0" t="s">
        <v>268</v>
      </c>
      <c r="AU4317" s="240" t="s">
        <v>93</v>
      </c>
      <c r="AV4317" s="13" t="s">
        <v>93</v>
      </c>
      <c r="AW4317" s="13" t="s">
        <v>34</v>
      </c>
      <c r="AX4317" s="13" t="s">
        <v>74</v>
      </c>
      <c r="AY4317" s="240" t="s">
        <v>224</v>
      </c>
    </row>
    <row r="4318" s="14" customFormat="1">
      <c r="A4318" s="14"/>
      <c r="B4318" s="246"/>
      <c r="C4318" s="247"/>
      <c r="D4318" s="231" t="s">
        <v>268</v>
      </c>
      <c r="E4318" s="248" t="s">
        <v>19</v>
      </c>
      <c r="F4318" s="249" t="s">
        <v>2727</v>
      </c>
      <c r="G4318" s="247"/>
      <c r="H4318" s="248" t="s">
        <v>19</v>
      </c>
      <c r="I4318" s="250"/>
      <c r="J4318" s="247"/>
      <c r="K4318" s="247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268</v>
      </c>
      <c r="AU4318" s="255" t="s">
        <v>93</v>
      </c>
      <c r="AV4318" s="14" t="s">
        <v>82</v>
      </c>
      <c r="AW4318" s="14" t="s">
        <v>34</v>
      </c>
      <c r="AX4318" s="14" t="s">
        <v>74</v>
      </c>
      <c r="AY4318" s="255" t="s">
        <v>224</v>
      </c>
    </row>
    <row r="4319" s="13" customFormat="1">
      <c r="A4319" s="13"/>
      <c r="B4319" s="229"/>
      <c r="C4319" s="230"/>
      <c r="D4319" s="231" t="s">
        <v>268</v>
      </c>
      <c r="E4319" s="232" t="s">
        <v>19</v>
      </c>
      <c r="F4319" s="233" t="s">
        <v>2720</v>
      </c>
      <c r="G4319" s="230"/>
      <c r="H4319" s="234">
        <v>26.399999999999999</v>
      </c>
      <c r="I4319" s="235"/>
      <c r="J4319" s="230"/>
      <c r="K4319" s="230"/>
      <c r="L4319" s="236"/>
      <c r="M4319" s="237"/>
      <c r="N4319" s="238"/>
      <c r="O4319" s="238"/>
      <c r="P4319" s="238"/>
      <c r="Q4319" s="238"/>
      <c r="R4319" s="238"/>
      <c r="S4319" s="238"/>
      <c r="T4319" s="239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0" t="s">
        <v>268</v>
      </c>
      <c r="AU4319" s="240" t="s">
        <v>93</v>
      </c>
      <c r="AV4319" s="13" t="s">
        <v>93</v>
      </c>
      <c r="AW4319" s="13" t="s">
        <v>34</v>
      </c>
      <c r="AX4319" s="13" t="s">
        <v>74</v>
      </c>
      <c r="AY4319" s="240" t="s">
        <v>224</v>
      </c>
    </row>
    <row r="4320" s="15" customFormat="1">
      <c r="A4320" s="15"/>
      <c r="B4320" s="256"/>
      <c r="C4320" s="257"/>
      <c r="D4320" s="231" t="s">
        <v>268</v>
      </c>
      <c r="E4320" s="258" t="s">
        <v>19</v>
      </c>
      <c r="F4320" s="259" t="s">
        <v>300</v>
      </c>
      <c r="G4320" s="257"/>
      <c r="H4320" s="260">
        <v>466.62700000000001</v>
      </c>
      <c r="I4320" s="261"/>
      <c r="J4320" s="257"/>
      <c r="K4320" s="257"/>
      <c r="L4320" s="262"/>
      <c r="M4320" s="263"/>
      <c r="N4320" s="264"/>
      <c r="O4320" s="264"/>
      <c r="P4320" s="264"/>
      <c r="Q4320" s="264"/>
      <c r="R4320" s="264"/>
      <c r="S4320" s="264"/>
      <c r="T4320" s="265"/>
      <c r="U4320" s="15"/>
      <c r="V4320" s="15"/>
      <c r="W4320" s="15"/>
      <c r="X4320" s="15"/>
      <c r="Y4320" s="15"/>
      <c r="Z4320" s="15"/>
      <c r="AA4320" s="15"/>
      <c r="AB4320" s="15"/>
      <c r="AC4320" s="15"/>
      <c r="AD4320" s="15"/>
      <c r="AE4320" s="15"/>
      <c r="AT4320" s="266" t="s">
        <v>268</v>
      </c>
      <c r="AU4320" s="266" t="s">
        <v>93</v>
      </c>
      <c r="AV4320" s="15" t="s">
        <v>108</v>
      </c>
      <c r="AW4320" s="15" t="s">
        <v>34</v>
      </c>
      <c r="AX4320" s="15" t="s">
        <v>74</v>
      </c>
      <c r="AY4320" s="266" t="s">
        <v>224</v>
      </c>
    </row>
    <row r="4321" s="14" customFormat="1">
      <c r="A4321" s="14"/>
      <c r="B4321" s="246"/>
      <c r="C4321" s="247"/>
      <c r="D4321" s="231" t="s">
        <v>268</v>
      </c>
      <c r="E4321" s="248" t="s">
        <v>19</v>
      </c>
      <c r="F4321" s="249" t="s">
        <v>664</v>
      </c>
      <c r="G4321" s="247"/>
      <c r="H4321" s="248" t="s">
        <v>19</v>
      </c>
      <c r="I4321" s="250"/>
      <c r="J4321" s="247"/>
      <c r="K4321" s="247"/>
      <c r="L4321" s="251"/>
      <c r="M4321" s="252"/>
      <c r="N4321" s="253"/>
      <c r="O4321" s="253"/>
      <c r="P4321" s="253"/>
      <c r="Q4321" s="253"/>
      <c r="R4321" s="253"/>
      <c r="S4321" s="253"/>
      <c r="T4321" s="25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T4321" s="255" t="s">
        <v>268</v>
      </c>
      <c r="AU4321" s="255" t="s">
        <v>93</v>
      </c>
      <c r="AV4321" s="14" t="s">
        <v>82</v>
      </c>
      <c r="AW4321" s="14" t="s">
        <v>34</v>
      </c>
      <c r="AX4321" s="14" t="s">
        <v>74</v>
      </c>
      <c r="AY4321" s="255" t="s">
        <v>224</v>
      </c>
    </row>
    <row r="4322" s="14" customFormat="1">
      <c r="A4322" s="14"/>
      <c r="B4322" s="246"/>
      <c r="C4322" s="247"/>
      <c r="D4322" s="231" t="s">
        <v>268</v>
      </c>
      <c r="E4322" s="248" t="s">
        <v>19</v>
      </c>
      <c r="F4322" s="249" t="s">
        <v>2728</v>
      </c>
      <c r="G4322" s="247"/>
      <c r="H4322" s="248" t="s">
        <v>19</v>
      </c>
      <c r="I4322" s="250"/>
      <c r="J4322" s="247"/>
      <c r="K4322" s="247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268</v>
      </c>
      <c r="AU4322" s="255" t="s">
        <v>93</v>
      </c>
      <c r="AV4322" s="14" t="s">
        <v>82</v>
      </c>
      <c r="AW4322" s="14" t="s">
        <v>34</v>
      </c>
      <c r="AX4322" s="14" t="s">
        <v>74</v>
      </c>
      <c r="AY4322" s="255" t="s">
        <v>224</v>
      </c>
    </row>
    <row r="4323" s="13" customFormat="1">
      <c r="A4323" s="13"/>
      <c r="B4323" s="229"/>
      <c r="C4323" s="230"/>
      <c r="D4323" s="231" t="s">
        <v>268</v>
      </c>
      <c r="E4323" s="232" t="s">
        <v>19</v>
      </c>
      <c r="F4323" s="233" t="s">
        <v>2729</v>
      </c>
      <c r="G4323" s="230"/>
      <c r="H4323" s="234">
        <v>179.356</v>
      </c>
      <c r="I4323" s="235"/>
      <c r="J4323" s="230"/>
      <c r="K4323" s="230"/>
      <c r="L4323" s="236"/>
      <c r="M4323" s="237"/>
      <c r="N4323" s="238"/>
      <c r="O4323" s="238"/>
      <c r="P4323" s="238"/>
      <c r="Q4323" s="238"/>
      <c r="R4323" s="238"/>
      <c r="S4323" s="238"/>
      <c r="T4323" s="239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0" t="s">
        <v>268</v>
      </c>
      <c r="AU4323" s="240" t="s">
        <v>93</v>
      </c>
      <c r="AV4323" s="13" t="s">
        <v>93</v>
      </c>
      <c r="AW4323" s="13" t="s">
        <v>34</v>
      </c>
      <c r="AX4323" s="13" t="s">
        <v>74</v>
      </c>
      <c r="AY4323" s="240" t="s">
        <v>224</v>
      </c>
    </row>
    <row r="4324" s="14" customFormat="1">
      <c r="A4324" s="14"/>
      <c r="B4324" s="246"/>
      <c r="C4324" s="247"/>
      <c r="D4324" s="231" t="s">
        <v>268</v>
      </c>
      <c r="E4324" s="248" t="s">
        <v>19</v>
      </c>
      <c r="F4324" s="249" t="s">
        <v>2730</v>
      </c>
      <c r="G4324" s="247"/>
      <c r="H4324" s="248" t="s">
        <v>19</v>
      </c>
      <c r="I4324" s="250"/>
      <c r="J4324" s="247"/>
      <c r="K4324" s="247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268</v>
      </c>
      <c r="AU4324" s="255" t="s">
        <v>93</v>
      </c>
      <c r="AV4324" s="14" t="s">
        <v>82</v>
      </c>
      <c r="AW4324" s="14" t="s">
        <v>34</v>
      </c>
      <c r="AX4324" s="14" t="s">
        <v>74</v>
      </c>
      <c r="AY4324" s="255" t="s">
        <v>224</v>
      </c>
    </row>
    <row r="4325" s="13" customFormat="1">
      <c r="A4325" s="13"/>
      <c r="B4325" s="229"/>
      <c r="C4325" s="230"/>
      <c r="D4325" s="231" t="s">
        <v>268</v>
      </c>
      <c r="E4325" s="232" t="s">
        <v>19</v>
      </c>
      <c r="F4325" s="233" t="s">
        <v>2731</v>
      </c>
      <c r="G4325" s="230"/>
      <c r="H4325" s="234">
        <v>25.504999999999999</v>
      </c>
      <c r="I4325" s="235"/>
      <c r="J4325" s="230"/>
      <c r="K4325" s="230"/>
      <c r="L4325" s="236"/>
      <c r="M4325" s="237"/>
      <c r="N4325" s="238"/>
      <c r="O4325" s="238"/>
      <c r="P4325" s="238"/>
      <c r="Q4325" s="238"/>
      <c r="R4325" s="238"/>
      <c r="S4325" s="238"/>
      <c r="T4325" s="239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0" t="s">
        <v>268</v>
      </c>
      <c r="AU4325" s="240" t="s">
        <v>93</v>
      </c>
      <c r="AV4325" s="13" t="s">
        <v>93</v>
      </c>
      <c r="AW4325" s="13" t="s">
        <v>34</v>
      </c>
      <c r="AX4325" s="13" t="s">
        <v>74</v>
      </c>
      <c r="AY4325" s="240" t="s">
        <v>224</v>
      </c>
    </row>
    <row r="4326" s="14" customFormat="1">
      <c r="A4326" s="14"/>
      <c r="B4326" s="246"/>
      <c r="C4326" s="247"/>
      <c r="D4326" s="231" t="s">
        <v>268</v>
      </c>
      <c r="E4326" s="248" t="s">
        <v>19</v>
      </c>
      <c r="F4326" s="249" t="s">
        <v>2732</v>
      </c>
      <c r="G4326" s="247"/>
      <c r="H4326" s="248" t="s">
        <v>19</v>
      </c>
      <c r="I4326" s="250"/>
      <c r="J4326" s="247"/>
      <c r="K4326" s="247"/>
      <c r="L4326" s="251"/>
      <c r="M4326" s="252"/>
      <c r="N4326" s="253"/>
      <c r="O4326" s="253"/>
      <c r="P4326" s="253"/>
      <c r="Q4326" s="253"/>
      <c r="R4326" s="253"/>
      <c r="S4326" s="253"/>
      <c r="T4326" s="25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T4326" s="255" t="s">
        <v>268</v>
      </c>
      <c r="AU4326" s="255" t="s">
        <v>93</v>
      </c>
      <c r="AV4326" s="14" t="s">
        <v>82</v>
      </c>
      <c r="AW4326" s="14" t="s">
        <v>34</v>
      </c>
      <c r="AX4326" s="14" t="s">
        <v>74</v>
      </c>
      <c r="AY4326" s="255" t="s">
        <v>224</v>
      </c>
    </row>
    <row r="4327" s="13" customFormat="1">
      <c r="A4327" s="13"/>
      <c r="B4327" s="229"/>
      <c r="C4327" s="230"/>
      <c r="D4327" s="231" t="s">
        <v>268</v>
      </c>
      <c r="E4327" s="232" t="s">
        <v>19</v>
      </c>
      <c r="F4327" s="233" t="s">
        <v>2733</v>
      </c>
      <c r="G4327" s="230"/>
      <c r="H4327" s="234">
        <v>52.799999999999997</v>
      </c>
      <c r="I4327" s="235"/>
      <c r="J4327" s="230"/>
      <c r="K4327" s="230"/>
      <c r="L4327" s="236"/>
      <c r="M4327" s="237"/>
      <c r="N4327" s="238"/>
      <c r="O4327" s="238"/>
      <c r="P4327" s="238"/>
      <c r="Q4327" s="238"/>
      <c r="R4327" s="238"/>
      <c r="S4327" s="238"/>
      <c r="T4327" s="239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40" t="s">
        <v>268</v>
      </c>
      <c r="AU4327" s="240" t="s">
        <v>93</v>
      </c>
      <c r="AV4327" s="13" t="s">
        <v>93</v>
      </c>
      <c r="AW4327" s="13" t="s">
        <v>34</v>
      </c>
      <c r="AX4327" s="13" t="s">
        <v>74</v>
      </c>
      <c r="AY4327" s="240" t="s">
        <v>224</v>
      </c>
    </row>
    <row r="4328" s="14" customFormat="1">
      <c r="A4328" s="14"/>
      <c r="B4328" s="246"/>
      <c r="C4328" s="247"/>
      <c r="D4328" s="231" t="s">
        <v>268</v>
      </c>
      <c r="E4328" s="248" t="s">
        <v>19</v>
      </c>
      <c r="F4328" s="249" t="s">
        <v>2734</v>
      </c>
      <c r="G4328" s="247"/>
      <c r="H4328" s="248" t="s">
        <v>19</v>
      </c>
      <c r="I4328" s="250"/>
      <c r="J4328" s="247"/>
      <c r="K4328" s="247"/>
      <c r="L4328" s="251"/>
      <c r="M4328" s="252"/>
      <c r="N4328" s="253"/>
      <c r="O4328" s="253"/>
      <c r="P4328" s="253"/>
      <c r="Q4328" s="253"/>
      <c r="R4328" s="253"/>
      <c r="S4328" s="253"/>
      <c r="T4328" s="25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T4328" s="255" t="s">
        <v>268</v>
      </c>
      <c r="AU4328" s="255" t="s">
        <v>93</v>
      </c>
      <c r="AV4328" s="14" t="s">
        <v>82</v>
      </c>
      <c r="AW4328" s="14" t="s">
        <v>34</v>
      </c>
      <c r="AX4328" s="14" t="s">
        <v>74</v>
      </c>
      <c r="AY4328" s="255" t="s">
        <v>224</v>
      </c>
    </row>
    <row r="4329" s="13" customFormat="1">
      <c r="A4329" s="13"/>
      <c r="B4329" s="229"/>
      <c r="C4329" s="230"/>
      <c r="D4329" s="231" t="s">
        <v>268</v>
      </c>
      <c r="E4329" s="232" t="s">
        <v>19</v>
      </c>
      <c r="F4329" s="233" t="s">
        <v>2722</v>
      </c>
      <c r="G4329" s="230"/>
      <c r="H4329" s="234">
        <v>209.19499999999999</v>
      </c>
      <c r="I4329" s="235"/>
      <c r="J4329" s="230"/>
      <c r="K4329" s="230"/>
      <c r="L4329" s="236"/>
      <c r="M4329" s="237"/>
      <c r="N4329" s="238"/>
      <c r="O4329" s="238"/>
      <c r="P4329" s="238"/>
      <c r="Q4329" s="238"/>
      <c r="R4329" s="238"/>
      <c r="S4329" s="238"/>
      <c r="T4329" s="239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40" t="s">
        <v>268</v>
      </c>
      <c r="AU4329" s="240" t="s">
        <v>93</v>
      </c>
      <c r="AV4329" s="13" t="s">
        <v>93</v>
      </c>
      <c r="AW4329" s="13" t="s">
        <v>34</v>
      </c>
      <c r="AX4329" s="13" t="s">
        <v>74</v>
      </c>
      <c r="AY4329" s="240" t="s">
        <v>224</v>
      </c>
    </row>
    <row r="4330" s="15" customFormat="1">
      <c r="A4330" s="15"/>
      <c r="B4330" s="256"/>
      <c r="C4330" s="257"/>
      <c r="D4330" s="231" t="s">
        <v>268</v>
      </c>
      <c r="E4330" s="258" t="s">
        <v>19</v>
      </c>
      <c r="F4330" s="259" t="s">
        <v>300</v>
      </c>
      <c r="G4330" s="257"/>
      <c r="H4330" s="260">
        <v>466.85599999999999</v>
      </c>
      <c r="I4330" s="261"/>
      <c r="J4330" s="257"/>
      <c r="K4330" s="257"/>
      <c r="L4330" s="262"/>
      <c r="M4330" s="263"/>
      <c r="N4330" s="264"/>
      <c r="O4330" s="264"/>
      <c r="P4330" s="264"/>
      <c r="Q4330" s="264"/>
      <c r="R4330" s="264"/>
      <c r="S4330" s="264"/>
      <c r="T4330" s="265"/>
      <c r="U4330" s="15"/>
      <c r="V4330" s="15"/>
      <c r="W4330" s="15"/>
      <c r="X4330" s="15"/>
      <c r="Y4330" s="15"/>
      <c r="Z4330" s="15"/>
      <c r="AA4330" s="15"/>
      <c r="AB4330" s="15"/>
      <c r="AC4330" s="15"/>
      <c r="AD4330" s="15"/>
      <c r="AE4330" s="15"/>
      <c r="AT4330" s="266" t="s">
        <v>268</v>
      </c>
      <c r="AU4330" s="266" t="s">
        <v>93</v>
      </c>
      <c r="AV4330" s="15" t="s">
        <v>108</v>
      </c>
      <c r="AW4330" s="15" t="s">
        <v>34</v>
      </c>
      <c r="AX4330" s="15" t="s">
        <v>74</v>
      </c>
      <c r="AY4330" s="266" t="s">
        <v>224</v>
      </c>
    </row>
    <row r="4331" s="14" customFormat="1">
      <c r="A4331" s="14"/>
      <c r="B4331" s="246"/>
      <c r="C4331" s="247"/>
      <c r="D4331" s="231" t="s">
        <v>268</v>
      </c>
      <c r="E4331" s="248" t="s">
        <v>19</v>
      </c>
      <c r="F4331" s="249" t="s">
        <v>665</v>
      </c>
      <c r="G4331" s="247"/>
      <c r="H4331" s="248" t="s">
        <v>19</v>
      </c>
      <c r="I4331" s="250"/>
      <c r="J4331" s="247"/>
      <c r="K4331" s="247"/>
      <c r="L4331" s="251"/>
      <c r="M4331" s="252"/>
      <c r="N4331" s="253"/>
      <c r="O4331" s="253"/>
      <c r="P4331" s="253"/>
      <c r="Q4331" s="253"/>
      <c r="R4331" s="253"/>
      <c r="S4331" s="253"/>
      <c r="T4331" s="25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T4331" s="255" t="s">
        <v>268</v>
      </c>
      <c r="AU4331" s="255" t="s">
        <v>93</v>
      </c>
      <c r="AV4331" s="14" t="s">
        <v>82</v>
      </c>
      <c r="AW4331" s="14" t="s">
        <v>34</v>
      </c>
      <c r="AX4331" s="14" t="s">
        <v>74</v>
      </c>
      <c r="AY4331" s="255" t="s">
        <v>224</v>
      </c>
    </row>
    <row r="4332" s="14" customFormat="1">
      <c r="A4332" s="14"/>
      <c r="B4332" s="246"/>
      <c r="C4332" s="247"/>
      <c r="D4332" s="231" t="s">
        <v>268</v>
      </c>
      <c r="E4332" s="248" t="s">
        <v>19</v>
      </c>
      <c r="F4332" s="249" t="s">
        <v>2735</v>
      </c>
      <c r="G4332" s="247"/>
      <c r="H4332" s="248" t="s">
        <v>19</v>
      </c>
      <c r="I4332" s="250"/>
      <c r="J4332" s="247"/>
      <c r="K4332" s="247"/>
      <c r="L4332" s="251"/>
      <c r="M4332" s="252"/>
      <c r="N4332" s="253"/>
      <c r="O4332" s="253"/>
      <c r="P4332" s="253"/>
      <c r="Q4332" s="253"/>
      <c r="R4332" s="253"/>
      <c r="S4332" s="253"/>
      <c r="T4332" s="25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T4332" s="255" t="s">
        <v>268</v>
      </c>
      <c r="AU4332" s="255" t="s">
        <v>93</v>
      </c>
      <c r="AV4332" s="14" t="s">
        <v>82</v>
      </c>
      <c r="AW4332" s="14" t="s">
        <v>34</v>
      </c>
      <c r="AX4332" s="14" t="s">
        <v>74</v>
      </c>
      <c r="AY4332" s="255" t="s">
        <v>224</v>
      </c>
    </row>
    <row r="4333" s="13" customFormat="1">
      <c r="A4333" s="13"/>
      <c r="B4333" s="229"/>
      <c r="C4333" s="230"/>
      <c r="D4333" s="231" t="s">
        <v>268</v>
      </c>
      <c r="E4333" s="232" t="s">
        <v>19</v>
      </c>
      <c r="F4333" s="233" t="s">
        <v>2736</v>
      </c>
      <c r="G4333" s="230"/>
      <c r="H4333" s="234">
        <v>112.098</v>
      </c>
      <c r="I4333" s="235"/>
      <c r="J4333" s="230"/>
      <c r="K4333" s="230"/>
      <c r="L4333" s="236"/>
      <c r="M4333" s="237"/>
      <c r="N4333" s="238"/>
      <c r="O4333" s="238"/>
      <c r="P4333" s="238"/>
      <c r="Q4333" s="238"/>
      <c r="R4333" s="238"/>
      <c r="S4333" s="238"/>
      <c r="T4333" s="239"/>
      <c r="U4333" s="13"/>
      <c r="V4333" s="13"/>
      <c r="W4333" s="13"/>
      <c r="X4333" s="13"/>
      <c r="Y4333" s="13"/>
      <c r="Z4333" s="13"/>
      <c r="AA4333" s="13"/>
      <c r="AB4333" s="13"/>
      <c r="AC4333" s="13"/>
      <c r="AD4333" s="13"/>
      <c r="AE4333" s="13"/>
      <c r="AT4333" s="240" t="s">
        <v>268</v>
      </c>
      <c r="AU4333" s="240" t="s">
        <v>93</v>
      </c>
      <c r="AV4333" s="13" t="s">
        <v>93</v>
      </c>
      <c r="AW4333" s="13" t="s">
        <v>34</v>
      </c>
      <c r="AX4333" s="13" t="s">
        <v>74</v>
      </c>
      <c r="AY4333" s="240" t="s">
        <v>224</v>
      </c>
    </row>
    <row r="4334" s="14" customFormat="1">
      <c r="A4334" s="14"/>
      <c r="B4334" s="246"/>
      <c r="C4334" s="247"/>
      <c r="D4334" s="231" t="s">
        <v>268</v>
      </c>
      <c r="E4334" s="248" t="s">
        <v>19</v>
      </c>
      <c r="F4334" s="249" t="s">
        <v>2737</v>
      </c>
      <c r="G4334" s="247"/>
      <c r="H4334" s="248" t="s">
        <v>19</v>
      </c>
      <c r="I4334" s="250"/>
      <c r="J4334" s="247"/>
      <c r="K4334" s="247"/>
      <c r="L4334" s="251"/>
      <c r="M4334" s="252"/>
      <c r="N4334" s="253"/>
      <c r="O4334" s="253"/>
      <c r="P4334" s="253"/>
      <c r="Q4334" s="253"/>
      <c r="R4334" s="253"/>
      <c r="S4334" s="253"/>
      <c r="T4334" s="25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T4334" s="255" t="s">
        <v>268</v>
      </c>
      <c r="AU4334" s="255" t="s">
        <v>93</v>
      </c>
      <c r="AV4334" s="14" t="s">
        <v>82</v>
      </c>
      <c r="AW4334" s="14" t="s">
        <v>34</v>
      </c>
      <c r="AX4334" s="14" t="s">
        <v>74</v>
      </c>
      <c r="AY4334" s="255" t="s">
        <v>224</v>
      </c>
    </row>
    <row r="4335" s="13" customFormat="1">
      <c r="A4335" s="13"/>
      <c r="B4335" s="229"/>
      <c r="C4335" s="230"/>
      <c r="D4335" s="231" t="s">
        <v>268</v>
      </c>
      <c r="E4335" s="232" t="s">
        <v>19</v>
      </c>
      <c r="F4335" s="233" t="s">
        <v>2731</v>
      </c>
      <c r="G4335" s="230"/>
      <c r="H4335" s="234">
        <v>25.504999999999999</v>
      </c>
      <c r="I4335" s="235"/>
      <c r="J4335" s="230"/>
      <c r="K4335" s="230"/>
      <c r="L4335" s="236"/>
      <c r="M4335" s="237"/>
      <c r="N4335" s="238"/>
      <c r="O4335" s="238"/>
      <c r="P4335" s="238"/>
      <c r="Q4335" s="238"/>
      <c r="R4335" s="238"/>
      <c r="S4335" s="238"/>
      <c r="T4335" s="239"/>
      <c r="U4335" s="13"/>
      <c r="V4335" s="13"/>
      <c r="W4335" s="13"/>
      <c r="X4335" s="13"/>
      <c r="Y4335" s="13"/>
      <c r="Z4335" s="13"/>
      <c r="AA4335" s="13"/>
      <c r="AB4335" s="13"/>
      <c r="AC4335" s="13"/>
      <c r="AD4335" s="13"/>
      <c r="AE4335" s="13"/>
      <c r="AT4335" s="240" t="s">
        <v>268</v>
      </c>
      <c r="AU4335" s="240" t="s">
        <v>93</v>
      </c>
      <c r="AV4335" s="13" t="s">
        <v>93</v>
      </c>
      <c r="AW4335" s="13" t="s">
        <v>34</v>
      </c>
      <c r="AX4335" s="13" t="s">
        <v>74</v>
      </c>
      <c r="AY4335" s="240" t="s">
        <v>224</v>
      </c>
    </row>
    <row r="4336" s="14" customFormat="1">
      <c r="A4336" s="14"/>
      <c r="B4336" s="246"/>
      <c r="C4336" s="247"/>
      <c r="D4336" s="231" t="s">
        <v>268</v>
      </c>
      <c r="E4336" s="248" t="s">
        <v>19</v>
      </c>
      <c r="F4336" s="249" t="s">
        <v>2738</v>
      </c>
      <c r="G4336" s="247"/>
      <c r="H4336" s="248" t="s">
        <v>19</v>
      </c>
      <c r="I4336" s="250"/>
      <c r="J4336" s="247"/>
      <c r="K4336" s="247"/>
      <c r="L4336" s="251"/>
      <c r="M4336" s="252"/>
      <c r="N4336" s="253"/>
      <c r="O4336" s="253"/>
      <c r="P4336" s="253"/>
      <c r="Q4336" s="253"/>
      <c r="R4336" s="253"/>
      <c r="S4336" s="253"/>
      <c r="T4336" s="25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T4336" s="255" t="s">
        <v>268</v>
      </c>
      <c r="AU4336" s="255" t="s">
        <v>93</v>
      </c>
      <c r="AV4336" s="14" t="s">
        <v>82</v>
      </c>
      <c r="AW4336" s="14" t="s">
        <v>34</v>
      </c>
      <c r="AX4336" s="14" t="s">
        <v>74</v>
      </c>
      <c r="AY4336" s="255" t="s">
        <v>224</v>
      </c>
    </row>
    <row r="4337" s="13" customFormat="1">
      <c r="A4337" s="13"/>
      <c r="B4337" s="229"/>
      <c r="C4337" s="230"/>
      <c r="D4337" s="231" t="s">
        <v>268</v>
      </c>
      <c r="E4337" s="232" t="s">
        <v>19</v>
      </c>
      <c r="F4337" s="233" t="s">
        <v>2739</v>
      </c>
      <c r="G4337" s="230"/>
      <c r="H4337" s="234">
        <v>52.560000000000002</v>
      </c>
      <c r="I4337" s="235"/>
      <c r="J4337" s="230"/>
      <c r="K4337" s="230"/>
      <c r="L4337" s="236"/>
      <c r="M4337" s="237"/>
      <c r="N4337" s="238"/>
      <c r="O4337" s="238"/>
      <c r="P4337" s="238"/>
      <c r="Q4337" s="238"/>
      <c r="R4337" s="238"/>
      <c r="S4337" s="238"/>
      <c r="T4337" s="239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40" t="s">
        <v>268</v>
      </c>
      <c r="AU4337" s="240" t="s">
        <v>93</v>
      </c>
      <c r="AV4337" s="13" t="s">
        <v>93</v>
      </c>
      <c r="AW4337" s="13" t="s">
        <v>34</v>
      </c>
      <c r="AX4337" s="13" t="s">
        <v>74</v>
      </c>
      <c r="AY4337" s="240" t="s">
        <v>224</v>
      </c>
    </row>
    <row r="4338" s="14" customFormat="1">
      <c r="A4338" s="14"/>
      <c r="B4338" s="246"/>
      <c r="C4338" s="247"/>
      <c r="D4338" s="231" t="s">
        <v>268</v>
      </c>
      <c r="E4338" s="248" t="s">
        <v>19</v>
      </c>
      <c r="F4338" s="249" t="s">
        <v>2740</v>
      </c>
      <c r="G4338" s="247"/>
      <c r="H4338" s="248" t="s">
        <v>19</v>
      </c>
      <c r="I4338" s="250"/>
      <c r="J4338" s="247"/>
      <c r="K4338" s="247"/>
      <c r="L4338" s="251"/>
      <c r="M4338" s="252"/>
      <c r="N4338" s="253"/>
      <c r="O4338" s="253"/>
      <c r="P4338" s="253"/>
      <c r="Q4338" s="253"/>
      <c r="R4338" s="253"/>
      <c r="S4338" s="253"/>
      <c r="T4338" s="25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T4338" s="255" t="s">
        <v>268</v>
      </c>
      <c r="AU4338" s="255" t="s">
        <v>93</v>
      </c>
      <c r="AV4338" s="14" t="s">
        <v>82</v>
      </c>
      <c r="AW4338" s="14" t="s">
        <v>34</v>
      </c>
      <c r="AX4338" s="14" t="s">
        <v>74</v>
      </c>
      <c r="AY4338" s="255" t="s">
        <v>224</v>
      </c>
    </row>
    <row r="4339" s="13" customFormat="1">
      <c r="A4339" s="13"/>
      <c r="B4339" s="229"/>
      <c r="C4339" s="230"/>
      <c r="D4339" s="231" t="s">
        <v>268</v>
      </c>
      <c r="E4339" s="232" t="s">
        <v>19</v>
      </c>
      <c r="F4339" s="233" t="s">
        <v>2722</v>
      </c>
      <c r="G4339" s="230"/>
      <c r="H4339" s="234">
        <v>209.19499999999999</v>
      </c>
      <c r="I4339" s="235"/>
      <c r="J4339" s="230"/>
      <c r="K4339" s="230"/>
      <c r="L4339" s="236"/>
      <c r="M4339" s="237"/>
      <c r="N4339" s="238"/>
      <c r="O4339" s="238"/>
      <c r="P4339" s="238"/>
      <c r="Q4339" s="238"/>
      <c r="R4339" s="238"/>
      <c r="S4339" s="238"/>
      <c r="T4339" s="239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0" t="s">
        <v>268</v>
      </c>
      <c r="AU4339" s="240" t="s">
        <v>93</v>
      </c>
      <c r="AV4339" s="13" t="s">
        <v>93</v>
      </c>
      <c r="AW4339" s="13" t="s">
        <v>34</v>
      </c>
      <c r="AX4339" s="13" t="s">
        <v>74</v>
      </c>
      <c r="AY4339" s="240" t="s">
        <v>224</v>
      </c>
    </row>
    <row r="4340" s="15" customFormat="1">
      <c r="A4340" s="15"/>
      <c r="B4340" s="256"/>
      <c r="C4340" s="257"/>
      <c r="D4340" s="231" t="s">
        <v>268</v>
      </c>
      <c r="E4340" s="258" t="s">
        <v>19</v>
      </c>
      <c r="F4340" s="259" t="s">
        <v>300</v>
      </c>
      <c r="G4340" s="257"/>
      <c r="H4340" s="260">
        <v>399.358</v>
      </c>
      <c r="I4340" s="261"/>
      <c r="J4340" s="257"/>
      <c r="K4340" s="257"/>
      <c r="L4340" s="262"/>
      <c r="M4340" s="263"/>
      <c r="N4340" s="264"/>
      <c r="O4340" s="264"/>
      <c r="P4340" s="264"/>
      <c r="Q4340" s="264"/>
      <c r="R4340" s="264"/>
      <c r="S4340" s="264"/>
      <c r="T4340" s="265"/>
      <c r="U4340" s="15"/>
      <c r="V4340" s="15"/>
      <c r="W4340" s="15"/>
      <c r="X4340" s="15"/>
      <c r="Y4340" s="15"/>
      <c r="Z4340" s="15"/>
      <c r="AA4340" s="15"/>
      <c r="AB4340" s="15"/>
      <c r="AC4340" s="15"/>
      <c r="AD4340" s="15"/>
      <c r="AE4340" s="15"/>
      <c r="AT4340" s="266" t="s">
        <v>268</v>
      </c>
      <c r="AU4340" s="266" t="s">
        <v>93</v>
      </c>
      <c r="AV4340" s="15" t="s">
        <v>108</v>
      </c>
      <c r="AW4340" s="15" t="s">
        <v>34</v>
      </c>
      <c r="AX4340" s="15" t="s">
        <v>74</v>
      </c>
      <c r="AY4340" s="266" t="s">
        <v>224</v>
      </c>
    </row>
    <row r="4341" s="14" customFormat="1">
      <c r="A4341" s="14"/>
      <c r="B4341" s="246"/>
      <c r="C4341" s="247"/>
      <c r="D4341" s="231" t="s">
        <v>268</v>
      </c>
      <c r="E4341" s="248" t="s">
        <v>19</v>
      </c>
      <c r="F4341" s="249" t="s">
        <v>667</v>
      </c>
      <c r="G4341" s="247"/>
      <c r="H4341" s="248" t="s">
        <v>19</v>
      </c>
      <c r="I4341" s="250"/>
      <c r="J4341" s="247"/>
      <c r="K4341" s="247"/>
      <c r="L4341" s="251"/>
      <c r="M4341" s="252"/>
      <c r="N4341" s="253"/>
      <c r="O4341" s="253"/>
      <c r="P4341" s="253"/>
      <c r="Q4341" s="253"/>
      <c r="R4341" s="253"/>
      <c r="S4341" s="253"/>
      <c r="T4341" s="25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T4341" s="255" t="s">
        <v>268</v>
      </c>
      <c r="AU4341" s="255" t="s">
        <v>93</v>
      </c>
      <c r="AV4341" s="14" t="s">
        <v>82</v>
      </c>
      <c r="AW4341" s="14" t="s">
        <v>34</v>
      </c>
      <c r="AX4341" s="14" t="s">
        <v>74</v>
      </c>
      <c r="AY4341" s="255" t="s">
        <v>224</v>
      </c>
    </row>
    <row r="4342" s="14" customFormat="1">
      <c r="A4342" s="14"/>
      <c r="B4342" s="246"/>
      <c r="C4342" s="247"/>
      <c r="D4342" s="231" t="s">
        <v>268</v>
      </c>
      <c r="E4342" s="248" t="s">
        <v>19</v>
      </c>
      <c r="F4342" s="249" t="s">
        <v>2741</v>
      </c>
      <c r="G4342" s="247"/>
      <c r="H4342" s="248" t="s">
        <v>19</v>
      </c>
      <c r="I4342" s="250"/>
      <c r="J4342" s="247"/>
      <c r="K4342" s="247"/>
      <c r="L4342" s="251"/>
      <c r="M4342" s="252"/>
      <c r="N4342" s="253"/>
      <c r="O4342" s="253"/>
      <c r="P4342" s="253"/>
      <c r="Q4342" s="253"/>
      <c r="R4342" s="253"/>
      <c r="S4342" s="253"/>
      <c r="T4342" s="25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T4342" s="255" t="s">
        <v>268</v>
      </c>
      <c r="AU4342" s="255" t="s">
        <v>93</v>
      </c>
      <c r="AV4342" s="14" t="s">
        <v>82</v>
      </c>
      <c r="AW4342" s="14" t="s">
        <v>34</v>
      </c>
      <c r="AX4342" s="14" t="s">
        <v>74</v>
      </c>
      <c r="AY4342" s="255" t="s">
        <v>224</v>
      </c>
    </row>
    <row r="4343" s="13" customFormat="1">
      <c r="A4343" s="13"/>
      <c r="B4343" s="229"/>
      <c r="C4343" s="230"/>
      <c r="D4343" s="231" t="s">
        <v>268</v>
      </c>
      <c r="E4343" s="232" t="s">
        <v>19</v>
      </c>
      <c r="F4343" s="233" t="s">
        <v>2742</v>
      </c>
      <c r="G4343" s="230"/>
      <c r="H4343" s="234">
        <v>125.517</v>
      </c>
      <c r="I4343" s="235"/>
      <c r="J4343" s="230"/>
      <c r="K4343" s="230"/>
      <c r="L4343" s="236"/>
      <c r="M4343" s="237"/>
      <c r="N4343" s="238"/>
      <c r="O4343" s="238"/>
      <c r="P4343" s="238"/>
      <c r="Q4343" s="238"/>
      <c r="R4343" s="238"/>
      <c r="S4343" s="238"/>
      <c r="T4343" s="239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40" t="s">
        <v>268</v>
      </c>
      <c r="AU4343" s="240" t="s">
        <v>93</v>
      </c>
      <c r="AV4343" s="13" t="s">
        <v>93</v>
      </c>
      <c r="AW4343" s="13" t="s">
        <v>34</v>
      </c>
      <c r="AX4343" s="13" t="s">
        <v>74</v>
      </c>
      <c r="AY4343" s="240" t="s">
        <v>224</v>
      </c>
    </row>
    <row r="4344" s="14" customFormat="1">
      <c r="A4344" s="14"/>
      <c r="B4344" s="246"/>
      <c r="C4344" s="247"/>
      <c r="D4344" s="231" t="s">
        <v>268</v>
      </c>
      <c r="E4344" s="248" t="s">
        <v>19</v>
      </c>
      <c r="F4344" s="249" t="s">
        <v>2743</v>
      </c>
      <c r="G4344" s="247"/>
      <c r="H4344" s="248" t="s">
        <v>19</v>
      </c>
      <c r="I4344" s="250"/>
      <c r="J4344" s="247"/>
      <c r="K4344" s="247"/>
      <c r="L4344" s="251"/>
      <c r="M4344" s="252"/>
      <c r="N4344" s="253"/>
      <c r="O4344" s="253"/>
      <c r="P4344" s="253"/>
      <c r="Q4344" s="253"/>
      <c r="R4344" s="253"/>
      <c r="S4344" s="253"/>
      <c r="T4344" s="25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T4344" s="255" t="s">
        <v>268</v>
      </c>
      <c r="AU4344" s="255" t="s">
        <v>93</v>
      </c>
      <c r="AV4344" s="14" t="s">
        <v>82</v>
      </c>
      <c r="AW4344" s="14" t="s">
        <v>34</v>
      </c>
      <c r="AX4344" s="14" t="s">
        <v>74</v>
      </c>
      <c r="AY4344" s="255" t="s">
        <v>224</v>
      </c>
    </row>
    <row r="4345" s="13" customFormat="1">
      <c r="A4345" s="13"/>
      <c r="B4345" s="229"/>
      <c r="C4345" s="230"/>
      <c r="D4345" s="231" t="s">
        <v>268</v>
      </c>
      <c r="E4345" s="232" t="s">
        <v>19</v>
      </c>
      <c r="F4345" s="233" t="s">
        <v>2720</v>
      </c>
      <c r="G4345" s="230"/>
      <c r="H4345" s="234">
        <v>26.399999999999999</v>
      </c>
      <c r="I4345" s="235"/>
      <c r="J4345" s="230"/>
      <c r="K4345" s="230"/>
      <c r="L4345" s="236"/>
      <c r="M4345" s="237"/>
      <c r="N4345" s="238"/>
      <c r="O4345" s="238"/>
      <c r="P4345" s="238"/>
      <c r="Q4345" s="238"/>
      <c r="R4345" s="238"/>
      <c r="S4345" s="238"/>
      <c r="T4345" s="239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40" t="s">
        <v>268</v>
      </c>
      <c r="AU4345" s="240" t="s">
        <v>93</v>
      </c>
      <c r="AV4345" s="13" t="s">
        <v>93</v>
      </c>
      <c r="AW4345" s="13" t="s">
        <v>34</v>
      </c>
      <c r="AX4345" s="13" t="s">
        <v>74</v>
      </c>
      <c r="AY4345" s="240" t="s">
        <v>224</v>
      </c>
    </row>
    <row r="4346" s="15" customFormat="1">
      <c r="A4346" s="15"/>
      <c r="B4346" s="256"/>
      <c r="C4346" s="257"/>
      <c r="D4346" s="231" t="s">
        <v>268</v>
      </c>
      <c r="E4346" s="258" t="s">
        <v>19</v>
      </c>
      <c r="F4346" s="259" t="s">
        <v>300</v>
      </c>
      <c r="G4346" s="257"/>
      <c r="H4346" s="260">
        <v>151.917</v>
      </c>
      <c r="I4346" s="261"/>
      <c r="J4346" s="257"/>
      <c r="K4346" s="257"/>
      <c r="L4346" s="262"/>
      <c r="M4346" s="263"/>
      <c r="N4346" s="264"/>
      <c r="O4346" s="264"/>
      <c r="P4346" s="264"/>
      <c r="Q4346" s="264"/>
      <c r="R4346" s="264"/>
      <c r="S4346" s="264"/>
      <c r="T4346" s="265"/>
      <c r="U4346" s="15"/>
      <c r="V4346" s="15"/>
      <c r="W4346" s="15"/>
      <c r="X4346" s="15"/>
      <c r="Y4346" s="15"/>
      <c r="Z4346" s="15"/>
      <c r="AA4346" s="15"/>
      <c r="AB4346" s="15"/>
      <c r="AC4346" s="15"/>
      <c r="AD4346" s="15"/>
      <c r="AE4346" s="15"/>
      <c r="AT4346" s="266" t="s">
        <v>268</v>
      </c>
      <c r="AU4346" s="266" t="s">
        <v>93</v>
      </c>
      <c r="AV4346" s="15" t="s">
        <v>108</v>
      </c>
      <c r="AW4346" s="15" t="s">
        <v>34</v>
      </c>
      <c r="AX4346" s="15" t="s">
        <v>74</v>
      </c>
      <c r="AY4346" s="266" t="s">
        <v>224</v>
      </c>
    </row>
    <row r="4347" s="16" customFormat="1">
      <c r="A4347" s="16"/>
      <c r="B4347" s="272"/>
      <c r="C4347" s="273"/>
      <c r="D4347" s="231" t="s">
        <v>268</v>
      </c>
      <c r="E4347" s="274" t="s">
        <v>19</v>
      </c>
      <c r="F4347" s="275" t="s">
        <v>351</v>
      </c>
      <c r="G4347" s="273"/>
      <c r="H4347" s="276">
        <v>1989.3720000000001</v>
      </c>
      <c r="I4347" s="277"/>
      <c r="J4347" s="273"/>
      <c r="K4347" s="273"/>
      <c r="L4347" s="278"/>
      <c r="M4347" s="279"/>
      <c r="N4347" s="280"/>
      <c r="O4347" s="280"/>
      <c r="P4347" s="280"/>
      <c r="Q4347" s="280"/>
      <c r="R4347" s="280"/>
      <c r="S4347" s="280"/>
      <c r="T4347" s="281"/>
      <c r="U4347" s="16"/>
      <c r="V4347" s="16"/>
      <c r="W4347" s="16"/>
      <c r="X4347" s="16"/>
      <c r="Y4347" s="16"/>
      <c r="Z4347" s="16"/>
      <c r="AA4347" s="16"/>
      <c r="AB4347" s="16"/>
      <c r="AC4347" s="16"/>
      <c r="AD4347" s="16"/>
      <c r="AE4347" s="16"/>
      <c r="AT4347" s="282" t="s">
        <v>268</v>
      </c>
      <c r="AU4347" s="282" t="s">
        <v>93</v>
      </c>
      <c r="AV4347" s="16" t="s">
        <v>231</v>
      </c>
      <c r="AW4347" s="16" t="s">
        <v>34</v>
      </c>
      <c r="AX4347" s="16" t="s">
        <v>82</v>
      </c>
      <c r="AY4347" s="282" t="s">
        <v>224</v>
      </c>
    </row>
    <row r="4348" s="2" customFormat="1" ht="16.5" customHeight="1">
      <c r="A4348" s="41"/>
      <c r="B4348" s="42"/>
      <c r="C4348" s="286" t="s">
        <v>4556</v>
      </c>
      <c r="D4348" s="286" t="s">
        <v>572</v>
      </c>
      <c r="E4348" s="287" t="s">
        <v>4557</v>
      </c>
      <c r="F4348" s="288" t="s">
        <v>4558</v>
      </c>
      <c r="G4348" s="289" t="s">
        <v>266</v>
      </c>
      <c r="H4348" s="290">
        <v>2261.3850000000002</v>
      </c>
      <c r="I4348" s="291"/>
      <c r="J4348" s="292">
        <f>ROUND(I4348*H4348,2)</f>
        <v>0</v>
      </c>
      <c r="K4348" s="288" t="s">
        <v>19</v>
      </c>
      <c r="L4348" s="293"/>
      <c r="M4348" s="294" t="s">
        <v>19</v>
      </c>
      <c r="N4348" s="295" t="s">
        <v>46</v>
      </c>
      <c r="O4348" s="87"/>
      <c r="P4348" s="225">
        <f>O4348*H4348</f>
        <v>0</v>
      </c>
      <c r="Q4348" s="225">
        <v>0.018409999999999999</v>
      </c>
      <c r="R4348" s="225">
        <f>Q4348*H4348</f>
        <v>41.632097850000001</v>
      </c>
      <c r="S4348" s="225">
        <v>0</v>
      </c>
      <c r="T4348" s="226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7" t="s">
        <v>643</v>
      </c>
      <c r="AT4348" s="227" t="s">
        <v>572</v>
      </c>
      <c r="AU4348" s="227" t="s">
        <v>93</v>
      </c>
      <c r="AY4348" s="20" t="s">
        <v>224</v>
      </c>
      <c r="BE4348" s="228">
        <f>IF(N4348="základní",J4348,0)</f>
        <v>0</v>
      </c>
      <c r="BF4348" s="228">
        <f>IF(N4348="snížená",J4348,0)</f>
        <v>0</v>
      </c>
      <c r="BG4348" s="228">
        <f>IF(N4348="zákl. přenesená",J4348,0)</f>
        <v>0</v>
      </c>
      <c r="BH4348" s="228">
        <f>IF(N4348="sníž. přenesená",J4348,0)</f>
        <v>0</v>
      </c>
      <c r="BI4348" s="228">
        <f>IF(N4348="nulová",J4348,0)</f>
        <v>0</v>
      </c>
      <c r="BJ4348" s="20" t="s">
        <v>93</v>
      </c>
      <c r="BK4348" s="228">
        <f>ROUND(I4348*H4348,2)</f>
        <v>0</v>
      </c>
      <c r="BL4348" s="20" t="s">
        <v>544</v>
      </c>
      <c r="BM4348" s="227" t="s">
        <v>4559</v>
      </c>
    </row>
    <row r="4349" s="13" customFormat="1">
      <c r="A4349" s="13"/>
      <c r="B4349" s="229"/>
      <c r="C4349" s="230"/>
      <c r="D4349" s="231" t="s">
        <v>268</v>
      </c>
      <c r="E4349" s="232" t="s">
        <v>19</v>
      </c>
      <c r="F4349" s="233" t="s">
        <v>4560</v>
      </c>
      <c r="G4349" s="230"/>
      <c r="H4349" s="234">
        <v>2261.3850000000002</v>
      </c>
      <c r="I4349" s="235"/>
      <c r="J4349" s="230"/>
      <c r="K4349" s="230"/>
      <c r="L4349" s="236"/>
      <c r="M4349" s="237"/>
      <c r="N4349" s="238"/>
      <c r="O4349" s="238"/>
      <c r="P4349" s="238"/>
      <c r="Q4349" s="238"/>
      <c r="R4349" s="238"/>
      <c r="S4349" s="238"/>
      <c r="T4349" s="239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40" t="s">
        <v>268</v>
      </c>
      <c r="AU4349" s="240" t="s">
        <v>93</v>
      </c>
      <c r="AV4349" s="13" t="s">
        <v>93</v>
      </c>
      <c r="AW4349" s="13" t="s">
        <v>34</v>
      </c>
      <c r="AX4349" s="13" t="s">
        <v>82</v>
      </c>
      <c r="AY4349" s="240" t="s">
        <v>224</v>
      </c>
    </row>
    <row r="4350" s="2" customFormat="1" ht="24.15" customHeight="1">
      <c r="A4350" s="41"/>
      <c r="B4350" s="42"/>
      <c r="C4350" s="216" t="s">
        <v>4561</v>
      </c>
      <c r="D4350" s="216" t="s">
        <v>227</v>
      </c>
      <c r="E4350" s="217" t="s">
        <v>4562</v>
      </c>
      <c r="F4350" s="218" t="s">
        <v>4563</v>
      </c>
      <c r="G4350" s="219" t="s">
        <v>471</v>
      </c>
      <c r="H4350" s="220">
        <v>1373.385</v>
      </c>
      <c r="I4350" s="221"/>
      <c r="J4350" s="222">
        <f>ROUND(I4350*H4350,2)</f>
        <v>0</v>
      </c>
      <c r="K4350" s="218" t="s">
        <v>312</v>
      </c>
      <c r="L4350" s="47"/>
      <c r="M4350" s="223" t="s">
        <v>19</v>
      </c>
      <c r="N4350" s="224" t="s">
        <v>46</v>
      </c>
      <c r="O4350" s="87"/>
      <c r="P4350" s="225">
        <f>O4350*H4350</f>
        <v>0</v>
      </c>
      <c r="Q4350" s="225">
        <v>3.0000000000000001E-05</v>
      </c>
      <c r="R4350" s="225">
        <f>Q4350*H4350</f>
        <v>0.041201550000000003</v>
      </c>
      <c r="S4350" s="225">
        <v>0</v>
      </c>
      <c r="T4350" s="226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7" t="s">
        <v>544</v>
      </c>
      <c r="AT4350" s="227" t="s">
        <v>227</v>
      </c>
      <c r="AU4350" s="227" t="s">
        <v>93</v>
      </c>
      <c r="AY4350" s="20" t="s">
        <v>224</v>
      </c>
      <c r="BE4350" s="228">
        <f>IF(N4350="základní",J4350,0)</f>
        <v>0</v>
      </c>
      <c r="BF4350" s="228">
        <f>IF(N4350="snížená",J4350,0)</f>
        <v>0</v>
      </c>
      <c r="BG4350" s="228">
        <f>IF(N4350="zákl. přenesená",J4350,0)</f>
        <v>0</v>
      </c>
      <c r="BH4350" s="228">
        <f>IF(N4350="sníž. přenesená",J4350,0)</f>
        <v>0</v>
      </c>
      <c r="BI4350" s="228">
        <f>IF(N4350="nulová",J4350,0)</f>
        <v>0</v>
      </c>
      <c r="BJ4350" s="20" t="s">
        <v>93</v>
      </c>
      <c r="BK4350" s="228">
        <f>ROUND(I4350*H4350,2)</f>
        <v>0</v>
      </c>
      <c r="BL4350" s="20" t="s">
        <v>544</v>
      </c>
      <c r="BM4350" s="227" t="s">
        <v>4564</v>
      </c>
    </row>
    <row r="4351" s="2" customFormat="1">
      <c r="A4351" s="41"/>
      <c r="B4351" s="42"/>
      <c r="C4351" s="43"/>
      <c r="D4351" s="267" t="s">
        <v>314</v>
      </c>
      <c r="E4351" s="43"/>
      <c r="F4351" s="268" t="s">
        <v>4565</v>
      </c>
      <c r="G4351" s="43"/>
      <c r="H4351" s="43"/>
      <c r="I4351" s="269"/>
      <c r="J4351" s="43"/>
      <c r="K4351" s="43"/>
      <c r="L4351" s="47"/>
      <c r="M4351" s="270"/>
      <c r="N4351" s="271"/>
      <c r="O4351" s="87"/>
      <c r="P4351" s="87"/>
      <c r="Q4351" s="87"/>
      <c r="R4351" s="87"/>
      <c r="S4351" s="87"/>
      <c r="T4351" s="88"/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T4351" s="20" t="s">
        <v>314</v>
      </c>
      <c r="AU4351" s="20" t="s">
        <v>93</v>
      </c>
    </row>
    <row r="4352" s="14" customFormat="1">
      <c r="A4352" s="14"/>
      <c r="B4352" s="246"/>
      <c r="C4352" s="247"/>
      <c r="D4352" s="231" t="s">
        <v>268</v>
      </c>
      <c r="E4352" s="248" t="s">
        <v>19</v>
      </c>
      <c r="F4352" s="249" t="s">
        <v>648</v>
      </c>
      <c r="G4352" s="247"/>
      <c r="H4352" s="248" t="s">
        <v>19</v>
      </c>
      <c r="I4352" s="250"/>
      <c r="J4352" s="247"/>
      <c r="K4352" s="247"/>
      <c r="L4352" s="251"/>
      <c r="M4352" s="252"/>
      <c r="N4352" s="253"/>
      <c r="O4352" s="253"/>
      <c r="P4352" s="253"/>
      <c r="Q4352" s="253"/>
      <c r="R4352" s="253"/>
      <c r="S4352" s="253"/>
      <c r="T4352" s="25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5" t="s">
        <v>268</v>
      </c>
      <c r="AU4352" s="255" t="s">
        <v>93</v>
      </c>
      <c r="AV4352" s="14" t="s">
        <v>82</v>
      </c>
      <c r="AW4352" s="14" t="s">
        <v>34</v>
      </c>
      <c r="AX4352" s="14" t="s">
        <v>74</v>
      </c>
      <c r="AY4352" s="255" t="s">
        <v>224</v>
      </c>
    </row>
    <row r="4353" s="14" customFormat="1">
      <c r="A4353" s="14"/>
      <c r="B4353" s="246"/>
      <c r="C4353" s="247"/>
      <c r="D4353" s="231" t="s">
        <v>268</v>
      </c>
      <c r="E4353" s="248" t="s">
        <v>19</v>
      </c>
      <c r="F4353" s="249" t="s">
        <v>1544</v>
      </c>
      <c r="G4353" s="247"/>
      <c r="H4353" s="248" t="s">
        <v>19</v>
      </c>
      <c r="I4353" s="250"/>
      <c r="J4353" s="247"/>
      <c r="K4353" s="247"/>
      <c r="L4353" s="251"/>
      <c r="M4353" s="252"/>
      <c r="N4353" s="253"/>
      <c r="O4353" s="253"/>
      <c r="P4353" s="253"/>
      <c r="Q4353" s="253"/>
      <c r="R4353" s="253"/>
      <c r="S4353" s="253"/>
      <c r="T4353" s="25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T4353" s="255" t="s">
        <v>268</v>
      </c>
      <c r="AU4353" s="255" t="s">
        <v>93</v>
      </c>
      <c r="AV4353" s="14" t="s">
        <v>82</v>
      </c>
      <c r="AW4353" s="14" t="s">
        <v>34</v>
      </c>
      <c r="AX4353" s="14" t="s">
        <v>74</v>
      </c>
      <c r="AY4353" s="255" t="s">
        <v>224</v>
      </c>
    </row>
    <row r="4354" s="13" customFormat="1">
      <c r="A4354" s="13"/>
      <c r="B4354" s="229"/>
      <c r="C4354" s="230"/>
      <c r="D4354" s="231" t="s">
        <v>268</v>
      </c>
      <c r="E4354" s="232" t="s">
        <v>19</v>
      </c>
      <c r="F4354" s="233" t="s">
        <v>4566</v>
      </c>
      <c r="G4354" s="230"/>
      <c r="H4354" s="234">
        <v>15.6</v>
      </c>
      <c r="I4354" s="235"/>
      <c r="J4354" s="230"/>
      <c r="K4354" s="230"/>
      <c r="L4354" s="236"/>
      <c r="M4354" s="237"/>
      <c r="N4354" s="238"/>
      <c r="O4354" s="238"/>
      <c r="P4354" s="238"/>
      <c r="Q4354" s="238"/>
      <c r="R4354" s="238"/>
      <c r="S4354" s="238"/>
      <c r="T4354" s="239"/>
      <c r="U4354" s="13"/>
      <c r="V4354" s="13"/>
      <c r="W4354" s="13"/>
      <c r="X4354" s="13"/>
      <c r="Y4354" s="13"/>
      <c r="Z4354" s="13"/>
      <c r="AA4354" s="13"/>
      <c r="AB4354" s="13"/>
      <c r="AC4354" s="13"/>
      <c r="AD4354" s="13"/>
      <c r="AE4354" s="13"/>
      <c r="AT4354" s="240" t="s">
        <v>268</v>
      </c>
      <c r="AU4354" s="240" t="s">
        <v>93</v>
      </c>
      <c r="AV4354" s="13" t="s">
        <v>93</v>
      </c>
      <c r="AW4354" s="13" t="s">
        <v>34</v>
      </c>
      <c r="AX4354" s="13" t="s">
        <v>74</v>
      </c>
      <c r="AY4354" s="240" t="s">
        <v>224</v>
      </c>
    </row>
    <row r="4355" s="14" customFormat="1">
      <c r="A4355" s="14"/>
      <c r="B4355" s="246"/>
      <c r="C4355" s="247"/>
      <c r="D4355" s="231" t="s">
        <v>268</v>
      </c>
      <c r="E4355" s="248" t="s">
        <v>19</v>
      </c>
      <c r="F4355" s="249" t="s">
        <v>2678</v>
      </c>
      <c r="G4355" s="247"/>
      <c r="H4355" s="248" t="s">
        <v>19</v>
      </c>
      <c r="I4355" s="250"/>
      <c r="J4355" s="247"/>
      <c r="K4355" s="247"/>
      <c r="L4355" s="251"/>
      <c r="M4355" s="252"/>
      <c r="N4355" s="253"/>
      <c r="O4355" s="253"/>
      <c r="P4355" s="253"/>
      <c r="Q4355" s="253"/>
      <c r="R4355" s="253"/>
      <c r="S4355" s="253"/>
      <c r="T4355" s="25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T4355" s="255" t="s">
        <v>268</v>
      </c>
      <c r="AU4355" s="255" t="s">
        <v>93</v>
      </c>
      <c r="AV4355" s="14" t="s">
        <v>82</v>
      </c>
      <c r="AW4355" s="14" t="s">
        <v>34</v>
      </c>
      <c r="AX4355" s="14" t="s">
        <v>74</v>
      </c>
      <c r="AY4355" s="255" t="s">
        <v>224</v>
      </c>
    </row>
    <row r="4356" s="13" customFormat="1">
      <c r="A4356" s="13"/>
      <c r="B4356" s="229"/>
      <c r="C4356" s="230"/>
      <c r="D4356" s="231" t="s">
        <v>268</v>
      </c>
      <c r="E4356" s="232" t="s">
        <v>19</v>
      </c>
      <c r="F4356" s="233" t="s">
        <v>4529</v>
      </c>
      <c r="G4356" s="230"/>
      <c r="H4356" s="234">
        <v>5.2000000000000002</v>
      </c>
      <c r="I4356" s="235"/>
      <c r="J4356" s="230"/>
      <c r="K4356" s="230"/>
      <c r="L4356" s="236"/>
      <c r="M4356" s="237"/>
      <c r="N4356" s="238"/>
      <c r="O4356" s="238"/>
      <c r="P4356" s="238"/>
      <c r="Q4356" s="238"/>
      <c r="R4356" s="238"/>
      <c r="S4356" s="238"/>
      <c r="T4356" s="239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40" t="s">
        <v>268</v>
      </c>
      <c r="AU4356" s="240" t="s">
        <v>93</v>
      </c>
      <c r="AV4356" s="13" t="s">
        <v>93</v>
      </c>
      <c r="AW4356" s="13" t="s">
        <v>34</v>
      </c>
      <c r="AX4356" s="13" t="s">
        <v>74</v>
      </c>
      <c r="AY4356" s="240" t="s">
        <v>224</v>
      </c>
    </row>
    <row r="4357" s="14" customFormat="1">
      <c r="A4357" s="14"/>
      <c r="B4357" s="246"/>
      <c r="C4357" s="247"/>
      <c r="D4357" s="231" t="s">
        <v>268</v>
      </c>
      <c r="E4357" s="248" t="s">
        <v>19</v>
      </c>
      <c r="F4357" s="249" t="s">
        <v>2680</v>
      </c>
      <c r="G4357" s="247"/>
      <c r="H4357" s="248" t="s">
        <v>19</v>
      </c>
      <c r="I4357" s="250"/>
      <c r="J4357" s="247"/>
      <c r="K4357" s="247"/>
      <c r="L4357" s="251"/>
      <c r="M4357" s="252"/>
      <c r="N4357" s="253"/>
      <c r="O4357" s="253"/>
      <c r="P4357" s="253"/>
      <c r="Q4357" s="253"/>
      <c r="R4357" s="253"/>
      <c r="S4357" s="253"/>
      <c r="T4357" s="25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T4357" s="255" t="s">
        <v>268</v>
      </c>
      <c r="AU4357" s="255" t="s">
        <v>93</v>
      </c>
      <c r="AV4357" s="14" t="s">
        <v>82</v>
      </c>
      <c r="AW4357" s="14" t="s">
        <v>34</v>
      </c>
      <c r="AX4357" s="14" t="s">
        <v>74</v>
      </c>
      <c r="AY4357" s="255" t="s">
        <v>224</v>
      </c>
    </row>
    <row r="4358" s="13" customFormat="1">
      <c r="A4358" s="13"/>
      <c r="B4358" s="229"/>
      <c r="C4358" s="230"/>
      <c r="D4358" s="231" t="s">
        <v>268</v>
      </c>
      <c r="E4358" s="232" t="s">
        <v>19</v>
      </c>
      <c r="F4358" s="233" t="s">
        <v>4567</v>
      </c>
      <c r="G4358" s="230"/>
      <c r="H4358" s="234">
        <v>10.4</v>
      </c>
      <c r="I4358" s="235"/>
      <c r="J4358" s="230"/>
      <c r="K4358" s="230"/>
      <c r="L4358" s="236"/>
      <c r="M4358" s="237"/>
      <c r="N4358" s="238"/>
      <c r="O4358" s="238"/>
      <c r="P4358" s="238"/>
      <c r="Q4358" s="238"/>
      <c r="R4358" s="238"/>
      <c r="S4358" s="238"/>
      <c r="T4358" s="239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40" t="s">
        <v>268</v>
      </c>
      <c r="AU4358" s="240" t="s">
        <v>93</v>
      </c>
      <c r="AV4358" s="13" t="s">
        <v>93</v>
      </c>
      <c r="AW4358" s="13" t="s">
        <v>34</v>
      </c>
      <c r="AX4358" s="13" t="s">
        <v>74</v>
      </c>
      <c r="AY4358" s="240" t="s">
        <v>224</v>
      </c>
    </row>
    <row r="4359" s="14" customFormat="1">
      <c r="A4359" s="14"/>
      <c r="B4359" s="246"/>
      <c r="C4359" s="247"/>
      <c r="D4359" s="231" t="s">
        <v>268</v>
      </c>
      <c r="E4359" s="248" t="s">
        <v>19</v>
      </c>
      <c r="F4359" s="249" t="s">
        <v>2682</v>
      </c>
      <c r="G4359" s="247"/>
      <c r="H4359" s="248" t="s">
        <v>19</v>
      </c>
      <c r="I4359" s="250"/>
      <c r="J4359" s="247"/>
      <c r="K4359" s="247"/>
      <c r="L4359" s="251"/>
      <c r="M4359" s="252"/>
      <c r="N4359" s="253"/>
      <c r="O4359" s="253"/>
      <c r="P4359" s="253"/>
      <c r="Q4359" s="253"/>
      <c r="R4359" s="253"/>
      <c r="S4359" s="253"/>
      <c r="T4359" s="25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T4359" s="255" t="s">
        <v>268</v>
      </c>
      <c r="AU4359" s="255" t="s">
        <v>93</v>
      </c>
      <c r="AV4359" s="14" t="s">
        <v>82</v>
      </c>
      <c r="AW4359" s="14" t="s">
        <v>34</v>
      </c>
      <c r="AX4359" s="14" t="s">
        <v>74</v>
      </c>
      <c r="AY4359" s="255" t="s">
        <v>224</v>
      </c>
    </row>
    <row r="4360" s="13" customFormat="1">
      <c r="A4360" s="13"/>
      <c r="B4360" s="229"/>
      <c r="C4360" s="230"/>
      <c r="D4360" s="231" t="s">
        <v>268</v>
      </c>
      <c r="E4360" s="232" t="s">
        <v>19</v>
      </c>
      <c r="F4360" s="233" t="s">
        <v>4529</v>
      </c>
      <c r="G4360" s="230"/>
      <c r="H4360" s="234">
        <v>5.2000000000000002</v>
      </c>
      <c r="I4360" s="235"/>
      <c r="J4360" s="230"/>
      <c r="K4360" s="230"/>
      <c r="L4360" s="236"/>
      <c r="M4360" s="237"/>
      <c r="N4360" s="238"/>
      <c r="O4360" s="238"/>
      <c r="P4360" s="238"/>
      <c r="Q4360" s="238"/>
      <c r="R4360" s="238"/>
      <c r="S4360" s="238"/>
      <c r="T4360" s="239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40" t="s">
        <v>268</v>
      </c>
      <c r="AU4360" s="240" t="s">
        <v>93</v>
      </c>
      <c r="AV4360" s="13" t="s">
        <v>93</v>
      </c>
      <c r="AW4360" s="13" t="s">
        <v>34</v>
      </c>
      <c r="AX4360" s="13" t="s">
        <v>74</v>
      </c>
      <c r="AY4360" s="240" t="s">
        <v>224</v>
      </c>
    </row>
    <row r="4361" s="14" customFormat="1">
      <c r="A4361" s="14"/>
      <c r="B4361" s="246"/>
      <c r="C4361" s="247"/>
      <c r="D4361" s="231" t="s">
        <v>268</v>
      </c>
      <c r="E4361" s="248" t="s">
        <v>19</v>
      </c>
      <c r="F4361" s="249" t="s">
        <v>2684</v>
      </c>
      <c r="G4361" s="247"/>
      <c r="H4361" s="248" t="s">
        <v>19</v>
      </c>
      <c r="I4361" s="250"/>
      <c r="J4361" s="247"/>
      <c r="K4361" s="247"/>
      <c r="L4361" s="251"/>
      <c r="M4361" s="252"/>
      <c r="N4361" s="253"/>
      <c r="O4361" s="253"/>
      <c r="P4361" s="253"/>
      <c r="Q4361" s="253"/>
      <c r="R4361" s="253"/>
      <c r="S4361" s="253"/>
      <c r="T4361" s="25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T4361" s="255" t="s">
        <v>268</v>
      </c>
      <c r="AU4361" s="255" t="s">
        <v>93</v>
      </c>
      <c r="AV4361" s="14" t="s">
        <v>82</v>
      </c>
      <c r="AW4361" s="14" t="s">
        <v>34</v>
      </c>
      <c r="AX4361" s="14" t="s">
        <v>74</v>
      </c>
      <c r="AY4361" s="255" t="s">
        <v>224</v>
      </c>
    </row>
    <row r="4362" s="13" customFormat="1">
      <c r="A4362" s="13"/>
      <c r="B4362" s="229"/>
      <c r="C4362" s="230"/>
      <c r="D4362" s="231" t="s">
        <v>268</v>
      </c>
      <c r="E4362" s="232" t="s">
        <v>19</v>
      </c>
      <c r="F4362" s="233" t="s">
        <v>4567</v>
      </c>
      <c r="G4362" s="230"/>
      <c r="H4362" s="234">
        <v>10.4</v>
      </c>
      <c r="I4362" s="235"/>
      <c r="J4362" s="230"/>
      <c r="K4362" s="230"/>
      <c r="L4362" s="236"/>
      <c r="M4362" s="237"/>
      <c r="N4362" s="238"/>
      <c r="O4362" s="238"/>
      <c r="P4362" s="238"/>
      <c r="Q4362" s="238"/>
      <c r="R4362" s="238"/>
      <c r="S4362" s="238"/>
      <c r="T4362" s="239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40" t="s">
        <v>268</v>
      </c>
      <c r="AU4362" s="240" t="s">
        <v>93</v>
      </c>
      <c r="AV4362" s="13" t="s">
        <v>93</v>
      </c>
      <c r="AW4362" s="13" t="s">
        <v>34</v>
      </c>
      <c r="AX4362" s="13" t="s">
        <v>74</v>
      </c>
      <c r="AY4362" s="240" t="s">
        <v>224</v>
      </c>
    </row>
    <row r="4363" s="14" customFormat="1">
      <c r="A4363" s="14"/>
      <c r="B4363" s="246"/>
      <c r="C4363" s="247"/>
      <c r="D4363" s="231" t="s">
        <v>268</v>
      </c>
      <c r="E4363" s="248" t="s">
        <v>19</v>
      </c>
      <c r="F4363" s="249" t="s">
        <v>2686</v>
      </c>
      <c r="G4363" s="247"/>
      <c r="H4363" s="248" t="s">
        <v>19</v>
      </c>
      <c r="I4363" s="250"/>
      <c r="J4363" s="247"/>
      <c r="K4363" s="247"/>
      <c r="L4363" s="251"/>
      <c r="M4363" s="252"/>
      <c r="N4363" s="253"/>
      <c r="O4363" s="253"/>
      <c r="P4363" s="253"/>
      <c r="Q4363" s="253"/>
      <c r="R4363" s="253"/>
      <c r="S4363" s="253"/>
      <c r="T4363" s="25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T4363" s="255" t="s">
        <v>268</v>
      </c>
      <c r="AU4363" s="255" t="s">
        <v>93</v>
      </c>
      <c r="AV4363" s="14" t="s">
        <v>82</v>
      </c>
      <c r="AW4363" s="14" t="s">
        <v>34</v>
      </c>
      <c r="AX4363" s="14" t="s">
        <v>74</v>
      </c>
      <c r="AY4363" s="255" t="s">
        <v>224</v>
      </c>
    </row>
    <row r="4364" s="13" customFormat="1">
      <c r="A4364" s="13"/>
      <c r="B4364" s="229"/>
      <c r="C4364" s="230"/>
      <c r="D4364" s="231" t="s">
        <v>268</v>
      </c>
      <c r="E4364" s="232" t="s">
        <v>19</v>
      </c>
      <c r="F4364" s="233" t="s">
        <v>4567</v>
      </c>
      <c r="G4364" s="230"/>
      <c r="H4364" s="234">
        <v>10.4</v>
      </c>
      <c r="I4364" s="235"/>
      <c r="J4364" s="230"/>
      <c r="K4364" s="230"/>
      <c r="L4364" s="236"/>
      <c r="M4364" s="237"/>
      <c r="N4364" s="238"/>
      <c r="O4364" s="238"/>
      <c r="P4364" s="238"/>
      <c r="Q4364" s="238"/>
      <c r="R4364" s="238"/>
      <c r="S4364" s="238"/>
      <c r="T4364" s="239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40" t="s">
        <v>268</v>
      </c>
      <c r="AU4364" s="240" t="s">
        <v>93</v>
      </c>
      <c r="AV4364" s="13" t="s">
        <v>93</v>
      </c>
      <c r="AW4364" s="13" t="s">
        <v>34</v>
      </c>
      <c r="AX4364" s="13" t="s">
        <v>74</v>
      </c>
      <c r="AY4364" s="240" t="s">
        <v>224</v>
      </c>
    </row>
    <row r="4365" s="14" customFormat="1">
      <c r="A4365" s="14"/>
      <c r="B4365" s="246"/>
      <c r="C4365" s="247"/>
      <c r="D4365" s="231" t="s">
        <v>268</v>
      </c>
      <c r="E4365" s="248" t="s">
        <v>19</v>
      </c>
      <c r="F4365" s="249" t="s">
        <v>2688</v>
      </c>
      <c r="G4365" s="247"/>
      <c r="H4365" s="248" t="s">
        <v>19</v>
      </c>
      <c r="I4365" s="250"/>
      <c r="J4365" s="247"/>
      <c r="K4365" s="247"/>
      <c r="L4365" s="251"/>
      <c r="M4365" s="252"/>
      <c r="N4365" s="253"/>
      <c r="O4365" s="253"/>
      <c r="P4365" s="253"/>
      <c r="Q4365" s="253"/>
      <c r="R4365" s="253"/>
      <c r="S4365" s="253"/>
      <c r="T4365" s="25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5" t="s">
        <v>268</v>
      </c>
      <c r="AU4365" s="255" t="s">
        <v>93</v>
      </c>
      <c r="AV4365" s="14" t="s">
        <v>82</v>
      </c>
      <c r="AW4365" s="14" t="s">
        <v>34</v>
      </c>
      <c r="AX4365" s="14" t="s">
        <v>74</v>
      </c>
      <c r="AY4365" s="255" t="s">
        <v>224</v>
      </c>
    </row>
    <row r="4366" s="13" customFormat="1">
      <c r="A4366" s="13"/>
      <c r="B4366" s="229"/>
      <c r="C4366" s="230"/>
      <c r="D4366" s="231" t="s">
        <v>268</v>
      </c>
      <c r="E4366" s="232" t="s">
        <v>19</v>
      </c>
      <c r="F4366" s="233" t="s">
        <v>4568</v>
      </c>
      <c r="G4366" s="230"/>
      <c r="H4366" s="234">
        <v>20.800000000000001</v>
      </c>
      <c r="I4366" s="235"/>
      <c r="J4366" s="230"/>
      <c r="K4366" s="230"/>
      <c r="L4366" s="236"/>
      <c r="M4366" s="237"/>
      <c r="N4366" s="238"/>
      <c r="O4366" s="238"/>
      <c r="P4366" s="238"/>
      <c r="Q4366" s="238"/>
      <c r="R4366" s="238"/>
      <c r="S4366" s="238"/>
      <c r="T4366" s="239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0" t="s">
        <v>268</v>
      </c>
      <c r="AU4366" s="240" t="s">
        <v>93</v>
      </c>
      <c r="AV4366" s="13" t="s">
        <v>93</v>
      </c>
      <c r="AW4366" s="13" t="s">
        <v>34</v>
      </c>
      <c r="AX4366" s="13" t="s">
        <v>74</v>
      </c>
      <c r="AY4366" s="240" t="s">
        <v>224</v>
      </c>
    </row>
    <row r="4367" s="14" customFormat="1">
      <c r="A4367" s="14"/>
      <c r="B4367" s="246"/>
      <c r="C4367" s="247"/>
      <c r="D4367" s="231" t="s">
        <v>268</v>
      </c>
      <c r="E4367" s="248" t="s">
        <v>19</v>
      </c>
      <c r="F4367" s="249" t="s">
        <v>2690</v>
      </c>
      <c r="G4367" s="247"/>
      <c r="H4367" s="248" t="s">
        <v>19</v>
      </c>
      <c r="I4367" s="250"/>
      <c r="J4367" s="247"/>
      <c r="K4367" s="247"/>
      <c r="L4367" s="251"/>
      <c r="M4367" s="252"/>
      <c r="N4367" s="253"/>
      <c r="O4367" s="253"/>
      <c r="P4367" s="253"/>
      <c r="Q4367" s="253"/>
      <c r="R4367" s="253"/>
      <c r="S4367" s="253"/>
      <c r="T4367" s="25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T4367" s="255" t="s">
        <v>268</v>
      </c>
      <c r="AU4367" s="255" t="s">
        <v>93</v>
      </c>
      <c r="AV4367" s="14" t="s">
        <v>82</v>
      </c>
      <c r="AW4367" s="14" t="s">
        <v>34</v>
      </c>
      <c r="AX4367" s="14" t="s">
        <v>74</v>
      </c>
      <c r="AY4367" s="255" t="s">
        <v>224</v>
      </c>
    </row>
    <row r="4368" s="13" customFormat="1">
      <c r="A4368" s="13"/>
      <c r="B4368" s="229"/>
      <c r="C4368" s="230"/>
      <c r="D4368" s="231" t="s">
        <v>268</v>
      </c>
      <c r="E4368" s="232" t="s">
        <v>19</v>
      </c>
      <c r="F4368" s="233" t="s">
        <v>4566</v>
      </c>
      <c r="G4368" s="230"/>
      <c r="H4368" s="234">
        <v>15.6</v>
      </c>
      <c r="I4368" s="235"/>
      <c r="J4368" s="230"/>
      <c r="K4368" s="230"/>
      <c r="L4368" s="236"/>
      <c r="M4368" s="237"/>
      <c r="N4368" s="238"/>
      <c r="O4368" s="238"/>
      <c r="P4368" s="238"/>
      <c r="Q4368" s="238"/>
      <c r="R4368" s="238"/>
      <c r="S4368" s="238"/>
      <c r="T4368" s="239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40" t="s">
        <v>268</v>
      </c>
      <c r="AU4368" s="240" t="s">
        <v>93</v>
      </c>
      <c r="AV4368" s="13" t="s">
        <v>93</v>
      </c>
      <c r="AW4368" s="13" t="s">
        <v>34</v>
      </c>
      <c r="AX4368" s="13" t="s">
        <v>74</v>
      </c>
      <c r="AY4368" s="240" t="s">
        <v>224</v>
      </c>
    </row>
    <row r="4369" s="14" customFormat="1">
      <c r="A4369" s="14"/>
      <c r="B4369" s="246"/>
      <c r="C4369" s="247"/>
      <c r="D4369" s="231" t="s">
        <v>268</v>
      </c>
      <c r="E4369" s="248" t="s">
        <v>19</v>
      </c>
      <c r="F4369" s="249" t="s">
        <v>2692</v>
      </c>
      <c r="G4369" s="247"/>
      <c r="H4369" s="248" t="s">
        <v>19</v>
      </c>
      <c r="I4369" s="250"/>
      <c r="J4369" s="247"/>
      <c r="K4369" s="247"/>
      <c r="L4369" s="251"/>
      <c r="M4369" s="252"/>
      <c r="N4369" s="253"/>
      <c r="O4369" s="253"/>
      <c r="P4369" s="253"/>
      <c r="Q4369" s="253"/>
      <c r="R4369" s="253"/>
      <c r="S4369" s="253"/>
      <c r="T4369" s="25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T4369" s="255" t="s">
        <v>268</v>
      </c>
      <c r="AU4369" s="255" t="s">
        <v>93</v>
      </c>
      <c r="AV4369" s="14" t="s">
        <v>82</v>
      </c>
      <c r="AW4369" s="14" t="s">
        <v>34</v>
      </c>
      <c r="AX4369" s="14" t="s">
        <v>74</v>
      </c>
      <c r="AY4369" s="255" t="s">
        <v>224</v>
      </c>
    </row>
    <row r="4370" s="13" customFormat="1">
      <c r="A4370" s="13"/>
      <c r="B4370" s="229"/>
      <c r="C4370" s="230"/>
      <c r="D4370" s="231" t="s">
        <v>268</v>
      </c>
      <c r="E4370" s="232" t="s">
        <v>19</v>
      </c>
      <c r="F4370" s="233" t="s">
        <v>4569</v>
      </c>
      <c r="G4370" s="230"/>
      <c r="H4370" s="234">
        <v>7.7999999999999998</v>
      </c>
      <c r="I4370" s="235"/>
      <c r="J4370" s="230"/>
      <c r="K4370" s="230"/>
      <c r="L4370" s="236"/>
      <c r="M4370" s="237"/>
      <c r="N4370" s="238"/>
      <c r="O4370" s="238"/>
      <c r="P4370" s="238"/>
      <c r="Q4370" s="238"/>
      <c r="R4370" s="238"/>
      <c r="S4370" s="238"/>
      <c r="T4370" s="239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40" t="s">
        <v>268</v>
      </c>
      <c r="AU4370" s="240" t="s">
        <v>93</v>
      </c>
      <c r="AV4370" s="13" t="s">
        <v>93</v>
      </c>
      <c r="AW4370" s="13" t="s">
        <v>34</v>
      </c>
      <c r="AX4370" s="13" t="s">
        <v>74</v>
      </c>
      <c r="AY4370" s="240" t="s">
        <v>224</v>
      </c>
    </row>
    <row r="4371" s="14" customFormat="1">
      <c r="A4371" s="14"/>
      <c r="B4371" s="246"/>
      <c r="C4371" s="247"/>
      <c r="D4371" s="231" t="s">
        <v>268</v>
      </c>
      <c r="E4371" s="248" t="s">
        <v>19</v>
      </c>
      <c r="F4371" s="249" t="s">
        <v>2694</v>
      </c>
      <c r="G4371" s="247"/>
      <c r="H4371" s="248" t="s">
        <v>19</v>
      </c>
      <c r="I4371" s="250"/>
      <c r="J4371" s="247"/>
      <c r="K4371" s="247"/>
      <c r="L4371" s="251"/>
      <c r="M4371" s="252"/>
      <c r="N4371" s="253"/>
      <c r="O4371" s="253"/>
      <c r="P4371" s="253"/>
      <c r="Q4371" s="253"/>
      <c r="R4371" s="253"/>
      <c r="S4371" s="253"/>
      <c r="T4371" s="25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T4371" s="255" t="s">
        <v>268</v>
      </c>
      <c r="AU4371" s="255" t="s">
        <v>93</v>
      </c>
      <c r="AV4371" s="14" t="s">
        <v>82</v>
      </c>
      <c r="AW4371" s="14" t="s">
        <v>34</v>
      </c>
      <c r="AX4371" s="14" t="s">
        <v>74</v>
      </c>
      <c r="AY4371" s="255" t="s">
        <v>224</v>
      </c>
    </row>
    <row r="4372" s="13" customFormat="1">
      <c r="A4372" s="13"/>
      <c r="B4372" s="229"/>
      <c r="C4372" s="230"/>
      <c r="D4372" s="231" t="s">
        <v>268</v>
      </c>
      <c r="E4372" s="232" t="s">
        <v>19</v>
      </c>
      <c r="F4372" s="233" t="s">
        <v>4570</v>
      </c>
      <c r="G4372" s="230"/>
      <c r="H4372" s="234">
        <v>10.800000000000001</v>
      </c>
      <c r="I4372" s="235"/>
      <c r="J4372" s="230"/>
      <c r="K4372" s="230"/>
      <c r="L4372" s="236"/>
      <c r="M4372" s="237"/>
      <c r="N4372" s="238"/>
      <c r="O4372" s="238"/>
      <c r="P4372" s="238"/>
      <c r="Q4372" s="238"/>
      <c r="R4372" s="238"/>
      <c r="S4372" s="238"/>
      <c r="T4372" s="239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40" t="s">
        <v>268</v>
      </c>
      <c r="AU4372" s="240" t="s">
        <v>93</v>
      </c>
      <c r="AV4372" s="13" t="s">
        <v>93</v>
      </c>
      <c r="AW4372" s="13" t="s">
        <v>34</v>
      </c>
      <c r="AX4372" s="13" t="s">
        <v>74</v>
      </c>
      <c r="AY4372" s="240" t="s">
        <v>224</v>
      </c>
    </row>
    <row r="4373" s="14" customFormat="1">
      <c r="A4373" s="14"/>
      <c r="B4373" s="246"/>
      <c r="C4373" s="247"/>
      <c r="D4373" s="231" t="s">
        <v>268</v>
      </c>
      <c r="E4373" s="248" t="s">
        <v>19</v>
      </c>
      <c r="F4373" s="249" t="s">
        <v>2696</v>
      </c>
      <c r="G4373" s="247"/>
      <c r="H4373" s="248" t="s">
        <v>19</v>
      </c>
      <c r="I4373" s="250"/>
      <c r="J4373" s="247"/>
      <c r="K4373" s="247"/>
      <c r="L4373" s="251"/>
      <c r="M4373" s="252"/>
      <c r="N4373" s="253"/>
      <c r="O4373" s="253"/>
      <c r="P4373" s="253"/>
      <c r="Q4373" s="253"/>
      <c r="R4373" s="253"/>
      <c r="S4373" s="253"/>
      <c r="T4373" s="25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T4373" s="255" t="s">
        <v>268</v>
      </c>
      <c r="AU4373" s="255" t="s">
        <v>93</v>
      </c>
      <c r="AV4373" s="14" t="s">
        <v>82</v>
      </c>
      <c r="AW4373" s="14" t="s">
        <v>34</v>
      </c>
      <c r="AX4373" s="14" t="s">
        <v>74</v>
      </c>
      <c r="AY4373" s="255" t="s">
        <v>224</v>
      </c>
    </row>
    <row r="4374" s="13" customFormat="1">
      <c r="A4374" s="13"/>
      <c r="B4374" s="229"/>
      <c r="C4374" s="230"/>
      <c r="D4374" s="231" t="s">
        <v>268</v>
      </c>
      <c r="E4374" s="232" t="s">
        <v>19</v>
      </c>
      <c r="F4374" s="233" t="s">
        <v>4570</v>
      </c>
      <c r="G4374" s="230"/>
      <c r="H4374" s="234">
        <v>10.800000000000001</v>
      </c>
      <c r="I4374" s="235"/>
      <c r="J4374" s="230"/>
      <c r="K4374" s="230"/>
      <c r="L4374" s="236"/>
      <c r="M4374" s="237"/>
      <c r="N4374" s="238"/>
      <c r="O4374" s="238"/>
      <c r="P4374" s="238"/>
      <c r="Q4374" s="238"/>
      <c r="R4374" s="238"/>
      <c r="S4374" s="238"/>
      <c r="T4374" s="239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40" t="s">
        <v>268</v>
      </c>
      <c r="AU4374" s="240" t="s">
        <v>93</v>
      </c>
      <c r="AV4374" s="13" t="s">
        <v>93</v>
      </c>
      <c r="AW4374" s="13" t="s">
        <v>34</v>
      </c>
      <c r="AX4374" s="13" t="s">
        <v>74</v>
      </c>
      <c r="AY4374" s="240" t="s">
        <v>224</v>
      </c>
    </row>
    <row r="4375" s="14" customFormat="1">
      <c r="A4375" s="14"/>
      <c r="B4375" s="246"/>
      <c r="C4375" s="247"/>
      <c r="D4375" s="231" t="s">
        <v>268</v>
      </c>
      <c r="E4375" s="248" t="s">
        <v>19</v>
      </c>
      <c r="F4375" s="249" t="s">
        <v>2698</v>
      </c>
      <c r="G4375" s="247"/>
      <c r="H4375" s="248" t="s">
        <v>19</v>
      </c>
      <c r="I4375" s="250"/>
      <c r="J4375" s="247"/>
      <c r="K4375" s="247"/>
      <c r="L4375" s="251"/>
      <c r="M4375" s="252"/>
      <c r="N4375" s="253"/>
      <c r="O4375" s="253"/>
      <c r="P4375" s="253"/>
      <c r="Q4375" s="253"/>
      <c r="R4375" s="253"/>
      <c r="S4375" s="253"/>
      <c r="T4375" s="25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T4375" s="255" t="s">
        <v>268</v>
      </c>
      <c r="AU4375" s="255" t="s">
        <v>93</v>
      </c>
      <c r="AV4375" s="14" t="s">
        <v>82</v>
      </c>
      <c r="AW4375" s="14" t="s">
        <v>34</v>
      </c>
      <c r="AX4375" s="14" t="s">
        <v>74</v>
      </c>
      <c r="AY4375" s="255" t="s">
        <v>224</v>
      </c>
    </row>
    <row r="4376" s="13" customFormat="1">
      <c r="A4376" s="13"/>
      <c r="B4376" s="229"/>
      <c r="C4376" s="230"/>
      <c r="D4376" s="231" t="s">
        <v>268</v>
      </c>
      <c r="E4376" s="232" t="s">
        <v>19</v>
      </c>
      <c r="F4376" s="233" t="s">
        <v>4571</v>
      </c>
      <c r="G4376" s="230"/>
      <c r="H4376" s="234">
        <v>12.699999999999999</v>
      </c>
      <c r="I4376" s="235"/>
      <c r="J4376" s="230"/>
      <c r="K4376" s="230"/>
      <c r="L4376" s="236"/>
      <c r="M4376" s="237"/>
      <c r="N4376" s="238"/>
      <c r="O4376" s="238"/>
      <c r="P4376" s="238"/>
      <c r="Q4376" s="238"/>
      <c r="R4376" s="238"/>
      <c r="S4376" s="238"/>
      <c r="T4376" s="239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40" t="s">
        <v>268</v>
      </c>
      <c r="AU4376" s="240" t="s">
        <v>93</v>
      </c>
      <c r="AV4376" s="13" t="s">
        <v>93</v>
      </c>
      <c r="AW4376" s="13" t="s">
        <v>34</v>
      </c>
      <c r="AX4376" s="13" t="s">
        <v>74</v>
      </c>
      <c r="AY4376" s="240" t="s">
        <v>224</v>
      </c>
    </row>
    <row r="4377" s="14" customFormat="1">
      <c r="A4377" s="14"/>
      <c r="B4377" s="246"/>
      <c r="C4377" s="247"/>
      <c r="D4377" s="231" t="s">
        <v>268</v>
      </c>
      <c r="E4377" s="248" t="s">
        <v>19</v>
      </c>
      <c r="F4377" s="249" t="s">
        <v>2700</v>
      </c>
      <c r="G4377" s="247"/>
      <c r="H4377" s="248" t="s">
        <v>19</v>
      </c>
      <c r="I4377" s="250"/>
      <c r="J4377" s="247"/>
      <c r="K4377" s="247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268</v>
      </c>
      <c r="AU4377" s="255" t="s">
        <v>93</v>
      </c>
      <c r="AV4377" s="14" t="s">
        <v>82</v>
      </c>
      <c r="AW4377" s="14" t="s">
        <v>34</v>
      </c>
      <c r="AX4377" s="14" t="s">
        <v>74</v>
      </c>
      <c r="AY4377" s="255" t="s">
        <v>224</v>
      </c>
    </row>
    <row r="4378" s="13" customFormat="1">
      <c r="A4378" s="13"/>
      <c r="B4378" s="229"/>
      <c r="C4378" s="230"/>
      <c r="D4378" s="231" t="s">
        <v>268</v>
      </c>
      <c r="E4378" s="232" t="s">
        <v>19</v>
      </c>
      <c r="F4378" s="233" t="s">
        <v>4570</v>
      </c>
      <c r="G4378" s="230"/>
      <c r="H4378" s="234">
        <v>10.800000000000001</v>
      </c>
      <c r="I4378" s="235"/>
      <c r="J4378" s="230"/>
      <c r="K4378" s="230"/>
      <c r="L4378" s="236"/>
      <c r="M4378" s="237"/>
      <c r="N4378" s="238"/>
      <c r="O4378" s="238"/>
      <c r="P4378" s="238"/>
      <c r="Q4378" s="238"/>
      <c r="R4378" s="238"/>
      <c r="S4378" s="238"/>
      <c r="T4378" s="239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0" t="s">
        <v>268</v>
      </c>
      <c r="AU4378" s="240" t="s">
        <v>93</v>
      </c>
      <c r="AV4378" s="13" t="s">
        <v>93</v>
      </c>
      <c r="AW4378" s="13" t="s">
        <v>34</v>
      </c>
      <c r="AX4378" s="13" t="s">
        <v>74</v>
      </c>
      <c r="AY4378" s="240" t="s">
        <v>224</v>
      </c>
    </row>
    <row r="4379" s="14" customFormat="1">
      <c r="A4379" s="14"/>
      <c r="B4379" s="246"/>
      <c r="C4379" s="247"/>
      <c r="D4379" s="231" t="s">
        <v>268</v>
      </c>
      <c r="E4379" s="248" t="s">
        <v>19</v>
      </c>
      <c r="F4379" s="249" t="s">
        <v>2702</v>
      </c>
      <c r="G4379" s="247"/>
      <c r="H4379" s="248" t="s">
        <v>19</v>
      </c>
      <c r="I4379" s="250"/>
      <c r="J4379" s="247"/>
      <c r="K4379" s="247"/>
      <c r="L4379" s="251"/>
      <c r="M4379" s="252"/>
      <c r="N4379" s="253"/>
      <c r="O4379" s="253"/>
      <c r="P4379" s="253"/>
      <c r="Q4379" s="253"/>
      <c r="R4379" s="253"/>
      <c r="S4379" s="253"/>
      <c r="T4379" s="25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T4379" s="255" t="s">
        <v>268</v>
      </c>
      <c r="AU4379" s="255" t="s">
        <v>93</v>
      </c>
      <c r="AV4379" s="14" t="s">
        <v>82</v>
      </c>
      <c r="AW4379" s="14" t="s">
        <v>34</v>
      </c>
      <c r="AX4379" s="14" t="s">
        <v>74</v>
      </c>
      <c r="AY4379" s="255" t="s">
        <v>224</v>
      </c>
    </row>
    <row r="4380" s="13" customFormat="1">
      <c r="A4380" s="13"/>
      <c r="B4380" s="229"/>
      <c r="C4380" s="230"/>
      <c r="D4380" s="231" t="s">
        <v>268</v>
      </c>
      <c r="E4380" s="232" t="s">
        <v>19</v>
      </c>
      <c r="F4380" s="233" t="s">
        <v>4570</v>
      </c>
      <c r="G4380" s="230"/>
      <c r="H4380" s="234">
        <v>10.800000000000001</v>
      </c>
      <c r="I4380" s="235"/>
      <c r="J4380" s="230"/>
      <c r="K4380" s="230"/>
      <c r="L4380" s="236"/>
      <c r="M4380" s="237"/>
      <c r="N4380" s="238"/>
      <c r="O4380" s="238"/>
      <c r="P4380" s="238"/>
      <c r="Q4380" s="238"/>
      <c r="R4380" s="238"/>
      <c r="S4380" s="238"/>
      <c r="T4380" s="239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0" t="s">
        <v>268</v>
      </c>
      <c r="AU4380" s="240" t="s">
        <v>93</v>
      </c>
      <c r="AV4380" s="13" t="s">
        <v>93</v>
      </c>
      <c r="AW4380" s="13" t="s">
        <v>34</v>
      </c>
      <c r="AX4380" s="13" t="s">
        <v>74</v>
      </c>
      <c r="AY4380" s="240" t="s">
        <v>224</v>
      </c>
    </row>
    <row r="4381" s="14" customFormat="1">
      <c r="A4381" s="14"/>
      <c r="B4381" s="246"/>
      <c r="C4381" s="247"/>
      <c r="D4381" s="231" t="s">
        <v>268</v>
      </c>
      <c r="E4381" s="248" t="s">
        <v>19</v>
      </c>
      <c r="F4381" s="249" t="s">
        <v>2704</v>
      </c>
      <c r="G4381" s="247"/>
      <c r="H4381" s="248" t="s">
        <v>19</v>
      </c>
      <c r="I4381" s="250"/>
      <c r="J4381" s="247"/>
      <c r="K4381" s="247"/>
      <c r="L4381" s="251"/>
      <c r="M4381" s="252"/>
      <c r="N4381" s="253"/>
      <c r="O4381" s="253"/>
      <c r="P4381" s="253"/>
      <c r="Q4381" s="253"/>
      <c r="R4381" s="253"/>
      <c r="S4381" s="253"/>
      <c r="T4381" s="25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T4381" s="255" t="s">
        <v>268</v>
      </c>
      <c r="AU4381" s="255" t="s">
        <v>93</v>
      </c>
      <c r="AV4381" s="14" t="s">
        <v>82</v>
      </c>
      <c r="AW4381" s="14" t="s">
        <v>34</v>
      </c>
      <c r="AX4381" s="14" t="s">
        <v>74</v>
      </c>
      <c r="AY4381" s="255" t="s">
        <v>224</v>
      </c>
    </row>
    <row r="4382" s="13" customFormat="1">
      <c r="A4382" s="13"/>
      <c r="B4382" s="229"/>
      <c r="C4382" s="230"/>
      <c r="D4382" s="231" t="s">
        <v>268</v>
      </c>
      <c r="E4382" s="232" t="s">
        <v>19</v>
      </c>
      <c r="F4382" s="233" t="s">
        <v>4572</v>
      </c>
      <c r="G4382" s="230"/>
      <c r="H4382" s="234">
        <v>17.699999999999999</v>
      </c>
      <c r="I4382" s="235"/>
      <c r="J4382" s="230"/>
      <c r="K4382" s="230"/>
      <c r="L4382" s="236"/>
      <c r="M4382" s="237"/>
      <c r="N4382" s="238"/>
      <c r="O4382" s="238"/>
      <c r="P4382" s="238"/>
      <c r="Q4382" s="238"/>
      <c r="R4382" s="238"/>
      <c r="S4382" s="238"/>
      <c r="T4382" s="239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0" t="s">
        <v>268</v>
      </c>
      <c r="AU4382" s="240" t="s">
        <v>93</v>
      </c>
      <c r="AV4382" s="13" t="s">
        <v>93</v>
      </c>
      <c r="AW4382" s="13" t="s">
        <v>34</v>
      </c>
      <c r="AX4382" s="13" t="s">
        <v>74</v>
      </c>
      <c r="AY4382" s="240" t="s">
        <v>224</v>
      </c>
    </row>
    <row r="4383" s="14" customFormat="1">
      <c r="A4383" s="14"/>
      <c r="B4383" s="246"/>
      <c r="C4383" s="247"/>
      <c r="D4383" s="231" t="s">
        <v>268</v>
      </c>
      <c r="E4383" s="248" t="s">
        <v>19</v>
      </c>
      <c r="F4383" s="249" t="s">
        <v>2706</v>
      </c>
      <c r="G4383" s="247"/>
      <c r="H4383" s="248" t="s">
        <v>19</v>
      </c>
      <c r="I4383" s="250"/>
      <c r="J4383" s="247"/>
      <c r="K4383" s="247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268</v>
      </c>
      <c r="AU4383" s="255" t="s">
        <v>93</v>
      </c>
      <c r="AV4383" s="14" t="s">
        <v>82</v>
      </c>
      <c r="AW4383" s="14" t="s">
        <v>34</v>
      </c>
      <c r="AX4383" s="14" t="s">
        <v>74</v>
      </c>
      <c r="AY4383" s="255" t="s">
        <v>224</v>
      </c>
    </row>
    <row r="4384" s="13" customFormat="1">
      <c r="A4384" s="13"/>
      <c r="B4384" s="229"/>
      <c r="C4384" s="230"/>
      <c r="D4384" s="231" t="s">
        <v>268</v>
      </c>
      <c r="E4384" s="232" t="s">
        <v>19</v>
      </c>
      <c r="F4384" s="233" t="s">
        <v>4573</v>
      </c>
      <c r="G4384" s="230"/>
      <c r="H4384" s="234">
        <v>19.789999999999999</v>
      </c>
      <c r="I4384" s="235"/>
      <c r="J4384" s="230"/>
      <c r="K4384" s="230"/>
      <c r="L4384" s="236"/>
      <c r="M4384" s="237"/>
      <c r="N4384" s="238"/>
      <c r="O4384" s="238"/>
      <c r="P4384" s="238"/>
      <c r="Q4384" s="238"/>
      <c r="R4384" s="238"/>
      <c r="S4384" s="238"/>
      <c r="T4384" s="239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0" t="s">
        <v>268</v>
      </c>
      <c r="AU4384" s="240" t="s">
        <v>93</v>
      </c>
      <c r="AV4384" s="13" t="s">
        <v>93</v>
      </c>
      <c r="AW4384" s="13" t="s">
        <v>34</v>
      </c>
      <c r="AX4384" s="13" t="s">
        <v>74</v>
      </c>
      <c r="AY4384" s="240" t="s">
        <v>224</v>
      </c>
    </row>
    <row r="4385" s="14" customFormat="1">
      <c r="A4385" s="14"/>
      <c r="B4385" s="246"/>
      <c r="C4385" s="247"/>
      <c r="D4385" s="231" t="s">
        <v>268</v>
      </c>
      <c r="E4385" s="248" t="s">
        <v>19</v>
      </c>
      <c r="F4385" s="249" t="s">
        <v>2708</v>
      </c>
      <c r="G4385" s="247"/>
      <c r="H4385" s="248" t="s">
        <v>19</v>
      </c>
      <c r="I4385" s="250"/>
      <c r="J4385" s="247"/>
      <c r="K4385" s="247"/>
      <c r="L4385" s="251"/>
      <c r="M4385" s="252"/>
      <c r="N4385" s="253"/>
      <c r="O4385" s="253"/>
      <c r="P4385" s="253"/>
      <c r="Q4385" s="253"/>
      <c r="R4385" s="253"/>
      <c r="S4385" s="253"/>
      <c r="T4385" s="25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T4385" s="255" t="s">
        <v>268</v>
      </c>
      <c r="AU4385" s="255" t="s">
        <v>93</v>
      </c>
      <c r="AV4385" s="14" t="s">
        <v>82</v>
      </c>
      <c r="AW4385" s="14" t="s">
        <v>34</v>
      </c>
      <c r="AX4385" s="14" t="s">
        <v>74</v>
      </c>
      <c r="AY4385" s="255" t="s">
        <v>224</v>
      </c>
    </row>
    <row r="4386" s="13" customFormat="1">
      <c r="A4386" s="13"/>
      <c r="B4386" s="229"/>
      <c r="C4386" s="230"/>
      <c r="D4386" s="231" t="s">
        <v>268</v>
      </c>
      <c r="E4386" s="232" t="s">
        <v>19</v>
      </c>
      <c r="F4386" s="233" t="s">
        <v>4574</v>
      </c>
      <c r="G4386" s="230"/>
      <c r="H4386" s="234">
        <v>52</v>
      </c>
      <c r="I4386" s="235"/>
      <c r="J4386" s="230"/>
      <c r="K4386" s="230"/>
      <c r="L4386" s="236"/>
      <c r="M4386" s="237"/>
      <c r="N4386" s="238"/>
      <c r="O4386" s="238"/>
      <c r="P4386" s="238"/>
      <c r="Q4386" s="238"/>
      <c r="R4386" s="238"/>
      <c r="S4386" s="238"/>
      <c r="T4386" s="239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0" t="s">
        <v>268</v>
      </c>
      <c r="AU4386" s="240" t="s">
        <v>93</v>
      </c>
      <c r="AV4386" s="13" t="s">
        <v>93</v>
      </c>
      <c r="AW4386" s="13" t="s">
        <v>34</v>
      </c>
      <c r="AX4386" s="13" t="s">
        <v>74</v>
      </c>
      <c r="AY4386" s="240" t="s">
        <v>224</v>
      </c>
    </row>
    <row r="4387" s="14" customFormat="1">
      <c r="A4387" s="14"/>
      <c r="B4387" s="246"/>
      <c r="C4387" s="247"/>
      <c r="D4387" s="231" t="s">
        <v>268</v>
      </c>
      <c r="E4387" s="248" t="s">
        <v>19</v>
      </c>
      <c r="F4387" s="249" t="s">
        <v>2710</v>
      </c>
      <c r="G4387" s="247"/>
      <c r="H4387" s="248" t="s">
        <v>19</v>
      </c>
      <c r="I4387" s="250"/>
      <c r="J4387" s="247"/>
      <c r="K4387" s="247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268</v>
      </c>
      <c r="AU4387" s="255" t="s">
        <v>93</v>
      </c>
      <c r="AV4387" s="14" t="s">
        <v>82</v>
      </c>
      <c r="AW4387" s="14" t="s">
        <v>34</v>
      </c>
      <c r="AX4387" s="14" t="s">
        <v>74</v>
      </c>
      <c r="AY4387" s="255" t="s">
        <v>224</v>
      </c>
    </row>
    <row r="4388" s="13" customFormat="1">
      <c r="A4388" s="13"/>
      <c r="B4388" s="229"/>
      <c r="C4388" s="230"/>
      <c r="D4388" s="231" t="s">
        <v>268</v>
      </c>
      <c r="E4388" s="232" t="s">
        <v>19</v>
      </c>
      <c r="F4388" s="233" t="s">
        <v>4573</v>
      </c>
      <c r="G4388" s="230"/>
      <c r="H4388" s="234">
        <v>19.789999999999999</v>
      </c>
      <c r="I4388" s="235"/>
      <c r="J4388" s="230"/>
      <c r="K4388" s="230"/>
      <c r="L4388" s="236"/>
      <c r="M4388" s="237"/>
      <c r="N4388" s="238"/>
      <c r="O4388" s="238"/>
      <c r="P4388" s="238"/>
      <c r="Q4388" s="238"/>
      <c r="R4388" s="238"/>
      <c r="S4388" s="238"/>
      <c r="T4388" s="239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0" t="s">
        <v>268</v>
      </c>
      <c r="AU4388" s="240" t="s">
        <v>93</v>
      </c>
      <c r="AV4388" s="13" t="s">
        <v>93</v>
      </c>
      <c r="AW4388" s="13" t="s">
        <v>34</v>
      </c>
      <c r="AX4388" s="13" t="s">
        <v>74</v>
      </c>
      <c r="AY4388" s="240" t="s">
        <v>224</v>
      </c>
    </row>
    <row r="4389" s="14" customFormat="1">
      <c r="A4389" s="14"/>
      <c r="B4389" s="246"/>
      <c r="C4389" s="247"/>
      <c r="D4389" s="231" t="s">
        <v>268</v>
      </c>
      <c r="E4389" s="248" t="s">
        <v>19</v>
      </c>
      <c r="F4389" s="249" t="s">
        <v>2711</v>
      </c>
      <c r="G4389" s="247"/>
      <c r="H4389" s="248" t="s">
        <v>19</v>
      </c>
      <c r="I4389" s="250"/>
      <c r="J4389" s="247"/>
      <c r="K4389" s="247"/>
      <c r="L4389" s="251"/>
      <c r="M4389" s="252"/>
      <c r="N4389" s="253"/>
      <c r="O4389" s="253"/>
      <c r="P4389" s="253"/>
      <c r="Q4389" s="253"/>
      <c r="R4389" s="253"/>
      <c r="S4389" s="253"/>
      <c r="T4389" s="25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5" t="s">
        <v>268</v>
      </c>
      <c r="AU4389" s="255" t="s">
        <v>93</v>
      </c>
      <c r="AV4389" s="14" t="s">
        <v>82</v>
      </c>
      <c r="AW4389" s="14" t="s">
        <v>34</v>
      </c>
      <c r="AX4389" s="14" t="s">
        <v>74</v>
      </c>
      <c r="AY4389" s="255" t="s">
        <v>224</v>
      </c>
    </row>
    <row r="4390" s="13" customFormat="1">
      <c r="A4390" s="13"/>
      <c r="B4390" s="229"/>
      <c r="C4390" s="230"/>
      <c r="D4390" s="231" t="s">
        <v>268</v>
      </c>
      <c r="E4390" s="232" t="s">
        <v>19</v>
      </c>
      <c r="F4390" s="233" t="s">
        <v>148</v>
      </c>
      <c r="G4390" s="230"/>
      <c r="H4390" s="234">
        <v>13</v>
      </c>
      <c r="I4390" s="235"/>
      <c r="J4390" s="230"/>
      <c r="K4390" s="230"/>
      <c r="L4390" s="236"/>
      <c r="M4390" s="237"/>
      <c r="N4390" s="238"/>
      <c r="O4390" s="238"/>
      <c r="P4390" s="238"/>
      <c r="Q4390" s="238"/>
      <c r="R4390" s="238"/>
      <c r="S4390" s="238"/>
      <c r="T4390" s="239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0" t="s">
        <v>268</v>
      </c>
      <c r="AU4390" s="240" t="s">
        <v>93</v>
      </c>
      <c r="AV4390" s="13" t="s">
        <v>93</v>
      </c>
      <c r="AW4390" s="13" t="s">
        <v>34</v>
      </c>
      <c r="AX4390" s="13" t="s">
        <v>74</v>
      </c>
      <c r="AY4390" s="240" t="s">
        <v>224</v>
      </c>
    </row>
    <row r="4391" s="14" customFormat="1">
      <c r="A4391" s="14"/>
      <c r="B4391" s="246"/>
      <c r="C4391" s="247"/>
      <c r="D4391" s="231" t="s">
        <v>268</v>
      </c>
      <c r="E4391" s="248" t="s">
        <v>19</v>
      </c>
      <c r="F4391" s="249" t="s">
        <v>2713</v>
      </c>
      <c r="G4391" s="247"/>
      <c r="H4391" s="248" t="s">
        <v>19</v>
      </c>
      <c r="I4391" s="250"/>
      <c r="J4391" s="247"/>
      <c r="K4391" s="247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268</v>
      </c>
      <c r="AU4391" s="255" t="s">
        <v>93</v>
      </c>
      <c r="AV4391" s="14" t="s">
        <v>82</v>
      </c>
      <c r="AW4391" s="14" t="s">
        <v>34</v>
      </c>
      <c r="AX4391" s="14" t="s">
        <v>74</v>
      </c>
      <c r="AY4391" s="255" t="s">
        <v>224</v>
      </c>
    </row>
    <row r="4392" s="13" customFormat="1">
      <c r="A4392" s="13"/>
      <c r="B4392" s="229"/>
      <c r="C4392" s="230"/>
      <c r="D4392" s="231" t="s">
        <v>268</v>
      </c>
      <c r="E4392" s="232" t="s">
        <v>19</v>
      </c>
      <c r="F4392" s="233" t="s">
        <v>4575</v>
      </c>
      <c r="G4392" s="230"/>
      <c r="H4392" s="234">
        <v>18.585000000000001</v>
      </c>
      <c r="I4392" s="235"/>
      <c r="J4392" s="230"/>
      <c r="K4392" s="230"/>
      <c r="L4392" s="236"/>
      <c r="M4392" s="237"/>
      <c r="N4392" s="238"/>
      <c r="O4392" s="238"/>
      <c r="P4392" s="238"/>
      <c r="Q4392" s="238"/>
      <c r="R4392" s="238"/>
      <c r="S4392" s="238"/>
      <c r="T4392" s="239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40" t="s">
        <v>268</v>
      </c>
      <c r="AU4392" s="240" t="s">
        <v>93</v>
      </c>
      <c r="AV4392" s="13" t="s">
        <v>93</v>
      </c>
      <c r="AW4392" s="13" t="s">
        <v>34</v>
      </c>
      <c r="AX4392" s="13" t="s">
        <v>74</v>
      </c>
      <c r="AY4392" s="240" t="s">
        <v>224</v>
      </c>
    </row>
    <row r="4393" s="15" customFormat="1">
      <c r="A4393" s="15"/>
      <c r="B4393" s="256"/>
      <c r="C4393" s="257"/>
      <c r="D4393" s="231" t="s">
        <v>268</v>
      </c>
      <c r="E4393" s="258" t="s">
        <v>19</v>
      </c>
      <c r="F4393" s="259" t="s">
        <v>300</v>
      </c>
      <c r="G4393" s="257"/>
      <c r="H4393" s="260">
        <v>298.16500000000002</v>
      </c>
      <c r="I4393" s="261"/>
      <c r="J4393" s="257"/>
      <c r="K4393" s="257"/>
      <c r="L4393" s="262"/>
      <c r="M4393" s="263"/>
      <c r="N4393" s="264"/>
      <c r="O4393" s="264"/>
      <c r="P4393" s="264"/>
      <c r="Q4393" s="264"/>
      <c r="R4393" s="264"/>
      <c r="S4393" s="264"/>
      <c r="T4393" s="265"/>
      <c r="U4393" s="15"/>
      <c r="V4393" s="15"/>
      <c r="W4393" s="15"/>
      <c r="X4393" s="15"/>
      <c r="Y4393" s="15"/>
      <c r="Z4393" s="15"/>
      <c r="AA4393" s="15"/>
      <c r="AB4393" s="15"/>
      <c r="AC4393" s="15"/>
      <c r="AD4393" s="15"/>
      <c r="AE4393" s="15"/>
      <c r="AT4393" s="266" t="s">
        <v>268</v>
      </c>
      <c r="AU4393" s="266" t="s">
        <v>93</v>
      </c>
      <c r="AV4393" s="15" t="s">
        <v>108</v>
      </c>
      <c r="AW4393" s="15" t="s">
        <v>34</v>
      </c>
      <c r="AX4393" s="15" t="s">
        <v>74</v>
      </c>
      <c r="AY4393" s="266" t="s">
        <v>224</v>
      </c>
    </row>
    <row r="4394" s="14" customFormat="1">
      <c r="A4394" s="14"/>
      <c r="B4394" s="246"/>
      <c r="C4394" s="247"/>
      <c r="D4394" s="231" t="s">
        <v>268</v>
      </c>
      <c r="E4394" s="248" t="s">
        <v>19</v>
      </c>
      <c r="F4394" s="249" t="s">
        <v>662</v>
      </c>
      <c r="G4394" s="247"/>
      <c r="H4394" s="248" t="s">
        <v>19</v>
      </c>
      <c r="I4394" s="250"/>
      <c r="J4394" s="247"/>
      <c r="K4394" s="247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268</v>
      </c>
      <c r="AU4394" s="255" t="s">
        <v>93</v>
      </c>
      <c r="AV4394" s="14" t="s">
        <v>82</v>
      </c>
      <c r="AW4394" s="14" t="s">
        <v>34</v>
      </c>
      <c r="AX4394" s="14" t="s">
        <v>74</v>
      </c>
      <c r="AY4394" s="255" t="s">
        <v>224</v>
      </c>
    </row>
    <row r="4395" s="14" customFormat="1">
      <c r="A4395" s="14"/>
      <c r="B4395" s="246"/>
      <c r="C4395" s="247"/>
      <c r="D4395" s="231" t="s">
        <v>268</v>
      </c>
      <c r="E4395" s="248" t="s">
        <v>19</v>
      </c>
      <c r="F4395" s="249" t="s">
        <v>2715</v>
      </c>
      <c r="G4395" s="247"/>
      <c r="H4395" s="248" t="s">
        <v>19</v>
      </c>
      <c r="I4395" s="250"/>
      <c r="J4395" s="247"/>
      <c r="K4395" s="247"/>
      <c r="L4395" s="251"/>
      <c r="M4395" s="252"/>
      <c r="N4395" s="253"/>
      <c r="O4395" s="253"/>
      <c r="P4395" s="253"/>
      <c r="Q4395" s="253"/>
      <c r="R4395" s="253"/>
      <c r="S4395" s="253"/>
      <c r="T4395" s="25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T4395" s="255" t="s">
        <v>268</v>
      </c>
      <c r="AU4395" s="255" t="s">
        <v>93</v>
      </c>
      <c r="AV4395" s="14" t="s">
        <v>82</v>
      </c>
      <c r="AW4395" s="14" t="s">
        <v>34</v>
      </c>
      <c r="AX4395" s="14" t="s">
        <v>74</v>
      </c>
      <c r="AY4395" s="255" t="s">
        <v>224</v>
      </c>
    </row>
    <row r="4396" s="13" customFormat="1">
      <c r="A4396" s="13"/>
      <c r="B4396" s="229"/>
      <c r="C4396" s="230"/>
      <c r="D4396" s="231" t="s">
        <v>268</v>
      </c>
      <c r="E4396" s="232" t="s">
        <v>19</v>
      </c>
      <c r="F4396" s="233" t="s">
        <v>4576</v>
      </c>
      <c r="G4396" s="230"/>
      <c r="H4396" s="234">
        <v>18.5</v>
      </c>
      <c r="I4396" s="235"/>
      <c r="J4396" s="230"/>
      <c r="K4396" s="230"/>
      <c r="L4396" s="236"/>
      <c r="M4396" s="237"/>
      <c r="N4396" s="238"/>
      <c r="O4396" s="238"/>
      <c r="P4396" s="238"/>
      <c r="Q4396" s="238"/>
      <c r="R4396" s="238"/>
      <c r="S4396" s="238"/>
      <c r="T4396" s="239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0" t="s">
        <v>268</v>
      </c>
      <c r="AU4396" s="240" t="s">
        <v>93</v>
      </c>
      <c r="AV4396" s="13" t="s">
        <v>93</v>
      </c>
      <c r="AW4396" s="13" t="s">
        <v>34</v>
      </c>
      <c r="AX4396" s="13" t="s">
        <v>74</v>
      </c>
      <c r="AY4396" s="240" t="s">
        <v>224</v>
      </c>
    </row>
    <row r="4397" s="14" customFormat="1">
      <c r="A4397" s="14"/>
      <c r="B4397" s="246"/>
      <c r="C4397" s="247"/>
      <c r="D4397" s="231" t="s">
        <v>268</v>
      </c>
      <c r="E4397" s="248" t="s">
        <v>19</v>
      </c>
      <c r="F4397" s="249" t="s">
        <v>2717</v>
      </c>
      <c r="G4397" s="247"/>
      <c r="H4397" s="248" t="s">
        <v>19</v>
      </c>
      <c r="I4397" s="250"/>
      <c r="J4397" s="247"/>
      <c r="K4397" s="247"/>
      <c r="L4397" s="251"/>
      <c r="M4397" s="252"/>
      <c r="N4397" s="253"/>
      <c r="O4397" s="253"/>
      <c r="P4397" s="253"/>
      <c r="Q4397" s="253"/>
      <c r="R4397" s="253"/>
      <c r="S4397" s="253"/>
      <c r="T4397" s="25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T4397" s="255" t="s">
        <v>268</v>
      </c>
      <c r="AU4397" s="255" t="s">
        <v>93</v>
      </c>
      <c r="AV4397" s="14" t="s">
        <v>82</v>
      </c>
      <c r="AW4397" s="14" t="s">
        <v>34</v>
      </c>
      <c r="AX4397" s="14" t="s">
        <v>74</v>
      </c>
      <c r="AY4397" s="255" t="s">
        <v>224</v>
      </c>
    </row>
    <row r="4398" s="13" customFormat="1">
      <c r="A4398" s="13"/>
      <c r="B4398" s="229"/>
      <c r="C4398" s="230"/>
      <c r="D4398" s="231" t="s">
        <v>268</v>
      </c>
      <c r="E4398" s="232" t="s">
        <v>19</v>
      </c>
      <c r="F4398" s="233" t="s">
        <v>4577</v>
      </c>
      <c r="G4398" s="230"/>
      <c r="H4398" s="234">
        <v>18.550000000000001</v>
      </c>
      <c r="I4398" s="235"/>
      <c r="J4398" s="230"/>
      <c r="K4398" s="230"/>
      <c r="L4398" s="236"/>
      <c r="M4398" s="237"/>
      <c r="N4398" s="238"/>
      <c r="O4398" s="238"/>
      <c r="P4398" s="238"/>
      <c r="Q4398" s="238"/>
      <c r="R4398" s="238"/>
      <c r="S4398" s="238"/>
      <c r="T4398" s="239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0" t="s">
        <v>268</v>
      </c>
      <c r="AU4398" s="240" t="s">
        <v>93</v>
      </c>
      <c r="AV4398" s="13" t="s">
        <v>93</v>
      </c>
      <c r="AW4398" s="13" t="s">
        <v>34</v>
      </c>
      <c r="AX4398" s="13" t="s">
        <v>74</v>
      </c>
      <c r="AY4398" s="240" t="s">
        <v>224</v>
      </c>
    </row>
    <row r="4399" s="14" customFormat="1">
      <c r="A4399" s="14"/>
      <c r="B4399" s="246"/>
      <c r="C4399" s="247"/>
      <c r="D4399" s="231" t="s">
        <v>268</v>
      </c>
      <c r="E4399" s="248" t="s">
        <v>19</v>
      </c>
      <c r="F4399" s="249" t="s">
        <v>2719</v>
      </c>
      <c r="G4399" s="247"/>
      <c r="H4399" s="248" t="s">
        <v>19</v>
      </c>
      <c r="I4399" s="250"/>
      <c r="J4399" s="247"/>
      <c r="K4399" s="247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268</v>
      </c>
      <c r="AU4399" s="255" t="s">
        <v>93</v>
      </c>
      <c r="AV4399" s="14" t="s">
        <v>82</v>
      </c>
      <c r="AW4399" s="14" t="s">
        <v>34</v>
      </c>
      <c r="AX4399" s="14" t="s">
        <v>74</v>
      </c>
      <c r="AY4399" s="255" t="s">
        <v>224</v>
      </c>
    </row>
    <row r="4400" s="13" customFormat="1">
      <c r="A4400" s="13"/>
      <c r="B4400" s="229"/>
      <c r="C4400" s="230"/>
      <c r="D4400" s="231" t="s">
        <v>268</v>
      </c>
      <c r="E4400" s="232" t="s">
        <v>19</v>
      </c>
      <c r="F4400" s="233" t="s">
        <v>4578</v>
      </c>
      <c r="G4400" s="230"/>
      <c r="H4400" s="234">
        <v>11.75</v>
      </c>
      <c r="I4400" s="235"/>
      <c r="J4400" s="230"/>
      <c r="K4400" s="230"/>
      <c r="L4400" s="236"/>
      <c r="M4400" s="237"/>
      <c r="N4400" s="238"/>
      <c r="O4400" s="238"/>
      <c r="P4400" s="238"/>
      <c r="Q4400" s="238"/>
      <c r="R4400" s="238"/>
      <c r="S4400" s="238"/>
      <c r="T4400" s="239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0" t="s">
        <v>268</v>
      </c>
      <c r="AU4400" s="240" t="s">
        <v>93</v>
      </c>
      <c r="AV4400" s="13" t="s">
        <v>93</v>
      </c>
      <c r="AW4400" s="13" t="s">
        <v>34</v>
      </c>
      <c r="AX4400" s="13" t="s">
        <v>74</v>
      </c>
      <c r="AY4400" s="240" t="s">
        <v>224</v>
      </c>
    </row>
    <row r="4401" s="14" customFormat="1">
      <c r="A4401" s="14"/>
      <c r="B4401" s="246"/>
      <c r="C4401" s="247"/>
      <c r="D4401" s="231" t="s">
        <v>268</v>
      </c>
      <c r="E4401" s="248" t="s">
        <v>19</v>
      </c>
      <c r="F4401" s="249" t="s">
        <v>2721</v>
      </c>
      <c r="G4401" s="247"/>
      <c r="H4401" s="248" t="s">
        <v>19</v>
      </c>
      <c r="I4401" s="250"/>
      <c r="J4401" s="247"/>
      <c r="K4401" s="247"/>
      <c r="L4401" s="251"/>
      <c r="M4401" s="252"/>
      <c r="N4401" s="253"/>
      <c r="O4401" s="253"/>
      <c r="P4401" s="253"/>
      <c r="Q4401" s="253"/>
      <c r="R4401" s="253"/>
      <c r="S4401" s="253"/>
      <c r="T4401" s="25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5" t="s">
        <v>268</v>
      </c>
      <c r="AU4401" s="255" t="s">
        <v>93</v>
      </c>
      <c r="AV4401" s="14" t="s">
        <v>82</v>
      </c>
      <c r="AW4401" s="14" t="s">
        <v>34</v>
      </c>
      <c r="AX4401" s="14" t="s">
        <v>74</v>
      </c>
      <c r="AY4401" s="255" t="s">
        <v>224</v>
      </c>
    </row>
    <row r="4402" s="13" customFormat="1">
      <c r="A4402" s="13"/>
      <c r="B4402" s="229"/>
      <c r="C4402" s="230"/>
      <c r="D4402" s="231" t="s">
        <v>268</v>
      </c>
      <c r="E4402" s="232" t="s">
        <v>19</v>
      </c>
      <c r="F4402" s="233" t="s">
        <v>4579</v>
      </c>
      <c r="G4402" s="230"/>
      <c r="H4402" s="234">
        <v>168</v>
      </c>
      <c r="I4402" s="235"/>
      <c r="J4402" s="230"/>
      <c r="K4402" s="230"/>
      <c r="L4402" s="236"/>
      <c r="M4402" s="237"/>
      <c r="N4402" s="238"/>
      <c r="O4402" s="238"/>
      <c r="P4402" s="238"/>
      <c r="Q4402" s="238"/>
      <c r="R4402" s="238"/>
      <c r="S4402" s="238"/>
      <c r="T4402" s="239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0" t="s">
        <v>268</v>
      </c>
      <c r="AU4402" s="240" t="s">
        <v>93</v>
      </c>
      <c r="AV4402" s="13" t="s">
        <v>93</v>
      </c>
      <c r="AW4402" s="13" t="s">
        <v>34</v>
      </c>
      <c r="AX4402" s="13" t="s">
        <v>74</v>
      </c>
      <c r="AY4402" s="240" t="s">
        <v>224</v>
      </c>
    </row>
    <row r="4403" s="14" customFormat="1">
      <c r="A4403" s="14"/>
      <c r="B4403" s="246"/>
      <c r="C4403" s="247"/>
      <c r="D4403" s="231" t="s">
        <v>268</v>
      </c>
      <c r="E4403" s="248" t="s">
        <v>19</v>
      </c>
      <c r="F4403" s="249" t="s">
        <v>2723</v>
      </c>
      <c r="G4403" s="247"/>
      <c r="H4403" s="248" t="s">
        <v>19</v>
      </c>
      <c r="I4403" s="250"/>
      <c r="J4403" s="247"/>
      <c r="K4403" s="247"/>
      <c r="L4403" s="251"/>
      <c r="M4403" s="252"/>
      <c r="N4403" s="253"/>
      <c r="O4403" s="253"/>
      <c r="P4403" s="253"/>
      <c r="Q4403" s="253"/>
      <c r="R4403" s="253"/>
      <c r="S4403" s="253"/>
      <c r="T4403" s="25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5" t="s">
        <v>268</v>
      </c>
      <c r="AU4403" s="255" t="s">
        <v>93</v>
      </c>
      <c r="AV4403" s="14" t="s">
        <v>82</v>
      </c>
      <c r="AW4403" s="14" t="s">
        <v>34</v>
      </c>
      <c r="AX4403" s="14" t="s">
        <v>74</v>
      </c>
      <c r="AY4403" s="255" t="s">
        <v>224</v>
      </c>
    </row>
    <row r="4404" s="13" customFormat="1">
      <c r="A4404" s="13"/>
      <c r="B4404" s="229"/>
      <c r="C4404" s="230"/>
      <c r="D4404" s="231" t="s">
        <v>268</v>
      </c>
      <c r="E4404" s="232" t="s">
        <v>19</v>
      </c>
      <c r="F4404" s="233" t="s">
        <v>4580</v>
      </c>
      <c r="G4404" s="230"/>
      <c r="H4404" s="234">
        <v>16.84</v>
      </c>
      <c r="I4404" s="235"/>
      <c r="J4404" s="230"/>
      <c r="K4404" s="230"/>
      <c r="L4404" s="236"/>
      <c r="M4404" s="237"/>
      <c r="N4404" s="238"/>
      <c r="O4404" s="238"/>
      <c r="P4404" s="238"/>
      <c r="Q4404" s="238"/>
      <c r="R4404" s="238"/>
      <c r="S4404" s="238"/>
      <c r="T4404" s="239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40" t="s">
        <v>268</v>
      </c>
      <c r="AU4404" s="240" t="s">
        <v>93</v>
      </c>
      <c r="AV4404" s="13" t="s">
        <v>93</v>
      </c>
      <c r="AW4404" s="13" t="s">
        <v>34</v>
      </c>
      <c r="AX4404" s="13" t="s">
        <v>74</v>
      </c>
      <c r="AY4404" s="240" t="s">
        <v>224</v>
      </c>
    </row>
    <row r="4405" s="14" customFormat="1">
      <c r="A4405" s="14"/>
      <c r="B4405" s="246"/>
      <c r="C4405" s="247"/>
      <c r="D4405" s="231" t="s">
        <v>268</v>
      </c>
      <c r="E4405" s="248" t="s">
        <v>19</v>
      </c>
      <c r="F4405" s="249" t="s">
        <v>2725</v>
      </c>
      <c r="G4405" s="247"/>
      <c r="H4405" s="248" t="s">
        <v>19</v>
      </c>
      <c r="I4405" s="250"/>
      <c r="J4405" s="247"/>
      <c r="K4405" s="247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268</v>
      </c>
      <c r="AU4405" s="255" t="s">
        <v>93</v>
      </c>
      <c r="AV4405" s="14" t="s">
        <v>82</v>
      </c>
      <c r="AW4405" s="14" t="s">
        <v>34</v>
      </c>
      <c r="AX4405" s="14" t="s">
        <v>74</v>
      </c>
      <c r="AY4405" s="255" t="s">
        <v>224</v>
      </c>
    </row>
    <row r="4406" s="13" customFormat="1">
      <c r="A4406" s="13"/>
      <c r="B4406" s="229"/>
      <c r="C4406" s="230"/>
      <c r="D4406" s="231" t="s">
        <v>268</v>
      </c>
      <c r="E4406" s="232" t="s">
        <v>19</v>
      </c>
      <c r="F4406" s="233" t="s">
        <v>4581</v>
      </c>
      <c r="G4406" s="230"/>
      <c r="H4406" s="234">
        <v>104.40000000000001</v>
      </c>
      <c r="I4406" s="235"/>
      <c r="J4406" s="230"/>
      <c r="K4406" s="230"/>
      <c r="L4406" s="236"/>
      <c r="M4406" s="237"/>
      <c r="N4406" s="238"/>
      <c r="O4406" s="238"/>
      <c r="P4406" s="238"/>
      <c r="Q4406" s="238"/>
      <c r="R4406" s="238"/>
      <c r="S4406" s="238"/>
      <c r="T4406" s="239"/>
      <c r="U4406" s="13"/>
      <c r="V4406" s="13"/>
      <c r="W4406" s="13"/>
      <c r="X4406" s="13"/>
      <c r="Y4406" s="13"/>
      <c r="Z4406" s="13"/>
      <c r="AA4406" s="13"/>
      <c r="AB4406" s="13"/>
      <c r="AC4406" s="13"/>
      <c r="AD4406" s="13"/>
      <c r="AE4406" s="13"/>
      <c r="AT4406" s="240" t="s">
        <v>268</v>
      </c>
      <c r="AU4406" s="240" t="s">
        <v>93</v>
      </c>
      <c r="AV4406" s="13" t="s">
        <v>93</v>
      </c>
      <c r="AW4406" s="13" t="s">
        <v>34</v>
      </c>
      <c r="AX4406" s="13" t="s">
        <v>74</v>
      </c>
      <c r="AY4406" s="240" t="s">
        <v>224</v>
      </c>
    </row>
    <row r="4407" s="14" customFormat="1">
      <c r="A4407" s="14"/>
      <c r="B4407" s="246"/>
      <c r="C4407" s="247"/>
      <c r="D4407" s="231" t="s">
        <v>268</v>
      </c>
      <c r="E4407" s="248" t="s">
        <v>19</v>
      </c>
      <c r="F4407" s="249" t="s">
        <v>2727</v>
      </c>
      <c r="G4407" s="247"/>
      <c r="H4407" s="248" t="s">
        <v>19</v>
      </c>
      <c r="I4407" s="250"/>
      <c r="J4407" s="247"/>
      <c r="K4407" s="247"/>
      <c r="L4407" s="251"/>
      <c r="M4407" s="252"/>
      <c r="N4407" s="253"/>
      <c r="O4407" s="253"/>
      <c r="P4407" s="253"/>
      <c r="Q4407" s="253"/>
      <c r="R4407" s="253"/>
      <c r="S4407" s="253"/>
      <c r="T4407" s="25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T4407" s="255" t="s">
        <v>268</v>
      </c>
      <c r="AU4407" s="255" t="s">
        <v>93</v>
      </c>
      <c r="AV4407" s="14" t="s">
        <v>82</v>
      </c>
      <c r="AW4407" s="14" t="s">
        <v>34</v>
      </c>
      <c r="AX4407" s="14" t="s">
        <v>74</v>
      </c>
      <c r="AY4407" s="255" t="s">
        <v>224</v>
      </c>
    </row>
    <row r="4408" s="13" customFormat="1">
      <c r="A4408" s="13"/>
      <c r="B4408" s="229"/>
      <c r="C4408" s="230"/>
      <c r="D4408" s="231" t="s">
        <v>268</v>
      </c>
      <c r="E4408" s="232" t="s">
        <v>19</v>
      </c>
      <c r="F4408" s="233" t="s">
        <v>4582</v>
      </c>
      <c r="G4408" s="230"/>
      <c r="H4408" s="234">
        <v>1.75</v>
      </c>
      <c r="I4408" s="235"/>
      <c r="J4408" s="230"/>
      <c r="K4408" s="230"/>
      <c r="L4408" s="236"/>
      <c r="M4408" s="237"/>
      <c r="N4408" s="238"/>
      <c r="O4408" s="238"/>
      <c r="P4408" s="238"/>
      <c r="Q4408" s="238"/>
      <c r="R4408" s="238"/>
      <c r="S4408" s="238"/>
      <c r="T4408" s="239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0" t="s">
        <v>268</v>
      </c>
      <c r="AU4408" s="240" t="s">
        <v>93</v>
      </c>
      <c r="AV4408" s="13" t="s">
        <v>93</v>
      </c>
      <c r="AW4408" s="13" t="s">
        <v>34</v>
      </c>
      <c r="AX4408" s="13" t="s">
        <v>74</v>
      </c>
      <c r="AY4408" s="240" t="s">
        <v>224</v>
      </c>
    </row>
    <row r="4409" s="15" customFormat="1">
      <c r="A4409" s="15"/>
      <c r="B4409" s="256"/>
      <c r="C4409" s="257"/>
      <c r="D4409" s="231" t="s">
        <v>268</v>
      </c>
      <c r="E4409" s="258" t="s">
        <v>19</v>
      </c>
      <c r="F4409" s="259" t="s">
        <v>300</v>
      </c>
      <c r="G4409" s="257"/>
      <c r="H4409" s="260">
        <v>339.79000000000002</v>
      </c>
      <c r="I4409" s="261"/>
      <c r="J4409" s="257"/>
      <c r="K4409" s="257"/>
      <c r="L4409" s="262"/>
      <c r="M4409" s="263"/>
      <c r="N4409" s="264"/>
      <c r="O4409" s="264"/>
      <c r="P4409" s="264"/>
      <c r="Q4409" s="264"/>
      <c r="R4409" s="264"/>
      <c r="S4409" s="264"/>
      <c r="T4409" s="265"/>
      <c r="U4409" s="15"/>
      <c r="V4409" s="15"/>
      <c r="W4409" s="15"/>
      <c r="X4409" s="15"/>
      <c r="Y4409" s="15"/>
      <c r="Z4409" s="15"/>
      <c r="AA4409" s="15"/>
      <c r="AB4409" s="15"/>
      <c r="AC4409" s="15"/>
      <c r="AD4409" s="15"/>
      <c r="AE4409" s="15"/>
      <c r="AT4409" s="266" t="s">
        <v>268</v>
      </c>
      <c r="AU4409" s="266" t="s">
        <v>93</v>
      </c>
      <c r="AV4409" s="15" t="s">
        <v>108</v>
      </c>
      <c r="AW4409" s="15" t="s">
        <v>34</v>
      </c>
      <c r="AX4409" s="15" t="s">
        <v>74</v>
      </c>
      <c r="AY4409" s="266" t="s">
        <v>224</v>
      </c>
    </row>
    <row r="4410" s="14" customFormat="1">
      <c r="A4410" s="14"/>
      <c r="B4410" s="246"/>
      <c r="C4410" s="247"/>
      <c r="D4410" s="231" t="s">
        <v>268</v>
      </c>
      <c r="E4410" s="248" t="s">
        <v>19</v>
      </c>
      <c r="F4410" s="249" t="s">
        <v>664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268</v>
      </c>
      <c r="AU4410" s="255" t="s">
        <v>93</v>
      </c>
      <c r="AV4410" s="14" t="s">
        <v>82</v>
      </c>
      <c r="AW4410" s="14" t="s">
        <v>34</v>
      </c>
      <c r="AX4410" s="14" t="s">
        <v>74</v>
      </c>
      <c r="AY4410" s="255" t="s">
        <v>224</v>
      </c>
    </row>
    <row r="4411" s="14" customFormat="1">
      <c r="A4411" s="14"/>
      <c r="B4411" s="246"/>
      <c r="C4411" s="247"/>
      <c r="D4411" s="231" t="s">
        <v>268</v>
      </c>
      <c r="E4411" s="248" t="s">
        <v>19</v>
      </c>
      <c r="F4411" s="249" t="s">
        <v>2728</v>
      </c>
      <c r="G4411" s="247"/>
      <c r="H4411" s="248" t="s">
        <v>19</v>
      </c>
      <c r="I4411" s="250"/>
      <c r="J4411" s="247"/>
      <c r="K4411" s="247"/>
      <c r="L4411" s="251"/>
      <c r="M4411" s="252"/>
      <c r="N4411" s="253"/>
      <c r="O4411" s="253"/>
      <c r="P4411" s="253"/>
      <c r="Q4411" s="253"/>
      <c r="R4411" s="253"/>
      <c r="S4411" s="253"/>
      <c r="T4411" s="25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T4411" s="255" t="s">
        <v>268</v>
      </c>
      <c r="AU4411" s="255" t="s">
        <v>93</v>
      </c>
      <c r="AV4411" s="14" t="s">
        <v>82</v>
      </c>
      <c r="AW4411" s="14" t="s">
        <v>34</v>
      </c>
      <c r="AX4411" s="14" t="s">
        <v>74</v>
      </c>
      <c r="AY4411" s="255" t="s">
        <v>224</v>
      </c>
    </row>
    <row r="4412" s="13" customFormat="1">
      <c r="A4412" s="13"/>
      <c r="B4412" s="229"/>
      <c r="C4412" s="230"/>
      <c r="D4412" s="231" t="s">
        <v>268</v>
      </c>
      <c r="E4412" s="232" t="s">
        <v>19</v>
      </c>
      <c r="F4412" s="233" t="s">
        <v>4583</v>
      </c>
      <c r="G4412" s="230"/>
      <c r="H4412" s="234">
        <v>139.19999999999999</v>
      </c>
      <c r="I4412" s="235"/>
      <c r="J4412" s="230"/>
      <c r="K4412" s="230"/>
      <c r="L4412" s="236"/>
      <c r="M4412" s="237"/>
      <c r="N4412" s="238"/>
      <c r="O4412" s="238"/>
      <c r="P4412" s="238"/>
      <c r="Q4412" s="238"/>
      <c r="R4412" s="238"/>
      <c r="S4412" s="238"/>
      <c r="T4412" s="239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0" t="s">
        <v>268</v>
      </c>
      <c r="AU4412" s="240" t="s">
        <v>93</v>
      </c>
      <c r="AV4412" s="13" t="s">
        <v>93</v>
      </c>
      <c r="AW4412" s="13" t="s">
        <v>34</v>
      </c>
      <c r="AX4412" s="13" t="s">
        <v>74</v>
      </c>
      <c r="AY4412" s="240" t="s">
        <v>224</v>
      </c>
    </row>
    <row r="4413" s="14" customFormat="1">
      <c r="A4413" s="14"/>
      <c r="B4413" s="246"/>
      <c r="C4413" s="247"/>
      <c r="D4413" s="231" t="s">
        <v>268</v>
      </c>
      <c r="E4413" s="248" t="s">
        <v>19</v>
      </c>
      <c r="F4413" s="249" t="s">
        <v>2730</v>
      </c>
      <c r="G4413" s="247"/>
      <c r="H4413" s="248" t="s">
        <v>19</v>
      </c>
      <c r="I4413" s="250"/>
      <c r="J4413" s="247"/>
      <c r="K4413" s="247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268</v>
      </c>
      <c r="AU4413" s="255" t="s">
        <v>93</v>
      </c>
      <c r="AV4413" s="14" t="s">
        <v>82</v>
      </c>
      <c r="AW4413" s="14" t="s">
        <v>34</v>
      </c>
      <c r="AX4413" s="14" t="s">
        <v>74</v>
      </c>
      <c r="AY4413" s="255" t="s">
        <v>224</v>
      </c>
    </row>
    <row r="4414" s="13" customFormat="1">
      <c r="A4414" s="13"/>
      <c r="B4414" s="229"/>
      <c r="C4414" s="230"/>
      <c r="D4414" s="231" t="s">
        <v>268</v>
      </c>
      <c r="E4414" s="232" t="s">
        <v>19</v>
      </c>
      <c r="F4414" s="233" t="s">
        <v>4580</v>
      </c>
      <c r="G4414" s="230"/>
      <c r="H4414" s="234">
        <v>16.84</v>
      </c>
      <c r="I4414" s="235"/>
      <c r="J4414" s="230"/>
      <c r="K4414" s="230"/>
      <c r="L4414" s="236"/>
      <c r="M4414" s="237"/>
      <c r="N4414" s="238"/>
      <c r="O4414" s="238"/>
      <c r="P4414" s="238"/>
      <c r="Q4414" s="238"/>
      <c r="R4414" s="238"/>
      <c r="S4414" s="238"/>
      <c r="T4414" s="239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0" t="s">
        <v>268</v>
      </c>
      <c r="AU4414" s="240" t="s">
        <v>93</v>
      </c>
      <c r="AV4414" s="13" t="s">
        <v>93</v>
      </c>
      <c r="AW4414" s="13" t="s">
        <v>34</v>
      </c>
      <c r="AX4414" s="13" t="s">
        <v>74</v>
      </c>
      <c r="AY4414" s="240" t="s">
        <v>224</v>
      </c>
    </row>
    <row r="4415" s="14" customFormat="1">
      <c r="A4415" s="14"/>
      <c r="B4415" s="246"/>
      <c r="C4415" s="247"/>
      <c r="D4415" s="231" t="s">
        <v>268</v>
      </c>
      <c r="E4415" s="248" t="s">
        <v>19</v>
      </c>
      <c r="F4415" s="249" t="s">
        <v>2732</v>
      </c>
      <c r="G4415" s="247"/>
      <c r="H4415" s="248" t="s">
        <v>19</v>
      </c>
      <c r="I4415" s="250"/>
      <c r="J4415" s="247"/>
      <c r="K4415" s="247"/>
      <c r="L4415" s="251"/>
      <c r="M4415" s="252"/>
      <c r="N4415" s="253"/>
      <c r="O4415" s="253"/>
      <c r="P4415" s="253"/>
      <c r="Q4415" s="253"/>
      <c r="R4415" s="253"/>
      <c r="S4415" s="253"/>
      <c r="T4415" s="25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5" t="s">
        <v>268</v>
      </c>
      <c r="AU4415" s="255" t="s">
        <v>93</v>
      </c>
      <c r="AV4415" s="14" t="s">
        <v>82</v>
      </c>
      <c r="AW4415" s="14" t="s">
        <v>34</v>
      </c>
      <c r="AX4415" s="14" t="s">
        <v>74</v>
      </c>
      <c r="AY4415" s="255" t="s">
        <v>224</v>
      </c>
    </row>
    <row r="4416" s="13" customFormat="1">
      <c r="A4416" s="13"/>
      <c r="B4416" s="229"/>
      <c r="C4416" s="230"/>
      <c r="D4416" s="231" t="s">
        <v>268</v>
      </c>
      <c r="E4416" s="232" t="s">
        <v>19</v>
      </c>
      <c r="F4416" s="233" t="s">
        <v>4584</v>
      </c>
      <c r="G4416" s="230"/>
      <c r="H4416" s="234">
        <v>3.5</v>
      </c>
      <c r="I4416" s="235"/>
      <c r="J4416" s="230"/>
      <c r="K4416" s="230"/>
      <c r="L4416" s="236"/>
      <c r="M4416" s="237"/>
      <c r="N4416" s="238"/>
      <c r="O4416" s="238"/>
      <c r="P4416" s="238"/>
      <c r="Q4416" s="238"/>
      <c r="R4416" s="238"/>
      <c r="S4416" s="238"/>
      <c r="T4416" s="239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0" t="s">
        <v>268</v>
      </c>
      <c r="AU4416" s="240" t="s">
        <v>93</v>
      </c>
      <c r="AV4416" s="13" t="s">
        <v>93</v>
      </c>
      <c r="AW4416" s="13" t="s">
        <v>34</v>
      </c>
      <c r="AX4416" s="13" t="s">
        <v>74</v>
      </c>
      <c r="AY4416" s="240" t="s">
        <v>224</v>
      </c>
    </row>
    <row r="4417" s="14" customFormat="1">
      <c r="A4417" s="14"/>
      <c r="B4417" s="246"/>
      <c r="C4417" s="247"/>
      <c r="D4417" s="231" t="s">
        <v>268</v>
      </c>
      <c r="E4417" s="248" t="s">
        <v>19</v>
      </c>
      <c r="F4417" s="249" t="s">
        <v>2734</v>
      </c>
      <c r="G4417" s="247"/>
      <c r="H4417" s="248" t="s">
        <v>19</v>
      </c>
      <c r="I4417" s="250"/>
      <c r="J4417" s="247"/>
      <c r="K4417" s="247"/>
      <c r="L4417" s="251"/>
      <c r="M4417" s="252"/>
      <c r="N4417" s="253"/>
      <c r="O4417" s="253"/>
      <c r="P4417" s="253"/>
      <c r="Q4417" s="253"/>
      <c r="R4417" s="253"/>
      <c r="S4417" s="253"/>
      <c r="T4417" s="25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T4417" s="255" t="s">
        <v>268</v>
      </c>
      <c r="AU4417" s="255" t="s">
        <v>93</v>
      </c>
      <c r="AV4417" s="14" t="s">
        <v>82</v>
      </c>
      <c r="AW4417" s="14" t="s">
        <v>34</v>
      </c>
      <c r="AX4417" s="14" t="s">
        <v>74</v>
      </c>
      <c r="AY4417" s="255" t="s">
        <v>224</v>
      </c>
    </row>
    <row r="4418" s="13" customFormat="1">
      <c r="A4418" s="13"/>
      <c r="B4418" s="229"/>
      <c r="C4418" s="230"/>
      <c r="D4418" s="231" t="s">
        <v>268</v>
      </c>
      <c r="E4418" s="232" t="s">
        <v>19</v>
      </c>
      <c r="F4418" s="233" t="s">
        <v>4579</v>
      </c>
      <c r="G4418" s="230"/>
      <c r="H4418" s="234">
        <v>168</v>
      </c>
      <c r="I4418" s="235"/>
      <c r="J4418" s="230"/>
      <c r="K4418" s="230"/>
      <c r="L4418" s="236"/>
      <c r="M4418" s="237"/>
      <c r="N4418" s="238"/>
      <c r="O4418" s="238"/>
      <c r="P4418" s="238"/>
      <c r="Q4418" s="238"/>
      <c r="R4418" s="238"/>
      <c r="S4418" s="238"/>
      <c r="T4418" s="239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0" t="s">
        <v>268</v>
      </c>
      <c r="AU4418" s="240" t="s">
        <v>93</v>
      </c>
      <c r="AV4418" s="13" t="s">
        <v>93</v>
      </c>
      <c r="AW4418" s="13" t="s">
        <v>34</v>
      </c>
      <c r="AX4418" s="13" t="s">
        <v>74</v>
      </c>
      <c r="AY4418" s="240" t="s">
        <v>224</v>
      </c>
    </row>
    <row r="4419" s="15" customFormat="1">
      <c r="A4419" s="15"/>
      <c r="B4419" s="256"/>
      <c r="C4419" s="257"/>
      <c r="D4419" s="231" t="s">
        <v>268</v>
      </c>
      <c r="E4419" s="258" t="s">
        <v>19</v>
      </c>
      <c r="F4419" s="259" t="s">
        <v>300</v>
      </c>
      <c r="G4419" s="257"/>
      <c r="H4419" s="260">
        <v>327.54000000000002</v>
      </c>
      <c r="I4419" s="261"/>
      <c r="J4419" s="257"/>
      <c r="K4419" s="257"/>
      <c r="L4419" s="262"/>
      <c r="M4419" s="263"/>
      <c r="N4419" s="264"/>
      <c r="O4419" s="264"/>
      <c r="P4419" s="264"/>
      <c r="Q4419" s="264"/>
      <c r="R4419" s="264"/>
      <c r="S4419" s="264"/>
      <c r="T4419" s="265"/>
      <c r="U4419" s="15"/>
      <c r="V4419" s="15"/>
      <c r="W4419" s="15"/>
      <c r="X4419" s="15"/>
      <c r="Y4419" s="15"/>
      <c r="Z4419" s="15"/>
      <c r="AA4419" s="15"/>
      <c r="AB4419" s="15"/>
      <c r="AC4419" s="15"/>
      <c r="AD4419" s="15"/>
      <c r="AE4419" s="15"/>
      <c r="AT4419" s="266" t="s">
        <v>268</v>
      </c>
      <c r="AU4419" s="266" t="s">
        <v>93</v>
      </c>
      <c r="AV4419" s="15" t="s">
        <v>108</v>
      </c>
      <c r="AW4419" s="15" t="s">
        <v>34</v>
      </c>
      <c r="AX4419" s="15" t="s">
        <v>74</v>
      </c>
      <c r="AY4419" s="266" t="s">
        <v>224</v>
      </c>
    </row>
    <row r="4420" s="14" customFormat="1">
      <c r="A4420" s="14"/>
      <c r="B4420" s="246"/>
      <c r="C4420" s="247"/>
      <c r="D4420" s="231" t="s">
        <v>268</v>
      </c>
      <c r="E4420" s="248" t="s">
        <v>19</v>
      </c>
      <c r="F4420" s="249" t="s">
        <v>665</v>
      </c>
      <c r="G4420" s="247"/>
      <c r="H4420" s="248" t="s">
        <v>19</v>
      </c>
      <c r="I4420" s="250"/>
      <c r="J4420" s="247"/>
      <c r="K4420" s="247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268</v>
      </c>
      <c r="AU4420" s="255" t="s">
        <v>93</v>
      </c>
      <c r="AV4420" s="14" t="s">
        <v>82</v>
      </c>
      <c r="AW4420" s="14" t="s">
        <v>34</v>
      </c>
      <c r="AX4420" s="14" t="s">
        <v>74</v>
      </c>
      <c r="AY4420" s="255" t="s">
        <v>224</v>
      </c>
    </row>
    <row r="4421" s="14" customFormat="1">
      <c r="A4421" s="14"/>
      <c r="B4421" s="246"/>
      <c r="C4421" s="247"/>
      <c r="D4421" s="231" t="s">
        <v>268</v>
      </c>
      <c r="E4421" s="248" t="s">
        <v>19</v>
      </c>
      <c r="F4421" s="249" t="s">
        <v>2735</v>
      </c>
      <c r="G4421" s="247"/>
      <c r="H4421" s="248" t="s">
        <v>19</v>
      </c>
      <c r="I4421" s="250"/>
      <c r="J4421" s="247"/>
      <c r="K4421" s="247"/>
      <c r="L4421" s="251"/>
      <c r="M4421" s="252"/>
      <c r="N4421" s="253"/>
      <c r="O4421" s="253"/>
      <c r="P4421" s="253"/>
      <c r="Q4421" s="253"/>
      <c r="R4421" s="253"/>
      <c r="S4421" s="253"/>
      <c r="T4421" s="25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T4421" s="255" t="s">
        <v>268</v>
      </c>
      <c r="AU4421" s="255" t="s">
        <v>93</v>
      </c>
      <c r="AV4421" s="14" t="s">
        <v>82</v>
      </c>
      <c r="AW4421" s="14" t="s">
        <v>34</v>
      </c>
      <c r="AX4421" s="14" t="s">
        <v>74</v>
      </c>
      <c r="AY4421" s="255" t="s">
        <v>224</v>
      </c>
    </row>
    <row r="4422" s="13" customFormat="1">
      <c r="A4422" s="13"/>
      <c r="B4422" s="229"/>
      <c r="C4422" s="230"/>
      <c r="D4422" s="231" t="s">
        <v>268</v>
      </c>
      <c r="E4422" s="232" t="s">
        <v>19</v>
      </c>
      <c r="F4422" s="233" t="s">
        <v>4585</v>
      </c>
      <c r="G4422" s="230"/>
      <c r="H4422" s="234">
        <v>87</v>
      </c>
      <c r="I4422" s="235"/>
      <c r="J4422" s="230"/>
      <c r="K4422" s="230"/>
      <c r="L4422" s="236"/>
      <c r="M4422" s="237"/>
      <c r="N4422" s="238"/>
      <c r="O4422" s="238"/>
      <c r="P4422" s="238"/>
      <c r="Q4422" s="238"/>
      <c r="R4422" s="238"/>
      <c r="S4422" s="238"/>
      <c r="T4422" s="239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0" t="s">
        <v>268</v>
      </c>
      <c r="AU4422" s="240" t="s">
        <v>93</v>
      </c>
      <c r="AV4422" s="13" t="s">
        <v>93</v>
      </c>
      <c r="AW4422" s="13" t="s">
        <v>34</v>
      </c>
      <c r="AX4422" s="13" t="s">
        <v>74</v>
      </c>
      <c r="AY4422" s="240" t="s">
        <v>224</v>
      </c>
    </row>
    <row r="4423" s="14" customFormat="1">
      <c r="A4423" s="14"/>
      <c r="B4423" s="246"/>
      <c r="C4423" s="247"/>
      <c r="D4423" s="231" t="s">
        <v>268</v>
      </c>
      <c r="E4423" s="248" t="s">
        <v>19</v>
      </c>
      <c r="F4423" s="249" t="s">
        <v>2737</v>
      </c>
      <c r="G4423" s="247"/>
      <c r="H4423" s="248" t="s">
        <v>19</v>
      </c>
      <c r="I4423" s="250"/>
      <c r="J4423" s="247"/>
      <c r="K4423" s="247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268</v>
      </c>
      <c r="AU4423" s="255" t="s">
        <v>93</v>
      </c>
      <c r="AV4423" s="14" t="s">
        <v>82</v>
      </c>
      <c r="AW4423" s="14" t="s">
        <v>34</v>
      </c>
      <c r="AX4423" s="14" t="s">
        <v>74</v>
      </c>
      <c r="AY4423" s="255" t="s">
        <v>224</v>
      </c>
    </row>
    <row r="4424" s="13" customFormat="1">
      <c r="A4424" s="13"/>
      <c r="B4424" s="229"/>
      <c r="C4424" s="230"/>
      <c r="D4424" s="231" t="s">
        <v>268</v>
      </c>
      <c r="E4424" s="232" t="s">
        <v>19</v>
      </c>
      <c r="F4424" s="233" t="s">
        <v>4580</v>
      </c>
      <c r="G4424" s="230"/>
      <c r="H4424" s="234">
        <v>16.84</v>
      </c>
      <c r="I4424" s="235"/>
      <c r="J4424" s="230"/>
      <c r="K4424" s="230"/>
      <c r="L4424" s="236"/>
      <c r="M4424" s="237"/>
      <c r="N4424" s="238"/>
      <c r="O4424" s="238"/>
      <c r="P4424" s="238"/>
      <c r="Q4424" s="238"/>
      <c r="R4424" s="238"/>
      <c r="S4424" s="238"/>
      <c r="T4424" s="239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40" t="s">
        <v>268</v>
      </c>
      <c r="AU4424" s="240" t="s">
        <v>93</v>
      </c>
      <c r="AV4424" s="13" t="s">
        <v>93</v>
      </c>
      <c r="AW4424" s="13" t="s">
        <v>34</v>
      </c>
      <c r="AX4424" s="13" t="s">
        <v>74</v>
      </c>
      <c r="AY4424" s="240" t="s">
        <v>224</v>
      </c>
    </row>
    <row r="4425" s="14" customFormat="1">
      <c r="A4425" s="14"/>
      <c r="B4425" s="246"/>
      <c r="C4425" s="247"/>
      <c r="D4425" s="231" t="s">
        <v>268</v>
      </c>
      <c r="E4425" s="248" t="s">
        <v>19</v>
      </c>
      <c r="F4425" s="249" t="s">
        <v>2738</v>
      </c>
      <c r="G4425" s="247"/>
      <c r="H4425" s="248" t="s">
        <v>19</v>
      </c>
      <c r="I4425" s="250"/>
      <c r="J4425" s="247"/>
      <c r="K4425" s="247"/>
      <c r="L4425" s="251"/>
      <c r="M4425" s="252"/>
      <c r="N4425" s="253"/>
      <c r="O4425" s="253"/>
      <c r="P4425" s="253"/>
      <c r="Q4425" s="253"/>
      <c r="R4425" s="253"/>
      <c r="S4425" s="253"/>
      <c r="T4425" s="25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T4425" s="255" t="s">
        <v>268</v>
      </c>
      <c r="AU4425" s="255" t="s">
        <v>93</v>
      </c>
      <c r="AV4425" s="14" t="s">
        <v>82</v>
      </c>
      <c r="AW4425" s="14" t="s">
        <v>34</v>
      </c>
      <c r="AX4425" s="14" t="s">
        <v>74</v>
      </c>
      <c r="AY4425" s="255" t="s">
        <v>224</v>
      </c>
    </row>
    <row r="4426" s="13" customFormat="1">
      <c r="A4426" s="13"/>
      <c r="B4426" s="229"/>
      <c r="C4426" s="230"/>
      <c r="D4426" s="231" t="s">
        <v>268</v>
      </c>
      <c r="E4426" s="232" t="s">
        <v>19</v>
      </c>
      <c r="F4426" s="233" t="s">
        <v>4586</v>
      </c>
      <c r="G4426" s="230"/>
      <c r="H4426" s="234">
        <v>23.5</v>
      </c>
      <c r="I4426" s="235"/>
      <c r="J4426" s="230"/>
      <c r="K4426" s="230"/>
      <c r="L4426" s="236"/>
      <c r="M4426" s="237"/>
      <c r="N4426" s="238"/>
      <c r="O4426" s="238"/>
      <c r="P4426" s="238"/>
      <c r="Q4426" s="238"/>
      <c r="R4426" s="238"/>
      <c r="S4426" s="238"/>
      <c r="T4426" s="239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40" t="s">
        <v>268</v>
      </c>
      <c r="AU4426" s="240" t="s">
        <v>93</v>
      </c>
      <c r="AV4426" s="13" t="s">
        <v>93</v>
      </c>
      <c r="AW4426" s="13" t="s">
        <v>34</v>
      </c>
      <c r="AX4426" s="13" t="s">
        <v>74</v>
      </c>
      <c r="AY4426" s="240" t="s">
        <v>224</v>
      </c>
    </row>
    <row r="4427" s="14" customFormat="1">
      <c r="A4427" s="14"/>
      <c r="B4427" s="246"/>
      <c r="C4427" s="247"/>
      <c r="D4427" s="231" t="s">
        <v>268</v>
      </c>
      <c r="E4427" s="248" t="s">
        <v>19</v>
      </c>
      <c r="F4427" s="249" t="s">
        <v>2740</v>
      </c>
      <c r="G4427" s="247"/>
      <c r="H4427" s="248" t="s">
        <v>19</v>
      </c>
      <c r="I4427" s="250"/>
      <c r="J4427" s="247"/>
      <c r="K4427" s="247"/>
      <c r="L4427" s="251"/>
      <c r="M4427" s="252"/>
      <c r="N4427" s="253"/>
      <c r="O4427" s="253"/>
      <c r="P4427" s="253"/>
      <c r="Q4427" s="253"/>
      <c r="R4427" s="253"/>
      <c r="S4427" s="253"/>
      <c r="T4427" s="25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T4427" s="255" t="s">
        <v>268</v>
      </c>
      <c r="AU4427" s="255" t="s">
        <v>93</v>
      </c>
      <c r="AV4427" s="14" t="s">
        <v>82</v>
      </c>
      <c r="AW4427" s="14" t="s">
        <v>34</v>
      </c>
      <c r="AX4427" s="14" t="s">
        <v>74</v>
      </c>
      <c r="AY4427" s="255" t="s">
        <v>224</v>
      </c>
    </row>
    <row r="4428" s="13" customFormat="1">
      <c r="A4428" s="13"/>
      <c r="B4428" s="229"/>
      <c r="C4428" s="230"/>
      <c r="D4428" s="231" t="s">
        <v>268</v>
      </c>
      <c r="E4428" s="232" t="s">
        <v>19</v>
      </c>
      <c r="F4428" s="233" t="s">
        <v>4579</v>
      </c>
      <c r="G4428" s="230"/>
      <c r="H4428" s="234">
        <v>168</v>
      </c>
      <c r="I4428" s="235"/>
      <c r="J4428" s="230"/>
      <c r="K4428" s="230"/>
      <c r="L4428" s="236"/>
      <c r="M4428" s="237"/>
      <c r="N4428" s="238"/>
      <c r="O4428" s="238"/>
      <c r="P4428" s="238"/>
      <c r="Q4428" s="238"/>
      <c r="R4428" s="238"/>
      <c r="S4428" s="238"/>
      <c r="T4428" s="239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0" t="s">
        <v>268</v>
      </c>
      <c r="AU4428" s="240" t="s">
        <v>93</v>
      </c>
      <c r="AV4428" s="13" t="s">
        <v>93</v>
      </c>
      <c r="AW4428" s="13" t="s">
        <v>34</v>
      </c>
      <c r="AX4428" s="13" t="s">
        <v>74</v>
      </c>
      <c r="AY4428" s="240" t="s">
        <v>224</v>
      </c>
    </row>
    <row r="4429" s="15" customFormat="1">
      <c r="A4429" s="15"/>
      <c r="B4429" s="256"/>
      <c r="C4429" s="257"/>
      <c r="D4429" s="231" t="s">
        <v>268</v>
      </c>
      <c r="E4429" s="258" t="s">
        <v>19</v>
      </c>
      <c r="F4429" s="259" t="s">
        <v>300</v>
      </c>
      <c r="G4429" s="257"/>
      <c r="H4429" s="260">
        <v>295.33999999999997</v>
      </c>
      <c r="I4429" s="261"/>
      <c r="J4429" s="257"/>
      <c r="K4429" s="257"/>
      <c r="L4429" s="262"/>
      <c r="M4429" s="263"/>
      <c r="N4429" s="264"/>
      <c r="O4429" s="264"/>
      <c r="P4429" s="264"/>
      <c r="Q4429" s="264"/>
      <c r="R4429" s="264"/>
      <c r="S4429" s="264"/>
      <c r="T4429" s="265"/>
      <c r="U4429" s="15"/>
      <c r="V4429" s="15"/>
      <c r="W4429" s="15"/>
      <c r="X4429" s="15"/>
      <c r="Y4429" s="15"/>
      <c r="Z4429" s="15"/>
      <c r="AA4429" s="15"/>
      <c r="AB4429" s="15"/>
      <c r="AC4429" s="15"/>
      <c r="AD4429" s="15"/>
      <c r="AE4429" s="15"/>
      <c r="AT4429" s="266" t="s">
        <v>268</v>
      </c>
      <c r="AU4429" s="266" t="s">
        <v>93</v>
      </c>
      <c r="AV4429" s="15" t="s">
        <v>108</v>
      </c>
      <c r="AW4429" s="15" t="s">
        <v>34</v>
      </c>
      <c r="AX4429" s="15" t="s">
        <v>74</v>
      </c>
      <c r="AY4429" s="266" t="s">
        <v>224</v>
      </c>
    </row>
    <row r="4430" s="14" customFormat="1">
      <c r="A4430" s="14"/>
      <c r="B4430" s="246"/>
      <c r="C4430" s="247"/>
      <c r="D4430" s="231" t="s">
        <v>268</v>
      </c>
      <c r="E4430" s="248" t="s">
        <v>19</v>
      </c>
      <c r="F4430" s="249" t="s">
        <v>667</v>
      </c>
      <c r="G4430" s="247"/>
      <c r="H4430" s="248" t="s">
        <v>19</v>
      </c>
      <c r="I4430" s="250"/>
      <c r="J4430" s="247"/>
      <c r="K4430" s="247"/>
      <c r="L4430" s="251"/>
      <c r="M4430" s="252"/>
      <c r="N4430" s="253"/>
      <c r="O4430" s="253"/>
      <c r="P4430" s="253"/>
      <c r="Q4430" s="253"/>
      <c r="R4430" s="253"/>
      <c r="S4430" s="253"/>
      <c r="T4430" s="25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5" t="s">
        <v>268</v>
      </c>
      <c r="AU4430" s="255" t="s">
        <v>93</v>
      </c>
      <c r="AV4430" s="14" t="s">
        <v>82</v>
      </c>
      <c r="AW4430" s="14" t="s">
        <v>34</v>
      </c>
      <c r="AX4430" s="14" t="s">
        <v>74</v>
      </c>
      <c r="AY4430" s="255" t="s">
        <v>224</v>
      </c>
    </row>
    <row r="4431" s="14" customFormat="1">
      <c r="A4431" s="14"/>
      <c r="B4431" s="246"/>
      <c r="C4431" s="247"/>
      <c r="D4431" s="231" t="s">
        <v>268</v>
      </c>
      <c r="E4431" s="248" t="s">
        <v>19</v>
      </c>
      <c r="F4431" s="249" t="s">
        <v>2741</v>
      </c>
      <c r="G4431" s="247"/>
      <c r="H4431" s="248" t="s">
        <v>19</v>
      </c>
      <c r="I4431" s="250"/>
      <c r="J4431" s="247"/>
      <c r="K4431" s="247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268</v>
      </c>
      <c r="AU4431" s="255" t="s">
        <v>93</v>
      </c>
      <c r="AV4431" s="14" t="s">
        <v>82</v>
      </c>
      <c r="AW4431" s="14" t="s">
        <v>34</v>
      </c>
      <c r="AX4431" s="14" t="s">
        <v>74</v>
      </c>
      <c r="AY4431" s="255" t="s">
        <v>224</v>
      </c>
    </row>
    <row r="4432" s="13" customFormat="1">
      <c r="A4432" s="13"/>
      <c r="B4432" s="229"/>
      <c r="C4432" s="230"/>
      <c r="D4432" s="231" t="s">
        <v>268</v>
      </c>
      <c r="E4432" s="232" t="s">
        <v>19</v>
      </c>
      <c r="F4432" s="233" t="s">
        <v>4587</v>
      </c>
      <c r="G4432" s="230"/>
      <c r="H4432" s="234">
        <v>100.8</v>
      </c>
      <c r="I4432" s="235"/>
      <c r="J4432" s="230"/>
      <c r="K4432" s="230"/>
      <c r="L4432" s="236"/>
      <c r="M4432" s="237"/>
      <c r="N4432" s="238"/>
      <c r="O4432" s="238"/>
      <c r="P4432" s="238"/>
      <c r="Q4432" s="238"/>
      <c r="R4432" s="238"/>
      <c r="S4432" s="238"/>
      <c r="T4432" s="239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0" t="s">
        <v>268</v>
      </c>
      <c r="AU4432" s="240" t="s">
        <v>93</v>
      </c>
      <c r="AV4432" s="13" t="s">
        <v>93</v>
      </c>
      <c r="AW4432" s="13" t="s">
        <v>34</v>
      </c>
      <c r="AX4432" s="13" t="s">
        <v>74</v>
      </c>
      <c r="AY4432" s="240" t="s">
        <v>224</v>
      </c>
    </row>
    <row r="4433" s="14" customFormat="1">
      <c r="A4433" s="14"/>
      <c r="B4433" s="246"/>
      <c r="C4433" s="247"/>
      <c r="D4433" s="231" t="s">
        <v>268</v>
      </c>
      <c r="E4433" s="248" t="s">
        <v>19</v>
      </c>
      <c r="F4433" s="249" t="s">
        <v>2743</v>
      </c>
      <c r="G4433" s="247"/>
      <c r="H4433" s="248" t="s">
        <v>19</v>
      </c>
      <c r="I4433" s="250"/>
      <c r="J4433" s="247"/>
      <c r="K4433" s="247"/>
      <c r="L4433" s="251"/>
      <c r="M4433" s="252"/>
      <c r="N4433" s="253"/>
      <c r="O4433" s="253"/>
      <c r="P4433" s="253"/>
      <c r="Q4433" s="253"/>
      <c r="R4433" s="253"/>
      <c r="S4433" s="253"/>
      <c r="T4433" s="25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T4433" s="255" t="s">
        <v>268</v>
      </c>
      <c r="AU4433" s="255" t="s">
        <v>93</v>
      </c>
      <c r="AV4433" s="14" t="s">
        <v>82</v>
      </c>
      <c r="AW4433" s="14" t="s">
        <v>34</v>
      </c>
      <c r="AX4433" s="14" t="s">
        <v>74</v>
      </c>
      <c r="AY4433" s="255" t="s">
        <v>224</v>
      </c>
    </row>
    <row r="4434" s="13" customFormat="1">
      <c r="A4434" s="13"/>
      <c r="B4434" s="229"/>
      <c r="C4434" s="230"/>
      <c r="D4434" s="231" t="s">
        <v>268</v>
      </c>
      <c r="E4434" s="232" t="s">
        <v>19</v>
      </c>
      <c r="F4434" s="233" t="s">
        <v>4578</v>
      </c>
      <c r="G4434" s="230"/>
      <c r="H4434" s="234">
        <v>11.75</v>
      </c>
      <c r="I4434" s="235"/>
      <c r="J4434" s="230"/>
      <c r="K4434" s="230"/>
      <c r="L4434" s="236"/>
      <c r="M4434" s="237"/>
      <c r="N4434" s="238"/>
      <c r="O4434" s="238"/>
      <c r="P4434" s="238"/>
      <c r="Q4434" s="238"/>
      <c r="R4434" s="238"/>
      <c r="S4434" s="238"/>
      <c r="T4434" s="239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40" t="s">
        <v>268</v>
      </c>
      <c r="AU4434" s="240" t="s">
        <v>93</v>
      </c>
      <c r="AV4434" s="13" t="s">
        <v>93</v>
      </c>
      <c r="AW4434" s="13" t="s">
        <v>34</v>
      </c>
      <c r="AX4434" s="13" t="s">
        <v>74</v>
      </c>
      <c r="AY4434" s="240" t="s">
        <v>224</v>
      </c>
    </row>
    <row r="4435" s="15" customFormat="1">
      <c r="A4435" s="15"/>
      <c r="B4435" s="256"/>
      <c r="C4435" s="257"/>
      <c r="D4435" s="231" t="s">
        <v>268</v>
      </c>
      <c r="E4435" s="258" t="s">
        <v>19</v>
      </c>
      <c r="F4435" s="259" t="s">
        <v>300</v>
      </c>
      <c r="G4435" s="257"/>
      <c r="H4435" s="260">
        <v>112.55</v>
      </c>
      <c r="I4435" s="261"/>
      <c r="J4435" s="257"/>
      <c r="K4435" s="257"/>
      <c r="L4435" s="262"/>
      <c r="M4435" s="263"/>
      <c r="N4435" s="264"/>
      <c r="O4435" s="264"/>
      <c r="P4435" s="264"/>
      <c r="Q4435" s="264"/>
      <c r="R4435" s="264"/>
      <c r="S4435" s="264"/>
      <c r="T4435" s="265"/>
      <c r="U4435" s="15"/>
      <c r="V4435" s="15"/>
      <c r="W4435" s="15"/>
      <c r="X4435" s="15"/>
      <c r="Y4435" s="15"/>
      <c r="Z4435" s="15"/>
      <c r="AA4435" s="15"/>
      <c r="AB4435" s="15"/>
      <c r="AC4435" s="15"/>
      <c r="AD4435" s="15"/>
      <c r="AE4435" s="15"/>
      <c r="AT4435" s="266" t="s">
        <v>268</v>
      </c>
      <c r="AU4435" s="266" t="s">
        <v>93</v>
      </c>
      <c r="AV4435" s="15" t="s">
        <v>108</v>
      </c>
      <c r="AW4435" s="15" t="s">
        <v>34</v>
      </c>
      <c r="AX4435" s="15" t="s">
        <v>74</v>
      </c>
      <c r="AY4435" s="266" t="s">
        <v>224</v>
      </c>
    </row>
    <row r="4436" s="16" customFormat="1">
      <c r="A4436" s="16"/>
      <c r="B4436" s="272"/>
      <c r="C4436" s="273"/>
      <c r="D4436" s="231" t="s">
        <v>268</v>
      </c>
      <c r="E4436" s="274" t="s">
        <v>19</v>
      </c>
      <c r="F4436" s="275" t="s">
        <v>351</v>
      </c>
      <c r="G4436" s="273"/>
      <c r="H4436" s="276">
        <v>1373.385</v>
      </c>
      <c r="I4436" s="277"/>
      <c r="J4436" s="273"/>
      <c r="K4436" s="273"/>
      <c r="L4436" s="278"/>
      <c r="M4436" s="279"/>
      <c r="N4436" s="280"/>
      <c r="O4436" s="280"/>
      <c r="P4436" s="280"/>
      <c r="Q4436" s="280"/>
      <c r="R4436" s="280"/>
      <c r="S4436" s="280"/>
      <c r="T4436" s="281"/>
      <c r="U4436" s="16"/>
      <c r="V4436" s="16"/>
      <c r="W4436" s="16"/>
      <c r="X4436" s="16"/>
      <c r="Y4436" s="16"/>
      <c r="Z4436" s="16"/>
      <c r="AA4436" s="16"/>
      <c r="AB4436" s="16"/>
      <c r="AC4436" s="16"/>
      <c r="AD4436" s="16"/>
      <c r="AE4436" s="16"/>
      <c r="AT4436" s="282" t="s">
        <v>268</v>
      </c>
      <c r="AU4436" s="282" t="s">
        <v>93</v>
      </c>
      <c r="AV4436" s="16" t="s">
        <v>231</v>
      </c>
      <c r="AW4436" s="16" t="s">
        <v>34</v>
      </c>
      <c r="AX4436" s="16" t="s">
        <v>82</v>
      </c>
      <c r="AY4436" s="282" t="s">
        <v>224</v>
      </c>
    </row>
    <row r="4437" s="2" customFormat="1" ht="37.8" customHeight="1">
      <c r="A4437" s="41"/>
      <c r="B4437" s="42"/>
      <c r="C4437" s="216" t="s">
        <v>4588</v>
      </c>
      <c r="D4437" s="216" t="s">
        <v>227</v>
      </c>
      <c r="E4437" s="217" t="s">
        <v>4589</v>
      </c>
      <c r="F4437" s="218" t="s">
        <v>4590</v>
      </c>
      <c r="G4437" s="219" t="s">
        <v>266</v>
      </c>
      <c r="H4437" s="220">
        <v>24.600000000000001</v>
      </c>
      <c r="I4437" s="221"/>
      <c r="J4437" s="222">
        <f>ROUND(I4437*H4437,2)</f>
        <v>0</v>
      </c>
      <c r="K4437" s="218" t="s">
        <v>312</v>
      </c>
      <c r="L4437" s="47"/>
      <c r="M4437" s="223" t="s">
        <v>19</v>
      </c>
      <c r="N4437" s="224" t="s">
        <v>46</v>
      </c>
      <c r="O4437" s="87"/>
      <c r="P4437" s="225">
        <f>O4437*H4437</f>
        <v>0</v>
      </c>
      <c r="Q4437" s="225">
        <v>0.0050000000000000001</v>
      </c>
      <c r="R4437" s="225">
        <f>Q4437*H4437</f>
        <v>0.12300000000000001</v>
      </c>
      <c r="S4437" s="225">
        <v>0</v>
      </c>
      <c r="T4437" s="226">
        <f>S4437*H4437</f>
        <v>0</v>
      </c>
      <c r="U4437" s="41"/>
      <c r="V4437" s="41"/>
      <c r="W4437" s="41"/>
      <c r="X4437" s="41"/>
      <c r="Y4437" s="41"/>
      <c r="Z4437" s="41"/>
      <c r="AA4437" s="41"/>
      <c r="AB4437" s="41"/>
      <c r="AC4437" s="41"/>
      <c r="AD4437" s="41"/>
      <c r="AE4437" s="41"/>
      <c r="AR4437" s="227" t="s">
        <v>544</v>
      </c>
      <c r="AT4437" s="227" t="s">
        <v>227</v>
      </c>
      <c r="AU4437" s="227" t="s">
        <v>93</v>
      </c>
      <c r="AY4437" s="20" t="s">
        <v>224</v>
      </c>
      <c r="BE4437" s="228">
        <f>IF(N4437="základní",J4437,0)</f>
        <v>0</v>
      </c>
      <c r="BF4437" s="228">
        <f>IF(N4437="snížená",J4437,0)</f>
        <v>0</v>
      </c>
      <c r="BG4437" s="228">
        <f>IF(N4437="zákl. přenesená",J4437,0)</f>
        <v>0</v>
      </c>
      <c r="BH4437" s="228">
        <f>IF(N4437="sníž. přenesená",J4437,0)</f>
        <v>0</v>
      </c>
      <c r="BI4437" s="228">
        <f>IF(N4437="nulová",J4437,0)</f>
        <v>0</v>
      </c>
      <c r="BJ4437" s="20" t="s">
        <v>93</v>
      </c>
      <c r="BK4437" s="228">
        <f>ROUND(I4437*H4437,2)</f>
        <v>0</v>
      </c>
      <c r="BL4437" s="20" t="s">
        <v>544</v>
      </c>
      <c r="BM4437" s="227" t="s">
        <v>4591</v>
      </c>
    </row>
    <row r="4438" s="2" customFormat="1">
      <c r="A4438" s="41"/>
      <c r="B4438" s="42"/>
      <c r="C4438" s="43"/>
      <c r="D4438" s="267" t="s">
        <v>314</v>
      </c>
      <c r="E4438" s="43"/>
      <c r="F4438" s="268" t="s">
        <v>4592</v>
      </c>
      <c r="G4438" s="43"/>
      <c r="H4438" s="43"/>
      <c r="I4438" s="269"/>
      <c r="J4438" s="43"/>
      <c r="K4438" s="43"/>
      <c r="L4438" s="47"/>
      <c r="M4438" s="270"/>
      <c r="N4438" s="271"/>
      <c r="O4438" s="87"/>
      <c r="P4438" s="87"/>
      <c r="Q4438" s="87"/>
      <c r="R4438" s="87"/>
      <c r="S4438" s="87"/>
      <c r="T4438" s="88"/>
      <c r="U4438" s="41"/>
      <c r="V4438" s="41"/>
      <c r="W4438" s="41"/>
      <c r="X4438" s="41"/>
      <c r="Y4438" s="41"/>
      <c r="Z4438" s="41"/>
      <c r="AA4438" s="41"/>
      <c r="AB4438" s="41"/>
      <c r="AC4438" s="41"/>
      <c r="AD4438" s="41"/>
      <c r="AE4438" s="41"/>
      <c r="AT4438" s="20" t="s">
        <v>314</v>
      </c>
      <c r="AU4438" s="20" t="s">
        <v>93</v>
      </c>
    </row>
    <row r="4439" s="14" customFormat="1">
      <c r="A4439" s="14"/>
      <c r="B4439" s="246"/>
      <c r="C4439" s="247"/>
      <c r="D4439" s="231" t="s">
        <v>268</v>
      </c>
      <c r="E4439" s="248" t="s">
        <v>19</v>
      </c>
      <c r="F4439" s="249" t="s">
        <v>4593</v>
      </c>
      <c r="G4439" s="247"/>
      <c r="H4439" s="248" t="s">
        <v>19</v>
      </c>
      <c r="I4439" s="250"/>
      <c r="J4439" s="247"/>
      <c r="K4439" s="247"/>
      <c r="L4439" s="251"/>
      <c r="M4439" s="252"/>
      <c r="N4439" s="253"/>
      <c r="O4439" s="253"/>
      <c r="P4439" s="253"/>
      <c r="Q4439" s="253"/>
      <c r="R4439" s="253"/>
      <c r="S4439" s="253"/>
      <c r="T4439" s="25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T4439" s="255" t="s">
        <v>268</v>
      </c>
      <c r="AU4439" s="255" t="s">
        <v>93</v>
      </c>
      <c r="AV4439" s="14" t="s">
        <v>82</v>
      </c>
      <c r="AW4439" s="14" t="s">
        <v>34</v>
      </c>
      <c r="AX4439" s="14" t="s">
        <v>74</v>
      </c>
      <c r="AY4439" s="255" t="s">
        <v>224</v>
      </c>
    </row>
    <row r="4440" s="13" customFormat="1">
      <c r="A4440" s="13"/>
      <c r="B4440" s="229"/>
      <c r="C4440" s="230"/>
      <c r="D4440" s="231" t="s">
        <v>268</v>
      </c>
      <c r="E4440" s="232" t="s">
        <v>19</v>
      </c>
      <c r="F4440" s="233" t="s">
        <v>4594</v>
      </c>
      <c r="G4440" s="230"/>
      <c r="H4440" s="234">
        <v>24.600000000000001</v>
      </c>
      <c r="I4440" s="235"/>
      <c r="J4440" s="230"/>
      <c r="K4440" s="230"/>
      <c r="L4440" s="236"/>
      <c r="M4440" s="237"/>
      <c r="N4440" s="238"/>
      <c r="O4440" s="238"/>
      <c r="P4440" s="238"/>
      <c r="Q4440" s="238"/>
      <c r="R4440" s="238"/>
      <c r="S4440" s="238"/>
      <c r="T4440" s="239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0" t="s">
        <v>268</v>
      </c>
      <c r="AU4440" s="240" t="s">
        <v>93</v>
      </c>
      <c r="AV4440" s="13" t="s">
        <v>93</v>
      </c>
      <c r="AW4440" s="13" t="s">
        <v>34</v>
      </c>
      <c r="AX4440" s="13" t="s">
        <v>82</v>
      </c>
      <c r="AY4440" s="240" t="s">
        <v>224</v>
      </c>
    </row>
    <row r="4441" s="2" customFormat="1" ht="16.5" customHeight="1">
      <c r="A4441" s="41"/>
      <c r="B4441" s="42"/>
      <c r="C4441" s="286" t="s">
        <v>4595</v>
      </c>
      <c r="D4441" s="286" t="s">
        <v>572</v>
      </c>
      <c r="E4441" s="287" t="s">
        <v>4596</v>
      </c>
      <c r="F4441" s="288" t="s">
        <v>4597</v>
      </c>
      <c r="G4441" s="289" t="s">
        <v>266</v>
      </c>
      <c r="H4441" s="290">
        <v>27.059999999999999</v>
      </c>
      <c r="I4441" s="291"/>
      <c r="J4441" s="292">
        <f>ROUND(I4441*H4441,2)</f>
        <v>0</v>
      </c>
      <c r="K4441" s="288" t="s">
        <v>19</v>
      </c>
      <c r="L4441" s="293"/>
      <c r="M4441" s="294" t="s">
        <v>19</v>
      </c>
      <c r="N4441" s="295" t="s">
        <v>46</v>
      </c>
      <c r="O4441" s="87"/>
      <c r="P4441" s="225">
        <f>O4441*H4441</f>
        <v>0</v>
      </c>
      <c r="Q4441" s="225">
        <v>0.01465</v>
      </c>
      <c r="R4441" s="225">
        <f>Q4441*H4441</f>
        <v>0.39642899999999998</v>
      </c>
      <c r="S4441" s="225">
        <v>0</v>
      </c>
      <c r="T4441" s="226">
        <f>S4441*H4441</f>
        <v>0</v>
      </c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R4441" s="227" t="s">
        <v>643</v>
      </c>
      <c r="AT4441" s="227" t="s">
        <v>572</v>
      </c>
      <c r="AU4441" s="227" t="s">
        <v>93</v>
      </c>
      <c r="AY4441" s="20" t="s">
        <v>224</v>
      </c>
      <c r="BE4441" s="228">
        <f>IF(N4441="základní",J4441,0)</f>
        <v>0</v>
      </c>
      <c r="BF4441" s="228">
        <f>IF(N4441="snížená",J4441,0)</f>
        <v>0</v>
      </c>
      <c r="BG4441" s="228">
        <f>IF(N4441="zákl. přenesená",J4441,0)</f>
        <v>0</v>
      </c>
      <c r="BH4441" s="228">
        <f>IF(N4441="sníž. přenesená",J4441,0)</f>
        <v>0</v>
      </c>
      <c r="BI4441" s="228">
        <f>IF(N4441="nulová",J4441,0)</f>
        <v>0</v>
      </c>
      <c r="BJ4441" s="20" t="s">
        <v>93</v>
      </c>
      <c r="BK4441" s="228">
        <f>ROUND(I4441*H4441,2)</f>
        <v>0</v>
      </c>
      <c r="BL4441" s="20" t="s">
        <v>544</v>
      </c>
      <c r="BM4441" s="227" t="s">
        <v>4598</v>
      </c>
    </row>
    <row r="4442" s="13" customFormat="1">
      <c r="A4442" s="13"/>
      <c r="B4442" s="229"/>
      <c r="C4442" s="230"/>
      <c r="D4442" s="231" t="s">
        <v>268</v>
      </c>
      <c r="E4442" s="232" t="s">
        <v>19</v>
      </c>
      <c r="F4442" s="233" t="s">
        <v>4599</v>
      </c>
      <c r="G4442" s="230"/>
      <c r="H4442" s="234">
        <v>27.059999999999999</v>
      </c>
      <c r="I4442" s="235"/>
      <c r="J4442" s="230"/>
      <c r="K4442" s="230"/>
      <c r="L4442" s="236"/>
      <c r="M4442" s="237"/>
      <c r="N4442" s="238"/>
      <c r="O4442" s="238"/>
      <c r="P4442" s="238"/>
      <c r="Q4442" s="238"/>
      <c r="R4442" s="238"/>
      <c r="S4442" s="238"/>
      <c r="T4442" s="239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0" t="s">
        <v>268</v>
      </c>
      <c r="AU4442" s="240" t="s">
        <v>93</v>
      </c>
      <c r="AV4442" s="13" t="s">
        <v>93</v>
      </c>
      <c r="AW4442" s="13" t="s">
        <v>34</v>
      </c>
      <c r="AX4442" s="13" t="s">
        <v>82</v>
      </c>
      <c r="AY4442" s="240" t="s">
        <v>224</v>
      </c>
    </row>
    <row r="4443" s="2" customFormat="1" ht="49.05" customHeight="1">
      <c r="A4443" s="41"/>
      <c r="B4443" s="42"/>
      <c r="C4443" s="216" t="s">
        <v>4600</v>
      </c>
      <c r="D4443" s="216" t="s">
        <v>227</v>
      </c>
      <c r="E4443" s="217" t="s">
        <v>4601</v>
      </c>
      <c r="F4443" s="218" t="s">
        <v>4602</v>
      </c>
      <c r="G4443" s="219" t="s">
        <v>371</v>
      </c>
      <c r="H4443" s="220">
        <v>61.036999999999999</v>
      </c>
      <c r="I4443" s="221"/>
      <c r="J4443" s="222">
        <f>ROUND(I4443*H4443,2)</f>
        <v>0</v>
      </c>
      <c r="K4443" s="218" t="s">
        <v>312</v>
      </c>
      <c r="L4443" s="47"/>
      <c r="M4443" s="223" t="s">
        <v>19</v>
      </c>
      <c r="N4443" s="224" t="s">
        <v>46</v>
      </c>
      <c r="O4443" s="87"/>
      <c r="P4443" s="225">
        <f>O4443*H4443</f>
        <v>0</v>
      </c>
      <c r="Q4443" s="225">
        <v>0</v>
      </c>
      <c r="R4443" s="225">
        <f>Q4443*H4443</f>
        <v>0</v>
      </c>
      <c r="S4443" s="225">
        <v>0</v>
      </c>
      <c r="T4443" s="226">
        <f>S4443*H4443</f>
        <v>0</v>
      </c>
      <c r="U4443" s="41"/>
      <c r="V4443" s="41"/>
      <c r="W4443" s="41"/>
      <c r="X4443" s="41"/>
      <c r="Y4443" s="41"/>
      <c r="Z4443" s="41"/>
      <c r="AA4443" s="41"/>
      <c r="AB4443" s="41"/>
      <c r="AC4443" s="41"/>
      <c r="AD4443" s="41"/>
      <c r="AE4443" s="41"/>
      <c r="AR4443" s="227" t="s">
        <v>544</v>
      </c>
      <c r="AT4443" s="227" t="s">
        <v>227</v>
      </c>
      <c r="AU4443" s="227" t="s">
        <v>93</v>
      </c>
      <c r="AY4443" s="20" t="s">
        <v>224</v>
      </c>
      <c r="BE4443" s="228">
        <f>IF(N4443="základní",J4443,0)</f>
        <v>0</v>
      </c>
      <c r="BF4443" s="228">
        <f>IF(N4443="snížená",J4443,0)</f>
        <v>0</v>
      </c>
      <c r="BG4443" s="228">
        <f>IF(N4443="zákl. přenesená",J4443,0)</f>
        <v>0</v>
      </c>
      <c r="BH4443" s="228">
        <f>IF(N4443="sníž. přenesená",J4443,0)</f>
        <v>0</v>
      </c>
      <c r="BI4443" s="228">
        <f>IF(N4443="nulová",J4443,0)</f>
        <v>0</v>
      </c>
      <c r="BJ4443" s="20" t="s">
        <v>93</v>
      </c>
      <c r="BK4443" s="228">
        <f>ROUND(I4443*H4443,2)</f>
        <v>0</v>
      </c>
      <c r="BL4443" s="20" t="s">
        <v>544</v>
      </c>
      <c r="BM4443" s="227" t="s">
        <v>4603</v>
      </c>
    </row>
    <row r="4444" s="2" customFormat="1">
      <c r="A4444" s="41"/>
      <c r="B4444" s="42"/>
      <c r="C4444" s="43"/>
      <c r="D4444" s="267" t="s">
        <v>314</v>
      </c>
      <c r="E4444" s="43"/>
      <c r="F4444" s="268" t="s">
        <v>4604</v>
      </c>
      <c r="G4444" s="43"/>
      <c r="H4444" s="43"/>
      <c r="I4444" s="269"/>
      <c r="J4444" s="43"/>
      <c r="K4444" s="43"/>
      <c r="L4444" s="47"/>
      <c r="M4444" s="270"/>
      <c r="N4444" s="271"/>
      <c r="O4444" s="87"/>
      <c r="P4444" s="87"/>
      <c r="Q4444" s="87"/>
      <c r="R4444" s="87"/>
      <c r="S4444" s="87"/>
      <c r="T4444" s="88"/>
      <c r="U4444" s="41"/>
      <c r="V4444" s="41"/>
      <c r="W4444" s="41"/>
      <c r="X4444" s="41"/>
      <c r="Y4444" s="41"/>
      <c r="Z4444" s="41"/>
      <c r="AA4444" s="41"/>
      <c r="AB4444" s="41"/>
      <c r="AC4444" s="41"/>
      <c r="AD4444" s="41"/>
      <c r="AE4444" s="41"/>
      <c r="AT4444" s="20" t="s">
        <v>314</v>
      </c>
      <c r="AU4444" s="20" t="s">
        <v>93</v>
      </c>
    </row>
    <row r="4445" s="12" customFormat="1" ht="22.8" customHeight="1">
      <c r="A4445" s="12"/>
      <c r="B4445" s="200"/>
      <c r="C4445" s="201"/>
      <c r="D4445" s="202" t="s">
        <v>73</v>
      </c>
      <c r="E4445" s="214" t="s">
        <v>4605</v>
      </c>
      <c r="F4445" s="214" t="s">
        <v>4606</v>
      </c>
      <c r="G4445" s="201"/>
      <c r="H4445" s="201"/>
      <c r="I4445" s="204"/>
      <c r="J4445" s="215">
        <f>BK4445</f>
        <v>0</v>
      </c>
      <c r="K4445" s="201"/>
      <c r="L4445" s="206"/>
      <c r="M4445" s="207"/>
      <c r="N4445" s="208"/>
      <c r="O4445" s="208"/>
      <c r="P4445" s="209">
        <f>SUM(P4446:P4453)</f>
        <v>0</v>
      </c>
      <c r="Q4445" s="208"/>
      <c r="R4445" s="209">
        <f>SUM(R4446:R4453)</f>
        <v>0</v>
      </c>
      <c r="S4445" s="208"/>
      <c r="T4445" s="210">
        <f>SUM(T4446:T4453)</f>
        <v>0</v>
      </c>
      <c r="U4445" s="12"/>
      <c r="V4445" s="12"/>
      <c r="W4445" s="12"/>
      <c r="X4445" s="12"/>
      <c r="Y4445" s="12"/>
      <c r="Z4445" s="12"/>
      <c r="AA4445" s="12"/>
      <c r="AB4445" s="12"/>
      <c r="AC4445" s="12"/>
      <c r="AD4445" s="12"/>
      <c r="AE4445" s="12"/>
      <c r="AR4445" s="211" t="s">
        <v>93</v>
      </c>
      <c r="AT4445" s="212" t="s">
        <v>73</v>
      </c>
      <c r="AU4445" s="212" t="s">
        <v>82</v>
      </c>
      <c r="AY4445" s="211" t="s">
        <v>224</v>
      </c>
      <c r="BK4445" s="213">
        <f>SUM(BK4446:BK4453)</f>
        <v>0</v>
      </c>
    </row>
    <row r="4446" s="2" customFormat="1" ht="16.5" customHeight="1">
      <c r="A4446" s="41"/>
      <c r="B4446" s="42"/>
      <c r="C4446" s="216" t="s">
        <v>4607</v>
      </c>
      <c r="D4446" s="216" t="s">
        <v>227</v>
      </c>
      <c r="E4446" s="217" t="s">
        <v>4608</v>
      </c>
      <c r="F4446" s="218" t="s">
        <v>4609</v>
      </c>
      <c r="G4446" s="219" t="s">
        <v>266</v>
      </c>
      <c r="H4446" s="220">
        <v>533.86500000000001</v>
      </c>
      <c r="I4446" s="221"/>
      <c r="J4446" s="222">
        <f>ROUND(I4446*H4446,2)</f>
        <v>0</v>
      </c>
      <c r="K4446" s="218" t="s">
        <v>19</v>
      </c>
      <c r="L4446" s="47"/>
      <c r="M4446" s="223" t="s">
        <v>19</v>
      </c>
      <c r="N4446" s="224" t="s">
        <v>46</v>
      </c>
      <c r="O4446" s="87"/>
      <c r="P4446" s="225">
        <f>O4446*H4446</f>
        <v>0</v>
      </c>
      <c r="Q4446" s="225">
        <v>0</v>
      </c>
      <c r="R4446" s="225">
        <f>Q4446*H4446</f>
        <v>0</v>
      </c>
      <c r="S4446" s="225">
        <v>0</v>
      </c>
      <c r="T4446" s="226">
        <f>S4446*H4446</f>
        <v>0</v>
      </c>
      <c r="U4446" s="41"/>
      <c r="V4446" s="41"/>
      <c r="W4446" s="41"/>
      <c r="X4446" s="41"/>
      <c r="Y4446" s="41"/>
      <c r="Z4446" s="41"/>
      <c r="AA4446" s="41"/>
      <c r="AB4446" s="41"/>
      <c r="AC4446" s="41"/>
      <c r="AD4446" s="41"/>
      <c r="AE4446" s="41"/>
      <c r="AR4446" s="227" t="s">
        <v>544</v>
      </c>
      <c r="AT4446" s="227" t="s">
        <v>227</v>
      </c>
      <c r="AU4446" s="227" t="s">
        <v>93</v>
      </c>
      <c r="AY4446" s="20" t="s">
        <v>224</v>
      </c>
      <c r="BE4446" s="228">
        <f>IF(N4446="základní",J4446,0)</f>
        <v>0</v>
      </c>
      <c r="BF4446" s="228">
        <f>IF(N4446="snížená",J4446,0)</f>
        <v>0</v>
      </c>
      <c r="BG4446" s="228">
        <f>IF(N4446="zákl. přenesená",J4446,0)</f>
        <v>0</v>
      </c>
      <c r="BH4446" s="228">
        <f>IF(N4446="sníž. přenesená",J4446,0)</f>
        <v>0</v>
      </c>
      <c r="BI4446" s="228">
        <f>IF(N4446="nulová",J4446,0)</f>
        <v>0</v>
      </c>
      <c r="BJ4446" s="20" t="s">
        <v>93</v>
      </c>
      <c r="BK4446" s="228">
        <f>ROUND(I4446*H4446,2)</f>
        <v>0</v>
      </c>
      <c r="BL4446" s="20" t="s">
        <v>544</v>
      </c>
      <c r="BM4446" s="227" t="s">
        <v>4610</v>
      </c>
    </row>
    <row r="4447" s="14" customFormat="1">
      <c r="A4447" s="14"/>
      <c r="B4447" s="246"/>
      <c r="C4447" s="247"/>
      <c r="D4447" s="231" t="s">
        <v>268</v>
      </c>
      <c r="E4447" s="248" t="s">
        <v>19</v>
      </c>
      <c r="F4447" s="249" t="s">
        <v>4611</v>
      </c>
      <c r="G4447" s="247"/>
      <c r="H4447" s="248" t="s">
        <v>19</v>
      </c>
      <c r="I4447" s="250"/>
      <c r="J4447" s="247"/>
      <c r="K4447" s="247"/>
      <c r="L4447" s="251"/>
      <c r="M4447" s="252"/>
      <c r="N4447" s="253"/>
      <c r="O4447" s="253"/>
      <c r="P4447" s="253"/>
      <c r="Q4447" s="253"/>
      <c r="R4447" s="253"/>
      <c r="S4447" s="253"/>
      <c r="T4447" s="25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5" t="s">
        <v>268</v>
      </c>
      <c r="AU4447" s="255" t="s">
        <v>93</v>
      </c>
      <c r="AV4447" s="14" t="s">
        <v>82</v>
      </c>
      <c r="AW4447" s="14" t="s">
        <v>34</v>
      </c>
      <c r="AX4447" s="14" t="s">
        <v>74</v>
      </c>
      <c r="AY4447" s="255" t="s">
        <v>224</v>
      </c>
    </row>
    <row r="4448" s="13" customFormat="1">
      <c r="A4448" s="13"/>
      <c r="B4448" s="229"/>
      <c r="C4448" s="230"/>
      <c r="D4448" s="231" t="s">
        <v>268</v>
      </c>
      <c r="E4448" s="232" t="s">
        <v>19</v>
      </c>
      <c r="F4448" s="233" t="s">
        <v>4612</v>
      </c>
      <c r="G4448" s="230"/>
      <c r="H4448" s="234">
        <v>438.14600000000002</v>
      </c>
      <c r="I4448" s="235"/>
      <c r="J4448" s="230"/>
      <c r="K4448" s="230"/>
      <c r="L4448" s="236"/>
      <c r="M4448" s="237"/>
      <c r="N4448" s="238"/>
      <c r="O4448" s="238"/>
      <c r="P4448" s="238"/>
      <c r="Q4448" s="238"/>
      <c r="R4448" s="238"/>
      <c r="S4448" s="238"/>
      <c r="T4448" s="239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0" t="s">
        <v>268</v>
      </c>
      <c r="AU4448" s="240" t="s">
        <v>93</v>
      </c>
      <c r="AV4448" s="13" t="s">
        <v>93</v>
      </c>
      <c r="AW4448" s="13" t="s">
        <v>34</v>
      </c>
      <c r="AX4448" s="13" t="s">
        <v>74</v>
      </c>
      <c r="AY4448" s="240" t="s">
        <v>224</v>
      </c>
    </row>
    <row r="4449" s="14" customFormat="1">
      <c r="A4449" s="14"/>
      <c r="B4449" s="246"/>
      <c r="C4449" s="247"/>
      <c r="D4449" s="231" t="s">
        <v>268</v>
      </c>
      <c r="E4449" s="248" t="s">
        <v>19</v>
      </c>
      <c r="F4449" s="249" t="s">
        <v>4613</v>
      </c>
      <c r="G4449" s="247"/>
      <c r="H4449" s="248" t="s">
        <v>19</v>
      </c>
      <c r="I4449" s="250"/>
      <c r="J4449" s="247"/>
      <c r="K4449" s="247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268</v>
      </c>
      <c r="AU4449" s="255" t="s">
        <v>93</v>
      </c>
      <c r="AV4449" s="14" t="s">
        <v>82</v>
      </c>
      <c r="AW4449" s="14" t="s">
        <v>34</v>
      </c>
      <c r="AX4449" s="14" t="s">
        <v>74</v>
      </c>
      <c r="AY4449" s="255" t="s">
        <v>224</v>
      </c>
    </row>
    <row r="4450" s="13" customFormat="1">
      <c r="A4450" s="13"/>
      <c r="B4450" s="229"/>
      <c r="C4450" s="230"/>
      <c r="D4450" s="231" t="s">
        <v>268</v>
      </c>
      <c r="E4450" s="232" t="s">
        <v>19</v>
      </c>
      <c r="F4450" s="233" t="s">
        <v>4614</v>
      </c>
      <c r="G4450" s="230"/>
      <c r="H4450" s="234">
        <v>88.819999999999993</v>
      </c>
      <c r="I4450" s="235"/>
      <c r="J4450" s="230"/>
      <c r="K4450" s="230"/>
      <c r="L4450" s="236"/>
      <c r="M4450" s="237"/>
      <c r="N4450" s="238"/>
      <c r="O4450" s="238"/>
      <c r="P4450" s="238"/>
      <c r="Q4450" s="238"/>
      <c r="R4450" s="238"/>
      <c r="S4450" s="238"/>
      <c r="T4450" s="239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0" t="s">
        <v>268</v>
      </c>
      <c r="AU4450" s="240" t="s">
        <v>93</v>
      </c>
      <c r="AV4450" s="13" t="s">
        <v>93</v>
      </c>
      <c r="AW4450" s="13" t="s">
        <v>34</v>
      </c>
      <c r="AX4450" s="13" t="s">
        <v>74</v>
      </c>
      <c r="AY4450" s="240" t="s">
        <v>224</v>
      </c>
    </row>
    <row r="4451" s="14" customFormat="1">
      <c r="A4451" s="14"/>
      <c r="B4451" s="246"/>
      <c r="C4451" s="247"/>
      <c r="D4451" s="231" t="s">
        <v>268</v>
      </c>
      <c r="E4451" s="248" t="s">
        <v>19</v>
      </c>
      <c r="F4451" s="249" t="s">
        <v>1597</v>
      </c>
      <c r="G4451" s="247"/>
      <c r="H4451" s="248" t="s">
        <v>19</v>
      </c>
      <c r="I4451" s="250"/>
      <c r="J4451" s="247"/>
      <c r="K4451" s="247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268</v>
      </c>
      <c r="AU4451" s="255" t="s">
        <v>93</v>
      </c>
      <c r="AV4451" s="14" t="s">
        <v>82</v>
      </c>
      <c r="AW4451" s="14" t="s">
        <v>34</v>
      </c>
      <c r="AX4451" s="14" t="s">
        <v>74</v>
      </c>
      <c r="AY4451" s="255" t="s">
        <v>224</v>
      </c>
    </row>
    <row r="4452" s="13" customFormat="1">
      <c r="A4452" s="13"/>
      <c r="B4452" s="229"/>
      <c r="C4452" s="230"/>
      <c r="D4452" s="231" t="s">
        <v>268</v>
      </c>
      <c r="E4452" s="232" t="s">
        <v>19</v>
      </c>
      <c r="F4452" s="233" t="s">
        <v>4615</v>
      </c>
      <c r="G4452" s="230"/>
      <c r="H4452" s="234">
        <v>6.899</v>
      </c>
      <c r="I4452" s="235"/>
      <c r="J4452" s="230"/>
      <c r="K4452" s="230"/>
      <c r="L4452" s="236"/>
      <c r="M4452" s="237"/>
      <c r="N4452" s="238"/>
      <c r="O4452" s="238"/>
      <c r="P4452" s="238"/>
      <c r="Q4452" s="238"/>
      <c r="R4452" s="238"/>
      <c r="S4452" s="238"/>
      <c r="T4452" s="239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0" t="s">
        <v>268</v>
      </c>
      <c r="AU4452" s="240" t="s">
        <v>93</v>
      </c>
      <c r="AV4452" s="13" t="s">
        <v>93</v>
      </c>
      <c r="AW4452" s="13" t="s">
        <v>34</v>
      </c>
      <c r="AX4452" s="13" t="s">
        <v>74</v>
      </c>
      <c r="AY4452" s="240" t="s">
        <v>224</v>
      </c>
    </row>
    <row r="4453" s="16" customFormat="1">
      <c r="A4453" s="16"/>
      <c r="B4453" s="272"/>
      <c r="C4453" s="273"/>
      <c r="D4453" s="231" t="s">
        <v>268</v>
      </c>
      <c r="E4453" s="274" t="s">
        <v>19</v>
      </c>
      <c r="F4453" s="275" t="s">
        <v>351</v>
      </c>
      <c r="G4453" s="273"/>
      <c r="H4453" s="276">
        <v>533.86500000000001</v>
      </c>
      <c r="I4453" s="277"/>
      <c r="J4453" s="273"/>
      <c r="K4453" s="273"/>
      <c r="L4453" s="278"/>
      <c r="M4453" s="279"/>
      <c r="N4453" s="280"/>
      <c r="O4453" s="280"/>
      <c r="P4453" s="280"/>
      <c r="Q4453" s="280"/>
      <c r="R4453" s="280"/>
      <c r="S4453" s="280"/>
      <c r="T4453" s="281"/>
      <c r="U4453" s="16"/>
      <c r="V4453" s="16"/>
      <c r="W4453" s="16"/>
      <c r="X4453" s="16"/>
      <c r="Y4453" s="16"/>
      <c r="Z4453" s="16"/>
      <c r="AA4453" s="16"/>
      <c r="AB4453" s="16"/>
      <c r="AC4453" s="16"/>
      <c r="AD4453" s="16"/>
      <c r="AE4453" s="16"/>
      <c r="AT4453" s="282" t="s">
        <v>268</v>
      </c>
      <c r="AU4453" s="282" t="s">
        <v>93</v>
      </c>
      <c r="AV4453" s="16" t="s">
        <v>231</v>
      </c>
      <c r="AW4453" s="16" t="s">
        <v>34</v>
      </c>
      <c r="AX4453" s="16" t="s">
        <v>82</v>
      </c>
      <c r="AY4453" s="282" t="s">
        <v>224</v>
      </c>
    </row>
    <row r="4454" s="12" customFormat="1" ht="22.8" customHeight="1">
      <c r="A4454" s="12"/>
      <c r="B4454" s="200"/>
      <c r="C4454" s="201"/>
      <c r="D4454" s="202" t="s">
        <v>73</v>
      </c>
      <c r="E4454" s="214" t="s">
        <v>4616</v>
      </c>
      <c r="F4454" s="214" t="s">
        <v>4617</v>
      </c>
      <c r="G4454" s="201"/>
      <c r="H4454" s="201"/>
      <c r="I4454" s="204"/>
      <c r="J4454" s="215">
        <f>BK4454</f>
        <v>0</v>
      </c>
      <c r="K4454" s="201"/>
      <c r="L4454" s="206"/>
      <c r="M4454" s="207"/>
      <c r="N4454" s="208"/>
      <c r="O4454" s="208"/>
      <c r="P4454" s="209">
        <f>SUM(P4455:P4467)</f>
        <v>0</v>
      </c>
      <c r="Q4454" s="208"/>
      <c r="R4454" s="209">
        <f>SUM(R4455:R4467)</f>
        <v>8.5753170300000008</v>
      </c>
      <c r="S4454" s="208"/>
      <c r="T4454" s="210">
        <f>SUM(T4455:T4467)</f>
        <v>0</v>
      </c>
      <c r="U4454" s="12"/>
      <c r="V4454" s="12"/>
      <c r="W4454" s="12"/>
      <c r="X4454" s="12"/>
      <c r="Y4454" s="12"/>
      <c r="Z4454" s="12"/>
      <c r="AA4454" s="12"/>
      <c r="AB4454" s="12"/>
      <c r="AC4454" s="12"/>
      <c r="AD4454" s="12"/>
      <c r="AE4454" s="12"/>
      <c r="AR4454" s="211" t="s">
        <v>93</v>
      </c>
      <c r="AT4454" s="212" t="s">
        <v>73</v>
      </c>
      <c r="AU4454" s="212" t="s">
        <v>82</v>
      </c>
      <c r="AY4454" s="211" t="s">
        <v>224</v>
      </c>
      <c r="BK4454" s="213">
        <f>SUM(BK4455:BK4467)</f>
        <v>0</v>
      </c>
    </row>
    <row r="4455" s="2" customFormat="1" ht="33" customHeight="1">
      <c r="A4455" s="41"/>
      <c r="B4455" s="42"/>
      <c r="C4455" s="216" t="s">
        <v>4618</v>
      </c>
      <c r="D4455" s="216" t="s">
        <v>227</v>
      </c>
      <c r="E4455" s="217" t="s">
        <v>4619</v>
      </c>
      <c r="F4455" s="218" t="s">
        <v>4620</v>
      </c>
      <c r="G4455" s="219" t="s">
        <v>266</v>
      </c>
      <c r="H4455" s="220">
        <v>17500.647000000001</v>
      </c>
      <c r="I4455" s="221"/>
      <c r="J4455" s="222">
        <f>ROUND(I4455*H4455,2)</f>
        <v>0</v>
      </c>
      <c r="K4455" s="218" t="s">
        <v>312</v>
      </c>
      <c r="L4455" s="47"/>
      <c r="M4455" s="223" t="s">
        <v>19</v>
      </c>
      <c r="N4455" s="224" t="s">
        <v>46</v>
      </c>
      <c r="O4455" s="87"/>
      <c r="P4455" s="225">
        <f>O4455*H4455</f>
        <v>0</v>
      </c>
      <c r="Q4455" s="225">
        <v>0.00020000000000000001</v>
      </c>
      <c r="R4455" s="225">
        <f>Q4455*H4455</f>
        <v>3.5001294000000005</v>
      </c>
      <c r="S4455" s="225">
        <v>0</v>
      </c>
      <c r="T4455" s="226">
        <f>S4455*H4455</f>
        <v>0</v>
      </c>
      <c r="U4455" s="41"/>
      <c r="V4455" s="41"/>
      <c r="W4455" s="41"/>
      <c r="X4455" s="41"/>
      <c r="Y4455" s="41"/>
      <c r="Z4455" s="41"/>
      <c r="AA4455" s="41"/>
      <c r="AB4455" s="41"/>
      <c r="AC4455" s="41"/>
      <c r="AD4455" s="41"/>
      <c r="AE4455" s="41"/>
      <c r="AR4455" s="227" t="s">
        <v>544</v>
      </c>
      <c r="AT4455" s="227" t="s">
        <v>227</v>
      </c>
      <c r="AU4455" s="227" t="s">
        <v>93</v>
      </c>
      <c r="AY4455" s="20" t="s">
        <v>224</v>
      </c>
      <c r="BE4455" s="228">
        <f>IF(N4455="základní",J4455,0)</f>
        <v>0</v>
      </c>
      <c r="BF4455" s="228">
        <f>IF(N4455="snížená",J4455,0)</f>
        <v>0</v>
      </c>
      <c r="BG4455" s="228">
        <f>IF(N4455="zákl. přenesená",J4455,0)</f>
        <v>0</v>
      </c>
      <c r="BH4455" s="228">
        <f>IF(N4455="sníž. přenesená",J4455,0)</f>
        <v>0</v>
      </c>
      <c r="BI4455" s="228">
        <f>IF(N4455="nulová",J4455,0)</f>
        <v>0</v>
      </c>
      <c r="BJ4455" s="20" t="s">
        <v>93</v>
      </c>
      <c r="BK4455" s="228">
        <f>ROUND(I4455*H4455,2)</f>
        <v>0</v>
      </c>
      <c r="BL4455" s="20" t="s">
        <v>544</v>
      </c>
      <c r="BM4455" s="227" t="s">
        <v>4621</v>
      </c>
    </row>
    <row r="4456" s="2" customFormat="1">
      <c r="A4456" s="41"/>
      <c r="B4456" s="42"/>
      <c r="C4456" s="43"/>
      <c r="D4456" s="267" t="s">
        <v>314</v>
      </c>
      <c r="E4456" s="43"/>
      <c r="F4456" s="268" t="s">
        <v>4622</v>
      </c>
      <c r="G4456" s="43"/>
      <c r="H4456" s="43"/>
      <c r="I4456" s="269"/>
      <c r="J4456" s="43"/>
      <c r="K4456" s="43"/>
      <c r="L4456" s="47"/>
      <c r="M4456" s="270"/>
      <c r="N4456" s="271"/>
      <c r="O4456" s="87"/>
      <c r="P4456" s="87"/>
      <c r="Q4456" s="87"/>
      <c r="R4456" s="87"/>
      <c r="S4456" s="87"/>
      <c r="T4456" s="88"/>
      <c r="U4456" s="41"/>
      <c r="V4456" s="41"/>
      <c r="W4456" s="41"/>
      <c r="X4456" s="41"/>
      <c r="Y4456" s="41"/>
      <c r="Z4456" s="41"/>
      <c r="AA4456" s="41"/>
      <c r="AB4456" s="41"/>
      <c r="AC4456" s="41"/>
      <c r="AD4456" s="41"/>
      <c r="AE4456" s="41"/>
      <c r="AT4456" s="20" t="s">
        <v>314</v>
      </c>
      <c r="AU4456" s="20" t="s">
        <v>93</v>
      </c>
    </row>
    <row r="4457" s="14" customFormat="1">
      <c r="A4457" s="14"/>
      <c r="B4457" s="246"/>
      <c r="C4457" s="247"/>
      <c r="D4457" s="231" t="s">
        <v>268</v>
      </c>
      <c r="E4457" s="248" t="s">
        <v>19</v>
      </c>
      <c r="F4457" s="249" t="s">
        <v>4623</v>
      </c>
      <c r="G4457" s="247"/>
      <c r="H4457" s="248" t="s">
        <v>19</v>
      </c>
      <c r="I4457" s="250"/>
      <c r="J4457" s="247"/>
      <c r="K4457" s="247"/>
      <c r="L4457" s="251"/>
      <c r="M4457" s="252"/>
      <c r="N4457" s="253"/>
      <c r="O4457" s="253"/>
      <c r="P4457" s="253"/>
      <c r="Q4457" s="253"/>
      <c r="R4457" s="253"/>
      <c r="S4457" s="253"/>
      <c r="T4457" s="25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T4457" s="255" t="s">
        <v>268</v>
      </c>
      <c r="AU4457" s="255" t="s">
        <v>93</v>
      </c>
      <c r="AV4457" s="14" t="s">
        <v>82</v>
      </c>
      <c r="AW4457" s="14" t="s">
        <v>34</v>
      </c>
      <c r="AX4457" s="14" t="s">
        <v>74</v>
      </c>
      <c r="AY4457" s="255" t="s">
        <v>224</v>
      </c>
    </row>
    <row r="4458" s="13" customFormat="1">
      <c r="A4458" s="13"/>
      <c r="B4458" s="229"/>
      <c r="C4458" s="230"/>
      <c r="D4458" s="231" t="s">
        <v>268</v>
      </c>
      <c r="E4458" s="232" t="s">
        <v>19</v>
      </c>
      <c r="F4458" s="233" t="s">
        <v>4624</v>
      </c>
      <c r="G4458" s="230"/>
      <c r="H4458" s="234">
        <v>13836.709000000001</v>
      </c>
      <c r="I4458" s="235"/>
      <c r="J4458" s="230"/>
      <c r="K4458" s="230"/>
      <c r="L4458" s="236"/>
      <c r="M4458" s="237"/>
      <c r="N4458" s="238"/>
      <c r="O4458" s="238"/>
      <c r="P4458" s="238"/>
      <c r="Q4458" s="238"/>
      <c r="R4458" s="238"/>
      <c r="S4458" s="238"/>
      <c r="T4458" s="239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0" t="s">
        <v>268</v>
      </c>
      <c r="AU4458" s="240" t="s">
        <v>93</v>
      </c>
      <c r="AV4458" s="13" t="s">
        <v>93</v>
      </c>
      <c r="AW4458" s="13" t="s">
        <v>34</v>
      </c>
      <c r="AX4458" s="13" t="s">
        <v>74</v>
      </c>
      <c r="AY4458" s="240" t="s">
        <v>224</v>
      </c>
    </row>
    <row r="4459" s="14" customFormat="1">
      <c r="A4459" s="14"/>
      <c r="B4459" s="246"/>
      <c r="C4459" s="247"/>
      <c r="D4459" s="231" t="s">
        <v>268</v>
      </c>
      <c r="E4459" s="248" t="s">
        <v>19</v>
      </c>
      <c r="F4459" s="249" t="s">
        <v>4625</v>
      </c>
      <c r="G4459" s="247"/>
      <c r="H4459" s="248" t="s">
        <v>19</v>
      </c>
      <c r="I4459" s="250"/>
      <c r="J4459" s="247"/>
      <c r="K4459" s="247"/>
      <c r="L4459" s="251"/>
      <c r="M4459" s="252"/>
      <c r="N4459" s="253"/>
      <c r="O4459" s="253"/>
      <c r="P4459" s="253"/>
      <c r="Q4459" s="253"/>
      <c r="R4459" s="253"/>
      <c r="S4459" s="253"/>
      <c r="T4459" s="25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T4459" s="255" t="s">
        <v>268</v>
      </c>
      <c r="AU4459" s="255" t="s">
        <v>93</v>
      </c>
      <c r="AV4459" s="14" t="s">
        <v>82</v>
      </c>
      <c r="AW4459" s="14" t="s">
        <v>34</v>
      </c>
      <c r="AX4459" s="14" t="s">
        <v>74</v>
      </c>
      <c r="AY4459" s="255" t="s">
        <v>224</v>
      </c>
    </row>
    <row r="4460" s="13" customFormat="1">
      <c r="A4460" s="13"/>
      <c r="B4460" s="229"/>
      <c r="C4460" s="230"/>
      <c r="D4460" s="231" t="s">
        <v>268</v>
      </c>
      <c r="E4460" s="232" t="s">
        <v>19</v>
      </c>
      <c r="F4460" s="233" t="s">
        <v>4626</v>
      </c>
      <c r="G4460" s="230"/>
      <c r="H4460" s="234">
        <v>985.42100000000005</v>
      </c>
      <c r="I4460" s="235"/>
      <c r="J4460" s="230"/>
      <c r="K4460" s="230"/>
      <c r="L4460" s="236"/>
      <c r="M4460" s="237"/>
      <c r="N4460" s="238"/>
      <c r="O4460" s="238"/>
      <c r="P4460" s="238"/>
      <c r="Q4460" s="238"/>
      <c r="R4460" s="238"/>
      <c r="S4460" s="238"/>
      <c r="T4460" s="239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0" t="s">
        <v>268</v>
      </c>
      <c r="AU4460" s="240" t="s">
        <v>93</v>
      </c>
      <c r="AV4460" s="13" t="s">
        <v>93</v>
      </c>
      <c r="AW4460" s="13" t="s">
        <v>34</v>
      </c>
      <c r="AX4460" s="13" t="s">
        <v>74</v>
      </c>
      <c r="AY4460" s="240" t="s">
        <v>224</v>
      </c>
    </row>
    <row r="4461" s="14" customFormat="1">
      <c r="A4461" s="14"/>
      <c r="B4461" s="246"/>
      <c r="C4461" s="247"/>
      <c r="D4461" s="231" t="s">
        <v>268</v>
      </c>
      <c r="E4461" s="248" t="s">
        <v>19</v>
      </c>
      <c r="F4461" s="249" t="s">
        <v>4627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268</v>
      </c>
      <c r="AU4461" s="255" t="s">
        <v>93</v>
      </c>
      <c r="AV4461" s="14" t="s">
        <v>82</v>
      </c>
      <c r="AW4461" s="14" t="s">
        <v>34</v>
      </c>
      <c r="AX4461" s="14" t="s">
        <v>74</v>
      </c>
      <c r="AY4461" s="255" t="s">
        <v>224</v>
      </c>
    </row>
    <row r="4462" s="13" customFormat="1">
      <c r="A4462" s="13"/>
      <c r="B4462" s="229"/>
      <c r="C4462" s="230"/>
      <c r="D4462" s="231" t="s">
        <v>268</v>
      </c>
      <c r="E4462" s="232" t="s">
        <v>19</v>
      </c>
      <c r="F4462" s="233" t="s">
        <v>4628</v>
      </c>
      <c r="G4462" s="230"/>
      <c r="H4462" s="234">
        <v>4667.8890000000001</v>
      </c>
      <c r="I4462" s="235"/>
      <c r="J4462" s="230"/>
      <c r="K4462" s="230"/>
      <c r="L4462" s="236"/>
      <c r="M4462" s="237"/>
      <c r="N4462" s="238"/>
      <c r="O4462" s="238"/>
      <c r="P4462" s="238"/>
      <c r="Q4462" s="238"/>
      <c r="R4462" s="238"/>
      <c r="S4462" s="238"/>
      <c r="T4462" s="239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0" t="s">
        <v>268</v>
      </c>
      <c r="AU4462" s="240" t="s">
        <v>93</v>
      </c>
      <c r="AV4462" s="13" t="s">
        <v>93</v>
      </c>
      <c r="AW4462" s="13" t="s">
        <v>34</v>
      </c>
      <c r="AX4462" s="13" t="s">
        <v>74</v>
      </c>
      <c r="AY4462" s="240" t="s">
        <v>224</v>
      </c>
    </row>
    <row r="4463" s="14" customFormat="1">
      <c r="A4463" s="14"/>
      <c r="B4463" s="246"/>
      <c r="C4463" s="247"/>
      <c r="D4463" s="231" t="s">
        <v>268</v>
      </c>
      <c r="E4463" s="248" t="s">
        <v>19</v>
      </c>
      <c r="F4463" s="249" t="s">
        <v>4629</v>
      </c>
      <c r="G4463" s="247"/>
      <c r="H4463" s="248" t="s">
        <v>19</v>
      </c>
      <c r="I4463" s="250"/>
      <c r="J4463" s="247"/>
      <c r="K4463" s="247"/>
      <c r="L4463" s="251"/>
      <c r="M4463" s="252"/>
      <c r="N4463" s="253"/>
      <c r="O4463" s="253"/>
      <c r="P4463" s="253"/>
      <c r="Q4463" s="253"/>
      <c r="R4463" s="253"/>
      <c r="S4463" s="253"/>
      <c r="T4463" s="25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T4463" s="255" t="s">
        <v>268</v>
      </c>
      <c r="AU4463" s="255" t="s">
        <v>93</v>
      </c>
      <c r="AV4463" s="14" t="s">
        <v>82</v>
      </c>
      <c r="AW4463" s="14" t="s">
        <v>34</v>
      </c>
      <c r="AX4463" s="14" t="s">
        <v>74</v>
      </c>
      <c r="AY4463" s="255" t="s">
        <v>224</v>
      </c>
    </row>
    <row r="4464" s="13" customFormat="1">
      <c r="A4464" s="13"/>
      <c r="B4464" s="229"/>
      <c r="C4464" s="230"/>
      <c r="D4464" s="231" t="s">
        <v>268</v>
      </c>
      <c r="E4464" s="232" t="s">
        <v>19</v>
      </c>
      <c r="F4464" s="233" t="s">
        <v>4630</v>
      </c>
      <c r="G4464" s="230"/>
      <c r="H4464" s="234">
        <v>-1989.3720000000001</v>
      </c>
      <c r="I4464" s="235"/>
      <c r="J4464" s="230"/>
      <c r="K4464" s="230"/>
      <c r="L4464" s="236"/>
      <c r="M4464" s="237"/>
      <c r="N4464" s="238"/>
      <c r="O4464" s="238"/>
      <c r="P4464" s="238"/>
      <c r="Q4464" s="238"/>
      <c r="R4464" s="238"/>
      <c r="S4464" s="238"/>
      <c r="T4464" s="239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0" t="s">
        <v>268</v>
      </c>
      <c r="AU4464" s="240" t="s">
        <v>93</v>
      </c>
      <c r="AV4464" s="13" t="s">
        <v>93</v>
      </c>
      <c r="AW4464" s="13" t="s">
        <v>34</v>
      </c>
      <c r="AX4464" s="13" t="s">
        <v>74</v>
      </c>
      <c r="AY4464" s="240" t="s">
        <v>224</v>
      </c>
    </row>
    <row r="4465" s="16" customFormat="1">
      <c r="A4465" s="16"/>
      <c r="B4465" s="272"/>
      <c r="C4465" s="273"/>
      <c r="D4465" s="231" t="s">
        <v>268</v>
      </c>
      <c r="E4465" s="274" t="s">
        <v>19</v>
      </c>
      <c r="F4465" s="275" t="s">
        <v>351</v>
      </c>
      <c r="G4465" s="273"/>
      <c r="H4465" s="276">
        <v>17500.647000000001</v>
      </c>
      <c r="I4465" s="277"/>
      <c r="J4465" s="273"/>
      <c r="K4465" s="273"/>
      <c r="L4465" s="278"/>
      <c r="M4465" s="279"/>
      <c r="N4465" s="280"/>
      <c r="O4465" s="280"/>
      <c r="P4465" s="280"/>
      <c r="Q4465" s="280"/>
      <c r="R4465" s="280"/>
      <c r="S4465" s="280"/>
      <c r="T4465" s="281"/>
      <c r="U4465" s="16"/>
      <c r="V4465" s="16"/>
      <c r="W4465" s="16"/>
      <c r="X4465" s="16"/>
      <c r="Y4465" s="16"/>
      <c r="Z4465" s="16"/>
      <c r="AA4465" s="16"/>
      <c r="AB4465" s="16"/>
      <c r="AC4465" s="16"/>
      <c r="AD4465" s="16"/>
      <c r="AE4465" s="16"/>
      <c r="AT4465" s="282" t="s">
        <v>268</v>
      </c>
      <c r="AU4465" s="282" t="s">
        <v>93</v>
      </c>
      <c r="AV4465" s="16" t="s">
        <v>231</v>
      </c>
      <c r="AW4465" s="16" t="s">
        <v>34</v>
      </c>
      <c r="AX4465" s="16" t="s">
        <v>82</v>
      </c>
      <c r="AY4465" s="282" t="s">
        <v>224</v>
      </c>
    </row>
    <row r="4466" s="2" customFormat="1" ht="37.8" customHeight="1">
      <c r="A4466" s="41"/>
      <c r="B4466" s="42"/>
      <c r="C4466" s="216" t="s">
        <v>4631</v>
      </c>
      <c r="D4466" s="216" t="s">
        <v>227</v>
      </c>
      <c r="E4466" s="217" t="s">
        <v>4632</v>
      </c>
      <c r="F4466" s="218" t="s">
        <v>4633</v>
      </c>
      <c r="G4466" s="219" t="s">
        <v>266</v>
      </c>
      <c r="H4466" s="220">
        <v>17500.647000000001</v>
      </c>
      <c r="I4466" s="221"/>
      <c r="J4466" s="222">
        <f>ROUND(I4466*H4466,2)</f>
        <v>0</v>
      </c>
      <c r="K4466" s="218" t="s">
        <v>312</v>
      </c>
      <c r="L4466" s="47"/>
      <c r="M4466" s="223" t="s">
        <v>19</v>
      </c>
      <c r="N4466" s="224" t="s">
        <v>46</v>
      </c>
      <c r="O4466" s="87"/>
      <c r="P4466" s="225">
        <f>O4466*H4466</f>
        <v>0</v>
      </c>
      <c r="Q4466" s="225">
        <v>0.00029</v>
      </c>
      <c r="R4466" s="225">
        <f>Q4466*H4466</f>
        <v>5.0751876300000003</v>
      </c>
      <c r="S4466" s="225">
        <v>0</v>
      </c>
      <c r="T4466" s="226">
        <f>S4466*H4466</f>
        <v>0</v>
      </c>
      <c r="U4466" s="41"/>
      <c r="V4466" s="41"/>
      <c r="W4466" s="41"/>
      <c r="X4466" s="41"/>
      <c r="Y4466" s="41"/>
      <c r="Z4466" s="41"/>
      <c r="AA4466" s="41"/>
      <c r="AB4466" s="41"/>
      <c r="AC4466" s="41"/>
      <c r="AD4466" s="41"/>
      <c r="AE4466" s="41"/>
      <c r="AR4466" s="227" t="s">
        <v>544</v>
      </c>
      <c r="AT4466" s="227" t="s">
        <v>227</v>
      </c>
      <c r="AU4466" s="227" t="s">
        <v>93</v>
      </c>
      <c r="AY4466" s="20" t="s">
        <v>224</v>
      </c>
      <c r="BE4466" s="228">
        <f>IF(N4466="základní",J4466,0)</f>
        <v>0</v>
      </c>
      <c r="BF4466" s="228">
        <f>IF(N4466="snížená",J4466,0)</f>
        <v>0</v>
      </c>
      <c r="BG4466" s="228">
        <f>IF(N4466="zákl. přenesená",J4466,0)</f>
        <v>0</v>
      </c>
      <c r="BH4466" s="228">
        <f>IF(N4466="sníž. přenesená",J4466,0)</f>
        <v>0</v>
      </c>
      <c r="BI4466" s="228">
        <f>IF(N4466="nulová",J4466,0)</f>
        <v>0</v>
      </c>
      <c r="BJ4466" s="20" t="s">
        <v>93</v>
      </c>
      <c r="BK4466" s="228">
        <f>ROUND(I4466*H4466,2)</f>
        <v>0</v>
      </c>
      <c r="BL4466" s="20" t="s">
        <v>544</v>
      </c>
      <c r="BM4466" s="227" t="s">
        <v>4634</v>
      </c>
    </row>
    <row r="4467" s="2" customFormat="1">
      <c r="A4467" s="41"/>
      <c r="B4467" s="42"/>
      <c r="C4467" s="43"/>
      <c r="D4467" s="267" t="s">
        <v>314</v>
      </c>
      <c r="E4467" s="43"/>
      <c r="F4467" s="268" t="s">
        <v>4635</v>
      </c>
      <c r="G4467" s="43"/>
      <c r="H4467" s="43"/>
      <c r="I4467" s="269"/>
      <c r="J4467" s="43"/>
      <c r="K4467" s="43"/>
      <c r="L4467" s="47"/>
      <c r="M4467" s="270"/>
      <c r="N4467" s="271"/>
      <c r="O4467" s="87"/>
      <c r="P4467" s="87"/>
      <c r="Q4467" s="87"/>
      <c r="R4467" s="87"/>
      <c r="S4467" s="87"/>
      <c r="T4467" s="88"/>
      <c r="U4467" s="41"/>
      <c r="V4467" s="41"/>
      <c r="W4467" s="41"/>
      <c r="X4467" s="41"/>
      <c r="Y4467" s="41"/>
      <c r="Z4467" s="41"/>
      <c r="AA4467" s="41"/>
      <c r="AB4467" s="41"/>
      <c r="AC4467" s="41"/>
      <c r="AD4467" s="41"/>
      <c r="AE4467" s="41"/>
      <c r="AT4467" s="20" t="s">
        <v>314</v>
      </c>
      <c r="AU4467" s="20" t="s">
        <v>93</v>
      </c>
    </row>
    <row r="4468" s="12" customFormat="1" ht="25.92" customHeight="1">
      <c r="A4468" s="12"/>
      <c r="B4468" s="200"/>
      <c r="C4468" s="201"/>
      <c r="D4468" s="202" t="s">
        <v>73</v>
      </c>
      <c r="E4468" s="203" t="s">
        <v>572</v>
      </c>
      <c r="F4468" s="203" t="s">
        <v>4636</v>
      </c>
      <c r="G4468" s="201"/>
      <c r="H4468" s="201"/>
      <c r="I4468" s="204"/>
      <c r="J4468" s="205">
        <f>BK4468</f>
        <v>0</v>
      </c>
      <c r="K4468" s="201"/>
      <c r="L4468" s="206"/>
      <c r="M4468" s="207"/>
      <c r="N4468" s="208"/>
      <c r="O4468" s="208"/>
      <c r="P4468" s="209">
        <f>P4469+P4473</f>
        <v>0</v>
      </c>
      <c r="Q4468" s="208"/>
      <c r="R4468" s="209">
        <f>R4469+R4473</f>
        <v>0</v>
      </c>
      <c r="S4468" s="208"/>
      <c r="T4468" s="210">
        <f>T4469+T4473</f>
        <v>0</v>
      </c>
      <c r="U4468" s="12"/>
      <c r="V4468" s="12"/>
      <c r="W4468" s="12"/>
      <c r="X4468" s="12"/>
      <c r="Y4468" s="12"/>
      <c r="Z4468" s="12"/>
      <c r="AA4468" s="12"/>
      <c r="AB4468" s="12"/>
      <c r="AC4468" s="12"/>
      <c r="AD4468" s="12"/>
      <c r="AE4468" s="12"/>
      <c r="AR4468" s="211" t="s">
        <v>108</v>
      </c>
      <c r="AT4468" s="212" t="s">
        <v>73</v>
      </c>
      <c r="AU4468" s="212" t="s">
        <v>74</v>
      </c>
      <c r="AY4468" s="211" t="s">
        <v>224</v>
      </c>
      <c r="BK4468" s="213">
        <f>BK4469+BK4473</f>
        <v>0</v>
      </c>
    </row>
    <row r="4469" s="12" customFormat="1" ht="22.8" customHeight="1">
      <c r="A4469" s="12"/>
      <c r="B4469" s="200"/>
      <c r="C4469" s="201"/>
      <c r="D4469" s="202" t="s">
        <v>73</v>
      </c>
      <c r="E4469" s="214" t="s">
        <v>4637</v>
      </c>
      <c r="F4469" s="214" t="s">
        <v>4638</v>
      </c>
      <c r="G4469" s="201"/>
      <c r="H4469" s="201"/>
      <c r="I4469" s="204"/>
      <c r="J4469" s="215">
        <f>BK4469</f>
        <v>0</v>
      </c>
      <c r="K4469" s="201"/>
      <c r="L4469" s="206"/>
      <c r="M4469" s="207"/>
      <c r="N4469" s="208"/>
      <c r="O4469" s="208"/>
      <c r="P4469" s="209">
        <f>SUM(P4470:P4472)</f>
        <v>0</v>
      </c>
      <c r="Q4469" s="208"/>
      <c r="R4469" s="209">
        <f>SUM(R4470:R4472)</f>
        <v>0</v>
      </c>
      <c r="S4469" s="208"/>
      <c r="T4469" s="210">
        <f>SUM(T4470:T4472)</f>
        <v>0</v>
      </c>
      <c r="U4469" s="12"/>
      <c r="V4469" s="12"/>
      <c r="W4469" s="12"/>
      <c r="X4469" s="12"/>
      <c r="Y4469" s="12"/>
      <c r="Z4469" s="12"/>
      <c r="AA4469" s="12"/>
      <c r="AB4469" s="12"/>
      <c r="AC4469" s="12"/>
      <c r="AD4469" s="12"/>
      <c r="AE4469" s="12"/>
      <c r="AR4469" s="211" t="s">
        <v>108</v>
      </c>
      <c r="AT4469" s="212" t="s">
        <v>73</v>
      </c>
      <c r="AU4469" s="212" t="s">
        <v>82</v>
      </c>
      <c r="AY4469" s="211" t="s">
        <v>224</v>
      </c>
      <c r="BK4469" s="213">
        <f>SUM(BK4470:BK4472)</f>
        <v>0</v>
      </c>
    </row>
    <row r="4470" s="2" customFormat="1" ht="16.5" customHeight="1">
      <c r="A4470" s="41"/>
      <c r="B4470" s="42"/>
      <c r="C4470" s="216" t="s">
        <v>4639</v>
      </c>
      <c r="D4470" s="216" t="s">
        <v>227</v>
      </c>
      <c r="E4470" s="217" t="s">
        <v>4640</v>
      </c>
      <c r="F4470" s="218" t="s">
        <v>4641</v>
      </c>
      <c r="G4470" s="219" t="s">
        <v>595</v>
      </c>
      <c r="H4470" s="220">
        <v>1</v>
      </c>
      <c r="I4470" s="221"/>
      <c r="J4470" s="222">
        <f>ROUND(I4470*H4470,2)</f>
        <v>0</v>
      </c>
      <c r="K4470" s="218" t="s">
        <v>19</v>
      </c>
      <c r="L4470" s="47"/>
      <c r="M4470" s="223" t="s">
        <v>19</v>
      </c>
      <c r="N4470" s="224" t="s">
        <v>46</v>
      </c>
      <c r="O4470" s="87"/>
      <c r="P4470" s="225">
        <f>O4470*H4470</f>
        <v>0</v>
      </c>
      <c r="Q4470" s="225">
        <v>0</v>
      </c>
      <c r="R4470" s="225">
        <f>Q4470*H4470</f>
        <v>0</v>
      </c>
      <c r="S4470" s="225">
        <v>0</v>
      </c>
      <c r="T4470" s="226">
        <f>S4470*H4470</f>
        <v>0</v>
      </c>
      <c r="U4470" s="41"/>
      <c r="V4470" s="41"/>
      <c r="W4470" s="41"/>
      <c r="X4470" s="41"/>
      <c r="Y4470" s="41"/>
      <c r="Z4470" s="41"/>
      <c r="AA4470" s="41"/>
      <c r="AB4470" s="41"/>
      <c r="AC4470" s="41"/>
      <c r="AD4470" s="41"/>
      <c r="AE4470" s="41"/>
      <c r="AR4470" s="227" t="s">
        <v>1036</v>
      </c>
      <c r="AT4470" s="227" t="s">
        <v>227</v>
      </c>
      <c r="AU4470" s="227" t="s">
        <v>93</v>
      </c>
      <c r="AY4470" s="20" t="s">
        <v>224</v>
      </c>
      <c r="BE4470" s="228">
        <f>IF(N4470="základní",J4470,0)</f>
        <v>0</v>
      </c>
      <c r="BF4470" s="228">
        <f>IF(N4470="snížená",J4470,0)</f>
        <v>0</v>
      </c>
      <c r="BG4470" s="228">
        <f>IF(N4470="zákl. přenesená",J4470,0)</f>
        <v>0</v>
      </c>
      <c r="BH4470" s="228">
        <f>IF(N4470="sníž. přenesená",J4470,0)</f>
        <v>0</v>
      </c>
      <c r="BI4470" s="228">
        <f>IF(N4470="nulová",J4470,0)</f>
        <v>0</v>
      </c>
      <c r="BJ4470" s="20" t="s">
        <v>93</v>
      </c>
      <c r="BK4470" s="228">
        <f>ROUND(I4470*H4470,2)</f>
        <v>0</v>
      </c>
      <c r="BL4470" s="20" t="s">
        <v>1036</v>
      </c>
      <c r="BM4470" s="227" t="s">
        <v>4642</v>
      </c>
    </row>
    <row r="4471" s="2" customFormat="1" ht="16.5" customHeight="1">
      <c r="A4471" s="41"/>
      <c r="B4471" s="42"/>
      <c r="C4471" s="216" t="s">
        <v>4643</v>
      </c>
      <c r="D4471" s="216" t="s">
        <v>227</v>
      </c>
      <c r="E4471" s="217" t="s">
        <v>4644</v>
      </c>
      <c r="F4471" s="218" t="s">
        <v>4645</v>
      </c>
      <c r="G4471" s="219" t="s">
        <v>595</v>
      </c>
      <c r="H4471" s="220">
        <v>1</v>
      </c>
      <c r="I4471" s="221"/>
      <c r="J4471" s="222">
        <f>ROUND(I4471*H4471,2)</f>
        <v>0</v>
      </c>
      <c r="K4471" s="218" t="s">
        <v>19</v>
      </c>
      <c r="L4471" s="47"/>
      <c r="M4471" s="223" t="s">
        <v>19</v>
      </c>
      <c r="N4471" s="224" t="s">
        <v>46</v>
      </c>
      <c r="O4471" s="87"/>
      <c r="P4471" s="225">
        <f>O4471*H4471</f>
        <v>0</v>
      </c>
      <c r="Q4471" s="225">
        <v>0</v>
      </c>
      <c r="R4471" s="225">
        <f>Q4471*H4471</f>
        <v>0</v>
      </c>
      <c r="S4471" s="225">
        <v>0</v>
      </c>
      <c r="T4471" s="226">
        <f>S4471*H4471</f>
        <v>0</v>
      </c>
      <c r="U4471" s="41"/>
      <c r="V4471" s="41"/>
      <c r="W4471" s="41"/>
      <c r="X4471" s="41"/>
      <c r="Y4471" s="41"/>
      <c r="Z4471" s="41"/>
      <c r="AA4471" s="41"/>
      <c r="AB4471" s="41"/>
      <c r="AC4471" s="41"/>
      <c r="AD4471" s="41"/>
      <c r="AE4471" s="41"/>
      <c r="AR4471" s="227" t="s">
        <v>1036</v>
      </c>
      <c r="AT4471" s="227" t="s">
        <v>227</v>
      </c>
      <c r="AU4471" s="227" t="s">
        <v>93</v>
      </c>
      <c r="AY4471" s="20" t="s">
        <v>224</v>
      </c>
      <c r="BE4471" s="228">
        <f>IF(N4471="základní",J4471,0)</f>
        <v>0</v>
      </c>
      <c r="BF4471" s="228">
        <f>IF(N4471="snížená",J4471,0)</f>
        <v>0</v>
      </c>
      <c r="BG4471" s="228">
        <f>IF(N4471="zákl. přenesená",J4471,0)</f>
        <v>0</v>
      </c>
      <c r="BH4471" s="228">
        <f>IF(N4471="sníž. přenesená",J4471,0)</f>
        <v>0</v>
      </c>
      <c r="BI4471" s="228">
        <f>IF(N4471="nulová",J4471,0)</f>
        <v>0</v>
      </c>
      <c r="BJ4471" s="20" t="s">
        <v>93</v>
      </c>
      <c r="BK4471" s="228">
        <f>ROUND(I4471*H4471,2)</f>
        <v>0</v>
      </c>
      <c r="BL4471" s="20" t="s">
        <v>1036</v>
      </c>
      <c r="BM4471" s="227" t="s">
        <v>4646</v>
      </c>
    </row>
    <row r="4472" s="2" customFormat="1" ht="16.5" customHeight="1">
      <c r="A4472" s="41"/>
      <c r="B4472" s="42"/>
      <c r="C4472" s="216" t="s">
        <v>4647</v>
      </c>
      <c r="D4472" s="216" t="s">
        <v>227</v>
      </c>
      <c r="E4472" s="217" t="s">
        <v>4648</v>
      </c>
      <c r="F4472" s="218" t="s">
        <v>4649</v>
      </c>
      <c r="G4472" s="219" t="s">
        <v>595</v>
      </c>
      <c r="H4472" s="220">
        <v>1</v>
      </c>
      <c r="I4472" s="221"/>
      <c r="J4472" s="222">
        <f>ROUND(I4472*H4472,2)</f>
        <v>0</v>
      </c>
      <c r="K4472" s="218" t="s">
        <v>19</v>
      </c>
      <c r="L4472" s="47"/>
      <c r="M4472" s="223" t="s">
        <v>19</v>
      </c>
      <c r="N4472" s="224" t="s">
        <v>46</v>
      </c>
      <c r="O4472" s="87"/>
      <c r="P4472" s="225">
        <f>O4472*H4472</f>
        <v>0</v>
      </c>
      <c r="Q4472" s="225">
        <v>0</v>
      </c>
      <c r="R4472" s="225">
        <f>Q4472*H4472</f>
        <v>0</v>
      </c>
      <c r="S4472" s="225">
        <v>0</v>
      </c>
      <c r="T4472" s="226">
        <f>S4472*H4472</f>
        <v>0</v>
      </c>
      <c r="U4472" s="41"/>
      <c r="V4472" s="41"/>
      <c r="W4472" s="41"/>
      <c r="X4472" s="41"/>
      <c r="Y4472" s="41"/>
      <c r="Z4472" s="41"/>
      <c r="AA4472" s="41"/>
      <c r="AB4472" s="41"/>
      <c r="AC4472" s="41"/>
      <c r="AD4472" s="41"/>
      <c r="AE4472" s="41"/>
      <c r="AR4472" s="227" t="s">
        <v>1036</v>
      </c>
      <c r="AT4472" s="227" t="s">
        <v>227</v>
      </c>
      <c r="AU4472" s="227" t="s">
        <v>93</v>
      </c>
      <c r="AY4472" s="20" t="s">
        <v>224</v>
      </c>
      <c r="BE4472" s="228">
        <f>IF(N4472="základní",J4472,0)</f>
        <v>0</v>
      </c>
      <c r="BF4472" s="228">
        <f>IF(N4472="snížená",J4472,0)</f>
        <v>0</v>
      </c>
      <c r="BG4472" s="228">
        <f>IF(N4472="zákl. přenesená",J4472,0)</f>
        <v>0</v>
      </c>
      <c r="BH4472" s="228">
        <f>IF(N4472="sníž. přenesená",J4472,0)</f>
        <v>0</v>
      </c>
      <c r="BI4472" s="228">
        <f>IF(N4472="nulová",J4472,0)</f>
        <v>0</v>
      </c>
      <c r="BJ4472" s="20" t="s">
        <v>93</v>
      </c>
      <c r="BK4472" s="228">
        <f>ROUND(I4472*H4472,2)</f>
        <v>0</v>
      </c>
      <c r="BL4472" s="20" t="s">
        <v>1036</v>
      </c>
      <c r="BM4472" s="227" t="s">
        <v>4650</v>
      </c>
    </row>
    <row r="4473" s="12" customFormat="1" ht="22.8" customHeight="1">
      <c r="A4473" s="12"/>
      <c r="B4473" s="200"/>
      <c r="C4473" s="201"/>
      <c r="D4473" s="202" t="s">
        <v>73</v>
      </c>
      <c r="E4473" s="214" t="s">
        <v>4651</v>
      </c>
      <c r="F4473" s="214" t="s">
        <v>4652</v>
      </c>
      <c r="G4473" s="201"/>
      <c r="H4473" s="201"/>
      <c r="I4473" s="204"/>
      <c r="J4473" s="215">
        <f>BK4473</f>
        <v>0</v>
      </c>
      <c r="K4473" s="201"/>
      <c r="L4473" s="206"/>
      <c r="M4473" s="207"/>
      <c r="N4473" s="208"/>
      <c r="O4473" s="208"/>
      <c r="P4473" s="209">
        <f>SUM(P4474:P4492)</f>
        <v>0</v>
      </c>
      <c r="Q4473" s="208"/>
      <c r="R4473" s="209">
        <f>SUM(R4474:R4492)</f>
        <v>0</v>
      </c>
      <c r="S4473" s="208"/>
      <c r="T4473" s="210">
        <f>SUM(T4474:T4492)</f>
        <v>0</v>
      </c>
      <c r="U4473" s="12"/>
      <c r="V4473" s="12"/>
      <c r="W4473" s="12"/>
      <c r="X4473" s="12"/>
      <c r="Y4473" s="12"/>
      <c r="Z4473" s="12"/>
      <c r="AA4473" s="12"/>
      <c r="AB4473" s="12"/>
      <c r="AC4473" s="12"/>
      <c r="AD4473" s="12"/>
      <c r="AE4473" s="12"/>
      <c r="AR4473" s="211" t="s">
        <v>108</v>
      </c>
      <c r="AT4473" s="212" t="s">
        <v>73</v>
      </c>
      <c r="AU4473" s="212" t="s">
        <v>82</v>
      </c>
      <c r="AY4473" s="211" t="s">
        <v>224</v>
      </c>
      <c r="BK4473" s="213">
        <f>SUM(BK4474:BK4492)</f>
        <v>0</v>
      </c>
    </row>
    <row r="4474" s="2" customFormat="1" ht="21.75" customHeight="1">
      <c r="A4474" s="41"/>
      <c r="B4474" s="42"/>
      <c r="C4474" s="216" t="s">
        <v>4653</v>
      </c>
      <c r="D4474" s="216" t="s">
        <v>227</v>
      </c>
      <c r="E4474" s="217" t="s">
        <v>4654</v>
      </c>
      <c r="F4474" s="218" t="s">
        <v>4655</v>
      </c>
      <c r="G4474" s="219" t="s">
        <v>4656</v>
      </c>
      <c r="H4474" s="220">
        <v>34049.32</v>
      </c>
      <c r="I4474" s="221"/>
      <c r="J4474" s="222">
        <f>ROUND(I4474*H4474,2)</f>
        <v>0</v>
      </c>
      <c r="K4474" s="218" t="s">
        <v>19</v>
      </c>
      <c r="L4474" s="47"/>
      <c r="M4474" s="223" t="s">
        <v>19</v>
      </c>
      <c r="N4474" s="224" t="s">
        <v>46</v>
      </c>
      <c r="O4474" s="87"/>
      <c r="P4474" s="225">
        <f>O4474*H4474</f>
        <v>0</v>
      </c>
      <c r="Q4474" s="225">
        <v>0</v>
      </c>
      <c r="R4474" s="225">
        <f>Q4474*H4474</f>
        <v>0</v>
      </c>
      <c r="S4474" s="225">
        <v>0</v>
      </c>
      <c r="T4474" s="226">
        <f>S4474*H4474</f>
        <v>0</v>
      </c>
      <c r="U4474" s="41"/>
      <c r="V4474" s="41"/>
      <c r="W4474" s="41"/>
      <c r="X4474" s="41"/>
      <c r="Y4474" s="41"/>
      <c r="Z4474" s="41"/>
      <c r="AA4474" s="41"/>
      <c r="AB4474" s="41"/>
      <c r="AC4474" s="41"/>
      <c r="AD4474" s="41"/>
      <c r="AE4474" s="41"/>
      <c r="AR4474" s="227" t="s">
        <v>1036</v>
      </c>
      <c r="AT4474" s="227" t="s">
        <v>227</v>
      </c>
      <c r="AU4474" s="227" t="s">
        <v>93</v>
      </c>
      <c r="AY4474" s="20" t="s">
        <v>224</v>
      </c>
      <c r="BE4474" s="228">
        <f>IF(N4474="základní",J4474,0)</f>
        <v>0</v>
      </c>
      <c r="BF4474" s="228">
        <f>IF(N4474="snížená",J4474,0)</f>
        <v>0</v>
      </c>
      <c r="BG4474" s="228">
        <f>IF(N4474="zákl. přenesená",J4474,0)</f>
        <v>0</v>
      </c>
      <c r="BH4474" s="228">
        <f>IF(N4474="sníž. přenesená",J4474,0)</f>
        <v>0</v>
      </c>
      <c r="BI4474" s="228">
        <f>IF(N4474="nulová",J4474,0)</f>
        <v>0</v>
      </c>
      <c r="BJ4474" s="20" t="s">
        <v>93</v>
      </c>
      <c r="BK4474" s="228">
        <f>ROUND(I4474*H4474,2)</f>
        <v>0</v>
      </c>
      <c r="BL4474" s="20" t="s">
        <v>1036</v>
      </c>
      <c r="BM4474" s="227" t="s">
        <v>4657</v>
      </c>
    </row>
    <row r="4475" s="14" customFormat="1">
      <c r="A4475" s="14"/>
      <c r="B4475" s="246"/>
      <c r="C4475" s="247"/>
      <c r="D4475" s="231" t="s">
        <v>268</v>
      </c>
      <c r="E4475" s="248" t="s">
        <v>19</v>
      </c>
      <c r="F4475" s="249" t="s">
        <v>4658</v>
      </c>
      <c r="G4475" s="247"/>
      <c r="H4475" s="248" t="s">
        <v>19</v>
      </c>
      <c r="I4475" s="250"/>
      <c r="J4475" s="247"/>
      <c r="K4475" s="247"/>
      <c r="L4475" s="251"/>
      <c r="M4475" s="252"/>
      <c r="N4475" s="253"/>
      <c r="O4475" s="253"/>
      <c r="P4475" s="253"/>
      <c r="Q4475" s="253"/>
      <c r="R4475" s="253"/>
      <c r="S4475" s="253"/>
      <c r="T4475" s="25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5" t="s">
        <v>268</v>
      </c>
      <c r="AU4475" s="255" t="s">
        <v>93</v>
      </c>
      <c r="AV4475" s="14" t="s">
        <v>82</v>
      </c>
      <c r="AW4475" s="14" t="s">
        <v>34</v>
      </c>
      <c r="AX4475" s="14" t="s">
        <v>74</v>
      </c>
      <c r="AY4475" s="255" t="s">
        <v>224</v>
      </c>
    </row>
    <row r="4476" s="13" customFormat="1">
      <c r="A4476" s="13"/>
      <c r="B4476" s="229"/>
      <c r="C4476" s="230"/>
      <c r="D4476" s="231" t="s">
        <v>268</v>
      </c>
      <c r="E4476" s="232" t="s">
        <v>19</v>
      </c>
      <c r="F4476" s="233" t="s">
        <v>4659</v>
      </c>
      <c r="G4476" s="230"/>
      <c r="H4476" s="234">
        <v>283</v>
      </c>
      <c r="I4476" s="235"/>
      <c r="J4476" s="230"/>
      <c r="K4476" s="230"/>
      <c r="L4476" s="236"/>
      <c r="M4476" s="237"/>
      <c r="N4476" s="238"/>
      <c r="O4476" s="238"/>
      <c r="P4476" s="238"/>
      <c r="Q4476" s="238"/>
      <c r="R4476" s="238"/>
      <c r="S4476" s="238"/>
      <c r="T4476" s="239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0" t="s">
        <v>268</v>
      </c>
      <c r="AU4476" s="240" t="s">
        <v>93</v>
      </c>
      <c r="AV4476" s="13" t="s">
        <v>93</v>
      </c>
      <c r="AW4476" s="13" t="s">
        <v>34</v>
      </c>
      <c r="AX4476" s="13" t="s">
        <v>74</v>
      </c>
      <c r="AY4476" s="240" t="s">
        <v>224</v>
      </c>
    </row>
    <row r="4477" s="14" customFormat="1">
      <c r="A4477" s="14"/>
      <c r="B4477" s="246"/>
      <c r="C4477" s="247"/>
      <c r="D4477" s="231" t="s">
        <v>268</v>
      </c>
      <c r="E4477" s="248" t="s">
        <v>19</v>
      </c>
      <c r="F4477" s="249" t="s">
        <v>4660</v>
      </c>
      <c r="G4477" s="247"/>
      <c r="H4477" s="248" t="s">
        <v>19</v>
      </c>
      <c r="I4477" s="250"/>
      <c r="J4477" s="247"/>
      <c r="K4477" s="247"/>
      <c r="L4477" s="251"/>
      <c r="M4477" s="252"/>
      <c r="N4477" s="253"/>
      <c r="O4477" s="253"/>
      <c r="P4477" s="253"/>
      <c r="Q4477" s="253"/>
      <c r="R4477" s="253"/>
      <c r="S4477" s="253"/>
      <c r="T4477" s="25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5" t="s">
        <v>268</v>
      </c>
      <c r="AU4477" s="255" t="s">
        <v>93</v>
      </c>
      <c r="AV4477" s="14" t="s">
        <v>82</v>
      </c>
      <c r="AW4477" s="14" t="s">
        <v>34</v>
      </c>
      <c r="AX4477" s="14" t="s">
        <v>74</v>
      </c>
      <c r="AY4477" s="255" t="s">
        <v>224</v>
      </c>
    </row>
    <row r="4478" s="13" customFormat="1">
      <c r="A4478" s="13"/>
      <c r="B4478" s="229"/>
      <c r="C4478" s="230"/>
      <c r="D4478" s="231" t="s">
        <v>268</v>
      </c>
      <c r="E4478" s="232" t="s">
        <v>19</v>
      </c>
      <c r="F4478" s="233" t="s">
        <v>4100</v>
      </c>
      <c r="G4478" s="230"/>
      <c r="H4478" s="234">
        <v>551</v>
      </c>
      <c r="I4478" s="235"/>
      <c r="J4478" s="230"/>
      <c r="K4478" s="230"/>
      <c r="L4478" s="236"/>
      <c r="M4478" s="237"/>
      <c r="N4478" s="238"/>
      <c r="O4478" s="238"/>
      <c r="P4478" s="238"/>
      <c r="Q4478" s="238"/>
      <c r="R4478" s="238"/>
      <c r="S4478" s="238"/>
      <c r="T4478" s="239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0" t="s">
        <v>268</v>
      </c>
      <c r="AU4478" s="240" t="s">
        <v>93</v>
      </c>
      <c r="AV4478" s="13" t="s">
        <v>93</v>
      </c>
      <c r="AW4478" s="13" t="s">
        <v>34</v>
      </c>
      <c r="AX4478" s="13" t="s">
        <v>74</v>
      </c>
      <c r="AY4478" s="240" t="s">
        <v>224</v>
      </c>
    </row>
    <row r="4479" s="14" customFormat="1">
      <c r="A4479" s="14"/>
      <c r="B4479" s="246"/>
      <c r="C4479" s="247"/>
      <c r="D4479" s="231" t="s">
        <v>268</v>
      </c>
      <c r="E4479" s="248" t="s">
        <v>19</v>
      </c>
      <c r="F4479" s="249" t="s">
        <v>4661</v>
      </c>
      <c r="G4479" s="247"/>
      <c r="H4479" s="248" t="s">
        <v>19</v>
      </c>
      <c r="I4479" s="250"/>
      <c r="J4479" s="247"/>
      <c r="K4479" s="247"/>
      <c r="L4479" s="251"/>
      <c r="M4479" s="252"/>
      <c r="N4479" s="253"/>
      <c r="O4479" s="253"/>
      <c r="P4479" s="253"/>
      <c r="Q4479" s="253"/>
      <c r="R4479" s="253"/>
      <c r="S4479" s="253"/>
      <c r="T4479" s="25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5" t="s">
        <v>268</v>
      </c>
      <c r="AU4479" s="255" t="s">
        <v>93</v>
      </c>
      <c r="AV4479" s="14" t="s">
        <v>82</v>
      </c>
      <c r="AW4479" s="14" t="s">
        <v>34</v>
      </c>
      <c r="AX4479" s="14" t="s">
        <v>74</v>
      </c>
      <c r="AY4479" s="255" t="s">
        <v>224</v>
      </c>
    </row>
    <row r="4480" s="13" customFormat="1">
      <c r="A4480" s="13"/>
      <c r="B4480" s="229"/>
      <c r="C4480" s="230"/>
      <c r="D4480" s="231" t="s">
        <v>268</v>
      </c>
      <c r="E4480" s="232" t="s">
        <v>19</v>
      </c>
      <c r="F4480" s="233" t="s">
        <v>4662</v>
      </c>
      <c r="G4480" s="230"/>
      <c r="H4480" s="234">
        <v>10922</v>
      </c>
      <c r="I4480" s="235"/>
      <c r="J4480" s="230"/>
      <c r="K4480" s="230"/>
      <c r="L4480" s="236"/>
      <c r="M4480" s="237"/>
      <c r="N4480" s="238"/>
      <c r="O4480" s="238"/>
      <c r="P4480" s="238"/>
      <c r="Q4480" s="238"/>
      <c r="R4480" s="238"/>
      <c r="S4480" s="238"/>
      <c r="T4480" s="239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0" t="s">
        <v>268</v>
      </c>
      <c r="AU4480" s="240" t="s">
        <v>93</v>
      </c>
      <c r="AV4480" s="13" t="s">
        <v>93</v>
      </c>
      <c r="AW4480" s="13" t="s">
        <v>34</v>
      </c>
      <c r="AX4480" s="13" t="s">
        <v>74</v>
      </c>
      <c r="AY4480" s="240" t="s">
        <v>224</v>
      </c>
    </row>
    <row r="4481" s="14" customFormat="1">
      <c r="A4481" s="14"/>
      <c r="B4481" s="246"/>
      <c r="C4481" s="247"/>
      <c r="D4481" s="231" t="s">
        <v>268</v>
      </c>
      <c r="E4481" s="248" t="s">
        <v>19</v>
      </c>
      <c r="F4481" s="249" t="s">
        <v>4663</v>
      </c>
      <c r="G4481" s="247"/>
      <c r="H4481" s="248" t="s">
        <v>19</v>
      </c>
      <c r="I4481" s="250"/>
      <c r="J4481" s="247"/>
      <c r="K4481" s="247"/>
      <c r="L4481" s="251"/>
      <c r="M4481" s="252"/>
      <c r="N4481" s="253"/>
      <c r="O4481" s="253"/>
      <c r="P4481" s="253"/>
      <c r="Q4481" s="253"/>
      <c r="R4481" s="253"/>
      <c r="S4481" s="253"/>
      <c r="T4481" s="25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5" t="s">
        <v>268</v>
      </c>
      <c r="AU4481" s="255" t="s">
        <v>93</v>
      </c>
      <c r="AV4481" s="14" t="s">
        <v>82</v>
      </c>
      <c r="AW4481" s="14" t="s">
        <v>34</v>
      </c>
      <c r="AX4481" s="14" t="s">
        <v>74</v>
      </c>
      <c r="AY4481" s="255" t="s">
        <v>224</v>
      </c>
    </row>
    <row r="4482" s="13" customFormat="1">
      <c r="A4482" s="13"/>
      <c r="B4482" s="229"/>
      <c r="C4482" s="230"/>
      <c r="D4482" s="231" t="s">
        <v>268</v>
      </c>
      <c r="E4482" s="232" t="s">
        <v>19</v>
      </c>
      <c r="F4482" s="233" t="s">
        <v>4664</v>
      </c>
      <c r="G4482" s="230"/>
      <c r="H4482" s="234">
        <v>2210</v>
      </c>
      <c r="I4482" s="235"/>
      <c r="J4482" s="230"/>
      <c r="K4482" s="230"/>
      <c r="L4482" s="236"/>
      <c r="M4482" s="237"/>
      <c r="N4482" s="238"/>
      <c r="O4482" s="238"/>
      <c r="P4482" s="238"/>
      <c r="Q4482" s="238"/>
      <c r="R4482" s="238"/>
      <c r="S4482" s="238"/>
      <c r="T4482" s="239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0" t="s">
        <v>268</v>
      </c>
      <c r="AU4482" s="240" t="s">
        <v>93</v>
      </c>
      <c r="AV4482" s="13" t="s">
        <v>93</v>
      </c>
      <c r="AW4482" s="13" t="s">
        <v>34</v>
      </c>
      <c r="AX4482" s="13" t="s">
        <v>74</v>
      </c>
      <c r="AY4482" s="240" t="s">
        <v>224</v>
      </c>
    </row>
    <row r="4483" s="15" customFormat="1">
      <c r="A4483" s="15"/>
      <c r="B4483" s="256"/>
      <c r="C4483" s="257"/>
      <c r="D4483" s="231" t="s">
        <v>268</v>
      </c>
      <c r="E4483" s="258" t="s">
        <v>19</v>
      </c>
      <c r="F4483" s="259" t="s">
        <v>300</v>
      </c>
      <c r="G4483" s="257"/>
      <c r="H4483" s="260">
        <v>13966</v>
      </c>
      <c r="I4483" s="261"/>
      <c r="J4483" s="257"/>
      <c r="K4483" s="257"/>
      <c r="L4483" s="262"/>
      <c r="M4483" s="263"/>
      <c r="N4483" s="264"/>
      <c r="O4483" s="264"/>
      <c r="P4483" s="264"/>
      <c r="Q4483" s="264"/>
      <c r="R4483" s="264"/>
      <c r="S4483" s="264"/>
      <c r="T4483" s="265"/>
      <c r="U4483" s="15"/>
      <c r="V4483" s="15"/>
      <c r="W4483" s="15"/>
      <c r="X4483" s="15"/>
      <c r="Y4483" s="15"/>
      <c r="Z4483" s="15"/>
      <c r="AA4483" s="15"/>
      <c r="AB4483" s="15"/>
      <c r="AC4483" s="15"/>
      <c r="AD4483" s="15"/>
      <c r="AE4483" s="15"/>
      <c r="AT4483" s="266" t="s">
        <v>268</v>
      </c>
      <c r="AU4483" s="266" t="s">
        <v>93</v>
      </c>
      <c r="AV4483" s="15" t="s">
        <v>108</v>
      </c>
      <c r="AW4483" s="15" t="s">
        <v>34</v>
      </c>
      <c r="AX4483" s="15" t="s">
        <v>74</v>
      </c>
      <c r="AY4483" s="266" t="s">
        <v>224</v>
      </c>
    </row>
    <row r="4484" s="14" customFormat="1">
      <c r="A4484" s="14"/>
      <c r="B4484" s="246"/>
      <c r="C4484" s="247"/>
      <c r="D4484" s="231" t="s">
        <v>268</v>
      </c>
      <c r="E4484" s="248" t="s">
        <v>19</v>
      </c>
      <c r="F4484" s="249" t="s">
        <v>4665</v>
      </c>
      <c r="G4484" s="247"/>
      <c r="H4484" s="248" t="s">
        <v>19</v>
      </c>
      <c r="I4484" s="250"/>
      <c r="J4484" s="247"/>
      <c r="K4484" s="247"/>
      <c r="L4484" s="251"/>
      <c r="M4484" s="252"/>
      <c r="N4484" s="253"/>
      <c r="O4484" s="253"/>
      <c r="P4484" s="253"/>
      <c r="Q4484" s="253"/>
      <c r="R4484" s="253"/>
      <c r="S4484" s="253"/>
      <c r="T4484" s="25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T4484" s="255" t="s">
        <v>268</v>
      </c>
      <c r="AU4484" s="255" t="s">
        <v>93</v>
      </c>
      <c r="AV4484" s="14" t="s">
        <v>82</v>
      </c>
      <c r="AW4484" s="14" t="s">
        <v>34</v>
      </c>
      <c r="AX4484" s="14" t="s">
        <v>74</v>
      </c>
      <c r="AY4484" s="255" t="s">
        <v>224</v>
      </c>
    </row>
    <row r="4485" s="14" customFormat="1">
      <c r="A4485" s="14"/>
      <c r="B4485" s="246"/>
      <c r="C4485" s="247"/>
      <c r="D4485" s="231" t="s">
        <v>268</v>
      </c>
      <c r="E4485" s="248" t="s">
        <v>19</v>
      </c>
      <c r="F4485" s="249" t="s">
        <v>4666</v>
      </c>
      <c r="G4485" s="247"/>
      <c r="H4485" s="248" t="s">
        <v>19</v>
      </c>
      <c r="I4485" s="250"/>
      <c r="J4485" s="247"/>
      <c r="K4485" s="247"/>
      <c r="L4485" s="251"/>
      <c r="M4485" s="252"/>
      <c r="N4485" s="253"/>
      <c r="O4485" s="253"/>
      <c r="P4485" s="253"/>
      <c r="Q4485" s="253"/>
      <c r="R4485" s="253"/>
      <c r="S4485" s="253"/>
      <c r="T4485" s="25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5" t="s">
        <v>268</v>
      </c>
      <c r="AU4485" s="255" t="s">
        <v>93</v>
      </c>
      <c r="AV4485" s="14" t="s">
        <v>82</v>
      </c>
      <c r="AW4485" s="14" t="s">
        <v>34</v>
      </c>
      <c r="AX4485" s="14" t="s">
        <v>74</v>
      </c>
      <c r="AY4485" s="255" t="s">
        <v>224</v>
      </c>
    </row>
    <row r="4486" s="13" customFormat="1">
      <c r="A4486" s="13"/>
      <c r="B4486" s="229"/>
      <c r="C4486" s="230"/>
      <c r="D4486" s="231" t="s">
        <v>268</v>
      </c>
      <c r="E4486" s="232" t="s">
        <v>19</v>
      </c>
      <c r="F4486" s="233" t="s">
        <v>4667</v>
      </c>
      <c r="G4486" s="230"/>
      <c r="H4486" s="234">
        <v>19026</v>
      </c>
      <c r="I4486" s="235"/>
      <c r="J4486" s="230"/>
      <c r="K4486" s="230"/>
      <c r="L4486" s="236"/>
      <c r="M4486" s="237"/>
      <c r="N4486" s="238"/>
      <c r="O4486" s="238"/>
      <c r="P4486" s="238"/>
      <c r="Q4486" s="238"/>
      <c r="R4486" s="238"/>
      <c r="S4486" s="238"/>
      <c r="T4486" s="239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0" t="s">
        <v>268</v>
      </c>
      <c r="AU4486" s="240" t="s">
        <v>93</v>
      </c>
      <c r="AV4486" s="13" t="s">
        <v>93</v>
      </c>
      <c r="AW4486" s="13" t="s">
        <v>34</v>
      </c>
      <c r="AX4486" s="13" t="s">
        <v>74</v>
      </c>
      <c r="AY4486" s="240" t="s">
        <v>224</v>
      </c>
    </row>
    <row r="4487" s="14" customFormat="1">
      <c r="A4487" s="14"/>
      <c r="B4487" s="246"/>
      <c r="C4487" s="247"/>
      <c r="D4487" s="231" t="s">
        <v>268</v>
      </c>
      <c r="E4487" s="248" t="s">
        <v>19</v>
      </c>
      <c r="F4487" s="249" t="s">
        <v>4668</v>
      </c>
      <c r="G4487" s="247"/>
      <c r="H4487" s="248" t="s">
        <v>19</v>
      </c>
      <c r="I4487" s="250"/>
      <c r="J4487" s="247"/>
      <c r="K4487" s="247"/>
      <c r="L4487" s="251"/>
      <c r="M4487" s="252"/>
      <c r="N4487" s="253"/>
      <c r="O4487" s="253"/>
      <c r="P4487" s="253"/>
      <c r="Q4487" s="253"/>
      <c r="R4487" s="253"/>
      <c r="S4487" s="253"/>
      <c r="T4487" s="25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5" t="s">
        <v>268</v>
      </c>
      <c r="AU4487" s="255" t="s">
        <v>93</v>
      </c>
      <c r="AV4487" s="14" t="s">
        <v>82</v>
      </c>
      <c r="AW4487" s="14" t="s">
        <v>34</v>
      </c>
      <c r="AX4487" s="14" t="s">
        <v>74</v>
      </c>
      <c r="AY4487" s="255" t="s">
        <v>224</v>
      </c>
    </row>
    <row r="4488" s="13" customFormat="1">
      <c r="A4488" s="13"/>
      <c r="B4488" s="229"/>
      <c r="C4488" s="230"/>
      <c r="D4488" s="231" t="s">
        <v>268</v>
      </c>
      <c r="E4488" s="232" t="s">
        <v>19</v>
      </c>
      <c r="F4488" s="233" t="s">
        <v>4669</v>
      </c>
      <c r="G4488" s="230"/>
      <c r="H4488" s="234">
        <v>859.32000000000005</v>
      </c>
      <c r="I4488" s="235"/>
      <c r="J4488" s="230"/>
      <c r="K4488" s="230"/>
      <c r="L4488" s="236"/>
      <c r="M4488" s="237"/>
      <c r="N4488" s="238"/>
      <c r="O4488" s="238"/>
      <c r="P4488" s="238"/>
      <c r="Q4488" s="238"/>
      <c r="R4488" s="238"/>
      <c r="S4488" s="238"/>
      <c r="T4488" s="239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0" t="s">
        <v>268</v>
      </c>
      <c r="AU4488" s="240" t="s">
        <v>93</v>
      </c>
      <c r="AV4488" s="13" t="s">
        <v>93</v>
      </c>
      <c r="AW4488" s="13" t="s">
        <v>34</v>
      </c>
      <c r="AX4488" s="13" t="s">
        <v>74</v>
      </c>
      <c r="AY4488" s="240" t="s">
        <v>224</v>
      </c>
    </row>
    <row r="4489" s="14" customFormat="1">
      <c r="A4489" s="14"/>
      <c r="B4489" s="246"/>
      <c r="C4489" s="247"/>
      <c r="D4489" s="231" t="s">
        <v>268</v>
      </c>
      <c r="E4489" s="248" t="s">
        <v>19</v>
      </c>
      <c r="F4489" s="249" t="s">
        <v>4670</v>
      </c>
      <c r="G4489" s="247"/>
      <c r="H4489" s="248" t="s">
        <v>19</v>
      </c>
      <c r="I4489" s="250"/>
      <c r="J4489" s="247"/>
      <c r="K4489" s="247"/>
      <c r="L4489" s="251"/>
      <c r="M4489" s="252"/>
      <c r="N4489" s="253"/>
      <c r="O4489" s="253"/>
      <c r="P4489" s="253"/>
      <c r="Q4489" s="253"/>
      <c r="R4489" s="253"/>
      <c r="S4489" s="253"/>
      <c r="T4489" s="25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5" t="s">
        <v>268</v>
      </c>
      <c r="AU4489" s="255" t="s">
        <v>93</v>
      </c>
      <c r="AV4489" s="14" t="s">
        <v>82</v>
      </c>
      <c r="AW4489" s="14" t="s">
        <v>34</v>
      </c>
      <c r="AX4489" s="14" t="s">
        <v>74</v>
      </c>
      <c r="AY4489" s="255" t="s">
        <v>224</v>
      </c>
    </row>
    <row r="4490" s="13" customFormat="1">
      <c r="A4490" s="13"/>
      <c r="B4490" s="229"/>
      <c r="C4490" s="230"/>
      <c r="D4490" s="231" t="s">
        <v>268</v>
      </c>
      <c r="E4490" s="232" t="s">
        <v>19</v>
      </c>
      <c r="F4490" s="233" t="s">
        <v>4671</v>
      </c>
      <c r="G4490" s="230"/>
      <c r="H4490" s="234">
        <v>198</v>
      </c>
      <c r="I4490" s="235"/>
      <c r="J4490" s="230"/>
      <c r="K4490" s="230"/>
      <c r="L4490" s="236"/>
      <c r="M4490" s="237"/>
      <c r="N4490" s="238"/>
      <c r="O4490" s="238"/>
      <c r="P4490" s="238"/>
      <c r="Q4490" s="238"/>
      <c r="R4490" s="238"/>
      <c r="S4490" s="238"/>
      <c r="T4490" s="239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0" t="s">
        <v>268</v>
      </c>
      <c r="AU4490" s="240" t="s">
        <v>93</v>
      </c>
      <c r="AV4490" s="13" t="s">
        <v>93</v>
      </c>
      <c r="AW4490" s="13" t="s">
        <v>34</v>
      </c>
      <c r="AX4490" s="13" t="s">
        <v>74</v>
      </c>
      <c r="AY4490" s="240" t="s">
        <v>224</v>
      </c>
    </row>
    <row r="4491" s="15" customFormat="1">
      <c r="A4491" s="15"/>
      <c r="B4491" s="256"/>
      <c r="C4491" s="257"/>
      <c r="D4491" s="231" t="s">
        <v>268</v>
      </c>
      <c r="E4491" s="258" t="s">
        <v>19</v>
      </c>
      <c r="F4491" s="259" t="s">
        <v>300</v>
      </c>
      <c r="G4491" s="257"/>
      <c r="H4491" s="260">
        <v>20083.32</v>
      </c>
      <c r="I4491" s="261"/>
      <c r="J4491" s="257"/>
      <c r="K4491" s="257"/>
      <c r="L4491" s="262"/>
      <c r="M4491" s="263"/>
      <c r="N4491" s="264"/>
      <c r="O4491" s="264"/>
      <c r="P4491" s="264"/>
      <c r="Q4491" s="264"/>
      <c r="R4491" s="264"/>
      <c r="S4491" s="264"/>
      <c r="T4491" s="265"/>
      <c r="U4491" s="15"/>
      <c r="V4491" s="15"/>
      <c r="W4491" s="15"/>
      <c r="X4491" s="15"/>
      <c r="Y4491" s="15"/>
      <c r="Z4491" s="15"/>
      <c r="AA4491" s="15"/>
      <c r="AB4491" s="15"/>
      <c r="AC4491" s="15"/>
      <c r="AD4491" s="15"/>
      <c r="AE4491" s="15"/>
      <c r="AT4491" s="266" t="s">
        <v>268</v>
      </c>
      <c r="AU4491" s="266" t="s">
        <v>93</v>
      </c>
      <c r="AV4491" s="15" t="s">
        <v>108</v>
      </c>
      <c r="AW4491" s="15" t="s">
        <v>34</v>
      </c>
      <c r="AX4491" s="15" t="s">
        <v>74</v>
      </c>
      <c r="AY4491" s="266" t="s">
        <v>224</v>
      </c>
    </row>
    <row r="4492" s="16" customFormat="1">
      <c r="A4492" s="16"/>
      <c r="B4492" s="272"/>
      <c r="C4492" s="273"/>
      <c r="D4492" s="231" t="s">
        <v>268</v>
      </c>
      <c r="E4492" s="274" t="s">
        <v>19</v>
      </c>
      <c r="F4492" s="275" t="s">
        <v>351</v>
      </c>
      <c r="G4492" s="273"/>
      <c r="H4492" s="276">
        <v>34049.32</v>
      </c>
      <c r="I4492" s="277"/>
      <c r="J4492" s="273"/>
      <c r="K4492" s="273"/>
      <c r="L4492" s="278"/>
      <c r="M4492" s="279"/>
      <c r="N4492" s="280"/>
      <c r="O4492" s="280"/>
      <c r="P4492" s="280"/>
      <c r="Q4492" s="280"/>
      <c r="R4492" s="280"/>
      <c r="S4492" s="280"/>
      <c r="T4492" s="281"/>
      <c r="U4492" s="16"/>
      <c r="V4492" s="16"/>
      <c r="W4492" s="16"/>
      <c r="X4492" s="16"/>
      <c r="Y4492" s="16"/>
      <c r="Z4492" s="16"/>
      <c r="AA4492" s="16"/>
      <c r="AB4492" s="16"/>
      <c r="AC4492" s="16"/>
      <c r="AD4492" s="16"/>
      <c r="AE4492" s="16"/>
      <c r="AT4492" s="282" t="s">
        <v>268</v>
      </c>
      <c r="AU4492" s="282" t="s">
        <v>93</v>
      </c>
      <c r="AV4492" s="16" t="s">
        <v>231</v>
      </c>
      <c r="AW4492" s="16" t="s">
        <v>34</v>
      </c>
      <c r="AX4492" s="16" t="s">
        <v>82</v>
      </c>
      <c r="AY4492" s="282" t="s">
        <v>224</v>
      </c>
    </row>
    <row r="4493" s="12" customFormat="1" ht="25.92" customHeight="1">
      <c r="A4493" s="12"/>
      <c r="B4493" s="200"/>
      <c r="C4493" s="201"/>
      <c r="D4493" s="202" t="s">
        <v>73</v>
      </c>
      <c r="E4493" s="203" t="s">
        <v>4672</v>
      </c>
      <c r="F4493" s="203" t="s">
        <v>4673</v>
      </c>
      <c r="G4493" s="201"/>
      <c r="H4493" s="201"/>
      <c r="I4493" s="204"/>
      <c r="J4493" s="205">
        <f>BK4493</f>
        <v>0</v>
      </c>
      <c r="K4493" s="201"/>
      <c r="L4493" s="206"/>
      <c r="M4493" s="207"/>
      <c r="N4493" s="208"/>
      <c r="O4493" s="208"/>
      <c r="P4493" s="209">
        <f>SUM(P4494:P4667)</f>
        <v>0</v>
      </c>
      <c r="Q4493" s="208"/>
      <c r="R4493" s="209">
        <f>SUM(R4494:R4667)</f>
        <v>0</v>
      </c>
      <c r="S4493" s="208"/>
      <c r="T4493" s="210">
        <f>SUM(T4494:T4667)</f>
        <v>0</v>
      </c>
      <c r="U4493" s="12"/>
      <c r="V4493" s="12"/>
      <c r="W4493" s="12"/>
      <c r="X4493" s="12"/>
      <c r="Y4493" s="12"/>
      <c r="Z4493" s="12"/>
      <c r="AA4493" s="12"/>
      <c r="AB4493" s="12"/>
      <c r="AC4493" s="12"/>
      <c r="AD4493" s="12"/>
      <c r="AE4493" s="12"/>
      <c r="AR4493" s="211" t="s">
        <v>231</v>
      </c>
      <c r="AT4493" s="212" t="s">
        <v>73</v>
      </c>
      <c r="AU4493" s="212" t="s">
        <v>74</v>
      </c>
      <c r="AY4493" s="211" t="s">
        <v>224</v>
      </c>
      <c r="BK4493" s="213">
        <f>SUM(BK4494:BK4667)</f>
        <v>0</v>
      </c>
    </row>
    <row r="4494" s="2" customFormat="1" ht="16.5" customHeight="1">
      <c r="A4494" s="41"/>
      <c r="B4494" s="42"/>
      <c r="C4494" s="216" t="s">
        <v>4674</v>
      </c>
      <c r="D4494" s="216" t="s">
        <v>227</v>
      </c>
      <c r="E4494" s="217" t="s">
        <v>4675</v>
      </c>
      <c r="F4494" s="218" t="s">
        <v>4676</v>
      </c>
      <c r="G4494" s="219" t="s">
        <v>266</v>
      </c>
      <c r="H4494" s="220">
        <v>905.70000000000005</v>
      </c>
      <c r="I4494" s="221"/>
      <c r="J4494" s="222">
        <f>ROUND(I4494*H4494,2)</f>
        <v>0</v>
      </c>
      <c r="K4494" s="218" t="s">
        <v>19</v>
      </c>
      <c r="L4494" s="47"/>
      <c r="M4494" s="223" t="s">
        <v>19</v>
      </c>
      <c r="N4494" s="224" t="s">
        <v>46</v>
      </c>
      <c r="O4494" s="87"/>
      <c r="P4494" s="225">
        <f>O4494*H4494</f>
        <v>0</v>
      </c>
      <c r="Q4494" s="225">
        <v>0</v>
      </c>
      <c r="R4494" s="225">
        <f>Q4494*H4494</f>
        <v>0</v>
      </c>
      <c r="S4494" s="225">
        <v>0</v>
      </c>
      <c r="T4494" s="226">
        <f>S4494*H4494</f>
        <v>0</v>
      </c>
      <c r="U4494" s="41"/>
      <c r="V4494" s="41"/>
      <c r="W4494" s="41"/>
      <c r="X4494" s="41"/>
      <c r="Y4494" s="41"/>
      <c r="Z4494" s="41"/>
      <c r="AA4494" s="41"/>
      <c r="AB4494" s="41"/>
      <c r="AC4494" s="41"/>
      <c r="AD4494" s="41"/>
      <c r="AE4494" s="41"/>
      <c r="AR4494" s="227" t="s">
        <v>4677</v>
      </c>
      <c r="AT4494" s="227" t="s">
        <v>227</v>
      </c>
      <c r="AU4494" s="227" t="s">
        <v>82</v>
      </c>
      <c r="AY4494" s="20" t="s">
        <v>224</v>
      </c>
      <c r="BE4494" s="228">
        <f>IF(N4494="základní",J4494,0)</f>
        <v>0</v>
      </c>
      <c r="BF4494" s="228">
        <f>IF(N4494="snížená",J4494,0)</f>
        <v>0</v>
      </c>
      <c r="BG4494" s="228">
        <f>IF(N4494="zákl. přenesená",J4494,0)</f>
        <v>0</v>
      </c>
      <c r="BH4494" s="228">
        <f>IF(N4494="sníž. přenesená",J4494,0)</f>
        <v>0</v>
      </c>
      <c r="BI4494" s="228">
        <f>IF(N4494="nulová",J4494,0)</f>
        <v>0</v>
      </c>
      <c r="BJ4494" s="20" t="s">
        <v>93</v>
      </c>
      <c r="BK4494" s="228">
        <f>ROUND(I4494*H4494,2)</f>
        <v>0</v>
      </c>
      <c r="BL4494" s="20" t="s">
        <v>4677</v>
      </c>
      <c r="BM4494" s="227" t="s">
        <v>4678</v>
      </c>
    </row>
    <row r="4495" s="14" customFormat="1">
      <c r="A4495" s="14"/>
      <c r="B4495" s="246"/>
      <c r="C4495" s="247"/>
      <c r="D4495" s="231" t="s">
        <v>268</v>
      </c>
      <c r="E4495" s="248" t="s">
        <v>19</v>
      </c>
      <c r="F4495" s="249" t="s">
        <v>496</v>
      </c>
      <c r="G4495" s="247"/>
      <c r="H4495" s="248" t="s">
        <v>19</v>
      </c>
      <c r="I4495" s="250"/>
      <c r="J4495" s="247"/>
      <c r="K4495" s="247"/>
      <c r="L4495" s="251"/>
      <c r="M4495" s="252"/>
      <c r="N4495" s="253"/>
      <c r="O4495" s="253"/>
      <c r="P4495" s="253"/>
      <c r="Q4495" s="253"/>
      <c r="R4495" s="253"/>
      <c r="S4495" s="253"/>
      <c r="T4495" s="25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T4495" s="255" t="s">
        <v>268</v>
      </c>
      <c r="AU4495" s="255" t="s">
        <v>82</v>
      </c>
      <c r="AV4495" s="14" t="s">
        <v>82</v>
      </c>
      <c r="AW4495" s="14" t="s">
        <v>34</v>
      </c>
      <c r="AX4495" s="14" t="s">
        <v>74</v>
      </c>
      <c r="AY4495" s="255" t="s">
        <v>224</v>
      </c>
    </row>
    <row r="4496" s="13" customFormat="1">
      <c r="A4496" s="13"/>
      <c r="B4496" s="229"/>
      <c r="C4496" s="230"/>
      <c r="D4496" s="231" t="s">
        <v>268</v>
      </c>
      <c r="E4496" s="232" t="s">
        <v>19</v>
      </c>
      <c r="F4496" s="233" t="s">
        <v>4679</v>
      </c>
      <c r="G4496" s="230"/>
      <c r="H4496" s="234">
        <v>905.70000000000005</v>
      </c>
      <c r="I4496" s="235"/>
      <c r="J4496" s="230"/>
      <c r="K4496" s="230"/>
      <c r="L4496" s="236"/>
      <c r="M4496" s="237"/>
      <c r="N4496" s="238"/>
      <c r="O4496" s="238"/>
      <c r="P4496" s="238"/>
      <c r="Q4496" s="238"/>
      <c r="R4496" s="238"/>
      <c r="S4496" s="238"/>
      <c r="T4496" s="239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40" t="s">
        <v>268</v>
      </c>
      <c r="AU4496" s="240" t="s">
        <v>82</v>
      </c>
      <c r="AV4496" s="13" t="s">
        <v>93</v>
      </c>
      <c r="AW4496" s="13" t="s">
        <v>34</v>
      </c>
      <c r="AX4496" s="13" t="s">
        <v>82</v>
      </c>
      <c r="AY4496" s="240" t="s">
        <v>224</v>
      </c>
    </row>
    <row r="4497" s="2" customFormat="1" ht="16.5" customHeight="1">
      <c r="A4497" s="41"/>
      <c r="B4497" s="42"/>
      <c r="C4497" s="216" t="s">
        <v>4680</v>
      </c>
      <c r="D4497" s="216" t="s">
        <v>227</v>
      </c>
      <c r="E4497" s="217" t="s">
        <v>4681</v>
      </c>
      <c r="F4497" s="218" t="s">
        <v>4682</v>
      </c>
      <c r="G4497" s="219" t="s">
        <v>266</v>
      </c>
      <c r="H4497" s="220">
        <v>171.30000000000001</v>
      </c>
      <c r="I4497" s="221"/>
      <c r="J4497" s="222">
        <f>ROUND(I4497*H4497,2)</f>
        <v>0</v>
      </c>
      <c r="K4497" s="218" t="s">
        <v>19</v>
      </c>
      <c r="L4497" s="47"/>
      <c r="M4497" s="223" t="s">
        <v>19</v>
      </c>
      <c r="N4497" s="224" t="s">
        <v>46</v>
      </c>
      <c r="O4497" s="87"/>
      <c r="P4497" s="225">
        <f>O4497*H4497</f>
        <v>0</v>
      </c>
      <c r="Q4497" s="225">
        <v>0</v>
      </c>
      <c r="R4497" s="225">
        <f>Q4497*H4497</f>
        <v>0</v>
      </c>
      <c r="S4497" s="225">
        <v>0</v>
      </c>
      <c r="T4497" s="226">
        <f>S4497*H4497</f>
        <v>0</v>
      </c>
      <c r="U4497" s="41"/>
      <c r="V4497" s="41"/>
      <c r="W4497" s="41"/>
      <c r="X4497" s="41"/>
      <c r="Y4497" s="41"/>
      <c r="Z4497" s="41"/>
      <c r="AA4497" s="41"/>
      <c r="AB4497" s="41"/>
      <c r="AC4497" s="41"/>
      <c r="AD4497" s="41"/>
      <c r="AE4497" s="41"/>
      <c r="AR4497" s="227" t="s">
        <v>4677</v>
      </c>
      <c r="AT4497" s="227" t="s">
        <v>227</v>
      </c>
      <c r="AU4497" s="227" t="s">
        <v>82</v>
      </c>
      <c r="AY4497" s="20" t="s">
        <v>224</v>
      </c>
      <c r="BE4497" s="228">
        <f>IF(N4497="základní",J4497,0)</f>
        <v>0</v>
      </c>
      <c r="BF4497" s="228">
        <f>IF(N4497="snížená",J4497,0)</f>
        <v>0</v>
      </c>
      <c r="BG4497" s="228">
        <f>IF(N4497="zákl. přenesená",J4497,0)</f>
        <v>0</v>
      </c>
      <c r="BH4497" s="228">
        <f>IF(N4497="sníž. přenesená",J4497,0)</f>
        <v>0</v>
      </c>
      <c r="BI4497" s="228">
        <f>IF(N4497="nulová",J4497,0)</f>
        <v>0</v>
      </c>
      <c r="BJ4497" s="20" t="s">
        <v>93</v>
      </c>
      <c r="BK4497" s="228">
        <f>ROUND(I4497*H4497,2)</f>
        <v>0</v>
      </c>
      <c r="BL4497" s="20" t="s">
        <v>4677</v>
      </c>
      <c r="BM4497" s="227" t="s">
        <v>4683</v>
      </c>
    </row>
    <row r="4498" s="14" customFormat="1">
      <c r="A4498" s="14"/>
      <c r="B4498" s="246"/>
      <c r="C4498" s="247"/>
      <c r="D4498" s="231" t="s">
        <v>268</v>
      </c>
      <c r="E4498" s="248" t="s">
        <v>19</v>
      </c>
      <c r="F4498" s="249" t="s">
        <v>496</v>
      </c>
      <c r="G4498" s="247"/>
      <c r="H4498" s="248" t="s">
        <v>19</v>
      </c>
      <c r="I4498" s="250"/>
      <c r="J4498" s="247"/>
      <c r="K4498" s="247"/>
      <c r="L4498" s="251"/>
      <c r="M4498" s="252"/>
      <c r="N4498" s="253"/>
      <c r="O4498" s="253"/>
      <c r="P4498" s="253"/>
      <c r="Q4498" s="253"/>
      <c r="R4498" s="253"/>
      <c r="S4498" s="253"/>
      <c r="T4498" s="25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5" t="s">
        <v>268</v>
      </c>
      <c r="AU4498" s="255" t="s">
        <v>82</v>
      </c>
      <c r="AV4498" s="14" t="s">
        <v>82</v>
      </c>
      <c r="AW4498" s="14" t="s">
        <v>34</v>
      </c>
      <c r="AX4498" s="14" t="s">
        <v>74</v>
      </c>
      <c r="AY4498" s="255" t="s">
        <v>224</v>
      </c>
    </row>
    <row r="4499" s="13" customFormat="1">
      <c r="A4499" s="13"/>
      <c r="B4499" s="229"/>
      <c r="C4499" s="230"/>
      <c r="D4499" s="231" t="s">
        <v>268</v>
      </c>
      <c r="E4499" s="232" t="s">
        <v>19</v>
      </c>
      <c r="F4499" s="233" t="s">
        <v>4684</v>
      </c>
      <c r="G4499" s="230"/>
      <c r="H4499" s="234">
        <v>171.30000000000001</v>
      </c>
      <c r="I4499" s="235"/>
      <c r="J4499" s="230"/>
      <c r="K4499" s="230"/>
      <c r="L4499" s="236"/>
      <c r="M4499" s="237"/>
      <c r="N4499" s="238"/>
      <c r="O4499" s="238"/>
      <c r="P4499" s="238"/>
      <c r="Q4499" s="238"/>
      <c r="R4499" s="238"/>
      <c r="S4499" s="238"/>
      <c r="T4499" s="239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0" t="s">
        <v>268</v>
      </c>
      <c r="AU4499" s="240" t="s">
        <v>82</v>
      </c>
      <c r="AV4499" s="13" t="s">
        <v>93</v>
      </c>
      <c r="AW4499" s="13" t="s">
        <v>34</v>
      </c>
      <c r="AX4499" s="13" t="s">
        <v>82</v>
      </c>
      <c r="AY4499" s="240" t="s">
        <v>224</v>
      </c>
    </row>
    <row r="4500" s="2" customFormat="1" ht="16.5" customHeight="1">
      <c r="A4500" s="41"/>
      <c r="B4500" s="42"/>
      <c r="C4500" s="216" t="s">
        <v>4685</v>
      </c>
      <c r="D4500" s="216" t="s">
        <v>227</v>
      </c>
      <c r="E4500" s="217" t="s">
        <v>4686</v>
      </c>
      <c r="F4500" s="218" t="s">
        <v>4687</v>
      </c>
      <c r="G4500" s="219" t="s">
        <v>266</v>
      </c>
      <c r="H4500" s="220">
        <v>23.699999999999999</v>
      </c>
      <c r="I4500" s="221"/>
      <c r="J4500" s="222">
        <f>ROUND(I4500*H4500,2)</f>
        <v>0</v>
      </c>
      <c r="K4500" s="218" t="s">
        <v>19</v>
      </c>
      <c r="L4500" s="47"/>
      <c r="M4500" s="223" t="s">
        <v>19</v>
      </c>
      <c r="N4500" s="224" t="s">
        <v>46</v>
      </c>
      <c r="O4500" s="87"/>
      <c r="P4500" s="225">
        <f>O4500*H4500</f>
        <v>0</v>
      </c>
      <c r="Q4500" s="225">
        <v>0</v>
      </c>
      <c r="R4500" s="225">
        <f>Q4500*H4500</f>
        <v>0</v>
      </c>
      <c r="S4500" s="225">
        <v>0</v>
      </c>
      <c r="T4500" s="226">
        <f>S4500*H4500</f>
        <v>0</v>
      </c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  <c r="AR4500" s="227" t="s">
        <v>4677</v>
      </c>
      <c r="AT4500" s="227" t="s">
        <v>227</v>
      </c>
      <c r="AU4500" s="227" t="s">
        <v>82</v>
      </c>
      <c r="AY4500" s="20" t="s">
        <v>224</v>
      </c>
      <c r="BE4500" s="228">
        <f>IF(N4500="základní",J4500,0)</f>
        <v>0</v>
      </c>
      <c r="BF4500" s="228">
        <f>IF(N4500="snížená",J4500,0)</f>
        <v>0</v>
      </c>
      <c r="BG4500" s="228">
        <f>IF(N4500="zákl. přenesená",J4500,0)</f>
        <v>0</v>
      </c>
      <c r="BH4500" s="228">
        <f>IF(N4500="sníž. přenesená",J4500,0)</f>
        <v>0</v>
      </c>
      <c r="BI4500" s="228">
        <f>IF(N4500="nulová",J4500,0)</f>
        <v>0</v>
      </c>
      <c r="BJ4500" s="20" t="s">
        <v>93</v>
      </c>
      <c r="BK4500" s="228">
        <f>ROUND(I4500*H4500,2)</f>
        <v>0</v>
      </c>
      <c r="BL4500" s="20" t="s">
        <v>4677</v>
      </c>
      <c r="BM4500" s="227" t="s">
        <v>4688</v>
      </c>
    </row>
    <row r="4501" s="14" customFormat="1">
      <c r="A4501" s="14"/>
      <c r="B4501" s="246"/>
      <c r="C4501" s="247"/>
      <c r="D4501" s="231" t="s">
        <v>268</v>
      </c>
      <c r="E4501" s="248" t="s">
        <v>19</v>
      </c>
      <c r="F4501" s="249" t="s">
        <v>496</v>
      </c>
      <c r="G4501" s="247"/>
      <c r="H4501" s="248" t="s">
        <v>19</v>
      </c>
      <c r="I4501" s="250"/>
      <c r="J4501" s="247"/>
      <c r="K4501" s="247"/>
      <c r="L4501" s="251"/>
      <c r="M4501" s="252"/>
      <c r="N4501" s="253"/>
      <c r="O4501" s="253"/>
      <c r="P4501" s="253"/>
      <c r="Q4501" s="253"/>
      <c r="R4501" s="253"/>
      <c r="S4501" s="253"/>
      <c r="T4501" s="25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T4501" s="255" t="s">
        <v>268</v>
      </c>
      <c r="AU4501" s="255" t="s">
        <v>82</v>
      </c>
      <c r="AV4501" s="14" t="s">
        <v>82</v>
      </c>
      <c r="AW4501" s="14" t="s">
        <v>34</v>
      </c>
      <c r="AX4501" s="14" t="s">
        <v>74</v>
      </c>
      <c r="AY4501" s="255" t="s">
        <v>224</v>
      </c>
    </row>
    <row r="4502" s="13" customFormat="1">
      <c r="A4502" s="13"/>
      <c r="B4502" s="229"/>
      <c r="C4502" s="230"/>
      <c r="D4502" s="231" t="s">
        <v>268</v>
      </c>
      <c r="E4502" s="232" t="s">
        <v>19</v>
      </c>
      <c r="F4502" s="233" t="s">
        <v>3118</v>
      </c>
      <c r="G4502" s="230"/>
      <c r="H4502" s="234">
        <v>23.699999999999999</v>
      </c>
      <c r="I4502" s="235"/>
      <c r="J4502" s="230"/>
      <c r="K4502" s="230"/>
      <c r="L4502" s="236"/>
      <c r="M4502" s="237"/>
      <c r="N4502" s="238"/>
      <c r="O4502" s="238"/>
      <c r="P4502" s="238"/>
      <c r="Q4502" s="238"/>
      <c r="R4502" s="238"/>
      <c r="S4502" s="238"/>
      <c r="T4502" s="239"/>
      <c r="U4502" s="13"/>
      <c r="V4502" s="13"/>
      <c r="W4502" s="13"/>
      <c r="X4502" s="13"/>
      <c r="Y4502" s="13"/>
      <c r="Z4502" s="13"/>
      <c r="AA4502" s="13"/>
      <c r="AB4502" s="13"/>
      <c r="AC4502" s="13"/>
      <c r="AD4502" s="13"/>
      <c r="AE4502" s="13"/>
      <c r="AT4502" s="240" t="s">
        <v>268</v>
      </c>
      <c r="AU4502" s="240" t="s">
        <v>82</v>
      </c>
      <c r="AV4502" s="13" t="s">
        <v>93</v>
      </c>
      <c r="AW4502" s="13" t="s">
        <v>34</v>
      </c>
      <c r="AX4502" s="13" t="s">
        <v>82</v>
      </c>
      <c r="AY4502" s="240" t="s">
        <v>224</v>
      </c>
    </row>
    <row r="4503" s="2" customFormat="1" ht="16.5" customHeight="1">
      <c r="A4503" s="41"/>
      <c r="B4503" s="42"/>
      <c r="C4503" s="216" t="s">
        <v>4689</v>
      </c>
      <c r="D4503" s="216" t="s">
        <v>227</v>
      </c>
      <c r="E4503" s="217" t="s">
        <v>4690</v>
      </c>
      <c r="F4503" s="218" t="s">
        <v>4691</v>
      </c>
      <c r="G4503" s="219" t="s">
        <v>266</v>
      </c>
      <c r="H4503" s="220">
        <v>357.60000000000002</v>
      </c>
      <c r="I4503" s="221"/>
      <c r="J4503" s="222">
        <f>ROUND(I4503*H4503,2)</f>
        <v>0</v>
      </c>
      <c r="K4503" s="218" t="s">
        <v>19</v>
      </c>
      <c r="L4503" s="47"/>
      <c r="M4503" s="223" t="s">
        <v>19</v>
      </c>
      <c r="N4503" s="224" t="s">
        <v>46</v>
      </c>
      <c r="O4503" s="87"/>
      <c r="P4503" s="225">
        <f>O4503*H4503</f>
        <v>0</v>
      </c>
      <c r="Q4503" s="225">
        <v>0</v>
      </c>
      <c r="R4503" s="225">
        <f>Q4503*H4503</f>
        <v>0</v>
      </c>
      <c r="S4503" s="225">
        <v>0</v>
      </c>
      <c r="T4503" s="226">
        <f>S4503*H4503</f>
        <v>0</v>
      </c>
      <c r="U4503" s="41"/>
      <c r="V4503" s="41"/>
      <c r="W4503" s="41"/>
      <c r="X4503" s="41"/>
      <c r="Y4503" s="41"/>
      <c r="Z4503" s="41"/>
      <c r="AA4503" s="41"/>
      <c r="AB4503" s="41"/>
      <c r="AC4503" s="41"/>
      <c r="AD4503" s="41"/>
      <c r="AE4503" s="41"/>
      <c r="AR4503" s="227" t="s">
        <v>4677</v>
      </c>
      <c r="AT4503" s="227" t="s">
        <v>227</v>
      </c>
      <c r="AU4503" s="227" t="s">
        <v>82</v>
      </c>
      <c r="AY4503" s="20" t="s">
        <v>224</v>
      </c>
      <c r="BE4503" s="228">
        <f>IF(N4503="základní",J4503,0)</f>
        <v>0</v>
      </c>
      <c r="BF4503" s="228">
        <f>IF(N4503="snížená",J4503,0)</f>
        <v>0</v>
      </c>
      <c r="BG4503" s="228">
        <f>IF(N4503="zákl. přenesená",J4503,0)</f>
        <v>0</v>
      </c>
      <c r="BH4503" s="228">
        <f>IF(N4503="sníž. přenesená",J4503,0)</f>
        <v>0</v>
      </c>
      <c r="BI4503" s="228">
        <f>IF(N4503="nulová",J4503,0)</f>
        <v>0</v>
      </c>
      <c r="BJ4503" s="20" t="s">
        <v>93</v>
      </c>
      <c r="BK4503" s="228">
        <f>ROUND(I4503*H4503,2)</f>
        <v>0</v>
      </c>
      <c r="BL4503" s="20" t="s">
        <v>4677</v>
      </c>
      <c r="BM4503" s="227" t="s">
        <v>4692</v>
      </c>
    </row>
    <row r="4504" s="14" customFormat="1">
      <c r="A4504" s="14"/>
      <c r="B4504" s="246"/>
      <c r="C4504" s="247"/>
      <c r="D4504" s="231" t="s">
        <v>268</v>
      </c>
      <c r="E4504" s="248" t="s">
        <v>19</v>
      </c>
      <c r="F4504" s="249" t="s">
        <v>648</v>
      </c>
      <c r="G4504" s="247"/>
      <c r="H4504" s="248" t="s">
        <v>19</v>
      </c>
      <c r="I4504" s="250"/>
      <c r="J4504" s="247"/>
      <c r="K4504" s="247"/>
      <c r="L4504" s="251"/>
      <c r="M4504" s="252"/>
      <c r="N4504" s="253"/>
      <c r="O4504" s="253"/>
      <c r="P4504" s="253"/>
      <c r="Q4504" s="253"/>
      <c r="R4504" s="253"/>
      <c r="S4504" s="253"/>
      <c r="T4504" s="25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5" t="s">
        <v>268</v>
      </c>
      <c r="AU4504" s="255" t="s">
        <v>82</v>
      </c>
      <c r="AV4504" s="14" t="s">
        <v>82</v>
      </c>
      <c r="AW4504" s="14" t="s">
        <v>34</v>
      </c>
      <c r="AX4504" s="14" t="s">
        <v>74</v>
      </c>
      <c r="AY4504" s="255" t="s">
        <v>224</v>
      </c>
    </row>
    <row r="4505" s="13" customFormat="1">
      <c r="A4505" s="13"/>
      <c r="B4505" s="229"/>
      <c r="C4505" s="230"/>
      <c r="D4505" s="231" t="s">
        <v>268</v>
      </c>
      <c r="E4505" s="232" t="s">
        <v>19</v>
      </c>
      <c r="F4505" s="233" t="s">
        <v>4693</v>
      </c>
      <c r="G4505" s="230"/>
      <c r="H4505" s="234">
        <v>357.60000000000002</v>
      </c>
      <c r="I4505" s="235"/>
      <c r="J4505" s="230"/>
      <c r="K4505" s="230"/>
      <c r="L4505" s="236"/>
      <c r="M4505" s="237"/>
      <c r="N4505" s="238"/>
      <c r="O4505" s="238"/>
      <c r="P4505" s="238"/>
      <c r="Q4505" s="238"/>
      <c r="R4505" s="238"/>
      <c r="S4505" s="238"/>
      <c r="T4505" s="239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0" t="s">
        <v>268</v>
      </c>
      <c r="AU4505" s="240" t="s">
        <v>82</v>
      </c>
      <c r="AV4505" s="13" t="s">
        <v>93</v>
      </c>
      <c r="AW4505" s="13" t="s">
        <v>34</v>
      </c>
      <c r="AX4505" s="13" t="s">
        <v>82</v>
      </c>
      <c r="AY4505" s="240" t="s">
        <v>224</v>
      </c>
    </row>
    <row r="4506" s="2" customFormat="1" ht="16.5" customHeight="1">
      <c r="A4506" s="41"/>
      <c r="B4506" s="42"/>
      <c r="C4506" s="216" t="s">
        <v>4694</v>
      </c>
      <c r="D4506" s="216" t="s">
        <v>227</v>
      </c>
      <c r="E4506" s="217" t="s">
        <v>4695</v>
      </c>
      <c r="F4506" s="218" t="s">
        <v>4696</v>
      </c>
      <c r="G4506" s="219" t="s">
        <v>266</v>
      </c>
      <c r="H4506" s="220">
        <v>2310.4000000000001</v>
      </c>
      <c r="I4506" s="221"/>
      <c r="J4506" s="222">
        <f>ROUND(I4506*H4506,2)</f>
        <v>0</v>
      </c>
      <c r="K4506" s="218" t="s">
        <v>19</v>
      </c>
      <c r="L4506" s="47"/>
      <c r="M4506" s="223" t="s">
        <v>19</v>
      </c>
      <c r="N4506" s="224" t="s">
        <v>46</v>
      </c>
      <c r="O4506" s="87"/>
      <c r="P4506" s="225">
        <f>O4506*H4506</f>
        <v>0</v>
      </c>
      <c r="Q4506" s="225">
        <v>0</v>
      </c>
      <c r="R4506" s="225">
        <f>Q4506*H4506</f>
        <v>0</v>
      </c>
      <c r="S4506" s="225">
        <v>0</v>
      </c>
      <c r="T4506" s="226">
        <f>S4506*H4506</f>
        <v>0</v>
      </c>
      <c r="U4506" s="41"/>
      <c r="V4506" s="41"/>
      <c r="W4506" s="41"/>
      <c r="X4506" s="41"/>
      <c r="Y4506" s="41"/>
      <c r="Z4506" s="41"/>
      <c r="AA4506" s="41"/>
      <c r="AB4506" s="41"/>
      <c r="AC4506" s="41"/>
      <c r="AD4506" s="41"/>
      <c r="AE4506" s="41"/>
      <c r="AR4506" s="227" t="s">
        <v>4677</v>
      </c>
      <c r="AT4506" s="227" t="s">
        <v>227</v>
      </c>
      <c r="AU4506" s="227" t="s">
        <v>82</v>
      </c>
      <c r="AY4506" s="20" t="s">
        <v>224</v>
      </c>
      <c r="BE4506" s="228">
        <f>IF(N4506="základní",J4506,0)</f>
        <v>0</v>
      </c>
      <c r="BF4506" s="228">
        <f>IF(N4506="snížená",J4506,0)</f>
        <v>0</v>
      </c>
      <c r="BG4506" s="228">
        <f>IF(N4506="zákl. přenesená",J4506,0)</f>
        <v>0</v>
      </c>
      <c r="BH4506" s="228">
        <f>IF(N4506="sníž. přenesená",J4506,0)</f>
        <v>0</v>
      </c>
      <c r="BI4506" s="228">
        <f>IF(N4506="nulová",J4506,0)</f>
        <v>0</v>
      </c>
      <c r="BJ4506" s="20" t="s">
        <v>93</v>
      </c>
      <c r="BK4506" s="228">
        <f>ROUND(I4506*H4506,2)</f>
        <v>0</v>
      </c>
      <c r="BL4506" s="20" t="s">
        <v>4677</v>
      </c>
      <c r="BM4506" s="227" t="s">
        <v>4697</v>
      </c>
    </row>
    <row r="4507" s="14" customFormat="1">
      <c r="A4507" s="14"/>
      <c r="B4507" s="246"/>
      <c r="C4507" s="247"/>
      <c r="D4507" s="231" t="s">
        <v>268</v>
      </c>
      <c r="E4507" s="248" t="s">
        <v>19</v>
      </c>
      <c r="F4507" s="249" t="s">
        <v>662</v>
      </c>
      <c r="G4507" s="247"/>
      <c r="H4507" s="248" t="s">
        <v>19</v>
      </c>
      <c r="I4507" s="250"/>
      <c r="J4507" s="247"/>
      <c r="K4507" s="247"/>
      <c r="L4507" s="251"/>
      <c r="M4507" s="252"/>
      <c r="N4507" s="253"/>
      <c r="O4507" s="253"/>
      <c r="P4507" s="253"/>
      <c r="Q4507" s="253"/>
      <c r="R4507" s="253"/>
      <c r="S4507" s="253"/>
      <c r="T4507" s="25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5" t="s">
        <v>268</v>
      </c>
      <c r="AU4507" s="255" t="s">
        <v>82</v>
      </c>
      <c r="AV4507" s="14" t="s">
        <v>82</v>
      </c>
      <c r="AW4507" s="14" t="s">
        <v>34</v>
      </c>
      <c r="AX4507" s="14" t="s">
        <v>74</v>
      </c>
      <c r="AY4507" s="255" t="s">
        <v>224</v>
      </c>
    </row>
    <row r="4508" s="13" customFormat="1">
      <c r="A4508" s="13"/>
      <c r="B4508" s="229"/>
      <c r="C4508" s="230"/>
      <c r="D4508" s="231" t="s">
        <v>268</v>
      </c>
      <c r="E4508" s="232" t="s">
        <v>19</v>
      </c>
      <c r="F4508" s="233" t="s">
        <v>4698</v>
      </c>
      <c r="G4508" s="230"/>
      <c r="H4508" s="234">
        <v>185.59999999999999</v>
      </c>
      <c r="I4508" s="235"/>
      <c r="J4508" s="230"/>
      <c r="K4508" s="230"/>
      <c r="L4508" s="236"/>
      <c r="M4508" s="237"/>
      <c r="N4508" s="238"/>
      <c r="O4508" s="238"/>
      <c r="P4508" s="238"/>
      <c r="Q4508" s="238"/>
      <c r="R4508" s="238"/>
      <c r="S4508" s="238"/>
      <c r="T4508" s="239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0" t="s">
        <v>268</v>
      </c>
      <c r="AU4508" s="240" t="s">
        <v>82</v>
      </c>
      <c r="AV4508" s="13" t="s">
        <v>93</v>
      </c>
      <c r="AW4508" s="13" t="s">
        <v>34</v>
      </c>
      <c r="AX4508" s="13" t="s">
        <v>74</v>
      </c>
      <c r="AY4508" s="240" t="s">
        <v>224</v>
      </c>
    </row>
    <row r="4509" s="13" customFormat="1">
      <c r="A4509" s="13"/>
      <c r="B4509" s="229"/>
      <c r="C4509" s="230"/>
      <c r="D4509" s="231" t="s">
        <v>268</v>
      </c>
      <c r="E4509" s="232" t="s">
        <v>19</v>
      </c>
      <c r="F4509" s="233" t="s">
        <v>3229</v>
      </c>
      <c r="G4509" s="230"/>
      <c r="H4509" s="234">
        <v>137</v>
      </c>
      <c r="I4509" s="235"/>
      <c r="J4509" s="230"/>
      <c r="K4509" s="230"/>
      <c r="L4509" s="236"/>
      <c r="M4509" s="237"/>
      <c r="N4509" s="238"/>
      <c r="O4509" s="238"/>
      <c r="P4509" s="238"/>
      <c r="Q4509" s="238"/>
      <c r="R4509" s="238"/>
      <c r="S4509" s="238"/>
      <c r="T4509" s="239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0" t="s">
        <v>268</v>
      </c>
      <c r="AU4509" s="240" t="s">
        <v>82</v>
      </c>
      <c r="AV4509" s="13" t="s">
        <v>93</v>
      </c>
      <c r="AW4509" s="13" t="s">
        <v>34</v>
      </c>
      <c r="AX4509" s="13" t="s">
        <v>74</v>
      </c>
      <c r="AY4509" s="240" t="s">
        <v>224</v>
      </c>
    </row>
    <row r="4510" s="13" customFormat="1">
      <c r="A4510" s="13"/>
      <c r="B4510" s="229"/>
      <c r="C4510" s="230"/>
      <c r="D4510" s="231" t="s">
        <v>268</v>
      </c>
      <c r="E4510" s="232" t="s">
        <v>19</v>
      </c>
      <c r="F4510" s="233" t="s">
        <v>4699</v>
      </c>
      <c r="G4510" s="230"/>
      <c r="H4510" s="234">
        <v>153.80000000000001</v>
      </c>
      <c r="I4510" s="235"/>
      <c r="J4510" s="230"/>
      <c r="K4510" s="230"/>
      <c r="L4510" s="236"/>
      <c r="M4510" s="237"/>
      <c r="N4510" s="238"/>
      <c r="O4510" s="238"/>
      <c r="P4510" s="238"/>
      <c r="Q4510" s="238"/>
      <c r="R4510" s="238"/>
      <c r="S4510" s="238"/>
      <c r="T4510" s="239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0" t="s">
        <v>268</v>
      </c>
      <c r="AU4510" s="240" t="s">
        <v>82</v>
      </c>
      <c r="AV4510" s="13" t="s">
        <v>93</v>
      </c>
      <c r="AW4510" s="13" t="s">
        <v>34</v>
      </c>
      <c r="AX4510" s="13" t="s">
        <v>74</v>
      </c>
      <c r="AY4510" s="240" t="s">
        <v>224</v>
      </c>
    </row>
    <row r="4511" s="13" customFormat="1">
      <c r="A4511" s="13"/>
      <c r="B4511" s="229"/>
      <c r="C4511" s="230"/>
      <c r="D4511" s="231" t="s">
        <v>268</v>
      </c>
      <c r="E4511" s="232" t="s">
        <v>19</v>
      </c>
      <c r="F4511" s="233" t="s">
        <v>4700</v>
      </c>
      <c r="G4511" s="230"/>
      <c r="H4511" s="234">
        <v>174.5</v>
      </c>
      <c r="I4511" s="235"/>
      <c r="J4511" s="230"/>
      <c r="K4511" s="230"/>
      <c r="L4511" s="236"/>
      <c r="M4511" s="237"/>
      <c r="N4511" s="238"/>
      <c r="O4511" s="238"/>
      <c r="P4511" s="238"/>
      <c r="Q4511" s="238"/>
      <c r="R4511" s="238"/>
      <c r="S4511" s="238"/>
      <c r="T4511" s="239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0" t="s">
        <v>268</v>
      </c>
      <c r="AU4511" s="240" t="s">
        <v>82</v>
      </c>
      <c r="AV4511" s="13" t="s">
        <v>93</v>
      </c>
      <c r="AW4511" s="13" t="s">
        <v>34</v>
      </c>
      <c r="AX4511" s="13" t="s">
        <v>74</v>
      </c>
      <c r="AY4511" s="240" t="s">
        <v>224</v>
      </c>
    </row>
    <row r="4512" s="13" customFormat="1">
      <c r="A4512" s="13"/>
      <c r="B4512" s="229"/>
      <c r="C4512" s="230"/>
      <c r="D4512" s="231" t="s">
        <v>268</v>
      </c>
      <c r="E4512" s="232" t="s">
        <v>19</v>
      </c>
      <c r="F4512" s="233" t="s">
        <v>4701</v>
      </c>
      <c r="G4512" s="230"/>
      <c r="H4512" s="234">
        <v>88.799999999999997</v>
      </c>
      <c r="I4512" s="235"/>
      <c r="J4512" s="230"/>
      <c r="K4512" s="230"/>
      <c r="L4512" s="236"/>
      <c r="M4512" s="237"/>
      <c r="N4512" s="238"/>
      <c r="O4512" s="238"/>
      <c r="P4512" s="238"/>
      <c r="Q4512" s="238"/>
      <c r="R4512" s="238"/>
      <c r="S4512" s="238"/>
      <c r="T4512" s="239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0" t="s">
        <v>268</v>
      </c>
      <c r="AU4512" s="240" t="s">
        <v>82</v>
      </c>
      <c r="AV4512" s="13" t="s">
        <v>93</v>
      </c>
      <c r="AW4512" s="13" t="s">
        <v>34</v>
      </c>
      <c r="AX4512" s="13" t="s">
        <v>74</v>
      </c>
      <c r="AY4512" s="240" t="s">
        <v>224</v>
      </c>
    </row>
    <row r="4513" s="15" customFormat="1">
      <c r="A4513" s="15"/>
      <c r="B4513" s="256"/>
      <c r="C4513" s="257"/>
      <c r="D4513" s="231" t="s">
        <v>268</v>
      </c>
      <c r="E4513" s="258" t="s">
        <v>19</v>
      </c>
      <c r="F4513" s="259" t="s">
        <v>300</v>
      </c>
      <c r="G4513" s="257"/>
      <c r="H4513" s="260">
        <v>739.70000000000005</v>
      </c>
      <c r="I4513" s="261"/>
      <c r="J4513" s="257"/>
      <c r="K4513" s="257"/>
      <c r="L4513" s="262"/>
      <c r="M4513" s="263"/>
      <c r="N4513" s="264"/>
      <c r="O4513" s="264"/>
      <c r="P4513" s="264"/>
      <c r="Q4513" s="264"/>
      <c r="R4513" s="264"/>
      <c r="S4513" s="264"/>
      <c r="T4513" s="265"/>
      <c r="U4513" s="15"/>
      <c r="V4513" s="15"/>
      <c r="W4513" s="15"/>
      <c r="X4513" s="15"/>
      <c r="Y4513" s="15"/>
      <c r="Z4513" s="15"/>
      <c r="AA4513" s="15"/>
      <c r="AB4513" s="15"/>
      <c r="AC4513" s="15"/>
      <c r="AD4513" s="15"/>
      <c r="AE4513" s="15"/>
      <c r="AT4513" s="266" t="s">
        <v>268</v>
      </c>
      <c r="AU4513" s="266" t="s">
        <v>82</v>
      </c>
      <c r="AV4513" s="15" t="s">
        <v>108</v>
      </c>
      <c r="AW4513" s="15" t="s">
        <v>34</v>
      </c>
      <c r="AX4513" s="15" t="s">
        <v>74</v>
      </c>
      <c r="AY4513" s="266" t="s">
        <v>224</v>
      </c>
    </row>
    <row r="4514" s="14" customFormat="1">
      <c r="A4514" s="14"/>
      <c r="B4514" s="246"/>
      <c r="C4514" s="247"/>
      <c r="D4514" s="231" t="s">
        <v>268</v>
      </c>
      <c r="E4514" s="248" t="s">
        <v>19</v>
      </c>
      <c r="F4514" s="249" t="s">
        <v>664</v>
      </c>
      <c r="G4514" s="247"/>
      <c r="H4514" s="248" t="s">
        <v>19</v>
      </c>
      <c r="I4514" s="250"/>
      <c r="J4514" s="247"/>
      <c r="K4514" s="247"/>
      <c r="L4514" s="251"/>
      <c r="M4514" s="252"/>
      <c r="N4514" s="253"/>
      <c r="O4514" s="253"/>
      <c r="P4514" s="253"/>
      <c r="Q4514" s="253"/>
      <c r="R4514" s="253"/>
      <c r="S4514" s="253"/>
      <c r="T4514" s="25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5" t="s">
        <v>268</v>
      </c>
      <c r="AU4514" s="255" t="s">
        <v>82</v>
      </c>
      <c r="AV4514" s="14" t="s">
        <v>82</v>
      </c>
      <c r="AW4514" s="14" t="s">
        <v>34</v>
      </c>
      <c r="AX4514" s="14" t="s">
        <v>74</v>
      </c>
      <c r="AY4514" s="255" t="s">
        <v>224</v>
      </c>
    </row>
    <row r="4515" s="13" customFormat="1">
      <c r="A4515" s="13"/>
      <c r="B4515" s="229"/>
      <c r="C4515" s="230"/>
      <c r="D4515" s="231" t="s">
        <v>268</v>
      </c>
      <c r="E4515" s="232" t="s">
        <v>19</v>
      </c>
      <c r="F4515" s="233" t="s">
        <v>4702</v>
      </c>
      <c r="G4515" s="230"/>
      <c r="H4515" s="234">
        <v>404.10000000000002</v>
      </c>
      <c r="I4515" s="235"/>
      <c r="J4515" s="230"/>
      <c r="K4515" s="230"/>
      <c r="L4515" s="236"/>
      <c r="M4515" s="237"/>
      <c r="N4515" s="238"/>
      <c r="O4515" s="238"/>
      <c r="P4515" s="238"/>
      <c r="Q4515" s="238"/>
      <c r="R4515" s="238"/>
      <c r="S4515" s="238"/>
      <c r="T4515" s="239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0" t="s">
        <v>268</v>
      </c>
      <c r="AU4515" s="240" t="s">
        <v>82</v>
      </c>
      <c r="AV4515" s="13" t="s">
        <v>93</v>
      </c>
      <c r="AW4515" s="13" t="s">
        <v>34</v>
      </c>
      <c r="AX4515" s="13" t="s">
        <v>74</v>
      </c>
      <c r="AY4515" s="240" t="s">
        <v>224</v>
      </c>
    </row>
    <row r="4516" s="13" customFormat="1">
      <c r="A4516" s="13"/>
      <c r="B4516" s="229"/>
      <c r="C4516" s="230"/>
      <c r="D4516" s="231" t="s">
        <v>268</v>
      </c>
      <c r="E4516" s="232" t="s">
        <v>19</v>
      </c>
      <c r="F4516" s="233" t="s">
        <v>4703</v>
      </c>
      <c r="G4516" s="230"/>
      <c r="H4516" s="234">
        <v>293.69999999999999</v>
      </c>
      <c r="I4516" s="235"/>
      <c r="J4516" s="230"/>
      <c r="K4516" s="230"/>
      <c r="L4516" s="236"/>
      <c r="M4516" s="237"/>
      <c r="N4516" s="238"/>
      <c r="O4516" s="238"/>
      <c r="P4516" s="238"/>
      <c r="Q4516" s="238"/>
      <c r="R4516" s="238"/>
      <c r="S4516" s="238"/>
      <c r="T4516" s="239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0" t="s">
        <v>268</v>
      </c>
      <c r="AU4516" s="240" t="s">
        <v>82</v>
      </c>
      <c r="AV4516" s="13" t="s">
        <v>93</v>
      </c>
      <c r="AW4516" s="13" t="s">
        <v>34</v>
      </c>
      <c r="AX4516" s="13" t="s">
        <v>74</v>
      </c>
      <c r="AY4516" s="240" t="s">
        <v>224</v>
      </c>
    </row>
    <row r="4517" s="13" customFormat="1">
      <c r="A4517" s="13"/>
      <c r="B4517" s="229"/>
      <c r="C4517" s="230"/>
      <c r="D4517" s="231" t="s">
        <v>268</v>
      </c>
      <c r="E4517" s="232" t="s">
        <v>19</v>
      </c>
      <c r="F4517" s="233" t="s">
        <v>4704</v>
      </c>
      <c r="G4517" s="230"/>
      <c r="H4517" s="234">
        <v>44.399999999999999</v>
      </c>
      <c r="I4517" s="235"/>
      <c r="J4517" s="230"/>
      <c r="K4517" s="230"/>
      <c r="L4517" s="236"/>
      <c r="M4517" s="237"/>
      <c r="N4517" s="238"/>
      <c r="O4517" s="238"/>
      <c r="P4517" s="238"/>
      <c r="Q4517" s="238"/>
      <c r="R4517" s="238"/>
      <c r="S4517" s="238"/>
      <c r="T4517" s="239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0" t="s">
        <v>268</v>
      </c>
      <c r="AU4517" s="240" t="s">
        <v>82</v>
      </c>
      <c r="AV4517" s="13" t="s">
        <v>93</v>
      </c>
      <c r="AW4517" s="13" t="s">
        <v>34</v>
      </c>
      <c r="AX4517" s="13" t="s">
        <v>74</v>
      </c>
      <c r="AY4517" s="240" t="s">
        <v>224</v>
      </c>
    </row>
    <row r="4518" s="15" customFormat="1">
      <c r="A4518" s="15"/>
      <c r="B4518" s="256"/>
      <c r="C4518" s="257"/>
      <c r="D4518" s="231" t="s">
        <v>268</v>
      </c>
      <c r="E4518" s="258" t="s">
        <v>19</v>
      </c>
      <c r="F4518" s="259" t="s">
        <v>300</v>
      </c>
      <c r="G4518" s="257"/>
      <c r="H4518" s="260">
        <v>742.20000000000005</v>
      </c>
      <c r="I4518" s="261"/>
      <c r="J4518" s="257"/>
      <c r="K4518" s="257"/>
      <c r="L4518" s="262"/>
      <c r="M4518" s="263"/>
      <c r="N4518" s="264"/>
      <c r="O4518" s="264"/>
      <c r="P4518" s="264"/>
      <c r="Q4518" s="264"/>
      <c r="R4518" s="264"/>
      <c r="S4518" s="264"/>
      <c r="T4518" s="265"/>
      <c r="U4518" s="15"/>
      <c r="V4518" s="15"/>
      <c r="W4518" s="15"/>
      <c r="X4518" s="15"/>
      <c r="Y4518" s="15"/>
      <c r="Z4518" s="15"/>
      <c r="AA4518" s="15"/>
      <c r="AB4518" s="15"/>
      <c r="AC4518" s="15"/>
      <c r="AD4518" s="15"/>
      <c r="AE4518" s="15"/>
      <c r="AT4518" s="266" t="s">
        <v>268</v>
      </c>
      <c r="AU4518" s="266" t="s">
        <v>82</v>
      </c>
      <c r="AV4518" s="15" t="s">
        <v>108</v>
      </c>
      <c r="AW4518" s="15" t="s">
        <v>34</v>
      </c>
      <c r="AX4518" s="15" t="s">
        <v>74</v>
      </c>
      <c r="AY4518" s="266" t="s">
        <v>224</v>
      </c>
    </row>
    <row r="4519" s="14" customFormat="1">
      <c r="A4519" s="14"/>
      <c r="B4519" s="246"/>
      <c r="C4519" s="247"/>
      <c r="D4519" s="231" t="s">
        <v>268</v>
      </c>
      <c r="E4519" s="248" t="s">
        <v>19</v>
      </c>
      <c r="F4519" s="249" t="s">
        <v>665</v>
      </c>
      <c r="G4519" s="247"/>
      <c r="H4519" s="248" t="s">
        <v>19</v>
      </c>
      <c r="I4519" s="250"/>
      <c r="J4519" s="247"/>
      <c r="K4519" s="247"/>
      <c r="L4519" s="251"/>
      <c r="M4519" s="252"/>
      <c r="N4519" s="253"/>
      <c r="O4519" s="253"/>
      <c r="P4519" s="253"/>
      <c r="Q4519" s="253"/>
      <c r="R4519" s="253"/>
      <c r="S4519" s="253"/>
      <c r="T4519" s="25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T4519" s="255" t="s">
        <v>268</v>
      </c>
      <c r="AU4519" s="255" t="s">
        <v>82</v>
      </c>
      <c r="AV4519" s="14" t="s">
        <v>82</v>
      </c>
      <c r="AW4519" s="14" t="s">
        <v>34</v>
      </c>
      <c r="AX4519" s="14" t="s">
        <v>74</v>
      </c>
      <c r="AY4519" s="255" t="s">
        <v>224</v>
      </c>
    </row>
    <row r="4520" s="13" customFormat="1">
      <c r="A4520" s="13"/>
      <c r="B4520" s="229"/>
      <c r="C4520" s="230"/>
      <c r="D4520" s="231" t="s">
        <v>268</v>
      </c>
      <c r="E4520" s="232" t="s">
        <v>19</v>
      </c>
      <c r="F4520" s="233" t="s">
        <v>4705</v>
      </c>
      <c r="G4520" s="230"/>
      <c r="H4520" s="234">
        <v>404.10000000000002</v>
      </c>
      <c r="I4520" s="235"/>
      <c r="J4520" s="230"/>
      <c r="K4520" s="230"/>
      <c r="L4520" s="236"/>
      <c r="M4520" s="237"/>
      <c r="N4520" s="238"/>
      <c r="O4520" s="238"/>
      <c r="P4520" s="238"/>
      <c r="Q4520" s="238"/>
      <c r="R4520" s="238"/>
      <c r="S4520" s="238"/>
      <c r="T4520" s="239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40" t="s">
        <v>268</v>
      </c>
      <c r="AU4520" s="240" t="s">
        <v>82</v>
      </c>
      <c r="AV4520" s="13" t="s">
        <v>93</v>
      </c>
      <c r="AW4520" s="13" t="s">
        <v>34</v>
      </c>
      <c r="AX4520" s="13" t="s">
        <v>74</v>
      </c>
      <c r="AY4520" s="240" t="s">
        <v>224</v>
      </c>
    </row>
    <row r="4521" s="13" customFormat="1">
      <c r="A4521" s="13"/>
      <c r="B4521" s="229"/>
      <c r="C4521" s="230"/>
      <c r="D4521" s="231" t="s">
        <v>268</v>
      </c>
      <c r="E4521" s="232" t="s">
        <v>19</v>
      </c>
      <c r="F4521" s="233" t="s">
        <v>4706</v>
      </c>
      <c r="G4521" s="230"/>
      <c r="H4521" s="234">
        <v>201.69999999999999</v>
      </c>
      <c r="I4521" s="235"/>
      <c r="J4521" s="230"/>
      <c r="K4521" s="230"/>
      <c r="L4521" s="236"/>
      <c r="M4521" s="237"/>
      <c r="N4521" s="238"/>
      <c r="O4521" s="238"/>
      <c r="P4521" s="238"/>
      <c r="Q4521" s="238"/>
      <c r="R4521" s="238"/>
      <c r="S4521" s="238"/>
      <c r="T4521" s="239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0" t="s">
        <v>268</v>
      </c>
      <c r="AU4521" s="240" t="s">
        <v>82</v>
      </c>
      <c r="AV4521" s="13" t="s">
        <v>93</v>
      </c>
      <c r="AW4521" s="13" t="s">
        <v>34</v>
      </c>
      <c r="AX4521" s="13" t="s">
        <v>74</v>
      </c>
      <c r="AY4521" s="240" t="s">
        <v>224</v>
      </c>
    </row>
    <row r="4522" s="15" customFormat="1">
      <c r="A4522" s="15"/>
      <c r="B4522" s="256"/>
      <c r="C4522" s="257"/>
      <c r="D4522" s="231" t="s">
        <v>268</v>
      </c>
      <c r="E4522" s="258" t="s">
        <v>19</v>
      </c>
      <c r="F4522" s="259" t="s">
        <v>300</v>
      </c>
      <c r="G4522" s="257"/>
      <c r="H4522" s="260">
        <v>605.79999999999995</v>
      </c>
      <c r="I4522" s="261"/>
      <c r="J4522" s="257"/>
      <c r="K4522" s="257"/>
      <c r="L4522" s="262"/>
      <c r="M4522" s="263"/>
      <c r="N4522" s="264"/>
      <c r="O4522" s="264"/>
      <c r="P4522" s="264"/>
      <c r="Q4522" s="264"/>
      <c r="R4522" s="264"/>
      <c r="S4522" s="264"/>
      <c r="T4522" s="265"/>
      <c r="U4522" s="15"/>
      <c r="V4522" s="15"/>
      <c r="W4522" s="15"/>
      <c r="X4522" s="15"/>
      <c r="Y4522" s="15"/>
      <c r="Z4522" s="15"/>
      <c r="AA4522" s="15"/>
      <c r="AB4522" s="15"/>
      <c r="AC4522" s="15"/>
      <c r="AD4522" s="15"/>
      <c r="AE4522" s="15"/>
      <c r="AT4522" s="266" t="s">
        <v>268</v>
      </c>
      <c r="AU4522" s="266" t="s">
        <v>82</v>
      </c>
      <c r="AV4522" s="15" t="s">
        <v>108</v>
      </c>
      <c r="AW4522" s="15" t="s">
        <v>34</v>
      </c>
      <c r="AX4522" s="15" t="s">
        <v>74</v>
      </c>
      <c r="AY4522" s="266" t="s">
        <v>224</v>
      </c>
    </row>
    <row r="4523" s="14" customFormat="1">
      <c r="A4523" s="14"/>
      <c r="B4523" s="246"/>
      <c r="C4523" s="247"/>
      <c r="D4523" s="231" t="s">
        <v>268</v>
      </c>
      <c r="E4523" s="248" t="s">
        <v>19</v>
      </c>
      <c r="F4523" s="249" t="s">
        <v>667</v>
      </c>
      <c r="G4523" s="247"/>
      <c r="H4523" s="248" t="s">
        <v>19</v>
      </c>
      <c r="I4523" s="250"/>
      <c r="J4523" s="247"/>
      <c r="K4523" s="247"/>
      <c r="L4523" s="251"/>
      <c r="M4523" s="252"/>
      <c r="N4523" s="253"/>
      <c r="O4523" s="253"/>
      <c r="P4523" s="253"/>
      <c r="Q4523" s="253"/>
      <c r="R4523" s="253"/>
      <c r="S4523" s="253"/>
      <c r="T4523" s="25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5" t="s">
        <v>268</v>
      </c>
      <c r="AU4523" s="255" t="s">
        <v>82</v>
      </c>
      <c r="AV4523" s="14" t="s">
        <v>82</v>
      </c>
      <c r="AW4523" s="14" t="s">
        <v>34</v>
      </c>
      <c r="AX4523" s="14" t="s">
        <v>74</v>
      </c>
      <c r="AY4523" s="255" t="s">
        <v>224</v>
      </c>
    </row>
    <row r="4524" s="13" customFormat="1">
      <c r="A4524" s="13"/>
      <c r="B4524" s="229"/>
      <c r="C4524" s="230"/>
      <c r="D4524" s="231" t="s">
        <v>268</v>
      </c>
      <c r="E4524" s="232" t="s">
        <v>19</v>
      </c>
      <c r="F4524" s="233" t="s">
        <v>3239</v>
      </c>
      <c r="G4524" s="230"/>
      <c r="H4524" s="234">
        <v>222.69999999999999</v>
      </c>
      <c r="I4524" s="235"/>
      <c r="J4524" s="230"/>
      <c r="K4524" s="230"/>
      <c r="L4524" s="236"/>
      <c r="M4524" s="237"/>
      <c r="N4524" s="238"/>
      <c r="O4524" s="238"/>
      <c r="P4524" s="238"/>
      <c r="Q4524" s="238"/>
      <c r="R4524" s="238"/>
      <c r="S4524" s="238"/>
      <c r="T4524" s="239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0" t="s">
        <v>268</v>
      </c>
      <c r="AU4524" s="240" t="s">
        <v>82</v>
      </c>
      <c r="AV4524" s="13" t="s">
        <v>93</v>
      </c>
      <c r="AW4524" s="13" t="s">
        <v>34</v>
      </c>
      <c r="AX4524" s="13" t="s">
        <v>74</v>
      </c>
      <c r="AY4524" s="240" t="s">
        <v>224</v>
      </c>
    </row>
    <row r="4525" s="15" customFormat="1">
      <c r="A4525" s="15"/>
      <c r="B4525" s="256"/>
      <c r="C4525" s="257"/>
      <c r="D4525" s="231" t="s">
        <v>268</v>
      </c>
      <c r="E4525" s="258" t="s">
        <v>19</v>
      </c>
      <c r="F4525" s="259" t="s">
        <v>300</v>
      </c>
      <c r="G4525" s="257"/>
      <c r="H4525" s="260">
        <v>222.69999999999999</v>
      </c>
      <c r="I4525" s="261"/>
      <c r="J4525" s="257"/>
      <c r="K4525" s="257"/>
      <c r="L4525" s="262"/>
      <c r="M4525" s="263"/>
      <c r="N4525" s="264"/>
      <c r="O4525" s="264"/>
      <c r="P4525" s="264"/>
      <c r="Q4525" s="264"/>
      <c r="R4525" s="264"/>
      <c r="S4525" s="264"/>
      <c r="T4525" s="265"/>
      <c r="U4525" s="15"/>
      <c r="V4525" s="15"/>
      <c r="W4525" s="15"/>
      <c r="X4525" s="15"/>
      <c r="Y4525" s="15"/>
      <c r="Z4525" s="15"/>
      <c r="AA4525" s="15"/>
      <c r="AB4525" s="15"/>
      <c r="AC4525" s="15"/>
      <c r="AD4525" s="15"/>
      <c r="AE4525" s="15"/>
      <c r="AT4525" s="266" t="s">
        <v>268</v>
      </c>
      <c r="AU4525" s="266" t="s">
        <v>82</v>
      </c>
      <c r="AV4525" s="15" t="s">
        <v>108</v>
      </c>
      <c r="AW4525" s="15" t="s">
        <v>34</v>
      </c>
      <c r="AX4525" s="15" t="s">
        <v>74</v>
      </c>
      <c r="AY4525" s="266" t="s">
        <v>224</v>
      </c>
    </row>
    <row r="4526" s="16" customFormat="1">
      <c r="A4526" s="16"/>
      <c r="B4526" s="272"/>
      <c r="C4526" s="273"/>
      <c r="D4526" s="231" t="s">
        <v>268</v>
      </c>
      <c r="E4526" s="274" t="s">
        <v>19</v>
      </c>
      <c r="F4526" s="275" t="s">
        <v>351</v>
      </c>
      <c r="G4526" s="273"/>
      <c r="H4526" s="276">
        <v>2310.4000000000001</v>
      </c>
      <c r="I4526" s="277"/>
      <c r="J4526" s="273"/>
      <c r="K4526" s="273"/>
      <c r="L4526" s="278"/>
      <c r="M4526" s="279"/>
      <c r="N4526" s="280"/>
      <c r="O4526" s="280"/>
      <c r="P4526" s="280"/>
      <c r="Q4526" s="280"/>
      <c r="R4526" s="280"/>
      <c r="S4526" s="280"/>
      <c r="T4526" s="281"/>
      <c r="U4526" s="16"/>
      <c r="V4526" s="16"/>
      <c r="W4526" s="16"/>
      <c r="X4526" s="16"/>
      <c r="Y4526" s="16"/>
      <c r="Z4526" s="16"/>
      <c r="AA4526" s="16"/>
      <c r="AB4526" s="16"/>
      <c r="AC4526" s="16"/>
      <c r="AD4526" s="16"/>
      <c r="AE4526" s="16"/>
      <c r="AT4526" s="282" t="s">
        <v>268</v>
      </c>
      <c r="AU4526" s="282" t="s">
        <v>82</v>
      </c>
      <c r="AV4526" s="16" t="s">
        <v>231</v>
      </c>
      <c r="AW4526" s="16" t="s">
        <v>34</v>
      </c>
      <c r="AX4526" s="16" t="s">
        <v>82</v>
      </c>
      <c r="AY4526" s="282" t="s">
        <v>224</v>
      </c>
    </row>
    <row r="4527" s="2" customFormat="1" ht="16.5" customHeight="1">
      <c r="A4527" s="41"/>
      <c r="B4527" s="42"/>
      <c r="C4527" s="216" t="s">
        <v>4707</v>
      </c>
      <c r="D4527" s="216" t="s">
        <v>227</v>
      </c>
      <c r="E4527" s="217" t="s">
        <v>4708</v>
      </c>
      <c r="F4527" s="218" t="s">
        <v>4709</v>
      </c>
      <c r="G4527" s="219" t="s">
        <v>266</v>
      </c>
      <c r="H4527" s="220">
        <v>252.90000000000001</v>
      </c>
      <c r="I4527" s="221"/>
      <c r="J4527" s="222">
        <f>ROUND(I4527*H4527,2)</f>
        <v>0</v>
      </c>
      <c r="K4527" s="218" t="s">
        <v>19</v>
      </c>
      <c r="L4527" s="47"/>
      <c r="M4527" s="223" t="s">
        <v>19</v>
      </c>
      <c r="N4527" s="224" t="s">
        <v>46</v>
      </c>
      <c r="O4527" s="87"/>
      <c r="P4527" s="225">
        <f>O4527*H4527</f>
        <v>0</v>
      </c>
      <c r="Q4527" s="225">
        <v>0</v>
      </c>
      <c r="R4527" s="225">
        <f>Q4527*H4527</f>
        <v>0</v>
      </c>
      <c r="S4527" s="225">
        <v>0</v>
      </c>
      <c r="T4527" s="226">
        <f>S4527*H4527</f>
        <v>0</v>
      </c>
      <c r="U4527" s="41"/>
      <c r="V4527" s="41"/>
      <c r="W4527" s="41"/>
      <c r="X4527" s="41"/>
      <c r="Y4527" s="41"/>
      <c r="Z4527" s="41"/>
      <c r="AA4527" s="41"/>
      <c r="AB4527" s="41"/>
      <c r="AC4527" s="41"/>
      <c r="AD4527" s="41"/>
      <c r="AE4527" s="41"/>
      <c r="AR4527" s="227" t="s">
        <v>4677</v>
      </c>
      <c r="AT4527" s="227" t="s">
        <v>227</v>
      </c>
      <c r="AU4527" s="227" t="s">
        <v>82</v>
      </c>
      <c r="AY4527" s="20" t="s">
        <v>224</v>
      </c>
      <c r="BE4527" s="228">
        <f>IF(N4527="základní",J4527,0)</f>
        <v>0</v>
      </c>
      <c r="BF4527" s="228">
        <f>IF(N4527="snížená",J4527,0)</f>
        <v>0</v>
      </c>
      <c r="BG4527" s="228">
        <f>IF(N4527="zákl. přenesená",J4527,0)</f>
        <v>0</v>
      </c>
      <c r="BH4527" s="228">
        <f>IF(N4527="sníž. přenesená",J4527,0)</f>
        <v>0</v>
      </c>
      <c r="BI4527" s="228">
        <f>IF(N4527="nulová",J4527,0)</f>
        <v>0</v>
      </c>
      <c r="BJ4527" s="20" t="s">
        <v>93</v>
      </c>
      <c r="BK4527" s="228">
        <f>ROUND(I4527*H4527,2)</f>
        <v>0</v>
      </c>
      <c r="BL4527" s="20" t="s">
        <v>4677</v>
      </c>
      <c r="BM4527" s="227" t="s">
        <v>4710</v>
      </c>
    </row>
    <row r="4528" s="14" customFormat="1">
      <c r="A4528" s="14"/>
      <c r="B4528" s="246"/>
      <c r="C4528" s="247"/>
      <c r="D4528" s="231" t="s">
        <v>268</v>
      </c>
      <c r="E4528" s="248" t="s">
        <v>19</v>
      </c>
      <c r="F4528" s="249" t="s">
        <v>648</v>
      </c>
      <c r="G4528" s="247"/>
      <c r="H4528" s="248" t="s">
        <v>19</v>
      </c>
      <c r="I4528" s="250"/>
      <c r="J4528" s="247"/>
      <c r="K4528" s="247"/>
      <c r="L4528" s="251"/>
      <c r="M4528" s="252"/>
      <c r="N4528" s="253"/>
      <c r="O4528" s="253"/>
      <c r="P4528" s="253"/>
      <c r="Q4528" s="253"/>
      <c r="R4528" s="253"/>
      <c r="S4528" s="253"/>
      <c r="T4528" s="25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T4528" s="255" t="s">
        <v>268</v>
      </c>
      <c r="AU4528" s="255" t="s">
        <v>82</v>
      </c>
      <c r="AV4528" s="14" t="s">
        <v>82</v>
      </c>
      <c r="AW4528" s="14" t="s">
        <v>34</v>
      </c>
      <c r="AX4528" s="14" t="s">
        <v>74</v>
      </c>
      <c r="AY4528" s="255" t="s">
        <v>224</v>
      </c>
    </row>
    <row r="4529" s="13" customFormat="1">
      <c r="A4529" s="13"/>
      <c r="B4529" s="229"/>
      <c r="C4529" s="230"/>
      <c r="D4529" s="231" t="s">
        <v>268</v>
      </c>
      <c r="E4529" s="232" t="s">
        <v>19</v>
      </c>
      <c r="F4529" s="233" t="s">
        <v>4711</v>
      </c>
      <c r="G4529" s="230"/>
      <c r="H4529" s="234">
        <v>252.90000000000001</v>
      </c>
      <c r="I4529" s="235"/>
      <c r="J4529" s="230"/>
      <c r="K4529" s="230"/>
      <c r="L4529" s="236"/>
      <c r="M4529" s="237"/>
      <c r="N4529" s="238"/>
      <c r="O4529" s="238"/>
      <c r="P4529" s="238"/>
      <c r="Q4529" s="238"/>
      <c r="R4529" s="238"/>
      <c r="S4529" s="238"/>
      <c r="T4529" s="239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40" t="s">
        <v>268</v>
      </c>
      <c r="AU4529" s="240" t="s">
        <v>82</v>
      </c>
      <c r="AV4529" s="13" t="s">
        <v>93</v>
      </c>
      <c r="AW4529" s="13" t="s">
        <v>34</v>
      </c>
      <c r="AX4529" s="13" t="s">
        <v>82</v>
      </c>
      <c r="AY4529" s="240" t="s">
        <v>224</v>
      </c>
    </row>
    <row r="4530" s="2" customFormat="1" ht="16.5" customHeight="1">
      <c r="A4530" s="41"/>
      <c r="B4530" s="42"/>
      <c r="C4530" s="216" t="s">
        <v>4712</v>
      </c>
      <c r="D4530" s="216" t="s">
        <v>227</v>
      </c>
      <c r="E4530" s="217" t="s">
        <v>4713</v>
      </c>
      <c r="F4530" s="218" t="s">
        <v>4714</v>
      </c>
      <c r="G4530" s="219" t="s">
        <v>266</v>
      </c>
      <c r="H4530" s="220">
        <v>138.69999999999999</v>
      </c>
      <c r="I4530" s="221"/>
      <c r="J4530" s="222">
        <f>ROUND(I4530*H4530,2)</f>
        <v>0</v>
      </c>
      <c r="K4530" s="218" t="s">
        <v>19</v>
      </c>
      <c r="L4530" s="47"/>
      <c r="M4530" s="223" t="s">
        <v>19</v>
      </c>
      <c r="N4530" s="224" t="s">
        <v>46</v>
      </c>
      <c r="O4530" s="87"/>
      <c r="P4530" s="225">
        <f>O4530*H4530</f>
        <v>0</v>
      </c>
      <c r="Q4530" s="225">
        <v>0</v>
      </c>
      <c r="R4530" s="225">
        <f>Q4530*H4530</f>
        <v>0</v>
      </c>
      <c r="S4530" s="225">
        <v>0</v>
      </c>
      <c r="T4530" s="226">
        <f>S4530*H4530</f>
        <v>0</v>
      </c>
      <c r="U4530" s="41"/>
      <c r="V4530" s="41"/>
      <c r="W4530" s="41"/>
      <c r="X4530" s="41"/>
      <c r="Y4530" s="41"/>
      <c r="Z4530" s="41"/>
      <c r="AA4530" s="41"/>
      <c r="AB4530" s="41"/>
      <c r="AC4530" s="41"/>
      <c r="AD4530" s="41"/>
      <c r="AE4530" s="41"/>
      <c r="AR4530" s="227" t="s">
        <v>4677</v>
      </c>
      <c r="AT4530" s="227" t="s">
        <v>227</v>
      </c>
      <c r="AU4530" s="227" t="s">
        <v>82</v>
      </c>
      <c r="AY4530" s="20" t="s">
        <v>224</v>
      </c>
      <c r="BE4530" s="228">
        <f>IF(N4530="základní",J4530,0)</f>
        <v>0</v>
      </c>
      <c r="BF4530" s="228">
        <f>IF(N4530="snížená",J4530,0)</f>
        <v>0</v>
      </c>
      <c r="BG4530" s="228">
        <f>IF(N4530="zákl. přenesená",J4530,0)</f>
        <v>0</v>
      </c>
      <c r="BH4530" s="228">
        <f>IF(N4530="sníž. přenesená",J4530,0)</f>
        <v>0</v>
      </c>
      <c r="BI4530" s="228">
        <f>IF(N4530="nulová",J4530,0)</f>
        <v>0</v>
      </c>
      <c r="BJ4530" s="20" t="s">
        <v>93</v>
      </c>
      <c r="BK4530" s="228">
        <f>ROUND(I4530*H4530,2)</f>
        <v>0</v>
      </c>
      <c r="BL4530" s="20" t="s">
        <v>4677</v>
      </c>
      <c r="BM4530" s="227" t="s">
        <v>4715</v>
      </c>
    </row>
    <row r="4531" s="14" customFormat="1">
      <c r="A4531" s="14"/>
      <c r="B4531" s="246"/>
      <c r="C4531" s="247"/>
      <c r="D4531" s="231" t="s">
        <v>268</v>
      </c>
      <c r="E4531" s="248" t="s">
        <v>19</v>
      </c>
      <c r="F4531" s="249" t="s">
        <v>648</v>
      </c>
      <c r="G4531" s="247"/>
      <c r="H4531" s="248" t="s">
        <v>19</v>
      </c>
      <c r="I4531" s="250"/>
      <c r="J4531" s="247"/>
      <c r="K4531" s="247"/>
      <c r="L4531" s="251"/>
      <c r="M4531" s="252"/>
      <c r="N4531" s="253"/>
      <c r="O4531" s="253"/>
      <c r="P4531" s="253"/>
      <c r="Q4531" s="253"/>
      <c r="R4531" s="253"/>
      <c r="S4531" s="253"/>
      <c r="T4531" s="25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5" t="s">
        <v>268</v>
      </c>
      <c r="AU4531" s="255" t="s">
        <v>82</v>
      </c>
      <c r="AV4531" s="14" t="s">
        <v>82</v>
      </c>
      <c r="AW4531" s="14" t="s">
        <v>34</v>
      </c>
      <c r="AX4531" s="14" t="s">
        <v>74</v>
      </c>
      <c r="AY4531" s="255" t="s">
        <v>224</v>
      </c>
    </row>
    <row r="4532" s="13" customFormat="1">
      <c r="A4532" s="13"/>
      <c r="B4532" s="229"/>
      <c r="C4532" s="230"/>
      <c r="D4532" s="231" t="s">
        <v>268</v>
      </c>
      <c r="E4532" s="232" t="s">
        <v>19</v>
      </c>
      <c r="F4532" s="233" t="s">
        <v>1840</v>
      </c>
      <c r="G4532" s="230"/>
      <c r="H4532" s="234">
        <v>138.69999999999999</v>
      </c>
      <c r="I4532" s="235"/>
      <c r="J4532" s="230"/>
      <c r="K4532" s="230"/>
      <c r="L4532" s="236"/>
      <c r="M4532" s="237"/>
      <c r="N4532" s="238"/>
      <c r="O4532" s="238"/>
      <c r="P4532" s="238"/>
      <c r="Q4532" s="238"/>
      <c r="R4532" s="238"/>
      <c r="S4532" s="238"/>
      <c r="T4532" s="239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0" t="s">
        <v>268</v>
      </c>
      <c r="AU4532" s="240" t="s">
        <v>82</v>
      </c>
      <c r="AV4532" s="13" t="s">
        <v>93</v>
      </c>
      <c r="AW4532" s="13" t="s">
        <v>34</v>
      </c>
      <c r="AX4532" s="13" t="s">
        <v>82</v>
      </c>
      <c r="AY4532" s="240" t="s">
        <v>224</v>
      </c>
    </row>
    <row r="4533" s="2" customFormat="1" ht="16.5" customHeight="1">
      <c r="A4533" s="41"/>
      <c r="B4533" s="42"/>
      <c r="C4533" s="216" t="s">
        <v>4716</v>
      </c>
      <c r="D4533" s="216" t="s">
        <v>227</v>
      </c>
      <c r="E4533" s="217" t="s">
        <v>4717</v>
      </c>
      <c r="F4533" s="218" t="s">
        <v>4718</v>
      </c>
      <c r="G4533" s="219" t="s">
        <v>266</v>
      </c>
      <c r="H4533" s="220">
        <v>534.79999999999995</v>
      </c>
      <c r="I4533" s="221"/>
      <c r="J4533" s="222">
        <f>ROUND(I4533*H4533,2)</f>
        <v>0</v>
      </c>
      <c r="K4533" s="218" t="s">
        <v>19</v>
      </c>
      <c r="L4533" s="47"/>
      <c r="M4533" s="223" t="s">
        <v>19</v>
      </c>
      <c r="N4533" s="224" t="s">
        <v>46</v>
      </c>
      <c r="O4533" s="87"/>
      <c r="P4533" s="225">
        <f>O4533*H4533</f>
        <v>0</v>
      </c>
      <c r="Q4533" s="225">
        <v>0</v>
      </c>
      <c r="R4533" s="225">
        <f>Q4533*H4533</f>
        <v>0</v>
      </c>
      <c r="S4533" s="225">
        <v>0</v>
      </c>
      <c r="T4533" s="226">
        <f>S4533*H4533</f>
        <v>0</v>
      </c>
      <c r="U4533" s="41"/>
      <c r="V4533" s="41"/>
      <c r="W4533" s="41"/>
      <c r="X4533" s="41"/>
      <c r="Y4533" s="41"/>
      <c r="Z4533" s="41"/>
      <c r="AA4533" s="41"/>
      <c r="AB4533" s="41"/>
      <c r="AC4533" s="41"/>
      <c r="AD4533" s="41"/>
      <c r="AE4533" s="41"/>
      <c r="AR4533" s="227" t="s">
        <v>4677</v>
      </c>
      <c r="AT4533" s="227" t="s">
        <v>227</v>
      </c>
      <c r="AU4533" s="227" t="s">
        <v>82</v>
      </c>
      <c r="AY4533" s="20" t="s">
        <v>224</v>
      </c>
      <c r="BE4533" s="228">
        <f>IF(N4533="základní",J4533,0)</f>
        <v>0</v>
      </c>
      <c r="BF4533" s="228">
        <f>IF(N4533="snížená",J4533,0)</f>
        <v>0</v>
      </c>
      <c r="BG4533" s="228">
        <f>IF(N4533="zákl. přenesená",J4533,0)</f>
        <v>0</v>
      </c>
      <c r="BH4533" s="228">
        <f>IF(N4533="sníž. přenesená",J4533,0)</f>
        <v>0</v>
      </c>
      <c r="BI4533" s="228">
        <f>IF(N4533="nulová",J4533,0)</f>
        <v>0</v>
      </c>
      <c r="BJ4533" s="20" t="s">
        <v>93</v>
      </c>
      <c r="BK4533" s="228">
        <f>ROUND(I4533*H4533,2)</f>
        <v>0</v>
      </c>
      <c r="BL4533" s="20" t="s">
        <v>4677</v>
      </c>
      <c r="BM4533" s="227" t="s">
        <v>4719</v>
      </c>
    </row>
    <row r="4534" s="14" customFormat="1">
      <c r="A4534" s="14"/>
      <c r="B4534" s="246"/>
      <c r="C4534" s="247"/>
      <c r="D4534" s="231" t="s">
        <v>268</v>
      </c>
      <c r="E4534" s="248" t="s">
        <v>19</v>
      </c>
      <c r="F4534" s="249" t="s">
        <v>662</v>
      </c>
      <c r="G4534" s="247"/>
      <c r="H4534" s="248" t="s">
        <v>19</v>
      </c>
      <c r="I4534" s="250"/>
      <c r="J4534" s="247"/>
      <c r="K4534" s="247"/>
      <c r="L4534" s="251"/>
      <c r="M4534" s="252"/>
      <c r="N4534" s="253"/>
      <c r="O4534" s="253"/>
      <c r="P4534" s="253"/>
      <c r="Q4534" s="253"/>
      <c r="R4534" s="253"/>
      <c r="S4534" s="253"/>
      <c r="T4534" s="25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T4534" s="255" t="s">
        <v>268</v>
      </c>
      <c r="AU4534" s="255" t="s">
        <v>82</v>
      </c>
      <c r="AV4534" s="14" t="s">
        <v>82</v>
      </c>
      <c r="AW4534" s="14" t="s">
        <v>34</v>
      </c>
      <c r="AX4534" s="14" t="s">
        <v>74</v>
      </c>
      <c r="AY4534" s="255" t="s">
        <v>224</v>
      </c>
    </row>
    <row r="4535" s="13" customFormat="1">
      <c r="A4535" s="13"/>
      <c r="B4535" s="229"/>
      <c r="C4535" s="230"/>
      <c r="D4535" s="231" t="s">
        <v>268</v>
      </c>
      <c r="E4535" s="232" t="s">
        <v>19</v>
      </c>
      <c r="F4535" s="233" t="s">
        <v>4720</v>
      </c>
      <c r="G4535" s="230"/>
      <c r="H4535" s="234">
        <v>141.40000000000001</v>
      </c>
      <c r="I4535" s="235"/>
      <c r="J4535" s="230"/>
      <c r="K4535" s="230"/>
      <c r="L4535" s="236"/>
      <c r="M4535" s="237"/>
      <c r="N4535" s="238"/>
      <c r="O4535" s="238"/>
      <c r="P4535" s="238"/>
      <c r="Q4535" s="238"/>
      <c r="R4535" s="238"/>
      <c r="S4535" s="238"/>
      <c r="T4535" s="239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0" t="s">
        <v>268</v>
      </c>
      <c r="AU4535" s="240" t="s">
        <v>82</v>
      </c>
      <c r="AV4535" s="13" t="s">
        <v>93</v>
      </c>
      <c r="AW4535" s="13" t="s">
        <v>34</v>
      </c>
      <c r="AX4535" s="13" t="s">
        <v>74</v>
      </c>
      <c r="AY4535" s="240" t="s">
        <v>224</v>
      </c>
    </row>
    <row r="4536" s="14" customFormat="1">
      <c r="A4536" s="14"/>
      <c r="B4536" s="246"/>
      <c r="C4536" s="247"/>
      <c r="D4536" s="231" t="s">
        <v>268</v>
      </c>
      <c r="E4536" s="248" t="s">
        <v>19</v>
      </c>
      <c r="F4536" s="249" t="s">
        <v>664</v>
      </c>
      <c r="G4536" s="247"/>
      <c r="H4536" s="248" t="s">
        <v>19</v>
      </c>
      <c r="I4536" s="250"/>
      <c r="J4536" s="247"/>
      <c r="K4536" s="247"/>
      <c r="L4536" s="251"/>
      <c r="M4536" s="252"/>
      <c r="N4536" s="253"/>
      <c r="O4536" s="253"/>
      <c r="P4536" s="253"/>
      <c r="Q4536" s="253"/>
      <c r="R4536" s="253"/>
      <c r="S4536" s="253"/>
      <c r="T4536" s="25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5" t="s">
        <v>268</v>
      </c>
      <c r="AU4536" s="255" t="s">
        <v>82</v>
      </c>
      <c r="AV4536" s="14" t="s">
        <v>82</v>
      </c>
      <c r="AW4536" s="14" t="s">
        <v>34</v>
      </c>
      <c r="AX4536" s="14" t="s">
        <v>74</v>
      </c>
      <c r="AY4536" s="255" t="s">
        <v>224</v>
      </c>
    </row>
    <row r="4537" s="13" customFormat="1">
      <c r="A4537" s="13"/>
      <c r="B4537" s="229"/>
      <c r="C4537" s="230"/>
      <c r="D4537" s="231" t="s">
        <v>268</v>
      </c>
      <c r="E4537" s="232" t="s">
        <v>19</v>
      </c>
      <c r="F4537" s="233" t="s">
        <v>4720</v>
      </c>
      <c r="G4537" s="230"/>
      <c r="H4537" s="234">
        <v>141.40000000000001</v>
      </c>
      <c r="I4537" s="235"/>
      <c r="J4537" s="230"/>
      <c r="K4537" s="230"/>
      <c r="L4537" s="236"/>
      <c r="M4537" s="237"/>
      <c r="N4537" s="238"/>
      <c r="O4537" s="238"/>
      <c r="P4537" s="238"/>
      <c r="Q4537" s="238"/>
      <c r="R4537" s="238"/>
      <c r="S4537" s="238"/>
      <c r="T4537" s="239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0" t="s">
        <v>268</v>
      </c>
      <c r="AU4537" s="240" t="s">
        <v>82</v>
      </c>
      <c r="AV4537" s="13" t="s">
        <v>93</v>
      </c>
      <c r="AW4537" s="13" t="s">
        <v>34</v>
      </c>
      <c r="AX4537" s="13" t="s">
        <v>74</v>
      </c>
      <c r="AY4537" s="240" t="s">
        <v>224</v>
      </c>
    </row>
    <row r="4538" s="14" customFormat="1">
      <c r="A4538" s="14"/>
      <c r="B4538" s="246"/>
      <c r="C4538" s="247"/>
      <c r="D4538" s="231" t="s">
        <v>268</v>
      </c>
      <c r="E4538" s="248" t="s">
        <v>19</v>
      </c>
      <c r="F4538" s="249" t="s">
        <v>665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268</v>
      </c>
      <c r="AU4538" s="255" t="s">
        <v>82</v>
      </c>
      <c r="AV4538" s="14" t="s">
        <v>82</v>
      </c>
      <c r="AW4538" s="14" t="s">
        <v>34</v>
      </c>
      <c r="AX4538" s="14" t="s">
        <v>74</v>
      </c>
      <c r="AY4538" s="255" t="s">
        <v>224</v>
      </c>
    </row>
    <row r="4539" s="13" customFormat="1">
      <c r="A4539" s="13"/>
      <c r="B4539" s="229"/>
      <c r="C4539" s="230"/>
      <c r="D4539" s="231" t="s">
        <v>268</v>
      </c>
      <c r="E4539" s="232" t="s">
        <v>19</v>
      </c>
      <c r="F4539" s="233" t="s">
        <v>4721</v>
      </c>
      <c r="G4539" s="230"/>
      <c r="H4539" s="234">
        <v>127</v>
      </c>
      <c r="I4539" s="235"/>
      <c r="J4539" s="230"/>
      <c r="K4539" s="230"/>
      <c r="L4539" s="236"/>
      <c r="M4539" s="237"/>
      <c r="N4539" s="238"/>
      <c r="O4539" s="238"/>
      <c r="P4539" s="238"/>
      <c r="Q4539" s="238"/>
      <c r="R4539" s="238"/>
      <c r="S4539" s="238"/>
      <c r="T4539" s="239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0" t="s">
        <v>268</v>
      </c>
      <c r="AU4539" s="240" t="s">
        <v>82</v>
      </c>
      <c r="AV4539" s="13" t="s">
        <v>93</v>
      </c>
      <c r="AW4539" s="13" t="s">
        <v>34</v>
      </c>
      <c r="AX4539" s="13" t="s">
        <v>74</v>
      </c>
      <c r="AY4539" s="240" t="s">
        <v>224</v>
      </c>
    </row>
    <row r="4540" s="14" customFormat="1">
      <c r="A4540" s="14"/>
      <c r="B4540" s="246"/>
      <c r="C4540" s="247"/>
      <c r="D4540" s="231" t="s">
        <v>268</v>
      </c>
      <c r="E4540" s="248" t="s">
        <v>19</v>
      </c>
      <c r="F4540" s="249" t="s">
        <v>667</v>
      </c>
      <c r="G4540" s="247"/>
      <c r="H4540" s="248" t="s">
        <v>19</v>
      </c>
      <c r="I4540" s="250"/>
      <c r="J4540" s="247"/>
      <c r="K4540" s="247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268</v>
      </c>
      <c r="AU4540" s="255" t="s">
        <v>82</v>
      </c>
      <c r="AV4540" s="14" t="s">
        <v>82</v>
      </c>
      <c r="AW4540" s="14" t="s">
        <v>34</v>
      </c>
      <c r="AX4540" s="14" t="s">
        <v>74</v>
      </c>
      <c r="AY4540" s="255" t="s">
        <v>224</v>
      </c>
    </row>
    <row r="4541" s="13" customFormat="1">
      <c r="A4541" s="13"/>
      <c r="B4541" s="229"/>
      <c r="C4541" s="230"/>
      <c r="D4541" s="231" t="s">
        <v>268</v>
      </c>
      <c r="E4541" s="232" t="s">
        <v>19</v>
      </c>
      <c r="F4541" s="233" t="s">
        <v>4722</v>
      </c>
      <c r="G4541" s="230"/>
      <c r="H4541" s="234">
        <v>125</v>
      </c>
      <c r="I4541" s="235"/>
      <c r="J4541" s="230"/>
      <c r="K4541" s="230"/>
      <c r="L4541" s="236"/>
      <c r="M4541" s="237"/>
      <c r="N4541" s="238"/>
      <c r="O4541" s="238"/>
      <c r="P4541" s="238"/>
      <c r="Q4541" s="238"/>
      <c r="R4541" s="238"/>
      <c r="S4541" s="238"/>
      <c r="T4541" s="239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40" t="s">
        <v>268</v>
      </c>
      <c r="AU4541" s="240" t="s">
        <v>82</v>
      </c>
      <c r="AV4541" s="13" t="s">
        <v>93</v>
      </c>
      <c r="AW4541" s="13" t="s">
        <v>34</v>
      </c>
      <c r="AX4541" s="13" t="s">
        <v>74</v>
      </c>
      <c r="AY4541" s="240" t="s">
        <v>224</v>
      </c>
    </row>
    <row r="4542" s="16" customFormat="1">
      <c r="A4542" s="16"/>
      <c r="B4542" s="272"/>
      <c r="C4542" s="273"/>
      <c r="D4542" s="231" t="s">
        <v>268</v>
      </c>
      <c r="E4542" s="274" t="s">
        <v>19</v>
      </c>
      <c r="F4542" s="275" t="s">
        <v>351</v>
      </c>
      <c r="G4542" s="273"/>
      <c r="H4542" s="276">
        <v>534.79999999999995</v>
      </c>
      <c r="I4542" s="277"/>
      <c r="J4542" s="273"/>
      <c r="K4542" s="273"/>
      <c r="L4542" s="278"/>
      <c r="M4542" s="279"/>
      <c r="N4542" s="280"/>
      <c r="O4542" s="280"/>
      <c r="P4542" s="280"/>
      <c r="Q4542" s="280"/>
      <c r="R4542" s="280"/>
      <c r="S4542" s="280"/>
      <c r="T4542" s="281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T4542" s="282" t="s">
        <v>268</v>
      </c>
      <c r="AU4542" s="282" t="s">
        <v>82</v>
      </c>
      <c r="AV4542" s="16" t="s">
        <v>231</v>
      </c>
      <c r="AW4542" s="16" t="s">
        <v>34</v>
      </c>
      <c r="AX4542" s="16" t="s">
        <v>82</v>
      </c>
      <c r="AY4542" s="282" t="s">
        <v>224</v>
      </c>
    </row>
    <row r="4543" s="2" customFormat="1" ht="16.5" customHeight="1">
      <c r="A4543" s="41"/>
      <c r="B4543" s="42"/>
      <c r="C4543" s="216" t="s">
        <v>4723</v>
      </c>
      <c r="D4543" s="216" t="s">
        <v>227</v>
      </c>
      <c r="E4543" s="217" t="s">
        <v>4724</v>
      </c>
      <c r="F4543" s="218" t="s">
        <v>4725</v>
      </c>
      <c r="G4543" s="219" t="s">
        <v>266</v>
      </c>
      <c r="H4543" s="220">
        <v>119.8</v>
      </c>
      <c r="I4543" s="221"/>
      <c r="J4543" s="222">
        <f>ROUND(I4543*H4543,2)</f>
        <v>0</v>
      </c>
      <c r="K4543" s="218" t="s">
        <v>19</v>
      </c>
      <c r="L4543" s="47"/>
      <c r="M4543" s="223" t="s">
        <v>19</v>
      </c>
      <c r="N4543" s="224" t="s">
        <v>46</v>
      </c>
      <c r="O4543" s="87"/>
      <c r="P4543" s="225">
        <f>O4543*H4543</f>
        <v>0</v>
      </c>
      <c r="Q4543" s="225">
        <v>0</v>
      </c>
      <c r="R4543" s="225">
        <f>Q4543*H4543</f>
        <v>0</v>
      </c>
      <c r="S4543" s="225">
        <v>0</v>
      </c>
      <c r="T4543" s="226">
        <f>S4543*H4543</f>
        <v>0</v>
      </c>
      <c r="U4543" s="41"/>
      <c r="V4543" s="41"/>
      <c r="W4543" s="41"/>
      <c r="X4543" s="41"/>
      <c r="Y4543" s="41"/>
      <c r="Z4543" s="41"/>
      <c r="AA4543" s="41"/>
      <c r="AB4543" s="41"/>
      <c r="AC4543" s="41"/>
      <c r="AD4543" s="41"/>
      <c r="AE4543" s="41"/>
      <c r="AR4543" s="227" t="s">
        <v>4677</v>
      </c>
      <c r="AT4543" s="227" t="s">
        <v>227</v>
      </c>
      <c r="AU4543" s="227" t="s">
        <v>82</v>
      </c>
      <c r="AY4543" s="20" t="s">
        <v>224</v>
      </c>
      <c r="BE4543" s="228">
        <f>IF(N4543="základní",J4543,0)</f>
        <v>0</v>
      </c>
      <c r="BF4543" s="228">
        <f>IF(N4543="snížená",J4543,0)</f>
        <v>0</v>
      </c>
      <c r="BG4543" s="228">
        <f>IF(N4543="zákl. přenesená",J4543,0)</f>
        <v>0</v>
      </c>
      <c r="BH4543" s="228">
        <f>IF(N4543="sníž. přenesená",J4543,0)</f>
        <v>0</v>
      </c>
      <c r="BI4543" s="228">
        <f>IF(N4543="nulová",J4543,0)</f>
        <v>0</v>
      </c>
      <c r="BJ4543" s="20" t="s">
        <v>93</v>
      </c>
      <c r="BK4543" s="228">
        <f>ROUND(I4543*H4543,2)</f>
        <v>0</v>
      </c>
      <c r="BL4543" s="20" t="s">
        <v>4677</v>
      </c>
      <c r="BM4543" s="227" t="s">
        <v>4726</v>
      </c>
    </row>
    <row r="4544" s="14" customFormat="1">
      <c r="A4544" s="14"/>
      <c r="B4544" s="246"/>
      <c r="C4544" s="247"/>
      <c r="D4544" s="231" t="s">
        <v>268</v>
      </c>
      <c r="E4544" s="248" t="s">
        <v>19</v>
      </c>
      <c r="F4544" s="249" t="s">
        <v>648</v>
      </c>
      <c r="G4544" s="247"/>
      <c r="H4544" s="248" t="s">
        <v>19</v>
      </c>
      <c r="I4544" s="250"/>
      <c r="J4544" s="247"/>
      <c r="K4544" s="247"/>
      <c r="L4544" s="251"/>
      <c r="M4544" s="252"/>
      <c r="N4544" s="253"/>
      <c r="O4544" s="253"/>
      <c r="P4544" s="253"/>
      <c r="Q4544" s="253"/>
      <c r="R4544" s="253"/>
      <c r="S4544" s="253"/>
      <c r="T4544" s="25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55" t="s">
        <v>268</v>
      </c>
      <c r="AU4544" s="255" t="s">
        <v>82</v>
      </c>
      <c r="AV4544" s="14" t="s">
        <v>82</v>
      </c>
      <c r="AW4544" s="14" t="s">
        <v>34</v>
      </c>
      <c r="AX4544" s="14" t="s">
        <v>74</v>
      </c>
      <c r="AY4544" s="255" t="s">
        <v>224</v>
      </c>
    </row>
    <row r="4545" s="13" customFormat="1">
      <c r="A4545" s="13"/>
      <c r="B4545" s="229"/>
      <c r="C4545" s="230"/>
      <c r="D4545" s="231" t="s">
        <v>268</v>
      </c>
      <c r="E4545" s="232" t="s">
        <v>19</v>
      </c>
      <c r="F4545" s="233" t="s">
        <v>4727</v>
      </c>
      <c r="G4545" s="230"/>
      <c r="H4545" s="234">
        <v>119.8</v>
      </c>
      <c r="I4545" s="235"/>
      <c r="J4545" s="230"/>
      <c r="K4545" s="230"/>
      <c r="L4545" s="236"/>
      <c r="M4545" s="237"/>
      <c r="N4545" s="238"/>
      <c r="O4545" s="238"/>
      <c r="P4545" s="238"/>
      <c r="Q4545" s="238"/>
      <c r="R4545" s="238"/>
      <c r="S4545" s="238"/>
      <c r="T4545" s="239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0" t="s">
        <v>268</v>
      </c>
      <c r="AU4545" s="240" t="s">
        <v>82</v>
      </c>
      <c r="AV4545" s="13" t="s">
        <v>93</v>
      </c>
      <c r="AW4545" s="13" t="s">
        <v>34</v>
      </c>
      <c r="AX4545" s="13" t="s">
        <v>82</v>
      </c>
      <c r="AY4545" s="240" t="s">
        <v>224</v>
      </c>
    </row>
    <row r="4546" s="2" customFormat="1" ht="16.5" customHeight="1">
      <c r="A4546" s="41"/>
      <c r="B4546" s="42"/>
      <c r="C4546" s="216" t="s">
        <v>4728</v>
      </c>
      <c r="D4546" s="216" t="s">
        <v>227</v>
      </c>
      <c r="E4546" s="217" t="s">
        <v>4729</v>
      </c>
      <c r="F4546" s="218" t="s">
        <v>4730</v>
      </c>
      <c r="G4546" s="219" t="s">
        <v>266</v>
      </c>
      <c r="H4546" s="220">
        <v>133.19999999999999</v>
      </c>
      <c r="I4546" s="221"/>
      <c r="J4546" s="222">
        <f>ROUND(I4546*H4546,2)</f>
        <v>0</v>
      </c>
      <c r="K4546" s="218" t="s">
        <v>19</v>
      </c>
      <c r="L4546" s="47"/>
      <c r="M4546" s="223" t="s">
        <v>19</v>
      </c>
      <c r="N4546" s="224" t="s">
        <v>46</v>
      </c>
      <c r="O4546" s="87"/>
      <c r="P4546" s="225">
        <f>O4546*H4546</f>
        <v>0</v>
      </c>
      <c r="Q4546" s="225">
        <v>0</v>
      </c>
      <c r="R4546" s="225">
        <f>Q4546*H4546</f>
        <v>0</v>
      </c>
      <c r="S4546" s="225">
        <v>0</v>
      </c>
      <c r="T4546" s="226">
        <f>S4546*H4546</f>
        <v>0</v>
      </c>
      <c r="U4546" s="41"/>
      <c r="V4546" s="41"/>
      <c r="W4546" s="41"/>
      <c r="X4546" s="41"/>
      <c r="Y4546" s="41"/>
      <c r="Z4546" s="41"/>
      <c r="AA4546" s="41"/>
      <c r="AB4546" s="41"/>
      <c r="AC4546" s="41"/>
      <c r="AD4546" s="41"/>
      <c r="AE4546" s="41"/>
      <c r="AR4546" s="227" t="s">
        <v>4677</v>
      </c>
      <c r="AT4546" s="227" t="s">
        <v>227</v>
      </c>
      <c r="AU4546" s="227" t="s">
        <v>82</v>
      </c>
      <c r="AY4546" s="20" t="s">
        <v>224</v>
      </c>
      <c r="BE4546" s="228">
        <f>IF(N4546="základní",J4546,0)</f>
        <v>0</v>
      </c>
      <c r="BF4546" s="228">
        <f>IF(N4546="snížená",J4546,0)</f>
        <v>0</v>
      </c>
      <c r="BG4546" s="228">
        <f>IF(N4546="zákl. přenesená",J4546,0)</f>
        <v>0</v>
      </c>
      <c r="BH4546" s="228">
        <f>IF(N4546="sníž. přenesená",J4546,0)</f>
        <v>0</v>
      </c>
      <c r="BI4546" s="228">
        <f>IF(N4546="nulová",J4546,0)</f>
        <v>0</v>
      </c>
      <c r="BJ4546" s="20" t="s">
        <v>93</v>
      </c>
      <c r="BK4546" s="228">
        <f>ROUND(I4546*H4546,2)</f>
        <v>0</v>
      </c>
      <c r="BL4546" s="20" t="s">
        <v>4677</v>
      </c>
      <c r="BM4546" s="227" t="s">
        <v>4731</v>
      </c>
    </row>
    <row r="4547" s="14" customFormat="1">
      <c r="A4547" s="14"/>
      <c r="B4547" s="246"/>
      <c r="C4547" s="247"/>
      <c r="D4547" s="231" t="s">
        <v>268</v>
      </c>
      <c r="E4547" s="248" t="s">
        <v>19</v>
      </c>
      <c r="F4547" s="249" t="s">
        <v>648</v>
      </c>
      <c r="G4547" s="247"/>
      <c r="H4547" s="248" t="s">
        <v>19</v>
      </c>
      <c r="I4547" s="250"/>
      <c r="J4547" s="247"/>
      <c r="K4547" s="247"/>
      <c r="L4547" s="251"/>
      <c r="M4547" s="252"/>
      <c r="N4547" s="253"/>
      <c r="O4547" s="253"/>
      <c r="P4547" s="253"/>
      <c r="Q4547" s="253"/>
      <c r="R4547" s="253"/>
      <c r="S4547" s="253"/>
      <c r="T4547" s="25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5" t="s">
        <v>268</v>
      </c>
      <c r="AU4547" s="255" t="s">
        <v>82</v>
      </c>
      <c r="AV4547" s="14" t="s">
        <v>82</v>
      </c>
      <c r="AW4547" s="14" t="s">
        <v>34</v>
      </c>
      <c r="AX4547" s="14" t="s">
        <v>74</v>
      </c>
      <c r="AY4547" s="255" t="s">
        <v>224</v>
      </c>
    </row>
    <row r="4548" s="13" customFormat="1">
      <c r="A4548" s="13"/>
      <c r="B4548" s="229"/>
      <c r="C4548" s="230"/>
      <c r="D4548" s="231" t="s">
        <v>268</v>
      </c>
      <c r="E4548" s="232" t="s">
        <v>19</v>
      </c>
      <c r="F4548" s="233" t="s">
        <v>4732</v>
      </c>
      <c r="G4548" s="230"/>
      <c r="H4548" s="234">
        <v>133.19999999999999</v>
      </c>
      <c r="I4548" s="235"/>
      <c r="J4548" s="230"/>
      <c r="K4548" s="230"/>
      <c r="L4548" s="236"/>
      <c r="M4548" s="237"/>
      <c r="N4548" s="238"/>
      <c r="O4548" s="238"/>
      <c r="P4548" s="238"/>
      <c r="Q4548" s="238"/>
      <c r="R4548" s="238"/>
      <c r="S4548" s="238"/>
      <c r="T4548" s="239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0" t="s">
        <v>268</v>
      </c>
      <c r="AU4548" s="240" t="s">
        <v>82</v>
      </c>
      <c r="AV4548" s="13" t="s">
        <v>93</v>
      </c>
      <c r="AW4548" s="13" t="s">
        <v>34</v>
      </c>
      <c r="AX4548" s="13" t="s">
        <v>82</v>
      </c>
      <c r="AY4548" s="240" t="s">
        <v>224</v>
      </c>
    </row>
    <row r="4549" s="2" customFormat="1" ht="16.5" customHeight="1">
      <c r="A4549" s="41"/>
      <c r="B4549" s="42"/>
      <c r="C4549" s="216" t="s">
        <v>4733</v>
      </c>
      <c r="D4549" s="216" t="s">
        <v>227</v>
      </c>
      <c r="E4549" s="217" t="s">
        <v>4734</v>
      </c>
      <c r="F4549" s="218" t="s">
        <v>4735</v>
      </c>
      <c r="G4549" s="219" t="s">
        <v>266</v>
      </c>
      <c r="H4549" s="220">
        <v>319</v>
      </c>
      <c r="I4549" s="221"/>
      <c r="J4549" s="222">
        <f>ROUND(I4549*H4549,2)</f>
        <v>0</v>
      </c>
      <c r="K4549" s="218" t="s">
        <v>19</v>
      </c>
      <c r="L4549" s="47"/>
      <c r="M4549" s="223" t="s">
        <v>19</v>
      </c>
      <c r="N4549" s="224" t="s">
        <v>46</v>
      </c>
      <c r="O4549" s="87"/>
      <c r="P4549" s="225">
        <f>O4549*H4549</f>
        <v>0</v>
      </c>
      <c r="Q4549" s="225">
        <v>0</v>
      </c>
      <c r="R4549" s="225">
        <f>Q4549*H4549</f>
        <v>0</v>
      </c>
      <c r="S4549" s="225">
        <v>0</v>
      </c>
      <c r="T4549" s="226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7" t="s">
        <v>4677</v>
      </c>
      <c r="AT4549" s="227" t="s">
        <v>227</v>
      </c>
      <c r="AU4549" s="227" t="s">
        <v>82</v>
      </c>
      <c r="AY4549" s="20" t="s">
        <v>224</v>
      </c>
      <c r="BE4549" s="228">
        <f>IF(N4549="základní",J4549,0)</f>
        <v>0</v>
      </c>
      <c r="BF4549" s="228">
        <f>IF(N4549="snížená",J4549,0)</f>
        <v>0</v>
      </c>
      <c r="BG4549" s="228">
        <f>IF(N4549="zákl. přenesená",J4549,0)</f>
        <v>0</v>
      </c>
      <c r="BH4549" s="228">
        <f>IF(N4549="sníž. přenesená",J4549,0)</f>
        <v>0</v>
      </c>
      <c r="BI4549" s="228">
        <f>IF(N4549="nulová",J4549,0)</f>
        <v>0</v>
      </c>
      <c r="BJ4549" s="20" t="s">
        <v>93</v>
      </c>
      <c r="BK4549" s="228">
        <f>ROUND(I4549*H4549,2)</f>
        <v>0</v>
      </c>
      <c r="BL4549" s="20" t="s">
        <v>4677</v>
      </c>
      <c r="BM4549" s="227" t="s">
        <v>4736</v>
      </c>
    </row>
    <row r="4550" s="14" customFormat="1">
      <c r="A4550" s="14"/>
      <c r="B4550" s="246"/>
      <c r="C4550" s="247"/>
      <c r="D4550" s="231" t="s">
        <v>268</v>
      </c>
      <c r="E4550" s="248" t="s">
        <v>19</v>
      </c>
      <c r="F4550" s="249" t="s">
        <v>662</v>
      </c>
      <c r="G4550" s="247"/>
      <c r="H4550" s="248" t="s">
        <v>19</v>
      </c>
      <c r="I4550" s="250"/>
      <c r="J4550" s="247"/>
      <c r="K4550" s="247"/>
      <c r="L4550" s="251"/>
      <c r="M4550" s="252"/>
      <c r="N4550" s="253"/>
      <c r="O4550" s="253"/>
      <c r="P4550" s="253"/>
      <c r="Q4550" s="253"/>
      <c r="R4550" s="253"/>
      <c r="S4550" s="253"/>
      <c r="T4550" s="25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T4550" s="255" t="s">
        <v>268</v>
      </c>
      <c r="AU4550" s="255" t="s">
        <v>82</v>
      </c>
      <c r="AV4550" s="14" t="s">
        <v>82</v>
      </c>
      <c r="AW4550" s="14" t="s">
        <v>34</v>
      </c>
      <c r="AX4550" s="14" t="s">
        <v>74</v>
      </c>
      <c r="AY4550" s="255" t="s">
        <v>224</v>
      </c>
    </row>
    <row r="4551" s="13" customFormat="1">
      <c r="A4551" s="13"/>
      <c r="B4551" s="229"/>
      <c r="C4551" s="230"/>
      <c r="D4551" s="231" t="s">
        <v>268</v>
      </c>
      <c r="E4551" s="232" t="s">
        <v>19</v>
      </c>
      <c r="F4551" s="233" t="s">
        <v>4737</v>
      </c>
      <c r="G4551" s="230"/>
      <c r="H4551" s="234">
        <v>100.2</v>
      </c>
      <c r="I4551" s="235"/>
      <c r="J4551" s="230"/>
      <c r="K4551" s="230"/>
      <c r="L4551" s="236"/>
      <c r="M4551" s="237"/>
      <c r="N4551" s="238"/>
      <c r="O4551" s="238"/>
      <c r="P4551" s="238"/>
      <c r="Q4551" s="238"/>
      <c r="R4551" s="238"/>
      <c r="S4551" s="238"/>
      <c r="T4551" s="239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40" t="s">
        <v>268</v>
      </c>
      <c r="AU4551" s="240" t="s">
        <v>82</v>
      </c>
      <c r="AV4551" s="13" t="s">
        <v>93</v>
      </c>
      <c r="AW4551" s="13" t="s">
        <v>34</v>
      </c>
      <c r="AX4551" s="13" t="s">
        <v>74</v>
      </c>
      <c r="AY4551" s="240" t="s">
        <v>224</v>
      </c>
    </row>
    <row r="4552" s="14" customFormat="1">
      <c r="A4552" s="14"/>
      <c r="B4552" s="246"/>
      <c r="C4552" s="247"/>
      <c r="D4552" s="231" t="s">
        <v>268</v>
      </c>
      <c r="E4552" s="248" t="s">
        <v>19</v>
      </c>
      <c r="F4552" s="249" t="s">
        <v>664</v>
      </c>
      <c r="G4552" s="247"/>
      <c r="H4552" s="248" t="s">
        <v>19</v>
      </c>
      <c r="I4552" s="250"/>
      <c r="J4552" s="247"/>
      <c r="K4552" s="247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268</v>
      </c>
      <c r="AU4552" s="255" t="s">
        <v>82</v>
      </c>
      <c r="AV4552" s="14" t="s">
        <v>82</v>
      </c>
      <c r="AW4552" s="14" t="s">
        <v>34</v>
      </c>
      <c r="AX4552" s="14" t="s">
        <v>74</v>
      </c>
      <c r="AY4552" s="255" t="s">
        <v>224</v>
      </c>
    </row>
    <row r="4553" s="13" customFormat="1">
      <c r="A4553" s="13"/>
      <c r="B4553" s="229"/>
      <c r="C4553" s="230"/>
      <c r="D4553" s="231" t="s">
        <v>268</v>
      </c>
      <c r="E4553" s="232" t="s">
        <v>19</v>
      </c>
      <c r="F4553" s="233" t="s">
        <v>3285</v>
      </c>
      <c r="G4553" s="230"/>
      <c r="H4553" s="234">
        <v>100.59999999999999</v>
      </c>
      <c r="I4553" s="235"/>
      <c r="J4553" s="230"/>
      <c r="K4553" s="230"/>
      <c r="L4553" s="236"/>
      <c r="M4553" s="237"/>
      <c r="N4553" s="238"/>
      <c r="O4553" s="238"/>
      <c r="P4553" s="238"/>
      <c r="Q4553" s="238"/>
      <c r="R4553" s="238"/>
      <c r="S4553" s="238"/>
      <c r="T4553" s="239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40" t="s">
        <v>268</v>
      </c>
      <c r="AU4553" s="240" t="s">
        <v>82</v>
      </c>
      <c r="AV4553" s="13" t="s">
        <v>93</v>
      </c>
      <c r="AW4553" s="13" t="s">
        <v>34</v>
      </c>
      <c r="AX4553" s="13" t="s">
        <v>74</v>
      </c>
      <c r="AY4553" s="240" t="s">
        <v>224</v>
      </c>
    </row>
    <row r="4554" s="14" customFormat="1">
      <c r="A4554" s="14"/>
      <c r="B4554" s="246"/>
      <c r="C4554" s="247"/>
      <c r="D4554" s="231" t="s">
        <v>268</v>
      </c>
      <c r="E4554" s="248" t="s">
        <v>19</v>
      </c>
      <c r="F4554" s="249" t="s">
        <v>665</v>
      </c>
      <c r="G4554" s="247"/>
      <c r="H4554" s="248" t="s">
        <v>19</v>
      </c>
      <c r="I4554" s="250"/>
      <c r="J4554" s="247"/>
      <c r="K4554" s="247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268</v>
      </c>
      <c r="AU4554" s="255" t="s">
        <v>82</v>
      </c>
      <c r="AV4554" s="14" t="s">
        <v>82</v>
      </c>
      <c r="AW4554" s="14" t="s">
        <v>34</v>
      </c>
      <c r="AX4554" s="14" t="s">
        <v>74</v>
      </c>
      <c r="AY4554" s="255" t="s">
        <v>224</v>
      </c>
    </row>
    <row r="4555" s="13" customFormat="1">
      <c r="A4555" s="13"/>
      <c r="B4555" s="229"/>
      <c r="C4555" s="230"/>
      <c r="D4555" s="231" t="s">
        <v>268</v>
      </c>
      <c r="E4555" s="232" t="s">
        <v>19</v>
      </c>
      <c r="F4555" s="233" t="s">
        <v>3286</v>
      </c>
      <c r="G4555" s="230"/>
      <c r="H4555" s="234">
        <v>86.200000000000003</v>
      </c>
      <c r="I4555" s="235"/>
      <c r="J4555" s="230"/>
      <c r="K4555" s="230"/>
      <c r="L4555" s="236"/>
      <c r="M4555" s="237"/>
      <c r="N4555" s="238"/>
      <c r="O4555" s="238"/>
      <c r="P4555" s="238"/>
      <c r="Q4555" s="238"/>
      <c r="R4555" s="238"/>
      <c r="S4555" s="238"/>
      <c r="T4555" s="239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0" t="s">
        <v>268</v>
      </c>
      <c r="AU4555" s="240" t="s">
        <v>82</v>
      </c>
      <c r="AV4555" s="13" t="s">
        <v>93</v>
      </c>
      <c r="AW4555" s="13" t="s">
        <v>34</v>
      </c>
      <c r="AX4555" s="13" t="s">
        <v>74</v>
      </c>
      <c r="AY4555" s="240" t="s">
        <v>224</v>
      </c>
    </row>
    <row r="4556" s="14" customFormat="1">
      <c r="A4556" s="14"/>
      <c r="B4556" s="246"/>
      <c r="C4556" s="247"/>
      <c r="D4556" s="231" t="s">
        <v>268</v>
      </c>
      <c r="E4556" s="248" t="s">
        <v>19</v>
      </c>
      <c r="F4556" s="249" t="s">
        <v>667</v>
      </c>
      <c r="G4556" s="247"/>
      <c r="H4556" s="248" t="s">
        <v>19</v>
      </c>
      <c r="I4556" s="250"/>
      <c r="J4556" s="247"/>
      <c r="K4556" s="247"/>
      <c r="L4556" s="251"/>
      <c r="M4556" s="252"/>
      <c r="N4556" s="253"/>
      <c r="O4556" s="253"/>
      <c r="P4556" s="253"/>
      <c r="Q4556" s="253"/>
      <c r="R4556" s="253"/>
      <c r="S4556" s="253"/>
      <c r="T4556" s="25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5" t="s">
        <v>268</v>
      </c>
      <c r="AU4556" s="255" t="s">
        <v>82</v>
      </c>
      <c r="AV4556" s="14" t="s">
        <v>82</v>
      </c>
      <c r="AW4556" s="14" t="s">
        <v>34</v>
      </c>
      <c r="AX4556" s="14" t="s">
        <v>74</v>
      </c>
      <c r="AY4556" s="255" t="s">
        <v>224</v>
      </c>
    </row>
    <row r="4557" s="13" customFormat="1">
      <c r="A4557" s="13"/>
      <c r="B4557" s="229"/>
      <c r="C4557" s="230"/>
      <c r="D4557" s="231" t="s">
        <v>268</v>
      </c>
      <c r="E4557" s="232" t="s">
        <v>19</v>
      </c>
      <c r="F4557" s="233" t="s">
        <v>3287</v>
      </c>
      <c r="G4557" s="230"/>
      <c r="H4557" s="234">
        <v>32</v>
      </c>
      <c r="I4557" s="235"/>
      <c r="J4557" s="230"/>
      <c r="K4557" s="230"/>
      <c r="L4557" s="236"/>
      <c r="M4557" s="237"/>
      <c r="N4557" s="238"/>
      <c r="O4557" s="238"/>
      <c r="P4557" s="238"/>
      <c r="Q4557" s="238"/>
      <c r="R4557" s="238"/>
      <c r="S4557" s="238"/>
      <c r="T4557" s="239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0" t="s">
        <v>268</v>
      </c>
      <c r="AU4557" s="240" t="s">
        <v>82</v>
      </c>
      <c r="AV4557" s="13" t="s">
        <v>93</v>
      </c>
      <c r="AW4557" s="13" t="s">
        <v>34</v>
      </c>
      <c r="AX4557" s="13" t="s">
        <v>74</v>
      </c>
      <c r="AY4557" s="240" t="s">
        <v>224</v>
      </c>
    </row>
    <row r="4558" s="16" customFormat="1">
      <c r="A4558" s="16"/>
      <c r="B4558" s="272"/>
      <c r="C4558" s="273"/>
      <c r="D4558" s="231" t="s">
        <v>268</v>
      </c>
      <c r="E4558" s="274" t="s">
        <v>19</v>
      </c>
      <c r="F4558" s="275" t="s">
        <v>351</v>
      </c>
      <c r="G4558" s="273"/>
      <c r="H4558" s="276">
        <v>319</v>
      </c>
      <c r="I4558" s="277"/>
      <c r="J4558" s="273"/>
      <c r="K4558" s="273"/>
      <c r="L4558" s="278"/>
      <c r="M4558" s="279"/>
      <c r="N4558" s="280"/>
      <c r="O4558" s="280"/>
      <c r="P4558" s="280"/>
      <c r="Q4558" s="280"/>
      <c r="R4558" s="280"/>
      <c r="S4558" s="280"/>
      <c r="T4558" s="281"/>
      <c r="U4558" s="16"/>
      <c r="V4558" s="16"/>
      <c r="W4558" s="16"/>
      <c r="X4558" s="16"/>
      <c r="Y4558" s="16"/>
      <c r="Z4558" s="16"/>
      <c r="AA4558" s="16"/>
      <c r="AB4558" s="16"/>
      <c r="AC4558" s="16"/>
      <c r="AD4558" s="16"/>
      <c r="AE4558" s="16"/>
      <c r="AT4558" s="282" t="s">
        <v>268</v>
      </c>
      <c r="AU4558" s="282" t="s">
        <v>82</v>
      </c>
      <c r="AV4558" s="16" t="s">
        <v>231</v>
      </c>
      <c r="AW4558" s="16" t="s">
        <v>34</v>
      </c>
      <c r="AX4558" s="16" t="s">
        <v>82</v>
      </c>
      <c r="AY4558" s="282" t="s">
        <v>224</v>
      </c>
    </row>
    <row r="4559" s="2" customFormat="1" ht="16.5" customHeight="1">
      <c r="A4559" s="41"/>
      <c r="B4559" s="42"/>
      <c r="C4559" s="216" t="s">
        <v>4738</v>
      </c>
      <c r="D4559" s="216" t="s">
        <v>227</v>
      </c>
      <c r="E4559" s="217" t="s">
        <v>4739</v>
      </c>
      <c r="F4559" s="218" t="s">
        <v>4740</v>
      </c>
      <c r="G4559" s="219" t="s">
        <v>266</v>
      </c>
      <c r="H4559" s="220">
        <v>3.7000000000000002</v>
      </c>
      <c r="I4559" s="221"/>
      <c r="J4559" s="222">
        <f>ROUND(I4559*H4559,2)</f>
        <v>0</v>
      </c>
      <c r="K4559" s="218" t="s">
        <v>19</v>
      </c>
      <c r="L4559" s="47"/>
      <c r="M4559" s="223" t="s">
        <v>19</v>
      </c>
      <c r="N4559" s="224" t="s">
        <v>46</v>
      </c>
      <c r="O4559" s="87"/>
      <c r="P4559" s="225">
        <f>O4559*H4559</f>
        <v>0</v>
      </c>
      <c r="Q4559" s="225">
        <v>0</v>
      </c>
      <c r="R4559" s="225">
        <f>Q4559*H4559</f>
        <v>0</v>
      </c>
      <c r="S4559" s="225">
        <v>0</v>
      </c>
      <c r="T4559" s="226">
        <f>S4559*H4559</f>
        <v>0</v>
      </c>
      <c r="U4559" s="41"/>
      <c r="V4559" s="41"/>
      <c r="W4559" s="41"/>
      <c r="X4559" s="41"/>
      <c r="Y4559" s="41"/>
      <c r="Z4559" s="41"/>
      <c r="AA4559" s="41"/>
      <c r="AB4559" s="41"/>
      <c r="AC4559" s="41"/>
      <c r="AD4559" s="41"/>
      <c r="AE4559" s="41"/>
      <c r="AR4559" s="227" t="s">
        <v>4677</v>
      </c>
      <c r="AT4559" s="227" t="s">
        <v>227</v>
      </c>
      <c r="AU4559" s="227" t="s">
        <v>82</v>
      </c>
      <c r="AY4559" s="20" t="s">
        <v>224</v>
      </c>
      <c r="BE4559" s="228">
        <f>IF(N4559="základní",J4559,0)</f>
        <v>0</v>
      </c>
      <c r="BF4559" s="228">
        <f>IF(N4559="snížená",J4559,0)</f>
        <v>0</v>
      </c>
      <c r="BG4559" s="228">
        <f>IF(N4559="zákl. přenesená",J4559,0)</f>
        <v>0</v>
      </c>
      <c r="BH4559" s="228">
        <f>IF(N4559="sníž. přenesená",J4559,0)</f>
        <v>0</v>
      </c>
      <c r="BI4559" s="228">
        <f>IF(N4559="nulová",J4559,0)</f>
        <v>0</v>
      </c>
      <c r="BJ4559" s="20" t="s">
        <v>93</v>
      </c>
      <c r="BK4559" s="228">
        <f>ROUND(I4559*H4559,2)</f>
        <v>0</v>
      </c>
      <c r="BL4559" s="20" t="s">
        <v>4677</v>
      </c>
      <c r="BM4559" s="227" t="s">
        <v>4741</v>
      </c>
    </row>
    <row r="4560" s="14" customFormat="1">
      <c r="A4560" s="14"/>
      <c r="B4560" s="246"/>
      <c r="C4560" s="247"/>
      <c r="D4560" s="231" t="s">
        <v>268</v>
      </c>
      <c r="E4560" s="248" t="s">
        <v>19</v>
      </c>
      <c r="F4560" s="249" t="s">
        <v>648</v>
      </c>
      <c r="G4560" s="247"/>
      <c r="H4560" s="248" t="s">
        <v>19</v>
      </c>
      <c r="I4560" s="250"/>
      <c r="J4560" s="247"/>
      <c r="K4560" s="247"/>
      <c r="L4560" s="251"/>
      <c r="M4560" s="252"/>
      <c r="N4560" s="253"/>
      <c r="O4560" s="253"/>
      <c r="P4560" s="253"/>
      <c r="Q4560" s="253"/>
      <c r="R4560" s="253"/>
      <c r="S4560" s="253"/>
      <c r="T4560" s="25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T4560" s="255" t="s">
        <v>268</v>
      </c>
      <c r="AU4560" s="255" t="s">
        <v>82</v>
      </c>
      <c r="AV4560" s="14" t="s">
        <v>82</v>
      </c>
      <c r="AW4560" s="14" t="s">
        <v>34</v>
      </c>
      <c r="AX4560" s="14" t="s">
        <v>74</v>
      </c>
      <c r="AY4560" s="255" t="s">
        <v>224</v>
      </c>
    </row>
    <row r="4561" s="13" customFormat="1">
      <c r="A4561" s="13"/>
      <c r="B4561" s="229"/>
      <c r="C4561" s="230"/>
      <c r="D4561" s="231" t="s">
        <v>268</v>
      </c>
      <c r="E4561" s="232" t="s">
        <v>19</v>
      </c>
      <c r="F4561" s="233" t="s">
        <v>1850</v>
      </c>
      <c r="G4561" s="230"/>
      <c r="H4561" s="234">
        <v>3.7000000000000002</v>
      </c>
      <c r="I4561" s="235"/>
      <c r="J4561" s="230"/>
      <c r="K4561" s="230"/>
      <c r="L4561" s="236"/>
      <c r="M4561" s="237"/>
      <c r="N4561" s="238"/>
      <c r="O4561" s="238"/>
      <c r="P4561" s="238"/>
      <c r="Q4561" s="238"/>
      <c r="R4561" s="238"/>
      <c r="S4561" s="238"/>
      <c r="T4561" s="239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40" t="s">
        <v>268</v>
      </c>
      <c r="AU4561" s="240" t="s">
        <v>82</v>
      </c>
      <c r="AV4561" s="13" t="s">
        <v>93</v>
      </c>
      <c r="AW4561" s="13" t="s">
        <v>34</v>
      </c>
      <c r="AX4561" s="13" t="s">
        <v>82</v>
      </c>
      <c r="AY4561" s="240" t="s">
        <v>224</v>
      </c>
    </row>
    <row r="4562" s="2" customFormat="1" ht="16.5" customHeight="1">
      <c r="A4562" s="41"/>
      <c r="B4562" s="42"/>
      <c r="C4562" s="216" t="s">
        <v>4742</v>
      </c>
      <c r="D4562" s="216" t="s">
        <v>227</v>
      </c>
      <c r="E4562" s="217" t="s">
        <v>4743</v>
      </c>
      <c r="F4562" s="218" t="s">
        <v>4744</v>
      </c>
      <c r="G4562" s="219" t="s">
        <v>266</v>
      </c>
      <c r="H4562" s="220">
        <v>100.547</v>
      </c>
      <c r="I4562" s="221"/>
      <c r="J4562" s="222">
        <f>ROUND(I4562*H4562,2)</f>
        <v>0</v>
      </c>
      <c r="K4562" s="218" t="s">
        <v>19</v>
      </c>
      <c r="L4562" s="47"/>
      <c r="M4562" s="223" t="s">
        <v>19</v>
      </c>
      <c r="N4562" s="224" t="s">
        <v>46</v>
      </c>
      <c r="O4562" s="87"/>
      <c r="P4562" s="225">
        <f>O4562*H4562</f>
        <v>0</v>
      </c>
      <c r="Q4562" s="225">
        <v>0</v>
      </c>
      <c r="R4562" s="225">
        <f>Q4562*H4562</f>
        <v>0</v>
      </c>
      <c r="S4562" s="225">
        <v>0</v>
      </c>
      <c r="T4562" s="226">
        <f>S4562*H4562</f>
        <v>0</v>
      </c>
      <c r="U4562" s="41"/>
      <c r="V4562" s="41"/>
      <c r="W4562" s="41"/>
      <c r="X4562" s="41"/>
      <c r="Y4562" s="41"/>
      <c r="Z4562" s="41"/>
      <c r="AA4562" s="41"/>
      <c r="AB4562" s="41"/>
      <c r="AC4562" s="41"/>
      <c r="AD4562" s="41"/>
      <c r="AE4562" s="41"/>
      <c r="AR4562" s="227" t="s">
        <v>4677</v>
      </c>
      <c r="AT4562" s="227" t="s">
        <v>227</v>
      </c>
      <c r="AU4562" s="227" t="s">
        <v>82</v>
      </c>
      <c r="AY4562" s="20" t="s">
        <v>224</v>
      </c>
      <c r="BE4562" s="228">
        <f>IF(N4562="základní",J4562,0)</f>
        <v>0</v>
      </c>
      <c r="BF4562" s="228">
        <f>IF(N4562="snížená",J4562,0)</f>
        <v>0</v>
      </c>
      <c r="BG4562" s="228">
        <f>IF(N4562="zákl. přenesená",J4562,0)</f>
        <v>0</v>
      </c>
      <c r="BH4562" s="228">
        <f>IF(N4562="sníž. přenesená",J4562,0)</f>
        <v>0</v>
      </c>
      <c r="BI4562" s="228">
        <f>IF(N4562="nulová",J4562,0)</f>
        <v>0</v>
      </c>
      <c r="BJ4562" s="20" t="s">
        <v>93</v>
      </c>
      <c r="BK4562" s="228">
        <f>ROUND(I4562*H4562,2)</f>
        <v>0</v>
      </c>
      <c r="BL4562" s="20" t="s">
        <v>4677</v>
      </c>
      <c r="BM4562" s="227" t="s">
        <v>4745</v>
      </c>
    </row>
    <row r="4563" s="14" customFormat="1">
      <c r="A4563" s="14"/>
      <c r="B4563" s="246"/>
      <c r="C4563" s="247"/>
      <c r="D4563" s="231" t="s">
        <v>268</v>
      </c>
      <c r="E4563" s="248" t="s">
        <v>19</v>
      </c>
      <c r="F4563" s="249" t="s">
        <v>496</v>
      </c>
      <c r="G4563" s="247"/>
      <c r="H4563" s="248" t="s">
        <v>19</v>
      </c>
      <c r="I4563" s="250"/>
      <c r="J4563" s="247"/>
      <c r="K4563" s="247"/>
      <c r="L4563" s="251"/>
      <c r="M4563" s="252"/>
      <c r="N4563" s="253"/>
      <c r="O4563" s="253"/>
      <c r="P4563" s="253"/>
      <c r="Q4563" s="253"/>
      <c r="R4563" s="253"/>
      <c r="S4563" s="253"/>
      <c r="T4563" s="25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5" t="s">
        <v>268</v>
      </c>
      <c r="AU4563" s="255" t="s">
        <v>82</v>
      </c>
      <c r="AV4563" s="14" t="s">
        <v>82</v>
      </c>
      <c r="AW4563" s="14" t="s">
        <v>34</v>
      </c>
      <c r="AX4563" s="14" t="s">
        <v>74</v>
      </c>
      <c r="AY4563" s="255" t="s">
        <v>224</v>
      </c>
    </row>
    <row r="4564" s="14" customFormat="1">
      <c r="A4564" s="14"/>
      <c r="B4564" s="246"/>
      <c r="C4564" s="247"/>
      <c r="D4564" s="231" t="s">
        <v>268</v>
      </c>
      <c r="E4564" s="248" t="s">
        <v>19</v>
      </c>
      <c r="F4564" s="249" t="s">
        <v>4746</v>
      </c>
      <c r="G4564" s="247"/>
      <c r="H4564" s="248" t="s">
        <v>19</v>
      </c>
      <c r="I4564" s="250"/>
      <c r="J4564" s="247"/>
      <c r="K4564" s="247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268</v>
      </c>
      <c r="AU4564" s="255" t="s">
        <v>82</v>
      </c>
      <c r="AV4564" s="14" t="s">
        <v>82</v>
      </c>
      <c r="AW4564" s="14" t="s">
        <v>34</v>
      </c>
      <c r="AX4564" s="14" t="s">
        <v>74</v>
      </c>
      <c r="AY4564" s="255" t="s">
        <v>224</v>
      </c>
    </row>
    <row r="4565" s="13" customFormat="1">
      <c r="A4565" s="13"/>
      <c r="B4565" s="229"/>
      <c r="C4565" s="230"/>
      <c r="D4565" s="231" t="s">
        <v>268</v>
      </c>
      <c r="E4565" s="232" t="s">
        <v>19</v>
      </c>
      <c r="F4565" s="233" t="s">
        <v>4747</v>
      </c>
      <c r="G4565" s="230"/>
      <c r="H4565" s="234">
        <v>4.3520000000000003</v>
      </c>
      <c r="I4565" s="235"/>
      <c r="J4565" s="230"/>
      <c r="K4565" s="230"/>
      <c r="L4565" s="236"/>
      <c r="M4565" s="237"/>
      <c r="N4565" s="238"/>
      <c r="O4565" s="238"/>
      <c r="P4565" s="238"/>
      <c r="Q4565" s="238"/>
      <c r="R4565" s="238"/>
      <c r="S4565" s="238"/>
      <c r="T4565" s="239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0" t="s">
        <v>268</v>
      </c>
      <c r="AU4565" s="240" t="s">
        <v>82</v>
      </c>
      <c r="AV4565" s="13" t="s">
        <v>93</v>
      </c>
      <c r="AW4565" s="13" t="s">
        <v>34</v>
      </c>
      <c r="AX4565" s="13" t="s">
        <v>74</v>
      </c>
      <c r="AY4565" s="240" t="s">
        <v>224</v>
      </c>
    </row>
    <row r="4566" s="14" customFormat="1">
      <c r="A4566" s="14"/>
      <c r="B4566" s="246"/>
      <c r="C4566" s="247"/>
      <c r="D4566" s="231" t="s">
        <v>268</v>
      </c>
      <c r="E4566" s="248" t="s">
        <v>19</v>
      </c>
      <c r="F4566" s="249" t="s">
        <v>4748</v>
      </c>
      <c r="G4566" s="247"/>
      <c r="H4566" s="248" t="s">
        <v>19</v>
      </c>
      <c r="I4566" s="250"/>
      <c r="J4566" s="247"/>
      <c r="K4566" s="247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268</v>
      </c>
      <c r="AU4566" s="255" t="s">
        <v>82</v>
      </c>
      <c r="AV4566" s="14" t="s">
        <v>82</v>
      </c>
      <c r="AW4566" s="14" t="s">
        <v>34</v>
      </c>
      <c r="AX4566" s="14" t="s">
        <v>74</v>
      </c>
      <c r="AY4566" s="255" t="s">
        <v>224</v>
      </c>
    </row>
    <row r="4567" s="13" customFormat="1">
      <c r="A4567" s="13"/>
      <c r="B4567" s="229"/>
      <c r="C4567" s="230"/>
      <c r="D4567" s="231" t="s">
        <v>268</v>
      </c>
      <c r="E4567" s="232" t="s">
        <v>19</v>
      </c>
      <c r="F4567" s="233" t="s">
        <v>4749</v>
      </c>
      <c r="G4567" s="230"/>
      <c r="H4567" s="234">
        <v>15.571</v>
      </c>
      <c r="I4567" s="235"/>
      <c r="J4567" s="230"/>
      <c r="K4567" s="230"/>
      <c r="L4567" s="236"/>
      <c r="M4567" s="237"/>
      <c r="N4567" s="238"/>
      <c r="O4567" s="238"/>
      <c r="P4567" s="238"/>
      <c r="Q4567" s="238"/>
      <c r="R4567" s="238"/>
      <c r="S4567" s="238"/>
      <c r="T4567" s="239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0" t="s">
        <v>268</v>
      </c>
      <c r="AU4567" s="240" t="s">
        <v>82</v>
      </c>
      <c r="AV4567" s="13" t="s">
        <v>93</v>
      </c>
      <c r="AW4567" s="13" t="s">
        <v>34</v>
      </c>
      <c r="AX4567" s="13" t="s">
        <v>74</v>
      </c>
      <c r="AY4567" s="240" t="s">
        <v>224</v>
      </c>
    </row>
    <row r="4568" s="15" customFormat="1">
      <c r="A4568" s="15"/>
      <c r="B4568" s="256"/>
      <c r="C4568" s="257"/>
      <c r="D4568" s="231" t="s">
        <v>268</v>
      </c>
      <c r="E4568" s="258" t="s">
        <v>19</v>
      </c>
      <c r="F4568" s="259" t="s">
        <v>300</v>
      </c>
      <c r="G4568" s="257"/>
      <c r="H4568" s="260">
        <v>19.922999999999998</v>
      </c>
      <c r="I4568" s="261"/>
      <c r="J4568" s="257"/>
      <c r="K4568" s="257"/>
      <c r="L4568" s="262"/>
      <c r="M4568" s="263"/>
      <c r="N4568" s="264"/>
      <c r="O4568" s="264"/>
      <c r="P4568" s="264"/>
      <c r="Q4568" s="264"/>
      <c r="R4568" s="264"/>
      <c r="S4568" s="264"/>
      <c r="T4568" s="265"/>
      <c r="U4568" s="15"/>
      <c r="V4568" s="15"/>
      <c r="W4568" s="15"/>
      <c r="X4568" s="15"/>
      <c r="Y4568" s="15"/>
      <c r="Z4568" s="15"/>
      <c r="AA4568" s="15"/>
      <c r="AB4568" s="15"/>
      <c r="AC4568" s="15"/>
      <c r="AD4568" s="15"/>
      <c r="AE4568" s="15"/>
      <c r="AT4568" s="266" t="s">
        <v>268</v>
      </c>
      <c r="AU4568" s="266" t="s">
        <v>82</v>
      </c>
      <c r="AV4568" s="15" t="s">
        <v>108</v>
      </c>
      <c r="AW4568" s="15" t="s">
        <v>34</v>
      </c>
      <c r="AX4568" s="15" t="s">
        <v>74</v>
      </c>
      <c r="AY4568" s="266" t="s">
        <v>224</v>
      </c>
    </row>
    <row r="4569" s="14" customFormat="1">
      <c r="A4569" s="14"/>
      <c r="B4569" s="246"/>
      <c r="C4569" s="247"/>
      <c r="D4569" s="231" t="s">
        <v>268</v>
      </c>
      <c r="E4569" s="248" t="s">
        <v>19</v>
      </c>
      <c r="F4569" s="249" t="s">
        <v>648</v>
      </c>
      <c r="G4569" s="247"/>
      <c r="H4569" s="248" t="s">
        <v>19</v>
      </c>
      <c r="I4569" s="250"/>
      <c r="J4569" s="247"/>
      <c r="K4569" s="247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268</v>
      </c>
      <c r="AU4569" s="255" t="s">
        <v>82</v>
      </c>
      <c r="AV4569" s="14" t="s">
        <v>82</v>
      </c>
      <c r="AW4569" s="14" t="s">
        <v>34</v>
      </c>
      <c r="AX4569" s="14" t="s">
        <v>74</v>
      </c>
      <c r="AY4569" s="255" t="s">
        <v>224</v>
      </c>
    </row>
    <row r="4570" s="14" customFormat="1">
      <c r="A4570" s="14"/>
      <c r="B4570" s="246"/>
      <c r="C4570" s="247"/>
      <c r="D4570" s="231" t="s">
        <v>268</v>
      </c>
      <c r="E4570" s="248" t="s">
        <v>19</v>
      </c>
      <c r="F4570" s="249" t="s">
        <v>4746</v>
      </c>
      <c r="G4570" s="247"/>
      <c r="H4570" s="248" t="s">
        <v>19</v>
      </c>
      <c r="I4570" s="250"/>
      <c r="J4570" s="247"/>
      <c r="K4570" s="247"/>
      <c r="L4570" s="251"/>
      <c r="M4570" s="252"/>
      <c r="N4570" s="253"/>
      <c r="O4570" s="253"/>
      <c r="P4570" s="253"/>
      <c r="Q4570" s="253"/>
      <c r="R4570" s="253"/>
      <c r="S4570" s="253"/>
      <c r="T4570" s="25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5" t="s">
        <v>268</v>
      </c>
      <c r="AU4570" s="255" t="s">
        <v>82</v>
      </c>
      <c r="AV4570" s="14" t="s">
        <v>82</v>
      </c>
      <c r="AW4570" s="14" t="s">
        <v>34</v>
      </c>
      <c r="AX4570" s="14" t="s">
        <v>74</v>
      </c>
      <c r="AY4570" s="255" t="s">
        <v>224</v>
      </c>
    </row>
    <row r="4571" s="13" customFormat="1">
      <c r="A4571" s="13"/>
      <c r="B4571" s="229"/>
      <c r="C4571" s="230"/>
      <c r="D4571" s="231" t="s">
        <v>268</v>
      </c>
      <c r="E4571" s="232" t="s">
        <v>19</v>
      </c>
      <c r="F4571" s="233" t="s">
        <v>4750</v>
      </c>
      <c r="G4571" s="230"/>
      <c r="H4571" s="234">
        <v>4.5259999999999998</v>
      </c>
      <c r="I4571" s="235"/>
      <c r="J4571" s="230"/>
      <c r="K4571" s="230"/>
      <c r="L4571" s="236"/>
      <c r="M4571" s="237"/>
      <c r="N4571" s="238"/>
      <c r="O4571" s="238"/>
      <c r="P4571" s="238"/>
      <c r="Q4571" s="238"/>
      <c r="R4571" s="238"/>
      <c r="S4571" s="238"/>
      <c r="T4571" s="239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0" t="s">
        <v>268</v>
      </c>
      <c r="AU4571" s="240" t="s">
        <v>82</v>
      </c>
      <c r="AV4571" s="13" t="s">
        <v>93</v>
      </c>
      <c r="AW4571" s="13" t="s">
        <v>34</v>
      </c>
      <c r="AX4571" s="13" t="s">
        <v>74</v>
      </c>
      <c r="AY4571" s="240" t="s">
        <v>224</v>
      </c>
    </row>
    <row r="4572" s="14" customFormat="1">
      <c r="A4572" s="14"/>
      <c r="B4572" s="246"/>
      <c r="C4572" s="247"/>
      <c r="D4572" s="231" t="s">
        <v>268</v>
      </c>
      <c r="E4572" s="248" t="s">
        <v>19</v>
      </c>
      <c r="F4572" s="249" t="s">
        <v>4751</v>
      </c>
      <c r="G4572" s="247"/>
      <c r="H4572" s="248" t="s">
        <v>19</v>
      </c>
      <c r="I4572" s="250"/>
      <c r="J4572" s="247"/>
      <c r="K4572" s="247"/>
      <c r="L4572" s="251"/>
      <c r="M4572" s="252"/>
      <c r="N4572" s="253"/>
      <c r="O4572" s="253"/>
      <c r="P4572" s="253"/>
      <c r="Q4572" s="253"/>
      <c r="R4572" s="253"/>
      <c r="S4572" s="253"/>
      <c r="T4572" s="25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5" t="s">
        <v>268</v>
      </c>
      <c r="AU4572" s="255" t="s">
        <v>82</v>
      </c>
      <c r="AV4572" s="14" t="s">
        <v>82</v>
      </c>
      <c r="AW4572" s="14" t="s">
        <v>34</v>
      </c>
      <c r="AX4572" s="14" t="s">
        <v>74</v>
      </c>
      <c r="AY4572" s="255" t="s">
        <v>224</v>
      </c>
    </row>
    <row r="4573" s="13" customFormat="1">
      <c r="A4573" s="13"/>
      <c r="B4573" s="229"/>
      <c r="C4573" s="230"/>
      <c r="D4573" s="231" t="s">
        <v>268</v>
      </c>
      <c r="E4573" s="232" t="s">
        <v>19</v>
      </c>
      <c r="F4573" s="233" t="s">
        <v>4749</v>
      </c>
      <c r="G4573" s="230"/>
      <c r="H4573" s="234">
        <v>15.571</v>
      </c>
      <c r="I4573" s="235"/>
      <c r="J4573" s="230"/>
      <c r="K4573" s="230"/>
      <c r="L4573" s="236"/>
      <c r="M4573" s="237"/>
      <c r="N4573" s="238"/>
      <c r="O4573" s="238"/>
      <c r="P4573" s="238"/>
      <c r="Q4573" s="238"/>
      <c r="R4573" s="238"/>
      <c r="S4573" s="238"/>
      <c r="T4573" s="239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0" t="s">
        <v>268</v>
      </c>
      <c r="AU4573" s="240" t="s">
        <v>82</v>
      </c>
      <c r="AV4573" s="13" t="s">
        <v>93</v>
      </c>
      <c r="AW4573" s="13" t="s">
        <v>34</v>
      </c>
      <c r="AX4573" s="13" t="s">
        <v>74</v>
      </c>
      <c r="AY4573" s="240" t="s">
        <v>224</v>
      </c>
    </row>
    <row r="4574" s="15" customFormat="1">
      <c r="A4574" s="15"/>
      <c r="B4574" s="256"/>
      <c r="C4574" s="257"/>
      <c r="D4574" s="231" t="s">
        <v>268</v>
      </c>
      <c r="E4574" s="258" t="s">
        <v>19</v>
      </c>
      <c r="F4574" s="259" t="s">
        <v>300</v>
      </c>
      <c r="G4574" s="257"/>
      <c r="H4574" s="260">
        <v>20.097000000000001</v>
      </c>
      <c r="I4574" s="261"/>
      <c r="J4574" s="257"/>
      <c r="K4574" s="257"/>
      <c r="L4574" s="262"/>
      <c r="M4574" s="263"/>
      <c r="N4574" s="264"/>
      <c r="O4574" s="264"/>
      <c r="P4574" s="264"/>
      <c r="Q4574" s="264"/>
      <c r="R4574" s="264"/>
      <c r="S4574" s="264"/>
      <c r="T4574" s="265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T4574" s="266" t="s">
        <v>268</v>
      </c>
      <c r="AU4574" s="266" t="s">
        <v>82</v>
      </c>
      <c r="AV4574" s="15" t="s">
        <v>108</v>
      </c>
      <c r="AW4574" s="15" t="s">
        <v>34</v>
      </c>
      <c r="AX4574" s="15" t="s">
        <v>74</v>
      </c>
      <c r="AY4574" s="266" t="s">
        <v>224</v>
      </c>
    </row>
    <row r="4575" s="14" customFormat="1">
      <c r="A4575" s="14"/>
      <c r="B4575" s="246"/>
      <c r="C4575" s="247"/>
      <c r="D4575" s="231" t="s">
        <v>268</v>
      </c>
      <c r="E4575" s="248" t="s">
        <v>19</v>
      </c>
      <c r="F4575" s="249" t="s">
        <v>662</v>
      </c>
      <c r="G4575" s="247"/>
      <c r="H4575" s="248" t="s">
        <v>19</v>
      </c>
      <c r="I4575" s="250"/>
      <c r="J4575" s="247"/>
      <c r="K4575" s="247"/>
      <c r="L4575" s="251"/>
      <c r="M4575" s="252"/>
      <c r="N4575" s="253"/>
      <c r="O4575" s="253"/>
      <c r="P4575" s="253"/>
      <c r="Q4575" s="253"/>
      <c r="R4575" s="253"/>
      <c r="S4575" s="253"/>
      <c r="T4575" s="25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T4575" s="255" t="s">
        <v>268</v>
      </c>
      <c r="AU4575" s="255" t="s">
        <v>82</v>
      </c>
      <c r="AV4575" s="14" t="s">
        <v>82</v>
      </c>
      <c r="AW4575" s="14" t="s">
        <v>34</v>
      </c>
      <c r="AX4575" s="14" t="s">
        <v>74</v>
      </c>
      <c r="AY4575" s="255" t="s">
        <v>224</v>
      </c>
    </row>
    <row r="4576" s="14" customFormat="1">
      <c r="A4576" s="14"/>
      <c r="B4576" s="246"/>
      <c r="C4576" s="247"/>
      <c r="D4576" s="231" t="s">
        <v>268</v>
      </c>
      <c r="E4576" s="248" t="s">
        <v>19</v>
      </c>
      <c r="F4576" s="249" t="s">
        <v>4746</v>
      </c>
      <c r="G4576" s="247"/>
      <c r="H4576" s="248" t="s">
        <v>19</v>
      </c>
      <c r="I4576" s="250"/>
      <c r="J4576" s="247"/>
      <c r="K4576" s="247"/>
      <c r="L4576" s="251"/>
      <c r="M4576" s="252"/>
      <c r="N4576" s="253"/>
      <c r="O4576" s="253"/>
      <c r="P4576" s="253"/>
      <c r="Q4576" s="253"/>
      <c r="R4576" s="253"/>
      <c r="S4576" s="253"/>
      <c r="T4576" s="25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5" t="s">
        <v>268</v>
      </c>
      <c r="AU4576" s="255" t="s">
        <v>82</v>
      </c>
      <c r="AV4576" s="14" t="s">
        <v>82</v>
      </c>
      <c r="AW4576" s="14" t="s">
        <v>34</v>
      </c>
      <c r="AX4576" s="14" t="s">
        <v>74</v>
      </c>
      <c r="AY4576" s="255" t="s">
        <v>224</v>
      </c>
    </row>
    <row r="4577" s="13" customFormat="1">
      <c r="A4577" s="13"/>
      <c r="B4577" s="229"/>
      <c r="C4577" s="230"/>
      <c r="D4577" s="231" t="s">
        <v>268</v>
      </c>
      <c r="E4577" s="232" t="s">
        <v>19</v>
      </c>
      <c r="F4577" s="233" t="s">
        <v>4752</v>
      </c>
      <c r="G4577" s="230"/>
      <c r="H4577" s="234">
        <v>5.5179999999999998</v>
      </c>
      <c r="I4577" s="235"/>
      <c r="J4577" s="230"/>
      <c r="K4577" s="230"/>
      <c r="L4577" s="236"/>
      <c r="M4577" s="237"/>
      <c r="N4577" s="238"/>
      <c r="O4577" s="238"/>
      <c r="P4577" s="238"/>
      <c r="Q4577" s="238"/>
      <c r="R4577" s="238"/>
      <c r="S4577" s="238"/>
      <c r="T4577" s="239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0" t="s">
        <v>268</v>
      </c>
      <c r="AU4577" s="240" t="s">
        <v>82</v>
      </c>
      <c r="AV4577" s="13" t="s">
        <v>93</v>
      </c>
      <c r="AW4577" s="13" t="s">
        <v>34</v>
      </c>
      <c r="AX4577" s="13" t="s">
        <v>74</v>
      </c>
      <c r="AY4577" s="240" t="s">
        <v>224</v>
      </c>
    </row>
    <row r="4578" s="14" customFormat="1">
      <c r="A4578" s="14"/>
      <c r="B4578" s="246"/>
      <c r="C4578" s="247"/>
      <c r="D4578" s="231" t="s">
        <v>268</v>
      </c>
      <c r="E4578" s="248" t="s">
        <v>19</v>
      </c>
      <c r="F4578" s="249" t="s">
        <v>4753</v>
      </c>
      <c r="G4578" s="247"/>
      <c r="H4578" s="248" t="s">
        <v>19</v>
      </c>
      <c r="I4578" s="250"/>
      <c r="J4578" s="247"/>
      <c r="K4578" s="247"/>
      <c r="L4578" s="251"/>
      <c r="M4578" s="252"/>
      <c r="N4578" s="253"/>
      <c r="O4578" s="253"/>
      <c r="P4578" s="253"/>
      <c r="Q4578" s="253"/>
      <c r="R4578" s="253"/>
      <c r="S4578" s="253"/>
      <c r="T4578" s="25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5" t="s">
        <v>268</v>
      </c>
      <c r="AU4578" s="255" t="s">
        <v>82</v>
      </c>
      <c r="AV4578" s="14" t="s">
        <v>82</v>
      </c>
      <c r="AW4578" s="14" t="s">
        <v>34</v>
      </c>
      <c r="AX4578" s="14" t="s">
        <v>74</v>
      </c>
      <c r="AY4578" s="255" t="s">
        <v>224</v>
      </c>
    </row>
    <row r="4579" s="13" customFormat="1">
      <c r="A4579" s="13"/>
      <c r="B4579" s="229"/>
      <c r="C4579" s="230"/>
      <c r="D4579" s="231" t="s">
        <v>268</v>
      </c>
      <c r="E4579" s="232" t="s">
        <v>19</v>
      </c>
      <c r="F4579" s="233" t="s">
        <v>4754</v>
      </c>
      <c r="G4579" s="230"/>
      <c r="H4579" s="234">
        <v>15.603</v>
      </c>
      <c r="I4579" s="235"/>
      <c r="J4579" s="230"/>
      <c r="K4579" s="230"/>
      <c r="L4579" s="236"/>
      <c r="M4579" s="237"/>
      <c r="N4579" s="238"/>
      <c r="O4579" s="238"/>
      <c r="P4579" s="238"/>
      <c r="Q4579" s="238"/>
      <c r="R4579" s="238"/>
      <c r="S4579" s="238"/>
      <c r="T4579" s="239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0" t="s">
        <v>268</v>
      </c>
      <c r="AU4579" s="240" t="s">
        <v>82</v>
      </c>
      <c r="AV4579" s="13" t="s">
        <v>93</v>
      </c>
      <c r="AW4579" s="13" t="s">
        <v>34</v>
      </c>
      <c r="AX4579" s="13" t="s">
        <v>74</v>
      </c>
      <c r="AY4579" s="240" t="s">
        <v>224</v>
      </c>
    </row>
    <row r="4580" s="15" customFormat="1">
      <c r="A4580" s="15"/>
      <c r="B4580" s="256"/>
      <c r="C4580" s="257"/>
      <c r="D4580" s="231" t="s">
        <v>268</v>
      </c>
      <c r="E4580" s="258" t="s">
        <v>19</v>
      </c>
      <c r="F4580" s="259" t="s">
        <v>300</v>
      </c>
      <c r="G4580" s="257"/>
      <c r="H4580" s="260">
        <v>21.120999999999999</v>
      </c>
      <c r="I4580" s="261"/>
      <c r="J4580" s="257"/>
      <c r="K4580" s="257"/>
      <c r="L4580" s="262"/>
      <c r="M4580" s="263"/>
      <c r="N4580" s="264"/>
      <c r="O4580" s="264"/>
      <c r="P4580" s="264"/>
      <c r="Q4580" s="264"/>
      <c r="R4580" s="264"/>
      <c r="S4580" s="264"/>
      <c r="T4580" s="265"/>
      <c r="U4580" s="15"/>
      <c r="V4580" s="15"/>
      <c r="W4580" s="15"/>
      <c r="X4580" s="15"/>
      <c r="Y4580" s="15"/>
      <c r="Z4580" s="15"/>
      <c r="AA4580" s="15"/>
      <c r="AB4580" s="15"/>
      <c r="AC4580" s="15"/>
      <c r="AD4580" s="15"/>
      <c r="AE4580" s="15"/>
      <c r="AT4580" s="266" t="s">
        <v>268</v>
      </c>
      <c r="AU4580" s="266" t="s">
        <v>82</v>
      </c>
      <c r="AV4580" s="15" t="s">
        <v>108</v>
      </c>
      <c r="AW4580" s="15" t="s">
        <v>34</v>
      </c>
      <c r="AX4580" s="15" t="s">
        <v>74</v>
      </c>
      <c r="AY4580" s="266" t="s">
        <v>224</v>
      </c>
    </row>
    <row r="4581" s="14" customFormat="1">
      <c r="A4581" s="14"/>
      <c r="B4581" s="246"/>
      <c r="C4581" s="247"/>
      <c r="D4581" s="231" t="s">
        <v>268</v>
      </c>
      <c r="E4581" s="248" t="s">
        <v>19</v>
      </c>
      <c r="F4581" s="249" t="s">
        <v>664</v>
      </c>
      <c r="G4581" s="247"/>
      <c r="H4581" s="248" t="s">
        <v>19</v>
      </c>
      <c r="I4581" s="250"/>
      <c r="J4581" s="247"/>
      <c r="K4581" s="247"/>
      <c r="L4581" s="251"/>
      <c r="M4581" s="252"/>
      <c r="N4581" s="253"/>
      <c r="O4581" s="253"/>
      <c r="P4581" s="253"/>
      <c r="Q4581" s="253"/>
      <c r="R4581" s="253"/>
      <c r="S4581" s="253"/>
      <c r="T4581" s="25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5" t="s">
        <v>268</v>
      </c>
      <c r="AU4581" s="255" t="s">
        <v>82</v>
      </c>
      <c r="AV4581" s="14" t="s">
        <v>82</v>
      </c>
      <c r="AW4581" s="14" t="s">
        <v>34</v>
      </c>
      <c r="AX4581" s="14" t="s">
        <v>74</v>
      </c>
      <c r="AY4581" s="255" t="s">
        <v>224</v>
      </c>
    </row>
    <row r="4582" s="14" customFormat="1">
      <c r="A4582" s="14"/>
      <c r="B4582" s="246"/>
      <c r="C4582" s="247"/>
      <c r="D4582" s="231" t="s">
        <v>268</v>
      </c>
      <c r="E4582" s="248" t="s">
        <v>19</v>
      </c>
      <c r="F4582" s="249" t="s">
        <v>4746</v>
      </c>
      <c r="G4582" s="247"/>
      <c r="H4582" s="248" t="s">
        <v>19</v>
      </c>
      <c r="I4582" s="250"/>
      <c r="J4582" s="247"/>
      <c r="K4582" s="247"/>
      <c r="L4582" s="251"/>
      <c r="M4582" s="252"/>
      <c r="N4582" s="253"/>
      <c r="O4582" s="253"/>
      <c r="P4582" s="253"/>
      <c r="Q4582" s="253"/>
      <c r="R4582" s="253"/>
      <c r="S4582" s="253"/>
      <c r="T4582" s="25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5" t="s">
        <v>268</v>
      </c>
      <c r="AU4582" s="255" t="s">
        <v>82</v>
      </c>
      <c r="AV4582" s="14" t="s">
        <v>82</v>
      </c>
      <c r="AW4582" s="14" t="s">
        <v>34</v>
      </c>
      <c r="AX4582" s="14" t="s">
        <v>74</v>
      </c>
      <c r="AY4582" s="255" t="s">
        <v>224</v>
      </c>
    </row>
    <row r="4583" s="13" customFormat="1">
      <c r="A4583" s="13"/>
      <c r="B4583" s="229"/>
      <c r="C4583" s="230"/>
      <c r="D4583" s="231" t="s">
        <v>268</v>
      </c>
      <c r="E4583" s="232" t="s">
        <v>19</v>
      </c>
      <c r="F4583" s="233" t="s">
        <v>4752</v>
      </c>
      <c r="G4583" s="230"/>
      <c r="H4583" s="234">
        <v>5.5179999999999998</v>
      </c>
      <c r="I4583" s="235"/>
      <c r="J4583" s="230"/>
      <c r="K4583" s="230"/>
      <c r="L4583" s="236"/>
      <c r="M4583" s="237"/>
      <c r="N4583" s="238"/>
      <c r="O4583" s="238"/>
      <c r="P4583" s="238"/>
      <c r="Q4583" s="238"/>
      <c r="R4583" s="238"/>
      <c r="S4583" s="238"/>
      <c r="T4583" s="239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0" t="s">
        <v>268</v>
      </c>
      <c r="AU4583" s="240" t="s">
        <v>82</v>
      </c>
      <c r="AV4583" s="13" t="s">
        <v>93</v>
      </c>
      <c r="AW4583" s="13" t="s">
        <v>34</v>
      </c>
      <c r="AX4583" s="13" t="s">
        <v>74</v>
      </c>
      <c r="AY4583" s="240" t="s">
        <v>224</v>
      </c>
    </row>
    <row r="4584" s="14" customFormat="1">
      <c r="A4584" s="14"/>
      <c r="B4584" s="246"/>
      <c r="C4584" s="247"/>
      <c r="D4584" s="231" t="s">
        <v>268</v>
      </c>
      <c r="E4584" s="248" t="s">
        <v>19</v>
      </c>
      <c r="F4584" s="249" t="s">
        <v>4753</v>
      </c>
      <c r="G4584" s="247"/>
      <c r="H4584" s="248" t="s">
        <v>19</v>
      </c>
      <c r="I4584" s="250"/>
      <c r="J4584" s="247"/>
      <c r="K4584" s="247"/>
      <c r="L4584" s="251"/>
      <c r="M4584" s="252"/>
      <c r="N4584" s="253"/>
      <c r="O4584" s="253"/>
      <c r="P4584" s="253"/>
      <c r="Q4584" s="253"/>
      <c r="R4584" s="253"/>
      <c r="S4584" s="253"/>
      <c r="T4584" s="25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5" t="s">
        <v>268</v>
      </c>
      <c r="AU4584" s="255" t="s">
        <v>82</v>
      </c>
      <c r="AV4584" s="14" t="s">
        <v>82</v>
      </c>
      <c r="AW4584" s="14" t="s">
        <v>34</v>
      </c>
      <c r="AX4584" s="14" t="s">
        <v>74</v>
      </c>
      <c r="AY4584" s="255" t="s">
        <v>224</v>
      </c>
    </row>
    <row r="4585" s="13" customFormat="1">
      <c r="A4585" s="13"/>
      <c r="B4585" s="229"/>
      <c r="C4585" s="230"/>
      <c r="D4585" s="231" t="s">
        <v>268</v>
      </c>
      <c r="E4585" s="232" t="s">
        <v>19</v>
      </c>
      <c r="F4585" s="233" t="s">
        <v>4755</v>
      </c>
      <c r="G4585" s="230"/>
      <c r="H4585" s="234">
        <v>14.185000000000001</v>
      </c>
      <c r="I4585" s="235"/>
      <c r="J4585" s="230"/>
      <c r="K4585" s="230"/>
      <c r="L4585" s="236"/>
      <c r="M4585" s="237"/>
      <c r="N4585" s="238"/>
      <c r="O4585" s="238"/>
      <c r="P4585" s="238"/>
      <c r="Q4585" s="238"/>
      <c r="R4585" s="238"/>
      <c r="S4585" s="238"/>
      <c r="T4585" s="239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0" t="s">
        <v>268</v>
      </c>
      <c r="AU4585" s="240" t="s">
        <v>82</v>
      </c>
      <c r="AV4585" s="13" t="s">
        <v>93</v>
      </c>
      <c r="AW4585" s="13" t="s">
        <v>34</v>
      </c>
      <c r="AX4585" s="13" t="s">
        <v>74</v>
      </c>
      <c r="AY4585" s="240" t="s">
        <v>224</v>
      </c>
    </row>
    <row r="4586" s="15" customFormat="1">
      <c r="A4586" s="15"/>
      <c r="B4586" s="256"/>
      <c r="C4586" s="257"/>
      <c r="D4586" s="231" t="s">
        <v>268</v>
      </c>
      <c r="E4586" s="258" t="s">
        <v>19</v>
      </c>
      <c r="F4586" s="259" t="s">
        <v>300</v>
      </c>
      <c r="G4586" s="257"/>
      <c r="H4586" s="260">
        <v>19.702999999999999</v>
      </c>
      <c r="I4586" s="261"/>
      <c r="J4586" s="257"/>
      <c r="K4586" s="257"/>
      <c r="L4586" s="262"/>
      <c r="M4586" s="263"/>
      <c r="N4586" s="264"/>
      <c r="O4586" s="264"/>
      <c r="P4586" s="264"/>
      <c r="Q4586" s="264"/>
      <c r="R4586" s="264"/>
      <c r="S4586" s="264"/>
      <c r="T4586" s="265"/>
      <c r="U4586" s="15"/>
      <c r="V4586" s="15"/>
      <c r="W4586" s="15"/>
      <c r="X4586" s="15"/>
      <c r="Y4586" s="15"/>
      <c r="Z4586" s="15"/>
      <c r="AA4586" s="15"/>
      <c r="AB4586" s="15"/>
      <c r="AC4586" s="15"/>
      <c r="AD4586" s="15"/>
      <c r="AE4586" s="15"/>
      <c r="AT4586" s="266" t="s">
        <v>268</v>
      </c>
      <c r="AU4586" s="266" t="s">
        <v>82</v>
      </c>
      <c r="AV4586" s="15" t="s">
        <v>108</v>
      </c>
      <c r="AW4586" s="15" t="s">
        <v>34</v>
      </c>
      <c r="AX4586" s="15" t="s">
        <v>74</v>
      </c>
      <c r="AY4586" s="266" t="s">
        <v>224</v>
      </c>
    </row>
    <row r="4587" s="14" customFormat="1">
      <c r="A4587" s="14"/>
      <c r="B4587" s="246"/>
      <c r="C4587" s="247"/>
      <c r="D4587" s="231" t="s">
        <v>268</v>
      </c>
      <c r="E4587" s="248" t="s">
        <v>19</v>
      </c>
      <c r="F4587" s="249" t="s">
        <v>665</v>
      </c>
      <c r="G4587" s="247"/>
      <c r="H4587" s="248" t="s">
        <v>19</v>
      </c>
      <c r="I4587" s="250"/>
      <c r="J4587" s="247"/>
      <c r="K4587" s="247"/>
      <c r="L4587" s="251"/>
      <c r="M4587" s="252"/>
      <c r="N4587" s="253"/>
      <c r="O4587" s="253"/>
      <c r="P4587" s="253"/>
      <c r="Q4587" s="253"/>
      <c r="R4587" s="253"/>
      <c r="S4587" s="253"/>
      <c r="T4587" s="25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T4587" s="255" t="s">
        <v>268</v>
      </c>
      <c r="AU4587" s="255" t="s">
        <v>82</v>
      </c>
      <c r="AV4587" s="14" t="s">
        <v>82</v>
      </c>
      <c r="AW4587" s="14" t="s">
        <v>34</v>
      </c>
      <c r="AX4587" s="14" t="s">
        <v>74</v>
      </c>
      <c r="AY4587" s="255" t="s">
        <v>224</v>
      </c>
    </row>
    <row r="4588" s="14" customFormat="1">
      <c r="A4588" s="14"/>
      <c r="B4588" s="246"/>
      <c r="C4588" s="247"/>
      <c r="D4588" s="231" t="s">
        <v>268</v>
      </c>
      <c r="E4588" s="248" t="s">
        <v>19</v>
      </c>
      <c r="F4588" s="249" t="s">
        <v>4746</v>
      </c>
      <c r="G4588" s="247"/>
      <c r="H4588" s="248" t="s">
        <v>19</v>
      </c>
      <c r="I4588" s="250"/>
      <c r="J4588" s="247"/>
      <c r="K4588" s="247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268</v>
      </c>
      <c r="AU4588" s="255" t="s">
        <v>82</v>
      </c>
      <c r="AV4588" s="14" t="s">
        <v>82</v>
      </c>
      <c r="AW4588" s="14" t="s">
        <v>34</v>
      </c>
      <c r="AX4588" s="14" t="s">
        <v>74</v>
      </c>
      <c r="AY4588" s="255" t="s">
        <v>224</v>
      </c>
    </row>
    <row r="4589" s="13" customFormat="1">
      <c r="A4589" s="13"/>
      <c r="B4589" s="229"/>
      <c r="C4589" s="230"/>
      <c r="D4589" s="231" t="s">
        <v>268</v>
      </c>
      <c r="E4589" s="232" t="s">
        <v>19</v>
      </c>
      <c r="F4589" s="233" t="s">
        <v>4752</v>
      </c>
      <c r="G4589" s="230"/>
      <c r="H4589" s="234">
        <v>5.5179999999999998</v>
      </c>
      <c r="I4589" s="235"/>
      <c r="J4589" s="230"/>
      <c r="K4589" s="230"/>
      <c r="L4589" s="236"/>
      <c r="M4589" s="237"/>
      <c r="N4589" s="238"/>
      <c r="O4589" s="238"/>
      <c r="P4589" s="238"/>
      <c r="Q4589" s="238"/>
      <c r="R4589" s="238"/>
      <c r="S4589" s="238"/>
      <c r="T4589" s="239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0" t="s">
        <v>268</v>
      </c>
      <c r="AU4589" s="240" t="s">
        <v>82</v>
      </c>
      <c r="AV4589" s="13" t="s">
        <v>93</v>
      </c>
      <c r="AW4589" s="13" t="s">
        <v>34</v>
      </c>
      <c r="AX4589" s="13" t="s">
        <v>74</v>
      </c>
      <c r="AY4589" s="240" t="s">
        <v>224</v>
      </c>
    </row>
    <row r="4590" s="14" customFormat="1">
      <c r="A4590" s="14"/>
      <c r="B4590" s="246"/>
      <c r="C4590" s="247"/>
      <c r="D4590" s="231" t="s">
        <v>268</v>
      </c>
      <c r="E4590" s="248" t="s">
        <v>19</v>
      </c>
      <c r="F4590" s="249" t="s">
        <v>4753</v>
      </c>
      <c r="G4590" s="247"/>
      <c r="H4590" s="248" t="s">
        <v>19</v>
      </c>
      <c r="I4590" s="250"/>
      <c r="J4590" s="247"/>
      <c r="K4590" s="247"/>
      <c r="L4590" s="251"/>
      <c r="M4590" s="252"/>
      <c r="N4590" s="253"/>
      <c r="O4590" s="253"/>
      <c r="P4590" s="253"/>
      <c r="Q4590" s="253"/>
      <c r="R4590" s="253"/>
      <c r="S4590" s="253"/>
      <c r="T4590" s="25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5" t="s">
        <v>268</v>
      </c>
      <c r="AU4590" s="255" t="s">
        <v>82</v>
      </c>
      <c r="AV4590" s="14" t="s">
        <v>82</v>
      </c>
      <c r="AW4590" s="14" t="s">
        <v>34</v>
      </c>
      <c r="AX4590" s="14" t="s">
        <v>74</v>
      </c>
      <c r="AY4590" s="255" t="s">
        <v>224</v>
      </c>
    </row>
    <row r="4591" s="13" customFormat="1">
      <c r="A4591" s="13"/>
      <c r="B4591" s="229"/>
      <c r="C4591" s="230"/>
      <c r="D4591" s="231" t="s">
        <v>268</v>
      </c>
      <c r="E4591" s="232" t="s">
        <v>19</v>
      </c>
      <c r="F4591" s="233" t="s">
        <v>4755</v>
      </c>
      <c r="G4591" s="230"/>
      <c r="H4591" s="234">
        <v>14.185000000000001</v>
      </c>
      <c r="I4591" s="235"/>
      <c r="J4591" s="230"/>
      <c r="K4591" s="230"/>
      <c r="L4591" s="236"/>
      <c r="M4591" s="237"/>
      <c r="N4591" s="238"/>
      <c r="O4591" s="238"/>
      <c r="P4591" s="238"/>
      <c r="Q4591" s="238"/>
      <c r="R4591" s="238"/>
      <c r="S4591" s="238"/>
      <c r="T4591" s="239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0" t="s">
        <v>268</v>
      </c>
      <c r="AU4591" s="240" t="s">
        <v>82</v>
      </c>
      <c r="AV4591" s="13" t="s">
        <v>93</v>
      </c>
      <c r="AW4591" s="13" t="s">
        <v>34</v>
      </c>
      <c r="AX4591" s="13" t="s">
        <v>74</v>
      </c>
      <c r="AY4591" s="240" t="s">
        <v>224</v>
      </c>
    </row>
    <row r="4592" s="15" customFormat="1">
      <c r="A4592" s="15"/>
      <c r="B4592" s="256"/>
      <c r="C4592" s="257"/>
      <c r="D4592" s="231" t="s">
        <v>268</v>
      </c>
      <c r="E4592" s="258" t="s">
        <v>19</v>
      </c>
      <c r="F4592" s="259" t="s">
        <v>300</v>
      </c>
      <c r="G4592" s="257"/>
      <c r="H4592" s="260">
        <v>19.702999999999999</v>
      </c>
      <c r="I4592" s="261"/>
      <c r="J4592" s="257"/>
      <c r="K4592" s="257"/>
      <c r="L4592" s="262"/>
      <c r="M4592" s="263"/>
      <c r="N4592" s="264"/>
      <c r="O4592" s="264"/>
      <c r="P4592" s="264"/>
      <c r="Q4592" s="264"/>
      <c r="R4592" s="264"/>
      <c r="S4592" s="264"/>
      <c r="T4592" s="265"/>
      <c r="U4592" s="15"/>
      <c r="V4592" s="15"/>
      <c r="W4592" s="15"/>
      <c r="X4592" s="15"/>
      <c r="Y4592" s="15"/>
      <c r="Z4592" s="15"/>
      <c r="AA4592" s="15"/>
      <c r="AB4592" s="15"/>
      <c r="AC4592" s="15"/>
      <c r="AD4592" s="15"/>
      <c r="AE4592" s="15"/>
      <c r="AT4592" s="266" t="s">
        <v>268</v>
      </c>
      <c r="AU4592" s="266" t="s">
        <v>82</v>
      </c>
      <c r="AV4592" s="15" t="s">
        <v>108</v>
      </c>
      <c r="AW4592" s="15" t="s">
        <v>34</v>
      </c>
      <c r="AX4592" s="15" t="s">
        <v>74</v>
      </c>
      <c r="AY4592" s="266" t="s">
        <v>224</v>
      </c>
    </row>
    <row r="4593" s="16" customFormat="1">
      <c r="A4593" s="16"/>
      <c r="B4593" s="272"/>
      <c r="C4593" s="273"/>
      <c r="D4593" s="231" t="s">
        <v>268</v>
      </c>
      <c r="E4593" s="274" t="s">
        <v>19</v>
      </c>
      <c r="F4593" s="275" t="s">
        <v>351</v>
      </c>
      <c r="G4593" s="273"/>
      <c r="H4593" s="276">
        <v>100.547</v>
      </c>
      <c r="I4593" s="277"/>
      <c r="J4593" s="273"/>
      <c r="K4593" s="273"/>
      <c r="L4593" s="278"/>
      <c r="M4593" s="279"/>
      <c r="N4593" s="280"/>
      <c r="O4593" s="280"/>
      <c r="P4593" s="280"/>
      <c r="Q4593" s="280"/>
      <c r="R4593" s="280"/>
      <c r="S4593" s="280"/>
      <c r="T4593" s="281"/>
      <c r="U4593" s="16"/>
      <c r="V4593" s="16"/>
      <c r="W4593" s="16"/>
      <c r="X4593" s="16"/>
      <c r="Y4593" s="16"/>
      <c r="Z4593" s="16"/>
      <c r="AA4593" s="16"/>
      <c r="AB4593" s="16"/>
      <c r="AC4593" s="16"/>
      <c r="AD4593" s="16"/>
      <c r="AE4593" s="16"/>
      <c r="AT4593" s="282" t="s">
        <v>268</v>
      </c>
      <c r="AU4593" s="282" t="s">
        <v>82</v>
      </c>
      <c r="AV4593" s="16" t="s">
        <v>231</v>
      </c>
      <c r="AW4593" s="16" t="s">
        <v>34</v>
      </c>
      <c r="AX4593" s="16" t="s">
        <v>82</v>
      </c>
      <c r="AY4593" s="282" t="s">
        <v>224</v>
      </c>
    </row>
    <row r="4594" s="2" customFormat="1" ht="16.5" customHeight="1">
      <c r="A4594" s="41"/>
      <c r="B4594" s="42"/>
      <c r="C4594" s="216" t="s">
        <v>4756</v>
      </c>
      <c r="D4594" s="216" t="s">
        <v>227</v>
      </c>
      <c r="E4594" s="217" t="s">
        <v>4757</v>
      </c>
      <c r="F4594" s="218" t="s">
        <v>4758</v>
      </c>
      <c r="G4594" s="219" t="s">
        <v>266</v>
      </c>
      <c r="H4594" s="220">
        <v>221.59999999999999</v>
      </c>
      <c r="I4594" s="221"/>
      <c r="J4594" s="222">
        <f>ROUND(I4594*H4594,2)</f>
        <v>0</v>
      </c>
      <c r="K4594" s="218" t="s">
        <v>19</v>
      </c>
      <c r="L4594" s="47"/>
      <c r="M4594" s="223" t="s">
        <v>19</v>
      </c>
      <c r="N4594" s="224" t="s">
        <v>46</v>
      </c>
      <c r="O4594" s="87"/>
      <c r="P4594" s="225">
        <f>O4594*H4594</f>
        <v>0</v>
      </c>
      <c r="Q4594" s="225">
        <v>0</v>
      </c>
      <c r="R4594" s="225">
        <f>Q4594*H4594</f>
        <v>0</v>
      </c>
      <c r="S4594" s="225">
        <v>0</v>
      </c>
      <c r="T4594" s="226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7" t="s">
        <v>4677</v>
      </c>
      <c r="AT4594" s="227" t="s">
        <v>227</v>
      </c>
      <c r="AU4594" s="227" t="s">
        <v>82</v>
      </c>
      <c r="AY4594" s="20" t="s">
        <v>224</v>
      </c>
      <c r="BE4594" s="228">
        <f>IF(N4594="základní",J4594,0)</f>
        <v>0</v>
      </c>
      <c r="BF4594" s="228">
        <f>IF(N4594="snížená",J4594,0)</f>
        <v>0</v>
      </c>
      <c r="BG4594" s="228">
        <f>IF(N4594="zákl. přenesená",J4594,0)</f>
        <v>0</v>
      </c>
      <c r="BH4594" s="228">
        <f>IF(N4594="sníž. přenesená",J4594,0)</f>
        <v>0</v>
      </c>
      <c r="BI4594" s="228">
        <f>IF(N4594="nulová",J4594,0)</f>
        <v>0</v>
      </c>
      <c r="BJ4594" s="20" t="s">
        <v>93</v>
      </c>
      <c r="BK4594" s="228">
        <f>ROUND(I4594*H4594,2)</f>
        <v>0</v>
      </c>
      <c r="BL4594" s="20" t="s">
        <v>4677</v>
      </c>
      <c r="BM4594" s="227" t="s">
        <v>4759</v>
      </c>
    </row>
    <row r="4595" s="14" customFormat="1">
      <c r="A4595" s="14"/>
      <c r="B4595" s="246"/>
      <c r="C4595" s="247"/>
      <c r="D4595" s="231" t="s">
        <v>268</v>
      </c>
      <c r="E4595" s="248" t="s">
        <v>19</v>
      </c>
      <c r="F4595" s="249" t="s">
        <v>662</v>
      </c>
      <c r="G4595" s="247"/>
      <c r="H4595" s="248" t="s">
        <v>19</v>
      </c>
      <c r="I4595" s="250"/>
      <c r="J4595" s="247"/>
      <c r="K4595" s="247"/>
      <c r="L4595" s="251"/>
      <c r="M4595" s="252"/>
      <c r="N4595" s="253"/>
      <c r="O4595" s="253"/>
      <c r="P4595" s="253"/>
      <c r="Q4595" s="253"/>
      <c r="R4595" s="253"/>
      <c r="S4595" s="253"/>
      <c r="T4595" s="25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5" t="s">
        <v>268</v>
      </c>
      <c r="AU4595" s="255" t="s">
        <v>82</v>
      </c>
      <c r="AV4595" s="14" t="s">
        <v>82</v>
      </c>
      <c r="AW4595" s="14" t="s">
        <v>34</v>
      </c>
      <c r="AX4595" s="14" t="s">
        <v>74</v>
      </c>
      <c r="AY4595" s="255" t="s">
        <v>224</v>
      </c>
    </row>
    <row r="4596" s="13" customFormat="1">
      <c r="A4596" s="13"/>
      <c r="B4596" s="229"/>
      <c r="C4596" s="230"/>
      <c r="D4596" s="231" t="s">
        <v>268</v>
      </c>
      <c r="E4596" s="232" t="s">
        <v>19</v>
      </c>
      <c r="F4596" s="233" t="s">
        <v>4760</v>
      </c>
      <c r="G4596" s="230"/>
      <c r="H4596" s="234">
        <v>69.599999999999994</v>
      </c>
      <c r="I4596" s="235"/>
      <c r="J4596" s="230"/>
      <c r="K4596" s="230"/>
      <c r="L4596" s="236"/>
      <c r="M4596" s="237"/>
      <c r="N4596" s="238"/>
      <c r="O4596" s="238"/>
      <c r="P4596" s="238"/>
      <c r="Q4596" s="238"/>
      <c r="R4596" s="238"/>
      <c r="S4596" s="238"/>
      <c r="T4596" s="239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0" t="s">
        <v>268</v>
      </c>
      <c r="AU4596" s="240" t="s">
        <v>82</v>
      </c>
      <c r="AV4596" s="13" t="s">
        <v>93</v>
      </c>
      <c r="AW4596" s="13" t="s">
        <v>34</v>
      </c>
      <c r="AX4596" s="13" t="s">
        <v>74</v>
      </c>
      <c r="AY4596" s="240" t="s">
        <v>224</v>
      </c>
    </row>
    <row r="4597" s="14" customFormat="1">
      <c r="A4597" s="14"/>
      <c r="B4597" s="246"/>
      <c r="C4597" s="247"/>
      <c r="D4597" s="231" t="s">
        <v>268</v>
      </c>
      <c r="E4597" s="248" t="s">
        <v>19</v>
      </c>
      <c r="F4597" s="249" t="s">
        <v>664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268</v>
      </c>
      <c r="AU4597" s="255" t="s">
        <v>82</v>
      </c>
      <c r="AV4597" s="14" t="s">
        <v>82</v>
      </c>
      <c r="AW4597" s="14" t="s">
        <v>34</v>
      </c>
      <c r="AX4597" s="14" t="s">
        <v>74</v>
      </c>
      <c r="AY4597" s="255" t="s">
        <v>224</v>
      </c>
    </row>
    <row r="4598" s="13" customFormat="1">
      <c r="A4598" s="13"/>
      <c r="B4598" s="229"/>
      <c r="C4598" s="230"/>
      <c r="D4598" s="231" t="s">
        <v>268</v>
      </c>
      <c r="E4598" s="232" t="s">
        <v>19</v>
      </c>
      <c r="F4598" s="233" t="s">
        <v>4761</v>
      </c>
      <c r="G4598" s="230"/>
      <c r="H4598" s="234">
        <v>65</v>
      </c>
      <c r="I4598" s="235"/>
      <c r="J4598" s="230"/>
      <c r="K4598" s="230"/>
      <c r="L4598" s="236"/>
      <c r="M4598" s="237"/>
      <c r="N4598" s="238"/>
      <c r="O4598" s="238"/>
      <c r="P4598" s="238"/>
      <c r="Q4598" s="238"/>
      <c r="R4598" s="238"/>
      <c r="S4598" s="238"/>
      <c r="T4598" s="239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0" t="s">
        <v>268</v>
      </c>
      <c r="AU4598" s="240" t="s">
        <v>82</v>
      </c>
      <c r="AV4598" s="13" t="s">
        <v>93</v>
      </c>
      <c r="AW4598" s="13" t="s">
        <v>34</v>
      </c>
      <c r="AX4598" s="13" t="s">
        <v>74</v>
      </c>
      <c r="AY4598" s="240" t="s">
        <v>224</v>
      </c>
    </row>
    <row r="4599" s="14" customFormat="1">
      <c r="A4599" s="14"/>
      <c r="B4599" s="246"/>
      <c r="C4599" s="247"/>
      <c r="D4599" s="231" t="s">
        <v>268</v>
      </c>
      <c r="E4599" s="248" t="s">
        <v>19</v>
      </c>
      <c r="F4599" s="249" t="s">
        <v>665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268</v>
      </c>
      <c r="AU4599" s="255" t="s">
        <v>82</v>
      </c>
      <c r="AV4599" s="14" t="s">
        <v>82</v>
      </c>
      <c r="AW4599" s="14" t="s">
        <v>34</v>
      </c>
      <c r="AX4599" s="14" t="s">
        <v>74</v>
      </c>
      <c r="AY4599" s="255" t="s">
        <v>224</v>
      </c>
    </row>
    <row r="4600" s="13" customFormat="1">
      <c r="A4600" s="13"/>
      <c r="B4600" s="229"/>
      <c r="C4600" s="230"/>
      <c r="D4600" s="231" t="s">
        <v>268</v>
      </c>
      <c r="E4600" s="232" t="s">
        <v>19</v>
      </c>
      <c r="F4600" s="233" t="s">
        <v>4762</v>
      </c>
      <c r="G4600" s="230"/>
      <c r="H4600" s="234">
        <v>56.299999999999997</v>
      </c>
      <c r="I4600" s="235"/>
      <c r="J4600" s="230"/>
      <c r="K4600" s="230"/>
      <c r="L4600" s="236"/>
      <c r="M4600" s="237"/>
      <c r="N4600" s="238"/>
      <c r="O4600" s="238"/>
      <c r="P4600" s="238"/>
      <c r="Q4600" s="238"/>
      <c r="R4600" s="238"/>
      <c r="S4600" s="238"/>
      <c r="T4600" s="239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0" t="s">
        <v>268</v>
      </c>
      <c r="AU4600" s="240" t="s">
        <v>82</v>
      </c>
      <c r="AV4600" s="13" t="s">
        <v>93</v>
      </c>
      <c r="AW4600" s="13" t="s">
        <v>34</v>
      </c>
      <c r="AX4600" s="13" t="s">
        <v>74</v>
      </c>
      <c r="AY4600" s="240" t="s">
        <v>224</v>
      </c>
    </row>
    <row r="4601" s="14" customFormat="1">
      <c r="A4601" s="14"/>
      <c r="B4601" s="246"/>
      <c r="C4601" s="247"/>
      <c r="D4601" s="231" t="s">
        <v>268</v>
      </c>
      <c r="E4601" s="248" t="s">
        <v>19</v>
      </c>
      <c r="F4601" s="249" t="s">
        <v>667</v>
      </c>
      <c r="G4601" s="247"/>
      <c r="H4601" s="248" t="s">
        <v>19</v>
      </c>
      <c r="I4601" s="250"/>
      <c r="J4601" s="247"/>
      <c r="K4601" s="247"/>
      <c r="L4601" s="251"/>
      <c r="M4601" s="252"/>
      <c r="N4601" s="253"/>
      <c r="O4601" s="253"/>
      <c r="P4601" s="253"/>
      <c r="Q4601" s="253"/>
      <c r="R4601" s="253"/>
      <c r="S4601" s="253"/>
      <c r="T4601" s="25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5" t="s">
        <v>268</v>
      </c>
      <c r="AU4601" s="255" t="s">
        <v>82</v>
      </c>
      <c r="AV4601" s="14" t="s">
        <v>82</v>
      </c>
      <c r="AW4601" s="14" t="s">
        <v>34</v>
      </c>
      <c r="AX4601" s="14" t="s">
        <v>74</v>
      </c>
      <c r="AY4601" s="255" t="s">
        <v>224</v>
      </c>
    </row>
    <row r="4602" s="13" customFormat="1">
      <c r="A4602" s="13"/>
      <c r="B4602" s="229"/>
      <c r="C4602" s="230"/>
      <c r="D4602" s="231" t="s">
        <v>268</v>
      </c>
      <c r="E4602" s="232" t="s">
        <v>19</v>
      </c>
      <c r="F4602" s="233" t="s">
        <v>4763</v>
      </c>
      <c r="G4602" s="230"/>
      <c r="H4602" s="234">
        <v>30.699999999999999</v>
      </c>
      <c r="I4602" s="235"/>
      <c r="J4602" s="230"/>
      <c r="K4602" s="230"/>
      <c r="L4602" s="236"/>
      <c r="M4602" s="237"/>
      <c r="N4602" s="238"/>
      <c r="O4602" s="238"/>
      <c r="P4602" s="238"/>
      <c r="Q4602" s="238"/>
      <c r="R4602" s="238"/>
      <c r="S4602" s="238"/>
      <c r="T4602" s="239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0" t="s">
        <v>268</v>
      </c>
      <c r="AU4602" s="240" t="s">
        <v>82</v>
      </c>
      <c r="AV4602" s="13" t="s">
        <v>93</v>
      </c>
      <c r="AW4602" s="13" t="s">
        <v>34</v>
      </c>
      <c r="AX4602" s="13" t="s">
        <v>74</v>
      </c>
      <c r="AY4602" s="240" t="s">
        <v>224</v>
      </c>
    </row>
    <row r="4603" s="16" customFormat="1">
      <c r="A4603" s="16"/>
      <c r="B4603" s="272"/>
      <c r="C4603" s="273"/>
      <c r="D4603" s="231" t="s">
        <v>268</v>
      </c>
      <c r="E4603" s="274" t="s">
        <v>19</v>
      </c>
      <c r="F4603" s="275" t="s">
        <v>351</v>
      </c>
      <c r="G4603" s="273"/>
      <c r="H4603" s="276">
        <v>221.59999999999999</v>
      </c>
      <c r="I4603" s="277"/>
      <c r="J4603" s="273"/>
      <c r="K4603" s="273"/>
      <c r="L4603" s="278"/>
      <c r="M4603" s="279"/>
      <c r="N4603" s="280"/>
      <c r="O4603" s="280"/>
      <c r="P4603" s="280"/>
      <c r="Q4603" s="280"/>
      <c r="R4603" s="280"/>
      <c r="S4603" s="280"/>
      <c r="T4603" s="281"/>
      <c r="U4603" s="16"/>
      <c r="V4603" s="16"/>
      <c r="W4603" s="16"/>
      <c r="X4603" s="16"/>
      <c r="Y4603" s="16"/>
      <c r="Z4603" s="16"/>
      <c r="AA4603" s="16"/>
      <c r="AB4603" s="16"/>
      <c r="AC4603" s="16"/>
      <c r="AD4603" s="16"/>
      <c r="AE4603" s="16"/>
      <c r="AT4603" s="282" t="s">
        <v>268</v>
      </c>
      <c r="AU4603" s="282" t="s">
        <v>82</v>
      </c>
      <c r="AV4603" s="16" t="s">
        <v>231</v>
      </c>
      <c r="AW4603" s="16" t="s">
        <v>34</v>
      </c>
      <c r="AX4603" s="16" t="s">
        <v>82</v>
      </c>
      <c r="AY4603" s="282" t="s">
        <v>224</v>
      </c>
    </row>
    <row r="4604" s="2" customFormat="1" ht="16.5" customHeight="1">
      <c r="A4604" s="41"/>
      <c r="B4604" s="42"/>
      <c r="C4604" s="216" t="s">
        <v>4764</v>
      </c>
      <c r="D4604" s="216" t="s">
        <v>227</v>
      </c>
      <c r="E4604" s="217" t="s">
        <v>4765</v>
      </c>
      <c r="F4604" s="218" t="s">
        <v>4766</v>
      </c>
      <c r="G4604" s="219" t="s">
        <v>266</v>
      </c>
      <c r="H4604" s="220">
        <v>18.800000000000001</v>
      </c>
      <c r="I4604" s="221"/>
      <c r="J4604" s="222">
        <f>ROUND(I4604*H4604,2)</f>
        <v>0</v>
      </c>
      <c r="K4604" s="218" t="s">
        <v>19</v>
      </c>
      <c r="L4604" s="47"/>
      <c r="M4604" s="223" t="s">
        <v>19</v>
      </c>
      <c r="N4604" s="224" t="s">
        <v>46</v>
      </c>
      <c r="O4604" s="87"/>
      <c r="P4604" s="225">
        <f>O4604*H4604</f>
        <v>0</v>
      </c>
      <c r="Q4604" s="225">
        <v>0</v>
      </c>
      <c r="R4604" s="225">
        <f>Q4604*H4604</f>
        <v>0</v>
      </c>
      <c r="S4604" s="225">
        <v>0</v>
      </c>
      <c r="T4604" s="226">
        <f>S4604*H4604</f>
        <v>0</v>
      </c>
      <c r="U4604" s="41"/>
      <c r="V4604" s="41"/>
      <c r="W4604" s="41"/>
      <c r="X4604" s="41"/>
      <c r="Y4604" s="41"/>
      <c r="Z4604" s="41"/>
      <c r="AA4604" s="41"/>
      <c r="AB4604" s="41"/>
      <c r="AC4604" s="41"/>
      <c r="AD4604" s="41"/>
      <c r="AE4604" s="41"/>
      <c r="AR4604" s="227" t="s">
        <v>4677</v>
      </c>
      <c r="AT4604" s="227" t="s">
        <v>227</v>
      </c>
      <c r="AU4604" s="227" t="s">
        <v>82</v>
      </c>
      <c r="AY4604" s="20" t="s">
        <v>224</v>
      </c>
      <c r="BE4604" s="228">
        <f>IF(N4604="základní",J4604,0)</f>
        <v>0</v>
      </c>
      <c r="BF4604" s="228">
        <f>IF(N4604="snížená",J4604,0)</f>
        <v>0</v>
      </c>
      <c r="BG4604" s="228">
        <f>IF(N4604="zákl. přenesená",J4604,0)</f>
        <v>0</v>
      </c>
      <c r="BH4604" s="228">
        <f>IF(N4604="sníž. přenesená",J4604,0)</f>
        <v>0</v>
      </c>
      <c r="BI4604" s="228">
        <f>IF(N4604="nulová",J4604,0)</f>
        <v>0</v>
      </c>
      <c r="BJ4604" s="20" t="s">
        <v>93</v>
      </c>
      <c r="BK4604" s="228">
        <f>ROUND(I4604*H4604,2)</f>
        <v>0</v>
      </c>
      <c r="BL4604" s="20" t="s">
        <v>4677</v>
      </c>
      <c r="BM4604" s="227" t="s">
        <v>4767</v>
      </c>
    </row>
    <row r="4605" s="14" customFormat="1">
      <c r="A4605" s="14"/>
      <c r="B4605" s="246"/>
      <c r="C4605" s="247"/>
      <c r="D4605" s="231" t="s">
        <v>268</v>
      </c>
      <c r="E4605" s="248" t="s">
        <v>19</v>
      </c>
      <c r="F4605" s="249" t="s">
        <v>496</v>
      </c>
      <c r="G4605" s="247"/>
      <c r="H4605" s="248" t="s">
        <v>19</v>
      </c>
      <c r="I4605" s="250"/>
      <c r="J4605" s="247"/>
      <c r="K4605" s="247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268</v>
      </c>
      <c r="AU4605" s="255" t="s">
        <v>82</v>
      </c>
      <c r="AV4605" s="14" t="s">
        <v>82</v>
      </c>
      <c r="AW4605" s="14" t="s">
        <v>34</v>
      </c>
      <c r="AX4605" s="14" t="s">
        <v>74</v>
      </c>
      <c r="AY4605" s="255" t="s">
        <v>224</v>
      </c>
    </row>
    <row r="4606" s="13" customFormat="1">
      <c r="A4606" s="13"/>
      <c r="B4606" s="229"/>
      <c r="C4606" s="230"/>
      <c r="D4606" s="231" t="s">
        <v>268</v>
      </c>
      <c r="E4606" s="232" t="s">
        <v>19</v>
      </c>
      <c r="F4606" s="233" t="s">
        <v>1852</v>
      </c>
      <c r="G4606" s="230"/>
      <c r="H4606" s="234">
        <v>18.800000000000001</v>
      </c>
      <c r="I4606" s="235"/>
      <c r="J4606" s="230"/>
      <c r="K4606" s="230"/>
      <c r="L4606" s="236"/>
      <c r="M4606" s="237"/>
      <c r="N4606" s="238"/>
      <c r="O4606" s="238"/>
      <c r="P4606" s="238"/>
      <c r="Q4606" s="238"/>
      <c r="R4606" s="238"/>
      <c r="S4606" s="238"/>
      <c r="T4606" s="239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0" t="s">
        <v>268</v>
      </c>
      <c r="AU4606" s="240" t="s">
        <v>82</v>
      </c>
      <c r="AV4606" s="13" t="s">
        <v>93</v>
      </c>
      <c r="AW4606" s="13" t="s">
        <v>34</v>
      </c>
      <c r="AX4606" s="13" t="s">
        <v>82</v>
      </c>
      <c r="AY4606" s="240" t="s">
        <v>224</v>
      </c>
    </row>
    <row r="4607" s="2" customFormat="1" ht="16.5" customHeight="1">
      <c r="A4607" s="41"/>
      <c r="B4607" s="42"/>
      <c r="C4607" s="216" t="s">
        <v>4768</v>
      </c>
      <c r="D4607" s="216" t="s">
        <v>227</v>
      </c>
      <c r="E4607" s="217" t="s">
        <v>4769</v>
      </c>
      <c r="F4607" s="218" t="s">
        <v>4770</v>
      </c>
      <c r="G4607" s="219" t="s">
        <v>266</v>
      </c>
      <c r="H4607" s="220">
        <v>52.558</v>
      </c>
      <c r="I4607" s="221"/>
      <c r="J4607" s="222">
        <f>ROUND(I4607*H4607,2)</f>
        <v>0</v>
      </c>
      <c r="K4607" s="218" t="s">
        <v>19</v>
      </c>
      <c r="L4607" s="47"/>
      <c r="M4607" s="223" t="s">
        <v>19</v>
      </c>
      <c r="N4607" s="224" t="s">
        <v>46</v>
      </c>
      <c r="O4607" s="87"/>
      <c r="P4607" s="225">
        <f>O4607*H4607</f>
        <v>0</v>
      </c>
      <c r="Q4607" s="225">
        <v>0</v>
      </c>
      <c r="R4607" s="225">
        <f>Q4607*H4607</f>
        <v>0</v>
      </c>
      <c r="S4607" s="225">
        <v>0</v>
      </c>
      <c r="T4607" s="226">
        <f>S4607*H4607</f>
        <v>0</v>
      </c>
      <c r="U4607" s="41"/>
      <c r="V4607" s="41"/>
      <c r="W4607" s="41"/>
      <c r="X4607" s="41"/>
      <c r="Y4607" s="41"/>
      <c r="Z4607" s="41"/>
      <c r="AA4607" s="41"/>
      <c r="AB4607" s="41"/>
      <c r="AC4607" s="41"/>
      <c r="AD4607" s="41"/>
      <c r="AE4607" s="41"/>
      <c r="AR4607" s="227" t="s">
        <v>4677</v>
      </c>
      <c r="AT4607" s="227" t="s">
        <v>227</v>
      </c>
      <c r="AU4607" s="227" t="s">
        <v>82</v>
      </c>
      <c r="AY4607" s="20" t="s">
        <v>224</v>
      </c>
      <c r="BE4607" s="228">
        <f>IF(N4607="základní",J4607,0)</f>
        <v>0</v>
      </c>
      <c r="BF4607" s="228">
        <f>IF(N4607="snížená",J4607,0)</f>
        <v>0</v>
      </c>
      <c r="BG4607" s="228">
        <f>IF(N4607="zákl. přenesená",J4607,0)</f>
        <v>0</v>
      </c>
      <c r="BH4607" s="228">
        <f>IF(N4607="sníž. přenesená",J4607,0)</f>
        <v>0</v>
      </c>
      <c r="BI4607" s="228">
        <f>IF(N4607="nulová",J4607,0)</f>
        <v>0</v>
      </c>
      <c r="BJ4607" s="20" t="s">
        <v>93</v>
      </c>
      <c r="BK4607" s="228">
        <f>ROUND(I4607*H4607,2)</f>
        <v>0</v>
      </c>
      <c r="BL4607" s="20" t="s">
        <v>4677</v>
      </c>
      <c r="BM4607" s="227" t="s">
        <v>4771</v>
      </c>
    </row>
    <row r="4608" s="14" customFormat="1">
      <c r="A4608" s="14"/>
      <c r="B4608" s="246"/>
      <c r="C4608" s="247"/>
      <c r="D4608" s="231" t="s">
        <v>268</v>
      </c>
      <c r="E4608" s="248" t="s">
        <v>19</v>
      </c>
      <c r="F4608" s="249" t="s">
        <v>648</v>
      </c>
      <c r="G4608" s="247"/>
      <c r="H4608" s="248" t="s">
        <v>19</v>
      </c>
      <c r="I4608" s="250"/>
      <c r="J4608" s="247"/>
      <c r="K4608" s="247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268</v>
      </c>
      <c r="AU4608" s="255" t="s">
        <v>82</v>
      </c>
      <c r="AV4608" s="14" t="s">
        <v>82</v>
      </c>
      <c r="AW4608" s="14" t="s">
        <v>34</v>
      </c>
      <c r="AX4608" s="14" t="s">
        <v>74</v>
      </c>
      <c r="AY4608" s="255" t="s">
        <v>224</v>
      </c>
    </row>
    <row r="4609" s="13" customFormat="1">
      <c r="A4609" s="13"/>
      <c r="B4609" s="229"/>
      <c r="C4609" s="230"/>
      <c r="D4609" s="231" t="s">
        <v>268</v>
      </c>
      <c r="E4609" s="232" t="s">
        <v>19</v>
      </c>
      <c r="F4609" s="233" t="s">
        <v>4772</v>
      </c>
      <c r="G4609" s="230"/>
      <c r="H4609" s="234">
        <v>8.6419999999999995</v>
      </c>
      <c r="I4609" s="235"/>
      <c r="J4609" s="230"/>
      <c r="K4609" s="230"/>
      <c r="L4609" s="236"/>
      <c r="M4609" s="237"/>
      <c r="N4609" s="238"/>
      <c r="O4609" s="238"/>
      <c r="P4609" s="238"/>
      <c r="Q4609" s="238"/>
      <c r="R4609" s="238"/>
      <c r="S4609" s="238"/>
      <c r="T4609" s="239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40" t="s">
        <v>268</v>
      </c>
      <c r="AU4609" s="240" t="s">
        <v>82</v>
      </c>
      <c r="AV4609" s="13" t="s">
        <v>93</v>
      </c>
      <c r="AW4609" s="13" t="s">
        <v>34</v>
      </c>
      <c r="AX4609" s="13" t="s">
        <v>74</v>
      </c>
      <c r="AY4609" s="240" t="s">
        <v>224</v>
      </c>
    </row>
    <row r="4610" s="14" customFormat="1">
      <c r="A4610" s="14"/>
      <c r="B4610" s="246"/>
      <c r="C4610" s="247"/>
      <c r="D4610" s="231" t="s">
        <v>268</v>
      </c>
      <c r="E4610" s="248" t="s">
        <v>19</v>
      </c>
      <c r="F4610" s="249" t="s">
        <v>662</v>
      </c>
      <c r="G4610" s="247"/>
      <c r="H4610" s="248" t="s">
        <v>19</v>
      </c>
      <c r="I4610" s="250"/>
      <c r="J4610" s="247"/>
      <c r="K4610" s="247"/>
      <c r="L4610" s="251"/>
      <c r="M4610" s="252"/>
      <c r="N4610" s="253"/>
      <c r="O4610" s="253"/>
      <c r="P4610" s="253"/>
      <c r="Q4610" s="253"/>
      <c r="R4610" s="253"/>
      <c r="S4610" s="253"/>
      <c r="T4610" s="25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T4610" s="255" t="s">
        <v>268</v>
      </c>
      <c r="AU4610" s="255" t="s">
        <v>82</v>
      </c>
      <c r="AV4610" s="14" t="s">
        <v>82</v>
      </c>
      <c r="AW4610" s="14" t="s">
        <v>34</v>
      </c>
      <c r="AX4610" s="14" t="s">
        <v>74</v>
      </c>
      <c r="AY4610" s="255" t="s">
        <v>224</v>
      </c>
    </row>
    <row r="4611" s="13" customFormat="1">
      <c r="A4611" s="13"/>
      <c r="B4611" s="229"/>
      <c r="C4611" s="230"/>
      <c r="D4611" s="231" t="s">
        <v>268</v>
      </c>
      <c r="E4611" s="232" t="s">
        <v>19</v>
      </c>
      <c r="F4611" s="233" t="s">
        <v>4772</v>
      </c>
      <c r="G4611" s="230"/>
      <c r="H4611" s="234">
        <v>8.6419999999999995</v>
      </c>
      <c r="I4611" s="235"/>
      <c r="J4611" s="230"/>
      <c r="K4611" s="230"/>
      <c r="L4611" s="236"/>
      <c r="M4611" s="237"/>
      <c r="N4611" s="238"/>
      <c r="O4611" s="238"/>
      <c r="P4611" s="238"/>
      <c r="Q4611" s="238"/>
      <c r="R4611" s="238"/>
      <c r="S4611" s="238"/>
      <c r="T4611" s="239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0" t="s">
        <v>268</v>
      </c>
      <c r="AU4611" s="240" t="s">
        <v>82</v>
      </c>
      <c r="AV4611" s="13" t="s">
        <v>93</v>
      </c>
      <c r="AW4611" s="13" t="s">
        <v>34</v>
      </c>
      <c r="AX4611" s="13" t="s">
        <v>74</v>
      </c>
      <c r="AY4611" s="240" t="s">
        <v>224</v>
      </c>
    </row>
    <row r="4612" s="14" customFormat="1">
      <c r="A4612" s="14"/>
      <c r="B4612" s="246"/>
      <c r="C4612" s="247"/>
      <c r="D4612" s="231" t="s">
        <v>268</v>
      </c>
      <c r="E4612" s="248" t="s">
        <v>19</v>
      </c>
      <c r="F4612" s="249" t="s">
        <v>664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268</v>
      </c>
      <c r="AU4612" s="255" t="s">
        <v>82</v>
      </c>
      <c r="AV4612" s="14" t="s">
        <v>82</v>
      </c>
      <c r="AW4612" s="14" t="s">
        <v>34</v>
      </c>
      <c r="AX4612" s="14" t="s">
        <v>74</v>
      </c>
      <c r="AY4612" s="255" t="s">
        <v>224</v>
      </c>
    </row>
    <row r="4613" s="13" customFormat="1">
      <c r="A4613" s="13"/>
      <c r="B4613" s="229"/>
      <c r="C4613" s="230"/>
      <c r="D4613" s="231" t="s">
        <v>268</v>
      </c>
      <c r="E4613" s="232" t="s">
        <v>19</v>
      </c>
      <c r="F4613" s="233" t="s">
        <v>4772</v>
      </c>
      <c r="G4613" s="230"/>
      <c r="H4613" s="234">
        <v>8.6419999999999995</v>
      </c>
      <c r="I4613" s="235"/>
      <c r="J4613" s="230"/>
      <c r="K4613" s="230"/>
      <c r="L4613" s="236"/>
      <c r="M4613" s="237"/>
      <c r="N4613" s="238"/>
      <c r="O4613" s="238"/>
      <c r="P4613" s="238"/>
      <c r="Q4613" s="238"/>
      <c r="R4613" s="238"/>
      <c r="S4613" s="238"/>
      <c r="T4613" s="239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0" t="s">
        <v>268</v>
      </c>
      <c r="AU4613" s="240" t="s">
        <v>82</v>
      </c>
      <c r="AV4613" s="13" t="s">
        <v>93</v>
      </c>
      <c r="AW4613" s="13" t="s">
        <v>34</v>
      </c>
      <c r="AX4613" s="13" t="s">
        <v>74</v>
      </c>
      <c r="AY4613" s="240" t="s">
        <v>224</v>
      </c>
    </row>
    <row r="4614" s="14" customFormat="1">
      <c r="A4614" s="14"/>
      <c r="B4614" s="246"/>
      <c r="C4614" s="247"/>
      <c r="D4614" s="231" t="s">
        <v>268</v>
      </c>
      <c r="E4614" s="248" t="s">
        <v>19</v>
      </c>
      <c r="F4614" s="249" t="s">
        <v>665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268</v>
      </c>
      <c r="AU4614" s="255" t="s">
        <v>82</v>
      </c>
      <c r="AV4614" s="14" t="s">
        <v>82</v>
      </c>
      <c r="AW4614" s="14" t="s">
        <v>34</v>
      </c>
      <c r="AX4614" s="14" t="s">
        <v>74</v>
      </c>
      <c r="AY4614" s="255" t="s">
        <v>224</v>
      </c>
    </row>
    <row r="4615" s="13" customFormat="1">
      <c r="A4615" s="13"/>
      <c r="B4615" s="229"/>
      <c r="C4615" s="230"/>
      <c r="D4615" s="231" t="s">
        <v>268</v>
      </c>
      <c r="E4615" s="232" t="s">
        <v>19</v>
      </c>
      <c r="F4615" s="233" t="s">
        <v>4772</v>
      </c>
      <c r="G4615" s="230"/>
      <c r="H4615" s="234">
        <v>8.6419999999999995</v>
      </c>
      <c r="I4615" s="235"/>
      <c r="J4615" s="230"/>
      <c r="K4615" s="230"/>
      <c r="L4615" s="236"/>
      <c r="M4615" s="237"/>
      <c r="N4615" s="238"/>
      <c r="O4615" s="238"/>
      <c r="P4615" s="238"/>
      <c r="Q4615" s="238"/>
      <c r="R4615" s="238"/>
      <c r="S4615" s="238"/>
      <c r="T4615" s="239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0" t="s">
        <v>268</v>
      </c>
      <c r="AU4615" s="240" t="s">
        <v>82</v>
      </c>
      <c r="AV4615" s="13" t="s">
        <v>93</v>
      </c>
      <c r="AW4615" s="13" t="s">
        <v>34</v>
      </c>
      <c r="AX4615" s="13" t="s">
        <v>74</v>
      </c>
      <c r="AY4615" s="240" t="s">
        <v>224</v>
      </c>
    </row>
    <row r="4616" s="14" customFormat="1">
      <c r="A4616" s="14"/>
      <c r="B4616" s="246"/>
      <c r="C4616" s="247"/>
      <c r="D4616" s="231" t="s">
        <v>268</v>
      </c>
      <c r="E4616" s="248" t="s">
        <v>19</v>
      </c>
      <c r="F4616" s="249" t="s">
        <v>667</v>
      </c>
      <c r="G4616" s="247"/>
      <c r="H4616" s="248" t="s">
        <v>19</v>
      </c>
      <c r="I4616" s="250"/>
      <c r="J4616" s="247"/>
      <c r="K4616" s="247"/>
      <c r="L4616" s="251"/>
      <c r="M4616" s="252"/>
      <c r="N4616" s="253"/>
      <c r="O4616" s="253"/>
      <c r="P4616" s="253"/>
      <c r="Q4616" s="253"/>
      <c r="R4616" s="253"/>
      <c r="S4616" s="253"/>
      <c r="T4616" s="25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T4616" s="255" t="s">
        <v>268</v>
      </c>
      <c r="AU4616" s="255" t="s">
        <v>82</v>
      </c>
      <c r="AV4616" s="14" t="s">
        <v>82</v>
      </c>
      <c r="AW4616" s="14" t="s">
        <v>34</v>
      </c>
      <c r="AX4616" s="14" t="s">
        <v>74</v>
      </c>
      <c r="AY4616" s="255" t="s">
        <v>224</v>
      </c>
    </row>
    <row r="4617" s="13" customFormat="1">
      <c r="A4617" s="13"/>
      <c r="B4617" s="229"/>
      <c r="C4617" s="230"/>
      <c r="D4617" s="231" t="s">
        <v>268</v>
      </c>
      <c r="E4617" s="232" t="s">
        <v>19</v>
      </c>
      <c r="F4617" s="233" t="s">
        <v>4773</v>
      </c>
      <c r="G4617" s="230"/>
      <c r="H4617" s="234">
        <v>17.989999999999998</v>
      </c>
      <c r="I4617" s="235"/>
      <c r="J4617" s="230"/>
      <c r="K4617" s="230"/>
      <c r="L4617" s="236"/>
      <c r="M4617" s="237"/>
      <c r="N4617" s="238"/>
      <c r="O4617" s="238"/>
      <c r="P4617" s="238"/>
      <c r="Q4617" s="238"/>
      <c r="R4617" s="238"/>
      <c r="S4617" s="238"/>
      <c r="T4617" s="239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40" t="s">
        <v>268</v>
      </c>
      <c r="AU4617" s="240" t="s">
        <v>82</v>
      </c>
      <c r="AV4617" s="13" t="s">
        <v>93</v>
      </c>
      <c r="AW4617" s="13" t="s">
        <v>34</v>
      </c>
      <c r="AX4617" s="13" t="s">
        <v>74</v>
      </c>
      <c r="AY4617" s="240" t="s">
        <v>224</v>
      </c>
    </row>
    <row r="4618" s="16" customFormat="1">
      <c r="A4618" s="16"/>
      <c r="B4618" s="272"/>
      <c r="C4618" s="273"/>
      <c r="D4618" s="231" t="s">
        <v>268</v>
      </c>
      <c r="E4618" s="274" t="s">
        <v>19</v>
      </c>
      <c r="F4618" s="275" t="s">
        <v>351</v>
      </c>
      <c r="G4618" s="273"/>
      <c r="H4618" s="276">
        <v>52.558</v>
      </c>
      <c r="I4618" s="277"/>
      <c r="J4618" s="273"/>
      <c r="K4618" s="273"/>
      <c r="L4618" s="278"/>
      <c r="M4618" s="279"/>
      <c r="N4618" s="280"/>
      <c r="O4618" s="280"/>
      <c r="P4618" s="280"/>
      <c r="Q4618" s="280"/>
      <c r="R4618" s="280"/>
      <c r="S4618" s="280"/>
      <c r="T4618" s="281"/>
      <c r="U4618" s="16"/>
      <c r="V4618" s="16"/>
      <c r="W4618" s="16"/>
      <c r="X4618" s="16"/>
      <c r="Y4618" s="16"/>
      <c r="Z4618" s="16"/>
      <c r="AA4618" s="16"/>
      <c r="AB4618" s="16"/>
      <c r="AC4618" s="16"/>
      <c r="AD4618" s="16"/>
      <c r="AE4618" s="16"/>
      <c r="AT4618" s="282" t="s">
        <v>268</v>
      </c>
      <c r="AU4618" s="282" t="s">
        <v>82</v>
      </c>
      <c r="AV4618" s="16" t="s">
        <v>231</v>
      </c>
      <c r="AW4618" s="16" t="s">
        <v>34</v>
      </c>
      <c r="AX4618" s="16" t="s">
        <v>82</v>
      </c>
      <c r="AY4618" s="282" t="s">
        <v>224</v>
      </c>
    </row>
    <row r="4619" s="2" customFormat="1" ht="16.5" customHeight="1">
      <c r="A4619" s="41"/>
      <c r="B4619" s="42"/>
      <c r="C4619" s="216" t="s">
        <v>4774</v>
      </c>
      <c r="D4619" s="216" t="s">
        <v>227</v>
      </c>
      <c r="E4619" s="217" t="s">
        <v>4775</v>
      </c>
      <c r="F4619" s="218" t="s">
        <v>4776</v>
      </c>
      <c r="G4619" s="219" t="s">
        <v>266</v>
      </c>
      <c r="H4619" s="220">
        <v>43.700000000000003</v>
      </c>
      <c r="I4619" s="221"/>
      <c r="J4619" s="222">
        <f>ROUND(I4619*H4619,2)</f>
        <v>0</v>
      </c>
      <c r="K4619" s="218" t="s">
        <v>19</v>
      </c>
      <c r="L4619" s="47"/>
      <c r="M4619" s="223" t="s">
        <v>19</v>
      </c>
      <c r="N4619" s="224" t="s">
        <v>46</v>
      </c>
      <c r="O4619" s="87"/>
      <c r="P4619" s="225">
        <f>O4619*H4619</f>
        <v>0</v>
      </c>
      <c r="Q4619" s="225">
        <v>0</v>
      </c>
      <c r="R4619" s="225">
        <f>Q4619*H4619</f>
        <v>0</v>
      </c>
      <c r="S4619" s="225">
        <v>0</v>
      </c>
      <c r="T4619" s="226">
        <f>S4619*H4619</f>
        <v>0</v>
      </c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R4619" s="227" t="s">
        <v>4677</v>
      </c>
      <c r="AT4619" s="227" t="s">
        <v>227</v>
      </c>
      <c r="AU4619" s="227" t="s">
        <v>82</v>
      </c>
      <c r="AY4619" s="20" t="s">
        <v>224</v>
      </c>
      <c r="BE4619" s="228">
        <f>IF(N4619="základní",J4619,0)</f>
        <v>0</v>
      </c>
      <c r="BF4619" s="228">
        <f>IF(N4619="snížená",J4619,0)</f>
        <v>0</v>
      </c>
      <c r="BG4619" s="228">
        <f>IF(N4619="zákl. přenesená",J4619,0)</f>
        <v>0</v>
      </c>
      <c r="BH4619" s="228">
        <f>IF(N4619="sníž. přenesená",J4619,0)</f>
        <v>0</v>
      </c>
      <c r="BI4619" s="228">
        <f>IF(N4619="nulová",J4619,0)</f>
        <v>0</v>
      </c>
      <c r="BJ4619" s="20" t="s">
        <v>93</v>
      </c>
      <c r="BK4619" s="228">
        <f>ROUND(I4619*H4619,2)</f>
        <v>0</v>
      </c>
      <c r="BL4619" s="20" t="s">
        <v>4677</v>
      </c>
      <c r="BM4619" s="227" t="s">
        <v>4777</v>
      </c>
    </row>
    <row r="4620" s="14" customFormat="1">
      <c r="A4620" s="14"/>
      <c r="B4620" s="246"/>
      <c r="C4620" s="247"/>
      <c r="D4620" s="231" t="s">
        <v>268</v>
      </c>
      <c r="E4620" s="248" t="s">
        <v>19</v>
      </c>
      <c r="F4620" s="249" t="s">
        <v>662</v>
      </c>
      <c r="G4620" s="247"/>
      <c r="H4620" s="248" t="s">
        <v>19</v>
      </c>
      <c r="I4620" s="250"/>
      <c r="J4620" s="247"/>
      <c r="K4620" s="247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268</v>
      </c>
      <c r="AU4620" s="255" t="s">
        <v>82</v>
      </c>
      <c r="AV4620" s="14" t="s">
        <v>82</v>
      </c>
      <c r="AW4620" s="14" t="s">
        <v>34</v>
      </c>
      <c r="AX4620" s="14" t="s">
        <v>74</v>
      </c>
      <c r="AY4620" s="255" t="s">
        <v>224</v>
      </c>
    </row>
    <row r="4621" s="13" customFormat="1">
      <c r="A4621" s="13"/>
      <c r="B4621" s="229"/>
      <c r="C4621" s="230"/>
      <c r="D4621" s="231" t="s">
        <v>268</v>
      </c>
      <c r="E4621" s="232" t="s">
        <v>19</v>
      </c>
      <c r="F4621" s="233" t="s">
        <v>1856</v>
      </c>
      <c r="G4621" s="230"/>
      <c r="H4621" s="234">
        <v>43.700000000000003</v>
      </c>
      <c r="I4621" s="235"/>
      <c r="J4621" s="230"/>
      <c r="K4621" s="230"/>
      <c r="L4621" s="236"/>
      <c r="M4621" s="237"/>
      <c r="N4621" s="238"/>
      <c r="O4621" s="238"/>
      <c r="P4621" s="238"/>
      <c r="Q4621" s="238"/>
      <c r="R4621" s="238"/>
      <c r="S4621" s="238"/>
      <c r="T4621" s="239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0" t="s">
        <v>268</v>
      </c>
      <c r="AU4621" s="240" t="s">
        <v>82</v>
      </c>
      <c r="AV4621" s="13" t="s">
        <v>93</v>
      </c>
      <c r="AW4621" s="13" t="s">
        <v>34</v>
      </c>
      <c r="AX4621" s="13" t="s">
        <v>82</v>
      </c>
      <c r="AY4621" s="240" t="s">
        <v>224</v>
      </c>
    </row>
    <row r="4622" s="2" customFormat="1" ht="16.5" customHeight="1">
      <c r="A4622" s="41"/>
      <c r="B4622" s="42"/>
      <c r="C4622" s="216" t="s">
        <v>4778</v>
      </c>
      <c r="D4622" s="216" t="s">
        <v>227</v>
      </c>
      <c r="E4622" s="217" t="s">
        <v>4779</v>
      </c>
      <c r="F4622" s="218" t="s">
        <v>4780</v>
      </c>
      <c r="G4622" s="219" t="s">
        <v>266</v>
      </c>
      <c r="H4622" s="220">
        <v>41.802999999999997</v>
      </c>
      <c r="I4622" s="221"/>
      <c r="J4622" s="222">
        <f>ROUND(I4622*H4622,2)</f>
        <v>0</v>
      </c>
      <c r="K4622" s="218" t="s">
        <v>19</v>
      </c>
      <c r="L4622" s="47"/>
      <c r="M4622" s="223" t="s">
        <v>19</v>
      </c>
      <c r="N4622" s="224" t="s">
        <v>46</v>
      </c>
      <c r="O4622" s="87"/>
      <c r="P4622" s="225">
        <f>O4622*H4622</f>
        <v>0</v>
      </c>
      <c r="Q4622" s="225">
        <v>0</v>
      </c>
      <c r="R4622" s="225">
        <f>Q4622*H4622</f>
        <v>0</v>
      </c>
      <c r="S4622" s="225">
        <v>0</v>
      </c>
      <c r="T4622" s="226">
        <f>S4622*H4622</f>
        <v>0</v>
      </c>
      <c r="U4622" s="41"/>
      <c r="V4622" s="41"/>
      <c r="W4622" s="41"/>
      <c r="X4622" s="41"/>
      <c r="Y4622" s="41"/>
      <c r="Z4622" s="41"/>
      <c r="AA4622" s="41"/>
      <c r="AB4622" s="41"/>
      <c r="AC4622" s="41"/>
      <c r="AD4622" s="41"/>
      <c r="AE4622" s="41"/>
      <c r="AR4622" s="227" t="s">
        <v>4677</v>
      </c>
      <c r="AT4622" s="227" t="s">
        <v>227</v>
      </c>
      <c r="AU4622" s="227" t="s">
        <v>82</v>
      </c>
      <c r="AY4622" s="20" t="s">
        <v>224</v>
      </c>
      <c r="BE4622" s="228">
        <f>IF(N4622="základní",J4622,0)</f>
        <v>0</v>
      </c>
      <c r="BF4622" s="228">
        <f>IF(N4622="snížená",J4622,0)</f>
        <v>0</v>
      </c>
      <c r="BG4622" s="228">
        <f>IF(N4622="zákl. přenesená",J4622,0)</f>
        <v>0</v>
      </c>
      <c r="BH4622" s="228">
        <f>IF(N4622="sníž. přenesená",J4622,0)</f>
        <v>0</v>
      </c>
      <c r="BI4622" s="228">
        <f>IF(N4622="nulová",J4622,0)</f>
        <v>0</v>
      </c>
      <c r="BJ4622" s="20" t="s">
        <v>93</v>
      </c>
      <c r="BK4622" s="228">
        <f>ROUND(I4622*H4622,2)</f>
        <v>0</v>
      </c>
      <c r="BL4622" s="20" t="s">
        <v>4677</v>
      </c>
      <c r="BM4622" s="227" t="s">
        <v>4781</v>
      </c>
    </row>
    <row r="4623" s="14" customFormat="1">
      <c r="A4623" s="14"/>
      <c r="B4623" s="246"/>
      <c r="C4623" s="247"/>
      <c r="D4623" s="231" t="s">
        <v>268</v>
      </c>
      <c r="E4623" s="248" t="s">
        <v>19</v>
      </c>
      <c r="F4623" s="249" t="s">
        <v>665</v>
      </c>
      <c r="G4623" s="247"/>
      <c r="H4623" s="248" t="s">
        <v>19</v>
      </c>
      <c r="I4623" s="250"/>
      <c r="J4623" s="247"/>
      <c r="K4623" s="247"/>
      <c r="L4623" s="251"/>
      <c r="M4623" s="252"/>
      <c r="N4623" s="253"/>
      <c r="O4623" s="253"/>
      <c r="P4623" s="253"/>
      <c r="Q4623" s="253"/>
      <c r="R4623" s="253"/>
      <c r="S4623" s="253"/>
      <c r="T4623" s="25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5" t="s">
        <v>268</v>
      </c>
      <c r="AU4623" s="255" t="s">
        <v>82</v>
      </c>
      <c r="AV4623" s="14" t="s">
        <v>82</v>
      </c>
      <c r="AW4623" s="14" t="s">
        <v>34</v>
      </c>
      <c r="AX4623" s="14" t="s">
        <v>74</v>
      </c>
      <c r="AY4623" s="255" t="s">
        <v>224</v>
      </c>
    </row>
    <row r="4624" s="13" customFormat="1">
      <c r="A4624" s="13"/>
      <c r="B4624" s="229"/>
      <c r="C4624" s="230"/>
      <c r="D4624" s="231" t="s">
        <v>268</v>
      </c>
      <c r="E4624" s="232" t="s">
        <v>19</v>
      </c>
      <c r="F4624" s="233" t="s">
        <v>4782</v>
      </c>
      <c r="G4624" s="230"/>
      <c r="H4624" s="234">
        <v>13.5</v>
      </c>
      <c r="I4624" s="235"/>
      <c r="J4624" s="230"/>
      <c r="K4624" s="230"/>
      <c r="L4624" s="236"/>
      <c r="M4624" s="237"/>
      <c r="N4624" s="238"/>
      <c r="O4624" s="238"/>
      <c r="P4624" s="238"/>
      <c r="Q4624" s="238"/>
      <c r="R4624" s="238"/>
      <c r="S4624" s="238"/>
      <c r="T4624" s="239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0" t="s">
        <v>268</v>
      </c>
      <c r="AU4624" s="240" t="s">
        <v>82</v>
      </c>
      <c r="AV4624" s="13" t="s">
        <v>93</v>
      </c>
      <c r="AW4624" s="13" t="s">
        <v>34</v>
      </c>
      <c r="AX4624" s="13" t="s">
        <v>74</v>
      </c>
      <c r="AY4624" s="240" t="s">
        <v>224</v>
      </c>
    </row>
    <row r="4625" s="14" customFormat="1">
      <c r="A4625" s="14"/>
      <c r="B4625" s="246"/>
      <c r="C4625" s="247"/>
      <c r="D4625" s="231" t="s">
        <v>268</v>
      </c>
      <c r="E4625" s="248" t="s">
        <v>19</v>
      </c>
      <c r="F4625" s="249" t="s">
        <v>667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268</v>
      </c>
      <c r="AU4625" s="255" t="s">
        <v>82</v>
      </c>
      <c r="AV4625" s="14" t="s">
        <v>82</v>
      </c>
      <c r="AW4625" s="14" t="s">
        <v>34</v>
      </c>
      <c r="AX4625" s="14" t="s">
        <v>74</v>
      </c>
      <c r="AY4625" s="255" t="s">
        <v>224</v>
      </c>
    </row>
    <row r="4626" s="13" customFormat="1">
      <c r="A4626" s="13"/>
      <c r="B4626" s="229"/>
      <c r="C4626" s="230"/>
      <c r="D4626" s="231" t="s">
        <v>268</v>
      </c>
      <c r="E4626" s="232" t="s">
        <v>19</v>
      </c>
      <c r="F4626" s="233" t="s">
        <v>4783</v>
      </c>
      <c r="G4626" s="230"/>
      <c r="H4626" s="234">
        <v>28.303000000000001</v>
      </c>
      <c r="I4626" s="235"/>
      <c r="J4626" s="230"/>
      <c r="K4626" s="230"/>
      <c r="L4626" s="236"/>
      <c r="M4626" s="237"/>
      <c r="N4626" s="238"/>
      <c r="O4626" s="238"/>
      <c r="P4626" s="238"/>
      <c r="Q4626" s="238"/>
      <c r="R4626" s="238"/>
      <c r="S4626" s="238"/>
      <c r="T4626" s="239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0" t="s">
        <v>268</v>
      </c>
      <c r="AU4626" s="240" t="s">
        <v>82</v>
      </c>
      <c r="AV4626" s="13" t="s">
        <v>93</v>
      </c>
      <c r="AW4626" s="13" t="s">
        <v>34</v>
      </c>
      <c r="AX4626" s="13" t="s">
        <v>74</v>
      </c>
      <c r="AY4626" s="240" t="s">
        <v>224</v>
      </c>
    </row>
    <row r="4627" s="16" customFormat="1">
      <c r="A4627" s="16"/>
      <c r="B4627" s="272"/>
      <c r="C4627" s="273"/>
      <c r="D4627" s="231" t="s">
        <v>268</v>
      </c>
      <c r="E4627" s="274" t="s">
        <v>19</v>
      </c>
      <c r="F4627" s="275" t="s">
        <v>351</v>
      </c>
      <c r="G4627" s="273"/>
      <c r="H4627" s="276">
        <v>41.802999999999997</v>
      </c>
      <c r="I4627" s="277"/>
      <c r="J4627" s="273"/>
      <c r="K4627" s="273"/>
      <c r="L4627" s="278"/>
      <c r="M4627" s="279"/>
      <c r="N4627" s="280"/>
      <c r="O4627" s="280"/>
      <c r="P4627" s="280"/>
      <c r="Q4627" s="280"/>
      <c r="R4627" s="280"/>
      <c r="S4627" s="280"/>
      <c r="T4627" s="281"/>
      <c r="U4627" s="16"/>
      <c r="V4627" s="16"/>
      <c r="W4627" s="16"/>
      <c r="X4627" s="16"/>
      <c r="Y4627" s="16"/>
      <c r="Z4627" s="16"/>
      <c r="AA4627" s="16"/>
      <c r="AB4627" s="16"/>
      <c r="AC4627" s="16"/>
      <c r="AD4627" s="16"/>
      <c r="AE4627" s="16"/>
      <c r="AT4627" s="282" t="s">
        <v>268</v>
      </c>
      <c r="AU4627" s="282" t="s">
        <v>82</v>
      </c>
      <c r="AV4627" s="16" t="s">
        <v>231</v>
      </c>
      <c r="AW4627" s="16" t="s">
        <v>34</v>
      </c>
      <c r="AX4627" s="16" t="s">
        <v>82</v>
      </c>
      <c r="AY4627" s="282" t="s">
        <v>224</v>
      </c>
    </row>
    <row r="4628" s="2" customFormat="1" ht="16.5" customHeight="1">
      <c r="A4628" s="41"/>
      <c r="B4628" s="42"/>
      <c r="C4628" s="216" t="s">
        <v>4784</v>
      </c>
      <c r="D4628" s="216" t="s">
        <v>227</v>
      </c>
      <c r="E4628" s="217" t="s">
        <v>4785</v>
      </c>
      <c r="F4628" s="218" t="s">
        <v>4786</v>
      </c>
      <c r="G4628" s="219" t="s">
        <v>266</v>
      </c>
      <c r="H4628" s="220">
        <v>7.875</v>
      </c>
      <c r="I4628" s="221"/>
      <c r="J4628" s="222">
        <f>ROUND(I4628*H4628,2)</f>
        <v>0</v>
      </c>
      <c r="K4628" s="218" t="s">
        <v>19</v>
      </c>
      <c r="L4628" s="47"/>
      <c r="M4628" s="223" t="s">
        <v>19</v>
      </c>
      <c r="N4628" s="224" t="s">
        <v>46</v>
      </c>
      <c r="O4628" s="87"/>
      <c r="P4628" s="225">
        <f>O4628*H4628</f>
        <v>0</v>
      </c>
      <c r="Q4628" s="225">
        <v>0</v>
      </c>
      <c r="R4628" s="225">
        <f>Q4628*H4628</f>
        <v>0</v>
      </c>
      <c r="S4628" s="225">
        <v>0</v>
      </c>
      <c r="T4628" s="226">
        <f>S4628*H4628</f>
        <v>0</v>
      </c>
      <c r="U4628" s="41"/>
      <c r="V4628" s="41"/>
      <c r="W4628" s="41"/>
      <c r="X4628" s="41"/>
      <c r="Y4628" s="41"/>
      <c r="Z4628" s="41"/>
      <c r="AA4628" s="41"/>
      <c r="AB4628" s="41"/>
      <c r="AC4628" s="41"/>
      <c r="AD4628" s="41"/>
      <c r="AE4628" s="41"/>
      <c r="AR4628" s="227" t="s">
        <v>4677</v>
      </c>
      <c r="AT4628" s="227" t="s">
        <v>227</v>
      </c>
      <c r="AU4628" s="227" t="s">
        <v>82</v>
      </c>
      <c r="AY4628" s="20" t="s">
        <v>224</v>
      </c>
      <c r="BE4628" s="228">
        <f>IF(N4628="základní",J4628,0)</f>
        <v>0</v>
      </c>
      <c r="BF4628" s="228">
        <f>IF(N4628="snížená",J4628,0)</f>
        <v>0</v>
      </c>
      <c r="BG4628" s="228">
        <f>IF(N4628="zákl. přenesená",J4628,0)</f>
        <v>0</v>
      </c>
      <c r="BH4628" s="228">
        <f>IF(N4628="sníž. přenesená",J4628,0)</f>
        <v>0</v>
      </c>
      <c r="BI4628" s="228">
        <f>IF(N4628="nulová",J4628,0)</f>
        <v>0</v>
      </c>
      <c r="BJ4628" s="20" t="s">
        <v>93</v>
      </c>
      <c r="BK4628" s="228">
        <f>ROUND(I4628*H4628,2)</f>
        <v>0</v>
      </c>
      <c r="BL4628" s="20" t="s">
        <v>4677</v>
      </c>
      <c r="BM4628" s="227" t="s">
        <v>4787</v>
      </c>
    </row>
    <row r="4629" s="14" customFormat="1">
      <c r="A4629" s="14"/>
      <c r="B4629" s="246"/>
      <c r="C4629" s="247"/>
      <c r="D4629" s="231" t="s">
        <v>268</v>
      </c>
      <c r="E4629" s="248" t="s">
        <v>19</v>
      </c>
      <c r="F4629" s="249" t="s">
        <v>4454</v>
      </c>
      <c r="G4629" s="247"/>
      <c r="H4629" s="248" t="s">
        <v>19</v>
      </c>
      <c r="I4629" s="250"/>
      <c r="J4629" s="247"/>
      <c r="K4629" s="247"/>
      <c r="L4629" s="251"/>
      <c r="M4629" s="252"/>
      <c r="N4629" s="253"/>
      <c r="O4629" s="253"/>
      <c r="P4629" s="253"/>
      <c r="Q4629" s="253"/>
      <c r="R4629" s="253"/>
      <c r="S4629" s="253"/>
      <c r="T4629" s="25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5" t="s">
        <v>268</v>
      </c>
      <c r="AU4629" s="255" t="s">
        <v>82</v>
      </c>
      <c r="AV4629" s="14" t="s">
        <v>82</v>
      </c>
      <c r="AW4629" s="14" t="s">
        <v>34</v>
      </c>
      <c r="AX4629" s="14" t="s">
        <v>74</v>
      </c>
      <c r="AY4629" s="255" t="s">
        <v>224</v>
      </c>
    </row>
    <row r="4630" s="14" customFormat="1">
      <c r="A4630" s="14"/>
      <c r="B4630" s="246"/>
      <c r="C4630" s="247"/>
      <c r="D4630" s="231" t="s">
        <v>268</v>
      </c>
      <c r="E4630" s="248" t="s">
        <v>19</v>
      </c>
      <c r="F4630" s="249" t="s">
        <v>704</v>
      </c>
      <c r="G4630" s="247"/>
      <c r="H4630" s="248" t="s">
        <v>19</v>
      </c>
      <c r="I4630" s="250"/>
      <c r="J4630" s="247"/>
      <c r="K4630" s="247"/>
      <c r="L4630" s="251"/>
      <c r="M4630" s="252"/>
      <c r="N4630" s="253"/>
      <c r="O4630" s="253"/>
      <c r="P4630" s="253"/>
      <c r="Q4630" s="253"/>
      <c r="R4630" s="253"/>
      <c r="S4630" s="253"/>
      <c r="T4630" s="25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5" t="s">
        <v>268</v>
      </c>
      <c r="AU4630" s="255" t="s">
        <v>82</v>
      </c>
      <c r="AV4630" s="14" t="s">
        <v>82</v>
      </c>
      <c r="AW4630" s="14" t="s">
        <v>34</v>
      </c>
      <c r="AX4630" s="14" t="s">
        <v>74</v>
      </c>
      <c r="AY4630" s="255" t="s">
        <v>224</v>
      </c>
    </row>
    <row r="4631" s="14" customFormat="1">
      <c r="A4631" s="14"/>
      <c r="B4631" s="246"/>
      <c r="C4631" s="247"/>
      <c r="D4631" s="231" t="s">
        <v>268</v>
      </c>
      <c r="E4631" s="248" t="s">
        <v>19</v>
      </c>
      <c r="F4631" s="249" t="s">
        <v>4454</v>
      </c>
      <c r="G4631" s="247"/>
      <c r="H4631" s="248" t="s">
        <v>19</v>
      </c>
      <c r="I4631" s="250"/>
      <c r="J4631" s="247"/>
      <c r="K4631" s="247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268</v>
      </c>
      <c r="AU4631" s="255" t="s">
        <v>82</v>
      </c>
      <c r="AV4631" s="14" t="s">
        <v>82</v>
      </c>
      <c r="AW4631" s="14" t="s">
        <v>34</v>
      </c>
      <c r="AX4631" s="14" t="s">
        <v>74</v>
      </c>
      <c r="AY4631" s="255" t="s">
        <v>224</v>
      </c>
    </row>
    <row r="4632" s="13" customFormat="1">
      <c r="A4632" s="13"/>
      <c r="B4632" s="229"/>
      <c r="C4632" s="230"/>
      <c r="D4632" s="231" t="s">
        <v>268</v>
      </c>
      <c r="E4632" s="232" t="s">
        <v>19</v>
      </c>
      <c r="F4632" s="233" t="s">
        <v>4788</v>
      </c>
      <c r="G4632" s="230"/>
      <c r="H4632" s="234">
        <v>2.0249999999999999</v>
      </c>
      <c r="I4632" s="235"/>
      <c r="J4632" s="230"/>
      <c r="K4632" s="230"/>
      <c r="L4632" s="236"/>
      <c r="M4632" s="237"/>
      <c r="N4632" s="238"/>
      <c r="O4632" s="238"/>
      <c r="P4632" s="238"/>
      <c r="Q4632" s="238"/>
      <c r="R4632" s="238"/>
      <c r="S4632" s="238"/>
      <c r="T4632" s="239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0" t="s">
        <v>268</v>
      </c>
      <c r="AU4632" s="240" t="s">
        <v>82</v>
      </c>
      <c r="AV4632" s="13" t="s">
        <v>93</v>
      </c>
      <c r="AW4632" s="13" t="s">
        <v>34</v>
      </c>
      <c r="AX4632" s="13" t="s">
        <v>74</v>
      </c>
      <c r="AY4632" s="240" t="s">
        <v>224</v>
      </c>
    </row>
    <row r="4633" s="14" customFormat="1">
      <c r="A4633" s="14"/>
      <c r="B4633" s="246"/>
      <c r="C4633" s="247"/>
      <c r="D4633" s="231" t="s">
        <v>268</v>
      </c>
      <c r="E4633" s="248" t="s">
        <v>19</v>
      </c>
      <c r="F4633" s="249" t="s">
        <v>4789</v>
      </c>
      <c r="G4633" s="247"/>
      <c r="H4633" s="248" t="s">
        <v>19</v>
      </c>
      <c r="I4633" s="250"/>
      <c r="J4633" s="247"/>
      <c r="K4633" s="247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268</v>
      </c>
      <c r="AU4633" s="255" t="s">
        <v>82</v>
      </c>
      <c r="AV4633" s="14" t="s">
        <v>82</v>
      </c>
      <c r="AW4633" s="14" t="s">
        <v>34</v>
      </c>
      <c r="AX4633" s="14" t="s">
        <v>74</v>
      </c>
      <c r="AY4633" s="255" t="s">
        <v>224</v>
      </c>
    </row>
    <row r="4634" s="13" customFormat="1">
      <c r="A4634" s="13"/>
      <c r="B4634" s="229"/>
      <c r="C4634" s="230"/>
      <c r="D4634" s="231" t="s">
        <v>268</v>
      </c>
      <c r="E4634" s="232" t="s">
        <v>19</v>
      </c>
      <c r="F4634" s="233" t="s">
        <v>4427</v>
      </c>
      <c r="G4634" s="230"/>
      <c r="H4634" s="234">
        <v>1.8</v>
      </c>
      <c r="I4634" s="235"/>
      <c r="J4634" s="230"/>
      <c r="K4634" s="230"/>
      <c r="L4634" s="236"/>
      <c r="M4634" s="237"/>
      <c r="N4634" s="238"/>
      <c r="O4634" s="238"/>
      <c r="P4634" s="238"/>
      <c r="Q4634" s="238"/>
      <c r="R4634" s="238"/>
      <c r="S4634" s="238"/>
      <c r="T4634" s="239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0" t="s">
        <v>268</v>
      </c>
      <c r="AU4634" s="240" t="s">
        <v>82</v>
      </c>
      <c r="AV4634" s="13" t="s">
        <v>93</v>
      </c>
      <c r="AW4634" s="13" t="s">
        <v>34</v>
      </c>
      <c r="AX4634" s="13" t="s">
        <v>74</v>
      </c>
      <c r="AY4634" s="240" t="s">
        <v>224</v>
      </c>
    </row>
    <row r="4635" s="15" customFormat="1">
      <c r="A4635" s="15"/>
      <c r="B4635" s="256"/>
      <c r="C4635" s="257"/>
      <c r="D4635" s="231" t="s">
        <v>268</v>
      </c>
      <c r="E4635" s="258" t="s">
        <v>19</v>
      </c>
      <c r="F4635" s="259" t="s">
        <v>300</v>
      </c>
      <c r="G4635" s="257"/>
      <c r="H4635" s="260">
        <v>3.8250000000000002</v>
      </c>
      <c r="I4635" s="261"/>
      <c r="J4635" s="257"/>
      <c r="K4635" s="257"/>
      <c r="L4635" s="262"/>
      <c r="M4635" s="263"/>
      <c r="N4635" s="264"/>
      <c r="O4635" s="264"/>
      <c r="P4635" s="264"/>
      <c r="Q4635" s="264"/>
      <c r="R4635" s="264"/>
      <c r="S4635" s="264"/>
      <c r="T4635" s="265"/>
      <c r="U4635" s="15"/>
      <c r="V4635" s="15"/>
      <c r="W4635" s="15"/>
      <c r="X4635" s="15"/>
      <c r="Y4635" s="15"/>
      <c r="Z4635" s="15"/>
      <c r="AA4635" s="15"/>
      <c r="AB4635" s="15"/>
      <c r="AC4635" s="15"/>
      <c r="AD4635" s="15"/>
      <c r="AE4635" s="15"/>
      <c r="AT4635" s="266" t="s">
        <v>268</v>
      </c>
      <c r="AU4635" s="266" t="s">
        <v>82</v>
      </c>
      <c r="AV4635" s="15" t="s">
        <v>108</v>
      </c>
      <c r="AW4635" s="15" t="s">
        <v>34</v>
      </c>
      <c r="AX4635" s="15" t="s">
        <v>74</v>
      </c>
      <c r="AY4635" s="266" t="s">
        <v>224</v>
      </c>
    </row>
    <row r="4636" s="14" customFormat="1">
      <c r="A4636" s="14"/>
      <c r="B4636" s="246"/>
      <c r="C4636" s="247"/>
      <c r="D4636" s="231" t="s">
        <v>268</v>
      </c>
      <c r="E4636" s="248" t="s">
        <v>19</v>
      </c>
      <c r="F4636" s="249" t="s">
        <v>1171</v>
      </c>
      <c r="G4636" s="247"/>
      <c r="H4636" s="248" t="s">
        <v>19</v>
      </c>
      <c r="I4636" s="250"/>
      <c r="J4636" s="247"/>
      <c r="K4636" s="247"/>
      <c r="L4636" s="251"/>
      <c r="M4636" s="252"/>
      <c r="N4636" s="253"/>
      <c r="O4636" s="253"/>
      <c r="P4636" s="253"/>
      <c r="Q4636" s="253"/>
      <c r="R4636" s="253"/>
      <c r="S4636" s="253"/>
      <c r="T4636" s="25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T4636" s="255" t="s">
        <v>268</v>
      </c>
      <c r="AU4636" s="255" t="s">
        <v>82</v>
      </c>
      <c r="AV4636" s="14" t="s">
        <v>82</v>
      </c>
      <c r="AW4636" s="14" t="s">
        <v>34</v>
      </c>
      <c r="AX4636" s="14" t="s">
        <v>74</v>
      </c>
      <c r="AY4636" s="255" t="s">
        <v>224</v>
      </c>
    </row>
    <row r="4637" s="14" customFormat="1">
      <c r="A4637" s="14"/>
      <c r="B4637" s="246"/>
      <c r="C4637" s="247"/>
      <c r="D4637" s="231" t="s">
        <v>268</v>
      </c>
      <c r="E4637" s="248" t="s">
        <v>19</v>
      </c>
      <c r="F4637" s="249" t="s">
        <v>4790</v>
      </c>
      <c r="G4637" s="247"/>
      <c r="H4637" s="248" t="s">
        <v>19</v>
      </c>
      <c r="I4637" s="250"/>
      <c r="J4637" s="247"/>
      <c r="K4637" s="247"/>
      <c r="L4637" s="251"/>
      <c r="M4637" s="252"/>
      <c r="N4637" s="253"/>
      <c r="O4637" s="253"/>
      <c r="P4637" s="253"/>
      <c r="Q4637" s="253"/>
      <c r="R4637" s="253"/>
      <c r="S4637" s="253"/>
      <c r="T4637" s="25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5" t="s">
        <v>268</v>
      </c>
      <c r="AU4637" s="255" t="s">
        <v>82</v>
      </c>
      <c r="AV4637" s="14" t="s">
        <v>82</v>
      </c>
      <c r="AW4637" s="14" t="s">
        <v>34</v>
      </c>
      <c r="AX4637" s="14" t="s">
        <v>74</v>
      </c>
      <c r="AY4637" s="255" t="s">
        <v>224</v>
      </c>
    </row>
    <row r="4638" s="13" customFormat="1">
      <c r="A4638" s="13"/>
      <c r="B4638" s="229"/>
      <c r="C4638" s="230"/>
      <c r="D4638" s="231" t="s">
        <v>268</v>
      </c>
      <c r="E4638" s="232" t="s">
        <v>19</v>
      </c>
      <c r="F4638" s="233" t="s">
        <v>4788</v>
      </c>
      <c r="G4638" s="230"/>
      <c r="H4638" s="234">
        <v>2.0249999999999999</v>
      </c>
      <c r="I4638" s="235"/>
      <c r="J4638" s="230"/>
      <c r="K4638" s="230"/>
      <c r="L4638" s="236"/>
      <c r="M4638" s="237"/>
      <c r="N4638" s="238"/>
      <c r="O4638" s="238"/>
      <c r="P4638" s="238"/>
      <c r="Q4638" s="238"/>
      <c r="R4638" s="238"/>
      <c r="S4638" s="238"/>
      <c r="T4638" s="239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0" t="s">
        <v>268</v>
      </c>
      <c r="AU4638" s="240" t="s">
        <v>82</v>
      </c>
      <c r="AV4638" s="13" t="s">
        <v>93</v>
      </c>
      <c r="AW4638" s="13" t="s">
        <v>34</v>
      </c>
      <c r="AX4638" s="13" t="s">
        <v>74</v>
      </c>
      <c r="AY4638" s="240" t="s">
        <v>224</v>
      </c>
    </row>
    <row r="4639" s="14" customFormat="1">
      <c r="A4639" s="14"/>
      <c r="B4639" s="246"/>
      <c r="C4639" s="247"/>
      <c r="D4639" s="231" t="s">
        <v>268</v>
      </c>
      <c r="E4639" s="248" t="s">
        <v>19</v>
      </c>
      <c r="F4639" s="249" t="s">
        <v>1173</v>
      </c>
      <c r="G4639" s="247"/>
      <c r="H4639" s="248" t="s">
        <v>19</v>
      </c>
      <c r="I4639" s="250"/>
      <c r="J4639" s="247"/>
      <c r="K4639" s="247"/>
      <c r="L4639" s="251"/>
      <c r="M4639" s="252"/>
      <c r="N4639" s="253"/>
      <c r="O4639" s="253"/>
      <c r="P4639" s="253"/>
      <c r="Q4639" s="253"/>
      <c r="R4639" s="253"/>
      <c r="S4639" s="253"/>
      <c r="T4639" s="25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5" t="s">
        <v>268</v>
      </c>
      <c r="AU4639" s="255" t="s">
        <v>82</v>
      </c>
      <c r="AV4639" s="14" t="s">
        <v>82</v>
      </c>
      <c r="AW4639" s="14" t="s">
        <v>34</v>
      </c>
      <c r="AX4639" s="14" t="s">
        <v>74</v>
      </c>
      <c r="AY4639" s="255" t="s">
        <v>224</v>
      </c>
    </row>
    <row r="4640" s="14" customFormat="1">
      <c r="A4640" s="14"/>
      <c r="B4640" s="246"/>
      <c r="C4640" s="247"/>
      <c r="D4640" s="231" t="s">
        <v>268</v>
      </c>
      <c r="E4640" s="248" t="s">
        <v>19</v>
      </c>
      <c r="F4640" s="249" t="s">
        <v>4454</v>
      </c>
      <c r="G4640" s="247"/>
      <c r="H4640" s="248" t="s">
        <v>19</v>
      </c>
      <c r="I4640" s="250"/>
      <c r="J4640" s="247"/>
      <c r="K4640" s="247"/>
      <c r="L4640" s="251"/>
      <c r="M4640" s="252"/>
      <c r="N4640" s="253"/>
      <c r="O4640" s="253"/>
      <c r="P4640" s="253"/>
      <c r="Q4640" s="253"/>
      <c r="R4640" s="253"/>
      <c r="S4640" s="253"/>
      <c r="T4640" s="25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5" t="s">
        <v>268</v>
      </c>
      <c r="AU4640" s="255" t="s">
        <v>82</v>
      </c>
      <c r="AV4640" s="14" t="s">
        <v>82</v>
      </c>
      <c r="AW4640" s="14" t="s">
        <v>34</v>
      </c>
      <c r="AX4640" s="14" t="s">
        <v>74</v>
      </c>
      <c r="AY4640" s="255" t="s">
        <v>224</v>
      </c>
    </row>
    <row r="4641" s="13" customFormat="1">
      <c r="A4641" s="13"/>
      <c r="B4641" s="229"/>
      <c r="C4641" s="230"/>
      <c r="D4641" s="231" t="s">
        <v>268</v>
      </c>
      <c r="E4641" s="232" t="s">
        <v>19</v>
      </c>
      <c r="F4641" s="233" t="s">
        <v>4788</v>
      </c>
      <c r="G4641" s="230"/>
      <c r="H4641" s="234">
        <v>2.0249999999999999</v>
      </c>
      <c r="I4641" s="235"/>
      <c r="J4641" s="230"/>
      <c r="K4641" s="230"/>
      <c r="L4641" s="236"/>
      <c r="M4641" s="237"/>
      <c r="N4641" s="238"/>
      <c r="O4641" s="238"/>
      <c r="P4641" s="238"/>
      <c r="Q4641" s="238"/>
      <c r="R4641" s="238"/>
      <c r="S4641" s="238"/>
      <c r="T4641" s="239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40" t="s">
        <v>268</v>
      </c>
      <c r="AU4641" s="240" t="s">
        <v>82</v>
      </c>
      <c r="AV4641" s="13" t="s">
        <v>93</v>
      </c>
      <c r="AW4641" s="13" t="s">
        <v>34</v>
      </c>
      <c r="AX4641" s="13" t="s">
        <v>74</v>
      </c>
      <c r="AY4641" s="240" t="s">
        <v>224</v>
      </c>
    </row>
    <row r="4642" s="15" customFormat="1">
      <c r="A4642" s="15"/>
      <c r="B4642" s="256"/>
      <c r="C4642" s="257"/>
      <c r="D4642" s="231" t="s">
        <v>268</v>
      </c>
      <c r="E4642" s="258" t="s">
        <v>19</v>
      </c>
      <c r="F4642" s="259" t="s">
        <v>300</v>
      </c>
      <c r="G4642" s="257"/>
      <c r="H4642" s="260">
        <v>4.0499999999999998</v>
      </c>
      <c r="I4642" s="261"/>
      <c r="J4642" s="257"/>
      <c r="K4642" s="257"/>
      <c r="L4642" s="262"/>
      <c r="M4642" s="263"/>
      <c r="N4642" s="264"/>
      <c r="O4642" s="264"/>
      <c r="P4642" s="264"/>
      <c r="Q4642" s="264"/>
      <c r="R4642" s="264"/>
      <c r="S4642" s="264"/>
      <c r="T4642" s="265"/>
      <c r="U4642" s="15"/>
      <c r="V4642" s="15"/>
      <c r="W4642" s="15"/>
      <c r="X4642" s="15"/>
      <c r="Y4642" s="15"/>
      <c r="Z4642" s="15"/>
      <c r="AA4642" s="15"/>
      <c r="AB4642" s="15"/>
      <c r="AC4642" s="15"/>
      <c r="AD4642" s="15"/>
      <c r="AE4642" s="15"/>
      <c r="AT4642" s="266" t="s">
        <v>268</v>
      </c>
      <c r="AU4642" s="266" t="s">
        <v>82</v>
      </c>
      <c r="AV4642" s="15" t="s">
        <v>108</v>
      </c>
      <c r="AW4642" s="15" t="s">
        <v>34</v>
      </c>
      <c r="AX4642" s="15" t="s">
        <v>74</v>
      </c>
      <c r="AY4642" s="266" t="s">
        <v>224</v>
      </c>
    </row>
    <row r="4643" s="16" customFormat="1">
      <c r="A4643" s="16"/>
      <c r="B4643" s="272"/>
      <c r="C4643" s="273"/>
      <c r="D4643" s="231" t="s">
        <v>268</v>
      </c>
      <c r="E4643" s="274" t="s">
        <v>19</v>
      </c>
      <c r="F4643" s="275" t="s">
        <v>351</v>
      </c>
      <c r="G4643" s="273"/>
      <c r="H4643" s="276">
        <v>7.875</v>
      </c>
      <c r="I4643" s="277"/>
      <c r="J4643" s="273"/>
      <c r="K4643" s="273"/>
      <c r="L4643" s="278"/>
      <c r="M4643" s="279"/>
      <c r="N4643" s="280"/>
      <c r="O4643" s="280"/>
      <c r="P4643" s="280"/>
      <c r="Q4643" s="280"/>
      <c r="R4643" s="280"/>
      <c r="S4643" s="280"/>
      <c r="T4643" s="281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T4643" s="282" t="s">
        <v>268</v>
      </c>
      <c r="AU4643" s="282" t="s">
        <v>82</v>
      </c>
      <c r="AV4643" s="16" t="s">
        <v>231</v>
      </c>
      <c r="AW4643" s="16" t="s">
        <v>34</v>
      </c>
      <c r="AX4643" s="16" t="s">
        <v>82</v>
      </c>
      <c r="AY4643" s="282" t="s">
        <v>224</v>
      </c>
    </row>
    <row r="4644" s="2" customFormat="1" ht="16.5" customHeight="1">
      <c r="A4644" s="41"/>
      <c r="B4644" s="42"/>
      <c r="C4644" s="216" t="s">
        <v>4791</v>
      </c>
      <c r="D4644" s="216" t="s">
        <v>227</v>
      </c>
      <c r="E4644" s="217" t="s">
        <v>4792</v>
      </c>
      <c r="F4644" s="218" t="s">
        <v>4793</v>
      </c>
      <c r="G4644" s="219" t="s">
        <v>266</v>
      </c>
      <c r="H4644" s="220">
        <v>105.557</v>
      </c>
      <c r="I4644" s="221"/>
      <c r="J4644" s="222">
        <f>ROUND(I4644*H4644,2)</f>
        <v>0</v>
      </c>
      <c r="K4644" s="218" t="s">
        <v>19</v>
      </c>
      <c r="L4644" s="47"/>
      <c r="M4644" s="223" t="s">
        <v>19</v>
      </c>
      <c r="N4644" s="224" t="s">
        <v>46</v>
      </c>
      <c r="O4644" s="87"/>
      <c r="P4644" s="225">
        <f>O4644*H4644</f>
        <v>0</v>
      </c>
      <c r="Q4644" s="225">
        <v>0</v>
      </c>
      <c r="R4644" s="225">
        <f>Q4644*H4644</f>
        <v>0</v>
      </c>
      <c r="S4644" s="225">
        <v>0</v>
      </c>
      <c r="T4644" s="226">
        <f>S4644*H4644</f>
        <v>0</v>
      </c>
      <c r="U4644" s="41"/>
      <c r="V4644" s="41"/>
      <c r="W4644" s="41"/>
      <c r="X4644" s="41"/>
      <c r="Y4644" s="41"/>
      <c r="Z4644" s="41"/>
      <c r="AA4644" s="41"/>
      <c r="AB4644" s="41"/>
      <c r="AC4644" s="41"/>
      <c r="AD4644" s="41"/>
      <c r="AE4644" s="41"/>
      <c r="AR4644" s="227" t="s">
        <v>4677</v>
      </c>
      <c r="AT4644" s="227" t="s">
        <v>227</v>
      </c>
      <c r="AU4644" s="227" t="s">
        <v>82</v>
      </c>
      <c r="AY4644" s="20" t="s">
        <v>224</v>
      </c>
      <c r="BE4644" s="228">
        <f>IF(N4644="základní",J4644,0)</f>
        <v>0</v>
      </c>
      <c r="BF4644" s="228">
        <f>IF(N4644="snížená",J4644,0)</f>
        <v>0</v>
      </c>
      <c r="BG4644" s="228">
        <f>IF(N4644="zákl. přenesená",J4644,0)</f>
        <v>0</v>
      </c>
      <c r="BH4644" s="228">
        <f>IF(N4644="sníž. přenesená",J4644,0)</f>
        <v>0</v>
      </c>
      <c r="BI4644" s="228">
        <f>IF(N4644="nulová",J4644,0)</f>
        <v>0</v>
      </c>
      <c r="BJ4644" s="20" t="s">
        <v>93</v>
      </c>
      <c r="BK4644" s="228">
        <f>ROUND(I4644*H4644,2)</f>
        <v>0</v>
      </c>
      <c r="BL4644" s="20" t="s">
        <v>4677</v>
      </c>
      <c r="BM4644" s="227" t="s">
        <v>4794</v>
      </c>
    </row>
    <row r="4645" s="14" customFormat="1">
      <c r="A4645" s="14"/>
      <c r="B4645" s="246"/>
      <c r="C4645" s="247"/>
      <c r="D4645" s="231" t="s">
        <v>268</v>
      </c>
      <c r="E4645" s="248" t="s">
        <v>19</v>
      </c>
      <c r="F4645" s="249" t="s">
        <v>4795</v>
      </c>
      <c r="G4645" s="247"/>
      <c r="H4645" s="248" t="s">
        <v>19</v>
      </c>
      <c r="I4645" s="250"/>
      <c r="J4645" s="247"/>
      <c r="K4645" s="247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268</v>
      </c>
      <c r="AU4645" s="255" t="s">
        <v>82</v>
      </c>
      <c r="AV4645" s="14" t="s">
        <v>82</v>
      </c>
      <c r="AW4645" s="14" t="s">
        <v>34</v>
      </c>
      <c r="AX4645" s="14" t="s">
        <v>74</v>
      </c>
      <c r="AY4645" s="255" t="s">
        <v>224</v>
      </c>
    </row>
    <row r="4646" s="13" customFormat="1">
      <c r="A4646" s="13"/>
      <c r="B4646" s="229"/>
      <c r="C4646" s="230"/>
      <c r="D4646" s="231" t="s">
        <v>268</v>
      </c>
      <c r="E4646" s="232" t="s">
        <v>19</v>
      </c>
      <c r="F4646" s="233" t="s">
        <v>4796</v>
      </c>
      <c r="G4646" s="230"/>
      <c r="H4646" s="234">
        <v>5.6609999999999996</v>
      </c>
      <c r="I4646" s="235"/>
      <c r="J4646" s="230"/>
      <c r="K4646" s="230"/>
      <c r="L4646" s="236"/>
      <c r="M4646" s="237"/>
      <c r="N4646" s="238"/>
      <c r="O4646" s="238"/>
      <c r="P4646" s="238"/>
      <c r="Q4646" s="238"/>
      <c r="R4646" s="238"/>
      <c r="S4646" s="238"/>
      <c r="T4646" s="239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0" t="s">
        <v>268</v>
      </c>
      <c r="AU4646" s="240" t="s">
        <v>82</v>
      </c>
      <c r="AV4646" s="13" t="s">
        <v>93</v>
      </c>
      <c r="AW4646" s="13" t="s">
        <v>34</v>
      </c>
      <c r="AX4646" s="13" t="s">
        <v>74</v>
      </c>
      <c r="AY4646" s="240" t="s">
        <v>224</v>
      </c>
    </row>
    <row r="4647" s="13" customFormat="1">
      <c r="A4647" s="13"/>
      <c r="B4647" s="229"/>
      <c r="C4647" s="230"/>
      <c r="D4647" s="231" t="s">
        <v>268</v>
      </c>
      <c r="E4647" s="232" t="s">
        <v>19</v>
      </c>
      <c r="F4647" s="233" t="s">
        <v>4797</v>
      </c>
      <c r="G4647" s="230"/>
      <c r="H4647" s="234">
        <v>30.826000000000001</v>
      </c>
      <c r="I4647" s="235"/>
      <c r="J4647" s="230"/>
      <c r="K4647" s="230"/>
      <c r="L4647" s="236"/>
      <c r="M4647" s="237"/>
      <c r="N4647" s="238"/>
      <c r="O4647" s="238"/>
      <c r="P4647" s="238"/>
      <c r="Q4647" s="238"/>
      <c r="R4647" s="238"/>
      <c r="S4647" s="238"/>
      <c r="T4647" s="239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0" t="s">
        <v>268</v>
      </c>
      <c r="AU4647" s="240" t="s">
        <v>82</v>
      </c>
      <c r="AV4647" s="13" t="s">
        <v>93</v>
      </c>
      <c r="AW4647" s="13" t="s">
        <v>34</v>
      </c>
      <c r="AX4647" s="13" t="s">
        <v>74</v>
      </c>
      <c r="AY4647" s="240" t="s">
        <v>224</v>
      </c>
    </row>
    <row r="4648" s="13" customFormat="1">
      <c r="A4648" s="13"/>
      <c r="B4648" s="229"/>
      <c r="C4648" s="230"/>
      <c r="D4648" s="231" t="s">
        <v>268</v>
      </c>
      <c r="E4648" s="232" t="s">
        <v>19</v>
      </c>
      <c r="F4648" s="233" t="s">
        <v>4798</v>
      </c>
      <c r="G4648" s="230"/>
      <c r="H4648" s="234">
        <v>27.468</v>
      </c>
      <c r="I4648" s="235"/>
      <c r="J4648" s="230"/>
      <c r="K4648" s="230"/>
      <c r="L4648" s="236"/>
      <c r="M4648" s="237"/>
      <c r="N4648" s="238"/>
      <c r="O4648" s="238"/>
      <c r="P4648" s="238"/>
      <c r="Q4648" s="238"/>
      <c r="R4648" s="238"/>
      <c r="S4648" s="238"/>
      <c r="T4648" s="239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0" t="s">
        <v>268</v>
      </c>
      <c r="AU4648" s="240" t="s">
        <v>82</v>
      </c>
      <c r="AV4648" s="13" t="s">
        <v>93</v>
      </c>
      <c r="AW4648" s="13" t="s">
        <v>34</v>
      </c>
      <c r="AX4648" s="13" t="s">
        <v>74</v>
      </c>
      <c r="AY4648" s="240" t="s">
        <v>224</v>
      </c>
    </row>
    <row r="4649" s="13" customFormat="1">
      <c r="A4649" s="13"/>
      <c r="B4649" s="229"/>
      <c r="C4649" s="230"/>
      <c r="D4649" s="231" t="s">
        <v>268</v>
      </c>
      <c r="E4649" s="232" t="s">
        <v>19</v>
      </c>
      <c r="F4649" s="233" t="s">
        <v>4799</v>
      </c>
      <c r="G4649" s="230"/>
      <c r="H4649" s="234">
        <v>10.602</v>
      </c>
      <c r="I4649" s="235"/>
      <c r="J4649" s="230"/>
      <c r="K4649" s="230"/>
      <c r="L4649" s="236"/>
      <c r="M4649" s="237"/>
      <c r="N4649" s="238"/>
      <c r="O4649" s="238"/>
      <c r="P4649" s="238"/>
      <c r="Q4649" s="238"/>
      <c r="R4649" s="238"/>
      <c r="S4649" s="238"/>
      <c r="T4649" s="239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0" t="s">
        <v>268</v>
      </c>
      <c r="AU4649" s="240" t="s">
        <v>82</v>
      </c>
      <c r="AV4649" s="13" t="s">
        <v>93</v>
      </c>
      <c r="AW4649" s="13" t="s">
        <v>34</v>
      </c>
      <c r="AX4649" s="13" t="s">
        <v>74</v>
      </c>
      <c r="AY4649" s="240" t="s">
        <v>224</v>
      </c>
    </row>
    <row r="4650" s="13" customFormat="1">
      <c r="A4650" s="13"/>
      <c r="B4650" s="229"/>
      <c r="C4650" s="230"/>
      <c r="D4650" s="231" t="s">
        <v>268</v>
      </c>
      <c r="E4650" s="232" t="s">
        <v>19</v>
      </c>
      <c r="F4650" s="233" t="s">
        <v>4800</v>
      </c>
      <c r="G4650" s="230"/>
      <c r="H4650" s="234">
        <v>11.199999999999999</v>
      </c>
      <c r="I4650" s="235"/>
      <c r="J4650" s="230"/>
      <c r="K4650" s="230"/>
      <c r="L4650" s="236"/>
      <c r="M4650" s="237"/>
      <c r="N4650" s="238"/>
      <c r="O4650" s="238"/>
      <c r="P4650" s="238"/>
      <c r="Q4650" s="238"/>
      <c r="R4650" s="238"/>
      <c r="S4650" s="238"/>
      <c r="T4650" s="239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0" t="s">
        <v>268</v>
      </c>
      <c r="AU4650" s="240" t="s">
        <v>82</v>
      </c>
      <c r="AV4650" s="13" t="s">
        <v>93</v>
      </c>
      <c r="AW4650" s="13" t="s">
        <v>34</v>
      </c>
      <c r="AX4650" s="13" t="s">
        <v>74</v>
      </c>
      <c r="AY4650" s="240" t="s">
        <v>224</v>
      </c>
    </row>
    <row r="4651" s="13" customFormat="1">
      <c r="A4651" s="13"/>
      <c r="B4651" s="229"/>
      <c r="C4651" s="230"/>
      <c r="D4651" s="231" t="s">
        <v>268</v>
      </c>
      <c r="E4651" s="232" t="s">
        <v>19</v>
      </c>
      <c r="F4651" s="233" t="s">
        <v>4801</v>
      </c>
      <c r="G4651" s="230"/>
      <c r="H4651" s="234">
        <v>19.800000000000001</v>
      </c>
      <c r="I4651" s="235"/>
      <c r="J4651" s="230"/>
      <c r="K4651" s="230"/>
      <c r="L4651" s="236"/>
      <c r="M4651" s="237"/>
      <c r="N4651" s="238"/>
      <c r="O4651" s="238"/>
      <c r="P4651" s="238"/>
      <c r="Q4651" s="238"/>
      <c r="R4651" s="238"/>
      <c r="S4651" s="238"/>
      <c r="T4651" s="239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0" t="s">
        <v>268</v>
      </c>
      <c r="AU4651" s="240" t="s">
        <v>82</v>
      </c>
      <c r="AV4651" s="13" t="s">
        <v>93</v>
      </c>
      <c r="AW4651" s="13" t="s">
        <v>34</v>
      </c>
      <c r="AX4651" s="13" t="s">
        <v>74</v>
      </c>
      <c r="AY4651" s="240" t="s">
        <v>224</v>
      </c>
    </row>
    <row r="4652" s="16" customFormat="1">
      <c r="A4652" s="16"/>
      <c r="B4652" s="272"/>
      <c r="C4652" s="273"/>
      <c r="D4652" s="231" t="s">
        <v>268</v>
      </c>
      <c r="E4652" s="274" t="s">
        <v>19</v>
      </c>
      <c r="F4652" s="275" t="s">
        <v>351</v>
      </c>
      <c r="G4652" s="273"/>
      <c r="H4652" s="276">
        <v>105.557</v>
      </c>
      <c r="I4652" s="277"/>
      <c r="J4652" s="273"/>
      <c r="K4652" s="273"/>
      <c r="L4652" s="278"/>
      <c r="M4652" s="279"/>
      <c r="N4652" s="280"/>
      <c r="O4652" s="280"/>
      <c r="P4652" s="280"/>
      <c r="Q4652" s="280"/>
      <c r="R4652" s="280"/>
      <c r="S4652" s="280"/>
      <c r="T4652" s="281"/>
      <c r="U4652" s="16"/>
      <c r="V4652" s="16"/>
      <c r="W4652" s="16"/>
      <c r="X4652" s="16"/>
      <c r="Y4652" s="16"/>
      <c r="Z4652" s="16"/>
      <c r="AA4652" s="16"/>
      <c r="AB4652" s="16"/>
      <c r="AC4652" s="16"/>
      <c r="AD4652" s="16"/>
      <c r="AE4652" s="16"/>
      <c r="AT4652" s="282" t="s">
        <v>268</v>
      </c>
      <c r="AU4652" s="282" t="s">
        <v>82</v>
      </c>
      <c r="AV4652" s="16" t="s">
        <v>231</v>
      </c>
      <c r="AW4652" s="16" t="s">
        <v>34</v>
      </c>
      <c r="AX4652" s="16" t="s">
        <v>82</v>
      </c>
      <c r="AY4652" s="282" t="s">
        <v>224</v>
      </c>
    </row>
    <row r="4653" s="2" customFormat="1" ht="16.5" customHeight="1">
      <c r="A4653" s="41"/>
      <c r="B4653" s="42"/>
      <c r="C4653" s="216" t="s">
        <v>4802</v>
      </c>
      <c r="D4653" s="216" t="s">
        <v>227</v>
      </c>
      <c r="E4653" s="217" t="s">
        <v>4803</v>
      </c>
      <c r="F4653" s="218" t="s">
        <v>4804</v>
      </c>
      <c r="G4653" s="219" t="s">
        <v>266</v>
      </c>
      <c r="H4653" s="220">
        <v>14</v>
      </c>
      <c r="I4653" s="221"/>
      <c r="J4653" s="222">
        <f>ROUND(I4653*H4653,2)</f>
        <v>0</v>
      </c>
      <c r="K4653" s="218" t="s">
        <v>19</v>
      </c>
      <c r="L4653" s="47"/>
      <c r="M4653" s="223" t="s">
        <v>19</v>
      </c>
      <c r="N4653" s="224" t="s">
        <v>46</v>
      </c>
      <c r="O4653" s="87"/>
      <c r="P4653" s="225">
        <f>O4653*H4653</f>
        <v>0</v>
      </c>
      <c r="Q4653" s="225">
        <v>0</v>
      </c>
      <c r="R4653" s="225">
        <f>Q4653*H4653</f>
        <v>0</v>
      </c>
      <c r="S4653" s="225">
        <v>0</v>
      </c>
      <c r="T4653" s="226">
        <f>S4653*H4653</f>
        <v>0</v>
      </c>
      <c r="U4653" s="41"/>
      <c r="V4653" s="41"/>
      <c r="W4653" s="41"/>
      <c r="X4653" s="41"/>
      <c r="Y4653" s="41"/>
      <c r="Z4653" s="41"/>
      <c r="AA4653" s="41"/>
      <c r="AB4653" s="41"/>
      <c r="AC4653" s="41"/>
      <c r="AD4653" s="41"/>
      <c r="AE4653" s="41"/>
      <c r="AR4653" s="227" t="s">
        <v>4677</v>
      </c>
      <c r="AT4653" s="227" t="s">
        <v>227</v>
      </c>
      <c r="AU4653" s="227" t="s">
        <v>82</v>
      </c>
      <c r="AY4653" s="20" t="s">
        <v>224</v>
      </c>
      <c r="BE4653" s="228">
        <f>IF(N4653="základní",J4653,0)</f>
        <v>0</v>
      </c>
      <c r="BF4653" s="228">
        <f>IF(N4653="snížená",J4653,0)</f>
        <v>0</v>
      </c>
      <c r="BG4653" s="228">
        <f>IF(N4653="zákl. přenesená",J4653,0)</f>
        <v>0</v>
      </c>
      <c r="BH4653" s="228">
        <f>IF(N4653="sníž. přenesená",J4653,0)</f>
        <v>0</v>
      </c>
      <c r="BI4653" s="228">
        <f>IF(N4653="nulová",J4653,0)</f>
        <v>0</v>
      </c>
      <c r="BJ4653" s="20" t="s">
        <v>93</v>
      </c>
      <c r="BK4653" s="228">
        <f>ROUND(I4653*H4653,2)</f>
        <v>0</v>
      </c>
      <c r="BL4653" s="20" t="s">
        <v>4677</v>
      </c>
      <c r="BM4653" s="227" t="s">
        <v>4805</v>
      </c>
    </row>
    <row r="4654" s="13" customFormat="1">
      <c r="A4654" s="13"/>
      <c r="B4654" s="229"/>
      <c r="C4654" s="230"/>
      <c r="D4654" s="231" t="s">
        <v>268</v>
      </c>
      <c r="E4654" s="232" t="s">
        <v>19</v>
      </c>
      <c r="F4654" s="233" t="s">
        <v>1325</v>
      </c>
      <c r="G4654" s="230"/>
      <c r="H4654" s="234">
        <v>14</v>
      </c>
      <c r="I4654" s="235"/>
      <c r="J4654" s="230"/>
      <c r="K4654" s="230"/>
      <c r="L4654" s="236"/>
      <c r="M4654" s="237"/>
      <c r="N4654" s="238"/>
      <c r="O4654" s="238"/>
      <c r="P4654" s="238"/>
      <c r="Q4654" s="238"/>
      <c r="R4654" s="238"/>
      <c r="S4654" s="238"/>
      <c r="T4654" s="239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0" t="s">
        <v>268</v>
      </c>
      <c r="AU4654" s="240" t="s">
        <v>82</v>
      </c>
      <c r="AV4654" s="13" t="s">
        <v>93</v>
      </c>
      <c r="AW4654" s="13" t="s">
        <v>34</v>
      </c>
      <c r="AX4654" s="13" t="s">
        <v>82</v>
      </c>
      <c r="AY4654" s="240" t="s">
        <v>224</v>
      </c>
    </row>
    <row r="4655" s="2" customFormat="1" ht="16.5" customHeight="1">
      <c r="A4655" s="41"/>
      <c r="B4655" s="42"/>
      <c r="C4655" s="216" t="s">
        <v>4806</v>
      </c>
      <c r="D4655" s="216" t="s">
        <v>227</v>
      </c>
      <c r="E4655" s="217" t="s">
        <v>4807</v>
      </c>
      <c r="F4655" s="218" t="s">
        <v>4808</v>
      </c>
      <c r="G4655" s="219" t="s">
        <v>266</v>
      </c>
      <c r="H4655" s="220">
        <v>19.504999999999999</v>
      </c>
      <c r="I4655" s="221"/>
      <c r="J4655" s="222">
        <f>ROUND(I4655*H4655,2)</f>
        <v>0</v>
      </c>
      <c r="K4655" s="218" t="s">
        <v>19</v>
      </c>
      <c r="L4655" s="47"/>
      <c r="M4655" s="223" t="s">
        <v>19</v>
      </c>
      <c r="N4655" s="224" t="s">
        <v>46</v>
      </c>
      <c r="O4655" s="87"/>
      <c r="P4655" s="225">
        <f>O4655*H4655</f>
        <v>0</v>
      </c>
      <c r="Q4655" s="225">
        <v>0</v>
      </c>
      <c r="R4655" s="225">
        <f>Q4655*H4655</f>
        <v>0</v>
      </c>
      <c r="S4655" s="225">
        <v>0</v>
      </c>
      <c r="T4655" s="226">
        <f>S4655*H4655</f>
        <v>0</v>
      </c>
      <c r="U4655" s="41"/>
      <c r="V4655" s="41"/>
      <c r="W4655" s="41"/>
      <c r="X4655" s="41"/>
      <c r="Y4655" s="41"/>
      <c r="Z4655" s="41"/>
      <c r="AA4655" s="41"/>
      <c r="AB4655" s="41"/>
      <c r="AC4655" s="41"/>
      <c r="AD4655" s="41"/>
      <c r="AE4655" s="41"/>
      <c r="AR4655" s="227" t="s">
        <v>4677</v>
      </c>
      <c r="AT4655" s="227" t="s">
        <v>227</v>
      </c>
      <c r="AU4655" s="227" t="s">
        <v>82</v>
      </c>
      <c r="AY4655" s="20" t="s">
        <v>224</v>
      </c>
      <c r="BE4655" s="228">
        <f>IF(N4655="základní",J4655,0)</f>
        <v>0</v>
      </c>
      <c r="BF4655" s="228">
        <f>IF(N4655="snížená",J4655,0)</f>
        <v>0</v>
      </c>
      <c r="BG4655" s="228">
        <f>IF(N4655="zákl. přenesená",J4655,0)</f>
        <v>0</v>
      </c>
      <c r="BH4655" s="228">
        <f>IF(N4655="sníž. přenesená",J4655,0)</f>
        <v>0</v>
      </c>
      <c r="BI4655" s="228">
        <f>IF(N4655="nulová",J4655,0)</f>
        <v>0</v>
      </c>
      <c r="BJ4655" s="20" t="s">
        <v>93</v>
      </c>
      <c r="BK4655" s="228">
        <f>ROUND(I4655*H4655,2)</f>
        <v>0</v>
      </c>
      <c r="BL4655" s="20" t="s">
        <v>4677</v>
      </c>
      <c r="BM4655" s="227" t="s">
        <v>4809</v>
      </c>
    </row>
    <row r="4656" s="13" customFormat="1">
      <c r="A4656" s="13"/>
      <c r="B4656" s="229"/>
      <c r="C4656" s="230"/>
      <c r="D4656" s="231" t="s">
        <v>268</v>
      </c>
      <c r="E4656" s="232" t="s">
        <v>19</v>
      </c>
      <c r="F4656" s="233" t="s">
        <v>4810</v>
      </c>
      <c r="G4656" s="230"/>
      <c r="H4656" s="234">
        <v>19.504999999999999</v>
      </c>
      <c r="I4656" s="235"/>
      <c r="J4656" s="230"/>
      <c r="K4656" s="230"/>
      <c r="L4656" s="236"/>
      <c r="M4656" s="237"/>
      <c r="N4656" s="238"/>
      <c r="O4656" s="238"/>
      <c r="P4656" s="238"/>
      <c r="Q4656" s="238"/>
      <c r="R4656" s="238"/>
      <c r="S4656" s="238"/>
      <c r="T4656" s="239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0" t="s">
        <v>268</v>
      </c>
      <c r="AU4656" s="240" t="s">
        <v>82</v>
      </c>
      <c r="AV4656" s="13" t="s">
        <v>93</v>
      </c>
      <c r="AW4656" s="13" t="s">
        <v>34</v>
      </c>
      <c r="AX4656" s="13" t="s">
        <v>82</v>
      </c>
      <c r="AY4656" s="240" t="s">
        <v>224</v>
      </c>
    </row>
    <row r="4657" s="2" customFormat="1" ht="16.5" customHeight="1">
      <c r="A4657" s="41"/>
      <c r="B4657" s="42"/>
      <c r="C4657" s="216" t="s">
        <v>4811</v>
      </c>
      <c r="D4657" s="216" t="s">
        <v>227</v>
      </c>
      <c r="E4657" s="217" t="s">
        <v>4812</v>
      </c>
      <c r="F4657" s="218" t="s">
        <v>4813</v>
      </c>
      <c r="G4657" s="219" t="s">
        <v>266</v>
      </c>
      <c r="H4657" s="220">
        <v>6.2999999999999998</v>
      </c>
      <c r="I4657" s="221"/>
      <c r="J4657" s="222">
        <f>ROUND(I4657*H4657,2)</f>
        <v>0</v>
      </c>
      <c r="K4657" s="218" t="s">
        <v>19</v>
      </c>
      <c r="L4657" s="47"/>
      <c r="M4657" s="223" t="s">
        <v>19</v>
      </c>
      <c r="N4657" s="224" t="s">
        <v>46</v>
      </c>
      <c r="O4657" s="87"/>
      <c r="P4657" s="225">
        <f>O4657*H4657</f>
        <v>0</v>
      </c>
      <c r="Q4657" s="225">
        <v>0</v>
      </c>
      <c r="R4657" s="225">
        <f>Q4657*H4657</f>
        <v>0</v>
      </c>
      <c r="S4657" s="225">
        <v>0</v>
      </c>
      <c r="T4657" s="226">
        <f>S4657*H4657</f>
        <v>0</v>
      </c>
      <c r="U4657" s="41"/>
      <c r="V4657" s="41"/>
      <c r="W4657" s="41"/>
      <c r="X4657" s="41"/>
      <c r="Y4657" s="41"/>
      <c r="Z4657" s="41"/>
      <c r="AA4657" s="41"/>
      <c r="AB4657" s="41"/>
      <c r="AC4657" s="41"/>
      <c r="AD4657" s="41"/>
      <c r="AE4657" s="41"/>
      <c r="AR4657" s="227" t="s">
        <v>4677</v>
      </c>
      <c r="AT4657" s="227" t="s">
        <v>227</v>
      </c>
      <c r="AU4657" s="227" t="s">
        <v>82</v>
      </c>
      <c r="AY4657" s="20" t="s">
        <v>224</v>
      </c>
      <c r="BE4657" s="228">
        <f>IF(N4657="základní",J4657,0)</f>
        <v>0</v>
      </c>
      <c r="BF4657" s="228">
        <f>IF(N4657="snížená",J4657,0)</f>
        <v>0</v>
      </c>
      <c r="BG4657" s="228">
        <f>IF(N4657="zákl. přenesená",J4657,0)</f>
        <v>0</v>
      </c>
      <c r="BH4657" s="228">
        <f>IF(N4657="sníž. přenesená",J4657,0)</f>
        <v>0</v>
      </c>
      <c r="BI4657" s="228">
        <f>IF(N4657="nulová",J4657,0)</f>
        <v>0</v>
      </c>
      <c r="BJ4657" s="20" t="s">
        <v>93</v>
      </c>
      <c r="BK4657" s="228">
        <f>ROUND(I4657*H4657,2)</f>
        <v>0</v>
      </c>
      <c r="BL4657" s="20" t="s">
        <v>4677</v>
      </c>
      <c r="BM4657" s="227" t="s">
        <v>4814</v>
      </c>
    </row>
    <row r="4658" s="14" customFormat="1">
      <c r="A4658" s="14"/>
      <c r="B4658" s="246"/>
      <c r="C4658" s="247"/>
      <c r="D4658" s="231" t="s">
        <v>268</v>
      </c>
      <c r="E4658" s="248" t="s">
        <v>19</v>
      </c>
      <c r="F4658" s="249" t="s">
        <v>1363</v>
      </c>
      <c r="G4658" s="247"/>
      <c r="H4658" s="248" t="s">
        <v>19</v>
      </c>
      <c r="I4658" s="250"/>
      <c r="J4658" s="247"/>
      <c r="K4658" s="247"/>
      <c r="L4658" s="251"/>
      <c r="M4658" s="252"/>
      <c r="N4658" s="253"/>
      <c r="O4658" s="253"/>
      <c r="P4658" s="253"/>
      <c r="Q4658" s="253"/>
      <c r="R4658" s="253"/>
      <c r="S4658" s="253"/>
      <c r="T4658" s="25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T4658" s="255" t="s">
        <v>268</v>
      </c>
      <c r="AU4658" s="255" t="s">
        <v>82</v>
      </c>
      <c r="AV4658" s="14" t="s">
        <v>82</v>
      </c>
      <c r="AW4658" s="14" t="s">
        <v>34</v>
      </c>
      <c r="AX4658" s="14" t="s">
        <v>74</v>
      </c>
      <c r="AY4658" s="255" t="s">
        <v>224</v>
      </c>
    </row>
    <row r="4659" s="13" customFormat="1">
      <c r="A4659" s="13"/>
      <c r="B4659" s="229"/>
      <c r="C4659" s="230"/>
      <c r="D4659" s="231" t="s">
        <v>268</v>
      </c>
      <c r="E4659" s="232" t="s">
        <v>19</v>
      </c>
      <c r="F4659" s="233" t="s">
        <v>1369</v>
      </c>
      <c r="G4659" s="230"/>
      <c r="H4659" s="234">
        <v>6.2999999999999998</v>
      </c>
      <c r="I4659" s="235"/>
      <c r="J4659" s="230"/>
      <c r="K4659" s="230"/>
      <c r="L4659" s="236"/>
      <c r="M4659" s="237"/>
      <c r="N4659" s="238"/>
      <c r="O4659" s="238"/>
      <c r="P4659" s="238"/>
      <c r="Q4659" s="238"/>
      <c r="R4659" s="238"/>
      <c r="S4659" s="238"/>
      <c r="T4659" s="239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0" t="s">
        <v>268</v>
      </c>
      <c r="AU4659" s="240" t="s">
        <v>82</v>
      </c>
      <c r="AV4659" s="13" t="s">
        <v>93</v>
      </c>
      <c r="AW4659" s="13" t="s">
        <v>34</v>
      </c>
      <c r="AX4659" s="13" t="s">
        <v>82</v>
      </c>
      <c r="AY4659" s="240" t="s">
        <v>224</v>
      </c>
    </row>
    <row r="4660" s="2" customFormat="1" ht="16.5" customHeight="1">
      <c r="A4660" s="41"/>
      <c r="B4660" s="42"/>
      <c r="C4660" s="216" t="s">
        <v>4815</v>
      </c>
      <c r="D4660" s="216" t="s">
        <v>227</v>
      </c>
      <c r="E4660" s="217" t="s">
        <v>4816</v>
      </c>
      <c r="F4660" s="218" t="s">
        <v>4817</v>
      </c>
      <c r="G4660" s="219" t="s">
        <v>266</v>
      </c>
      <c r="H4660" s="220">
        <v>2</v>
      </c>
      <c r="I4660" s="221"/>
      <c r="J4660" s="222">
        <f>ROUND(I4660*H4660,2)</f>
        <v>0</v>
      </c>
      <c r="K4660" s="218" t="s">
        <v>19</v>
      </c>
      <c r="L4660" s="47"/>
      <c r="M4660" s="223" t="s">
        <v>19</v>
      </c>
      <c r="N4660" s="224" t="s">
        <v>46</v>
      </c>
      <c r="O4660" s="87"/>
      <c r="P4660" s="225">
        <f>O4660*H4660</f>
        <v>0</v>
      </c>
      <c r="Q4660" s="225">
        <v>0</v>
      </c>
      <c r="R4660" s="225">
        <f>Q4660*H4660</f>
        <v>0</v>
      </c>
      <c r="S4660" s="225">
        <v>0</v>
      </c>
      <c r="T4660" s="226">
        <f>S4660*H4660</f>
        <v>0</v>
      </c>
      <c r="U4660" s="41"/>
      <c r="V4660" s="41"/>
      <c r="W4660" s="41"/>
      <c r="X4660" s="41"/>
      <c r="Y4660" s="41"/>
      <c r="Z4660" s="41"/>
      <c r="AA4660" s="41"/>
      <c r="AB4660" s="41"/>
      <c r="AC4660" s="41"/>
      <c r="AD4660" s="41"/>
      <c r="AE4660" s="41"/>
      <c r="AR4660" s="227" t="s">
        <v>4677</v>
      </c>
      <c r="AT4660" s="227" t="s">
        <v>227</v>
      </c>
      <c r="AU4660" s="227" t="s">
        <v>82</v>
      </c>
      <c r="AY4660" s="20" t="s">
        <v>224</v>
      </c>
      <c r="BE4660" s="228">
        <f>IF(N4660="základní",J4660,0)</f>
        <v>0</v>
      </c>
      <c r="BF4660" s="228">
        <f>IF(N4660="snížená",J4660,0)</f>
        <v>0</v>
      </c>
      <c r="BG4660" s="228">
        <f>IF(N4660="zákl. přenesená",J4660,0)</f>
        <v>0</v>
      </c>
      <c r="BH4660" s="228">
        <f>IF(N4660="sníž. přenesená",J4660,0)</f>
        <v>0</v>
      </c>
      <c r="BI4660" s="228">
        <f>IF(N4660="nulová",J4660,0)</f>
        <v>0</v>
      </c>
      <c r="BJ4660" s="20" t="s">
        <v>93</v>
      </c>
      <c r="BK4660" s="228">
        <f>ROUND(I4660*H4660,2)</f>
        <v>0</v>
      </c>
      <c r="BL4660" s="20" t="s">
        <v>4677</v>
      </c>
      <c r="BM4660" s="227" t="s">
        <v>4818</v>
      </c>
    </row>
    <row r="4661" s="14" customFormat="1">
      <c r="A4661" s="14"/>
      <c r="B4661" s="246"/>
      <c r="C4661" s="247"/>
      <c r="D4661" s="231" t="s">
        <v>268</v>
      </c>
      <c r="E4661" s="248" t="s">
        <v>19</v>
      </c>
      <c r="F4661" s="249" t="s">
        <v>4819</v>
      </c>
      <c r="G4661" s="247"/>
      <c r="H4661" s="248" t="s">
        <v>19</v>
      </c>
      <c r="I4661" s="250"/>
      <c r="J4661" s="247"/>
      <c r="K4661" s="247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268</v>
      </c>
      <c r="AU4661" s="255" t="s">
        <v>82</v>
      </c>
      <c r="AV4661" s="14" t="s">
        <v>82</v>
      </c>
      <c r="AW4661" s="14" t="s">
        <v>34</v>
      </c>
      <c r="AX4661" s="14" t="s">
        <v>74</v>
      </c>
      <c r="AY4661" s="255" t="s">
        <v>224</v>
      </c>
    </row>
    <row r="4662" s="13" customFormat="1">
      <c r="A4662" s="13"/>
      <c r="B4662" s="229"/>
      <c r="C4662" s="230"/>
      <c r="D4662" s="231" t="s">
        <v>268</v>
      </c>
      <c r="E4662" s="232" t="s">
        <v>19</v>
      </c>
      <c r="F4662" s="233" t="s">
        <v>4820</v>
      </c>
      <c r="G4662" s="230"/>
      <c r="H4662" s="234">
        <v>2</v>
      </c>
      <c r="I4662" s="235"/>
      <c r="J4662" s="230"/>
      <c r="K4662" s="230"/>
      <c r="L4662" s="236"/>
      <c r="M4662" s="237"/>
      <c r="N4662" s="238"/>
      <c r="O4662" s="238"/>
      <c r="P4662" s="238"/>
      <c r="Q4662" s="238"/>
      <c r="R4662" s="238"/>
      <c r="S4662" s="238"/>
      <c r="T4662" s="239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0" t="s">
        <v>268</v>
      </c>
      <c r="AU4662" s="240" t="s">
        <v>82</v>
      </c>
      <c r="AV4662" s="13" t="s">
        <v>93</v>
      </c>
      <c r="AW4662" s="13" t="s">
        <v>34</v>
      </c>
      <c r="AX4662" s="13" t="s">
        <v>82</v>
      </c>
      <c r="AY4662" s="240" t="s">
        <v>224</v>
      </c>
    </row>
    <row r="4663" s="2" customFormat="1" ht="16.5" customHeight="1">
      <c r="A4663" s="41"/>
      <c r="B4663" s="42"/>
      <c r="C4663" s="216" t="s">
        <v>4821</v>
      </c>
      <c r="D4663" s="216" t="s">
        <v>227</v>
      </c>
      <c r="E4663" s="217" t="s">
        <v>4822</v>
      </c>
      <c r="F4663" s="218" t="s">
        <v>4823</v>
      </c>
      <c r="G4663" s="219" t="s">
        <v>266</v>
      </c>
      <c r="H4663" s="220">
        <v>2.044</v>
      </c>
      <c r="I4663" s="221"/>
      <c r="J4663" s="222">
        <f>ROUND(I4663*H4663,2)</f>
        <v>0</v>
      </c>
      <c r="K4663" s="218" t="s">
        <v>19</v>
      </c>
      <c r="L4663" s="47"/>
      <c r="M4663" s="223" t="s">
        <v>19</v>
      </c>
      <c r="N4663" s="224" t="s">
        <v>46</v>
      </c>
      <c r="O4663" s="87"/>
      <c r="P4663" s="225">
        <f>O4663*H4663</f>
        <v>0</v>
      </c>
      <c r="Q4663" s="225">
        <v>0</v>
      </c>
      <c r="R4663" s="225">
        <f>Q4663*H4663</f>
        <v>0</v>
      </c>
      <c r="S4663" s="225">
        <v>0</v>
      </c>
      <c r="T4663" s="226">
        <f>S4663*H4663</f>
        <v>0</v>
      </c>
      <c r="U4663" s="41"/>
      <c r="V4663" s="41"/>
      <c r="W4663" s="41"/>
      <c r="X4663" s="41"/>
      <c r="Y4663" s="41"/>
      <c r="Z4663" s="41"/>
      <c r="AA4663" s="41"/>
      <c r="AB4663" s="41"/>
      <c r="AC4663" s="41"/>
      <c r="AD4663" s="41"/>
      <c r="AE4663" s="41"/>
      <c r="AR4663" s="227" t="s">
        <v>4677</v>
      </c>
      <c r="AT4663" s="227" t="s">
        <v>227</v>
      </c>
      <c r="AU4663" s="227" t="s">
        <v>82</v>
      </c>
      <c r="AY4663" s="20" t="s">
        <v>224</v>
      </c>
      <c r="BE4663" s="228">
        <f>IF(N4663="základní",J4663,0)</f>
        <v>0</v>
      </c>
      <c r="BF4663" s="228">
        <f>IF(N4663="snížená",J4663,0)</f>
        <v>0</v>
      </c>
      <c r="BG4663" s="228">
        <f>IF(N4663="zákl. přenesená",J4663,0)</f>
        <v>0</v>
      </c>
      <c r="BH4663" s="228">
        <f>IF(N4663="sníž. přenesená",J4663,0)</f>
        <v>0</v>
      </c>
      <c r="BI4663" s="228">
        <f>IF(N4663="nulová",J4663,0)</f>
        <v>0</v>
      </c>
      <c r="BJ4663" s="20" t="s">
        <v>93</v>
      </c>
      <c r="BK4663" s="228">
        <f>ROUND(I4663*H4663,2)</f>
        <v>0</v>
      </c>
      <c r="BL4663" s="20" t="s">
        <v>4677</v>
      </c>
      <c r="BM4663" s="227" t="s">
        <v>4824</v>
      </c>
    </row>
    <row r="4664" s="13" customFormat="1">
      <c r="A4664" s="13"/>
      <c r="B4664" s="229"/>
      <c r="C4664" s="230"/>
      <c r="D4664" s="231" t="s">
        <v>268</v>
      </c>
      <c r="E4664" s="232" t="s">
        <v>19</v>
      </c>
      <c r="F4664" s="233" t="s">
        <v>1388</v>
      </c>
      <c r="G4664" s="230"/>
      <c r="H4664" s="234">
        <v>2.044</v>
      </c>
      <c r="I4664" s="235"/>
      <c r="J4664" s="230"/>
      <c r="K4664" s="230"/>
      <c r="L4664" s="236"/>
      <c r="M4664" s="237"/>
      <c r="N4664" s="238"/>
      <c r="O4664" s="238"/>
      <c r="P4664" s="238"/>
      <c r="Q4664" s="238"/>
      <c r="R4664" s="238"/>
      <c r="S4664" s="238"/>
      <c r="T4664" s="239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0" t="s">
        <v>268</v>
      </c>
      <c r="AU4664" s="240" t="s">
        <v>82</v>
      </c>
      <c r="AV4664" s="13" t="s">
        <v>93</v>
      </c>
      <c r="AW4664" s="13" t="s">
        <v>34</v>
      </c>
      <c r="AX4664" s="13" t="s">
        <v>82</v>
      </c>
      <c r="AY4664" s="240" t="s">
        <v>224</v>
      </c>
    </row>
    <row r="4665" s="2" customFormat="1" ht="16.5" customHeight="1">
      <c r="A4665" s="41"/>
      <c r="B4665" s="42"/>
      <c r="C4665" s="216" t="s">
        <v>4825</v>
      </c>
      <c r="D4665" s="216" t="s">
        <v>227</v>
      </c>
      <c r="E4665" s="217" t="s">
        <v>4826</v>
      </c>
      <c r="F4665" s="218" t="s">
        <v>4827</v>
      </c>
      <c r="G4665" s="219" t="s">
        <v>266</v>
      </c>
      <c r="H4665" s="220">
        <v>15</v>
      </c>
      <c r="I4665" s="221"/>
      <c r="J4665" s="222">
        <f>ROUND(I4665*H4665,2)</f>
        <v>0</v>
      </c>
      <c r="K4665" s="218" t="s">
        <v>19</v>
      </c>
      <c r="L4665" s="47"/>
      <c r="M4665" s="223" t="s">
        <v>19</v>
      </c>
      <c r="N4665" s="224" t="s">
        <v>46</v>
      </c>
      <c r="O4665" s="87"/>
      <c r="P4665" s="225">
        <f>O4665*H4665</f>
        <v>0</v>
      </c>
      <c r="Q4665" s="225">
        <v>0</v>
      </c>
      <c r="R4665" s="225">
        <f>Q4665*H4665</f>
        <v>0</v>
      </c>
      <c r="S4665" s="225">
        <v>0</v>
      </c>
      <c r="T4665" s="226">
        <f>S4665*H4665</f>
        <v>0</v>
      </c>
      <c r="U4665" s="41"/>
      <c r="V4665" s="41"/>
      <c r="W4665" s="41"/>
      <c r="X4665" s="41"/>
      <c r="Y4665" s="41"/>
      <c r="Z4665" s="41"/>
      <c r="AA4665" s="41"/>
      <c r="AB4665" s="41"/>
      <c r="AC4665" s="41"/>
      <c r="AD4665" s="41"/>
      <c r="AE4665" s="41"/>
      <c r="AR4665" s="227" t="s">
        <v>4677</v>
      </c>
      <c r="AT4665" s="227" t="s">
        <v>227</v>
      </c>
      <c r="AU4665" s="227" t="s">
        <v>82</v>
      </c>
      <c r="AY4665" s="20" t="s">
        <v>224</v>
      </c>
      <c r="BE4665" s="228">
        <f>IF(N4665="základní",J4665,0)</f>
        <v>0</v>
      </c>
      <c r="BF4665" s="228">
        <f>IF(N4665="snížená",J4665,0)</f>
        <v>0</v>
      </c>
      <c r="BG4665" s="228">
        <f>IF(N4665="zákl. přenesená",J4665,0)</f>
        <v>0</v>
      </c>
      <c r="BH4665" s="228">
        <f>IF(N4665="sníž. přenesená",J4665,0)</f>
        <v>0</v>
      </c>
      <c r="BI4665" s="228">
        <f>IF(N4665="nulová",J4665,0)</f>
        <v>0</v>
      </c>
      <c r="BJ4665" s="20" t="s">
        <v>93</v>
      </c>
      <c r="BK4665" s="228">
        <f>ROUND(I4665*H4665,2)</f>
        <v>0</v>
      </c>
      <c r="BL4665" s="20" t="s">
        <v>4677</v>
      </c>
      <c r="BM4665" s="227" t="s">
        <v>4828</v>
      </c>
    </row>
    <row r="4666" s="14" customFormat="1">
      <c r="A4666" s="14"/>
      <c r="B4666" s="246"/>
      <c r="C4666" s="247"/>
      <c r="D4666" s="231" t="s">
        <v>268</v>
      </c>
      <c r="E4666" s="248" t="s">
        <v>19</v>
      </c>
      <c r="F4666" s="249" t="s">
        <v>4829</v>
      </c>
      <c r="G4666" s="247"/>
      <c r="H4666" s="248" t="s">
        <v>19</v>
      </c>
      <c r="I4666" s="250"/>
      <c r="J4666" s="247"/>
      <c r="K4666" s="247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268</v>
      </c>
      <c r="AU4666" s="255" t="s">
        <v>82</v>
      </c>
      <c r="AV4666" s="14" t="s">
        <v>82</v>
      </c>
      <c r="AW4666" s="14" t="s">
        <v>34</v>
      </c>
      <c r="AX4666" s="14" t="s">
        <v>74</v>
      </c>
      <c r="AY4666" s="255" t="s">
        <v>224</v>
      </c>
    </row>
    <row r="4667" s="13" customFormat="1">
      <c r="A4667" s="13"/>
      <c r="B4667" s="229"/>
      <c r="C4667" s="230"/>
      <c r="D4667" s="231" t="s">
        <v>268</v>
      </c>
      <c r="E4667" s="232" t="s">
        <v>19</v>
      </c>
      <c r="F4667" s="233" t="s">
        <v>284</v>
      </c>
      <c r="G4667" s="230"/>
      <c r="H4667" s="234">
        <v>15</v>
      </c>
      <c r="I4667" s="235"/>
      <c r="J4667" s="230"/>
      <c r="K4667" s="230"/>
      <c r="L4667" s="236"/>
      <c r="M4667" s="296"/>
      <c r="N4667" s="297"/>
      <c r="O4667" s="297"/>
      <c r="P4667" s="297"/>
      <c r="Q4667" s="297"/>
      <c r="R4667" s="297"/>
      <c r="S4667" s="297"/>
      <c r="T4667" s="298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0" t="s">
        <v>268</v>
      </c>
      <c r="AU4667" s="240" t="s">
        <v>82</v>
      </c>
      <c r="AV4667" s="13" t="s">
        <v>93</v>
      </c>
      <c r="AW4667" s="13" t="s">
        <v>34</v>
      </c>
      <c r="AX4667" s="13" t="s">
        <v>82</v>
      </c>
      <c r="AY4667" s="240" t="s">
        <v>224</v>
      </c>
    </row>
    <row r="4668" s="2" customFormat="1" ht="6.96" customHeight="1">
      <c r="A4668" s="41"/>
      <c r="B4668" s="62"/>
      <c r="C4668" s="63"/>
      <c r="D4668" s="63"/>
      <c r="E4668" s="63"/>
      <c r="F4668" s="63"/>
      <c r="G4668" s="63"/>
      <c r="H4668" s="63"/>
      <c r="I4668" s="63"/>
      <c r="J4668" s="63"/>
      <c r="K4668" s="63"/>
      <c r="L4668" s="47"/>
      <c r="M4668" s="41"/>
      <c r="O4668" s="41"/>
      <c r="P4668" s="41"/>
      <c r="Q4668" s="41"/>
      <c r="R4668" s="41"/>
      <c r="S4668" s="41"/>
      <c r="T4668" s="41"/>
      <c r="U4668" s="41"/>
      <c r="V4668" s="41"/>
      <c r="W4668" s="41"/>
      <c r="X4668" s="41"/>
      <c r="Y4668" s="41"/>
      <c r="Z4668" s="41"/>
      <c r="AA4668" s="41"/>
      <c r="AB4668" s="41"/>
      <c r="AC4668" s="41"/>
      <c r="AD4668" s="41"/>
      <c r="AE4668" s="41"/>
    </row>
  </sheetData>
  <sheetProtection sheet="1" autoFilter="0" formatColumns="0" formatRows="0" objects="1" scenarios="1" spinCount="100000" saltValue="jYR22MRr4plQmpe9HYJOCOJ8pP1LtGdUJjXSzjLI9QWgmDXm27wtwk8xFSlRdO6NFFSTKFmEtpSpaqPIdRucWQ==" hashValue="/jC17SpRxJAcfb+N3JzXIkGpvspeBtcFv36PzPko/yzXc7vx5HAt4JceiIeiQdO+D84d3NFYrkGEwuU4RvCGpw==" algorithmName="SHA-512" password="CC35"/>
  <autoFilter ref="C132:K46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1:H121"/>
    <mergeCell ref="E123:H123"/>
    <mergeCell ref="E125:H125"/>
    <mergeCell ref="L2:V2"/>
  </mergeCells>
  <hyperlinks>
    <hyperlink ref="F137" r:id="rId1" display="https://podminky.urs.cz/item/CS_URS_2024_01/132251101"/>
    <hyperlink ref="F141" r:id="rId2" display="https://podminky.urs.cz/item/CS_URS_2024_01/162751114"/>
    <hyperlink ref="F146" r:id="rId3" display="https://podminky.urs.cz/item/CS_URS_2024_01/167151111"/>
    <hyperlink ref="F150" r:id="rId4" display="https://podminky.urs.cz/item/CS_URS_2024_01/171201231"/>
    <hyperlink ref="F153" r:id="rId5" display="https://podminky.urs.cz/item/CS_URS_2024_01/174151101"/>
    <hyperlink ref="F177" r:id="rId6" display="https://podminky.urs.cz/item/CS_URS_2024_01/271532211"/>
    <hyperlink ref="F182" r:id="rId7" display="https://podminky.urs.cz/item/CS_URS_2024_01/273313511"/>
    <hyperlink ref="F193" r:id="rId8" display="https://podminky.urs.cz/item/CS_URS_2024_01/273323611"/>
    <hyperlink ref="F201" r:id="rId9" display="https://podminky.urs.cz/item/CS_URS_2024_01/273351121"/>
    <hyperlink ref="F214" r:id="rId10" display="https://podminky.urs.cz/item/CS_URS_2024_01/273351122"/>
    <hyperlink ref="F216" r:id="rId11" display="https://podminky.urs.cz/item/CS_URS_2024_01/273361821"/>
    <hyperlink ref="F220" r:id="rId12" display="https://podminky.urs.cz/item/CS_URS_2024_01/273362021"/>
    <hyperlink ref="F227" r:id="rId13" display="https://podminky.urs.cz/item/CS_URS_2024_01/279323112"/>
    <hyperlink ref="F237" r:id="rId14" display="https://podminky.urs.cz/item/CS_URS_2024_01/279351121"/>
    <hyperlink ref="F246" r:id="rId15" display="https://podminky.urs.cz/item/CS_URS_2024_01/279351122"/>
    <hyperlink ref="F255" r:id="rId16" display="https://podminky.urs.cz/item/CS_URS_2024_01/211561111"/>
    <hyperlink ref="F258" r:id="rId17" display="https://podminky.urs.cz/item/CS_URS_2024_01/211971110"/>
    <hyperlink ref="F263" r:id="rId18" display="https://podminky.urs.cz/item/CS_URS_2024_01/212312111"/>
    <hyperlink ref="F270" r:id="rId19" display="https://podminky.urs.cz/item/CS_URS_2024_01/212755214"/>
    <hyperlink ref="F279" r:id="rId20" display="https://podminky.urs.cz/item/CS_URS_2024_01/894812001"/>
    <hyperlink ref="F281" r:id="rId21" display="https://podminky.urs.cz/item/CS_URS_2024_01/894812031"/>
    <hyperlink ref="F283" r:id="rId22" display="https://podminky.urs.cz/item/CS_URS_2024_01/894812032"/>
    <hyperlink ref="F292" r:id="rId23" display="https://podminky.urs.cz/item/CS_URS_2024_01/894812033"/>
    <hyperlink ref="F294" r:id="rId24" display="https://podminky.urs.cz/item/CS_URS_2024_01/894812034"/>
    <hyperlink ref="F301" r:id="rId25" display="https://podminky.urs.cz/item/CS_URS_2024_01/894812051"/>
    <hyperlink ref="F303" r:id="rId26" display="https://podminky.urs.cz/item/CS_URS_2024_01/894812529"/>
    <hyperlink ref="F315" r:id="rId27" display="https://podminky.urs.cz/item/CS_URS_2024_01/311113151"/>
    <hyperlink ref="F319" r:id="rId28" display="https://podminky.urs.cz/item/CS_URS_2024_01/311113152"/>
    <hyperlink ref="F326" r:id="rId29" display="https://podminky.urs.cz/item/CS_URS_2024_01/311235151"/>
    <hyperlink ref="F330" r:id="rId30" display="https://podminky.urs.cz/item/CS_URS_2024_01/311236121"/>
    <hyperlink ref="F334" r:id="rId31" display="https://podminky.urs.cz/item/CS_URS_2024_01/311236141"/>
    <hyperlink ref="F349" r:id="rId32" display="https://podminky.urs.cz/item/CS_URS_2024_01/311238650"/>
    <hyperlink ref="F366" r:id="rId33" display="https://podminky.urs.cz/item/CS_URS_2024_01/311272031"/>
    <hyperlink ref="F377" r:id="rId34" display="https://podminky.urs.cz/item/CS_URS_2024_01/311272211"/>
    <hyperlink ref="F389" r:id="rId35" display="https://podminky.urs.cz/item/CS_URS_2024_01/311273131"/>
    <hyperlink ref="F395" r:id="rId36" display="https://podminky.urs.cz/item/CS_URS_2024_01/311321611"/>
    <hyperlink ref="F467" r:id="rId37" display="https://podminky.urs.cz/item/CS_URS_2024_01/311322611"/>
    <hyperlink ref="F476" r:id="rId38" display="https://podminky.urs.cz/item/CS_URS_2024_01/311351121"/>
    <hyperlink ref="F570" r:id="rId39" display="https://podminky.urs.cz/item/CS_URS_2024_01/311351122"/>
    <hyperlink ref="F572" r:id="rId40" display="https://podminky.urs.cz/item/CS_URS_2024_01/311361821"/>
    <hyperlink ref="F593" r:id="rId41" display="https://podminky.urs.cz/item/CS_URS_2024_01/311362021"/>
    <hyperlink ref="F612" r:id="rId42" display="https://podminky.urs.cz/item/CS_URS_2024_01/317168011"/>
    <hyperlink ref="F616" r:id="rId43" display="https://podminky.urs.cz/item/CS_URS_2024_01/317168016"/>
    <hyperlink ref="F620" r:id="rId44" display="https://podminky.urs.cz/item/CS_URS_2024_01/317168052"/>
    <hyperlink ref="F624" r:id="rId45" display="https://podminky.urs.cz/item/CS_URS_2024_01/317998112"/>
    <hyperlink ref="F628" r:id="rId46" display="https://podminky.urs.cz/item/CS_URS_2024_01/317998114"/>
    <hyperlink ref="F632" r:id="rId47" display="https://podminky.urs.cz/item/CS_URS_2024_01/330321610"/>
    <hyperlink ref="F641" r:id="rId48" display="https://podminky.urs.cz/item/CS_URS_2024_01/331351121"/>
    <hyperlink ref="F645" r:id="rId49" display="https://podminky.urs.cz/item/CS_URS_2024_01/331351122"/>
    <hyperlink ref="F647" r:id="rId50" display="https://podminky.urs.cz/item/CS_URS_2024_01/331351125"/>
    <hyperlink ref="F654" r:id="rId51" display="https://podminky.urs.cz/item/CS_URS_2024_01/331351126"/>
    <hyperlink ref="F656" r:id="rId52" display="https://podminky.urs.cz/item/CS_URS_2024_01/342244211"/>
    <hyperlink ref="F687" r:id="rId53" display="https://podminky.urs.cz/item/CS_URS_2024_01/342244221"/>
    <hyperlink ref="F710" r:id="rId54" display="https://podminky.urs.cz/item/CS_URS_2024_01/342244311"/>
    <hyperlink ref="F723" r:id="rId55" display="https://podminky.urs.cz/item/CS_URS_2024_01/342291131"/>
    <hyperlink ref="F738" r:id="rId56" display="https://podminky.urs.cz/item/CS_URS_2024_01/346244821"/>
    <hyperlink ref="F746" r:id="rId57" display="https://podminky.urs.cz/item/CS_URS_2024_01/411321414"/>
    <hyperlink ref="F760" r:id="rId58" display="https://podminky.urs.cz/item/CS_URS_2024_01/411321616"/>
    <hyperlink ref="F799" r:id="rId59" display="https://podminky.urs.cz/item/CS_URS_2024_01/411351011"/>
    <hyperlink ref="F849" r:id="rId60" display="https://podminky.urs.cz/item/CS_URS_2024_01/411351012"/>
    <hyperlink ref="F851" r:id="rId61" display="https://podminky.urs.cz/item/CS_URS_2024_01/411354209"/>
    <hyperlink ref="F855" r:id="rId62" display="https://podminky.urs.cz/item/CS_URS_2024_01/411354219"/>
    <hyperlink ref="F867" r:id="rId63" display="https://podminky.urs.cz/item/CS_URS_2024_01/411354313"/>
    <hyperlink ref="F901" r:id="rId64" display="https://podminky.urs.cz/item/CS_URS_2024_01/411354314"/>
    <hyperlink ref="F903" r:id="rId65" display="https://podminky.urs.cz/item/CS_URS_2024_01/273353131"/>
    <hyperlink ref="F919" r:id="rId66" display="https://podminky.urs.cz/item/CS_URS_2024_01/411361821"/>
    <hyperlink ref="F949" r:id="rId67" display="https://podminky.urs.cz/item/CS_URS_2024_01/411362021"/>
    <hyperlink ref="F980" r:id="rId68" display="https://podminky.urs.cz/item/CS_URS_2024_01/413941123"/>
    <hyperlink ref="F986" r:id="rId69" display="https://podminky.urs.cz/item/CS_URS_2024_01/434121415"/>
    <hyperlink ref="F1033" r:id="rId70" display="https://podminky.urs.cz/item/CS_URS_2024_01/953511112"/>
    <hyperlink ref="F1067" r:id="rId71" display="https://podminky.urs.cz/item/CS_URS_2024_01/953511112"/>
    <hyperlink ref="F1081" r:id="rId72" display="https://podminky.urs.cz/item/CS_URS_2024_01/953511112"/>
    <hyperlink ref="F1086" r:id="rId73" display="https://podminky.urs.cz/item/CS_URS_2024_01/953511112"/>
    <hyperlink ref="F1091" r:id="rId74" display="https://podminky.urs.cz/item/CS_URS_2024_01/953511112"/>
    <hyperlink ref="F1105" r:id="rId75" display="https://podminky.urs.cz/item/CS_URS_2024_01/953511112"/>
    <hyperlink ref="F1118" r:id="rId76" display="https://podminky.urs.cz/item/CS_URS_2024_01/431123902"/>
    <hyperlink ref="F1129" r:id="rId77" display="https://podminky.urs.cz/item/CS_URS_2024_01/435123902"/>
    <hyperlink ref="F1145" r:id="rId78" display="https://podminky.urs.cz/item/CS_URS_2024_01/181912112"/>
    <hyperlink ref="F1147" r:id="rId79" display="https://podminky.urs.cz/item/CS_URS_2024_01/637121113"/>
    <hyperlink ref="F1153" r:id="rId80" display="https://podminky.urs.cz/item/CS_URS_2024_01/181912112"/>
    <hyperlink ref="F1155" r:id="rId81" display="https://podminky.urs.cz/item/CS_URS_2024_01/564750001"/>
    <hyperlink ref="F1159" r:id="rId82" display="https://podminky.urs.cz/item/CS_URS_2024_01/596811311"/>
    <hyperlink ref="F1166" r:id="rId83" display="https://podminky.urs.cz/item/CS_URS_2024_01/181912112"/>
    <hyperlink ref="F1168" r:id="rId84" display="https://podminky.urs.cz/item/CS_URS_2024_01/564750001"/>
    <hyperlink ref="F1172" r:id="rId85" display="https://podminky.urs.cz/item/CS_URS_2024_01/596911111"/>
    <hyperlink ref="F1180" r:id="rId86" display="https://podminky.urs.cz/item/CS_URS_2024_01/181912112"/>
    <hyperlink ref="F1182" r:id="rId87" display="https://podminky.urs.cz/item/CS_URS_2024_01/564871011"/>
    <hyperlink ref="F1187" r:id="rId88" display="https://podminky.urs.cz/item/CS_URS_2024_01/564932111"/>
    <hyperlink ref="F1190" r:id="rId89" display="https://podminky.urs.cz/item/CS_URS_2024_01/181912112"/>
    <hyperlink ref="F1194" r:id="rId90" display="https://podminky.urs.cz/item/CS_URS_2024_01/564871011"/>
    <hyperlink ref="F1200" r:id="rId91" display="https://podminky.urs.cz/item/CS_URS_2024_01/596841220"/>
    <hyperlink ref="F1208" r:id="rId92" display="https://podminky.urs.cz/item/CS_URS_2024_01/596212210"/>
    <hyperlink ref="F1215" r:id="rId93" display="https://podminky.urs.cz/item/CS_URS_2024_01/596841120"/>
    <hyperlink ref="F1223" r:id="rId94" display="https://podminky.urs.cz/item/CS_URS_2024_01/611131111"/>
    <hyperlink ref="F1231" r:id="rId95" display="https://podminky.urs.cz/item/CS_URS_2024_01/621221041"/>
    <hyperlink ref="F1241" r:id="rId96" display="https://podminky.urs.cz/item/CS_URS_2024_01/611311131"/>
    <hyperlink ref="F1249" r:id="rId97" display="https://podminky.urs.cz/item/CS_URS_2024_01/612131101"/>
    <hyperlink ref="F1299" r:id="rId98" display="https://podminky.urs.cz/item/CS_URS_2024_01/612142001"/>
    <hyperlink ref="F1309" r:id="rId99" display="https://podminky.urs.cz/item/CS_URS_2024_01/612321141"/>
    <hyperlink ref="F1359" r:id="rId100" display="https://podminky.urs.cz/item/CS_URS_2024_01/619991005"/>
    <hyperlink ref="F1380" r:id="rId101" display="https://podminky.urs.cz/item/CS_URS_2024_01/622143003"/>
    <hyperlink ref="F1411" r:id="rId102" display="https://podminky.urs.cz/item/CS_URS_2024_01/622221021"/>
    <hyperlink ref="F1419" r:id="rId103" display="https://podminky.urs.cz/item/CS_URS_2024_01/622221041"/>
    <hyperlink ref="F1442" r:id="rId104" display="https://podminky.urs.cz/item/CS_URS_2024_01/612311131"/>
    <hyperlink ref="F1455" r:id="rId105" display="https://podminky.urs.cz/item/CS_URS_2024_01/621131111"/>
    <hyperlink ref="F1459" r:id="rId106" display="https://podminky.urs.cz/item/CS_URS_2024_01/621151031"/>
    <hyperlink ref="F1463" r:id="rId107" display="https://podminky.urs.cz/item/CS_URS_2024_01/621221003"/>
    <hyperlink ref="F1469" r:id="rId108" display="https://podminky.urs.cz/item/CS_URS_2024_01/621531032"/>
    <hyperlink ref="F1473" r:id="rId109" display="https://podminky.urs.cz/item/CS_URS_2024_01/622131111"/>
    <hyperlink ref="F1501" r:id="rId110" display="https://podminky.urs.cz/item/CS_URS_2024_01/622142001"/>
    <hyperlink ref="F1508" r:id="rId111" display="https://podminky.urs.cz/item/CS_URS_2024_01/622143003"/>
    <hyperlink ref="F1543" r:id="rId112" display="https://podminky.urs.cz/item/CS_URS_2024_01/622143004"/>
    <hyperlink ref="F1569" r:id="rId113" display="https://podminky.urs.cz/item/CS_URS_2024_01/622151031"/>
    <hyperlink ref="F1599" r:id="rId114" display="https://podminky.urs.cz/item/CS_URS_2024_01/622211031"/>
    <hyperlink ref="F1623" r:id="rId115" display="https://podminky.urs.cz/item/CS_URS_2024_01/622221001"/>
    <hyperlink ref="F1629" r:id="rId116" display="https://podminky.urs.cz/item/CS_URS_2024_01/622211061"/>
    <hyperlink ref="F1648" r:id="rId117" display="https://podminky.urs.cz/item/CS_URS_2024_01/622221031"/>
    <hyperlink ref="F1665" r:id="rId118" display="https://podminky.urs.cz/item/CS_URS_2024_01/622221061"/>
    <hyperlink ref="F1687" r:id="rId119" display="https://podminky.urs.cz/item/CS_URS_2024_01/622252001"/>
    <hyperlink ref="F1721" r:id="rId120" display="https://podminky.urs.cz/item/CS_URS_2024_01/622252002"/>
    <hyperlink ref="F1747" r:id="rId121" display="https://podminky.urs.cz/item/CS_URS_2024_01/622531032"/>
    <hyperlink ref="F1777" r:id="rId122" display="https://podminky.urs.cz/item/CS_URS_2024_01/629991011"/>
    <hyperlink ref="F1799" r:id="rId123" display="https://podminky.urs.cz/item/CS_URS_2024_01/631311136"/>
    <hyperlink ref="F1803" r:id="rId124" display="https://podminky.urs.cz/item/CS_URS_2024_01/631319175"/>
    <hyperlink ref="F1807" r:id="rId125" display="https://podminky.urs.cz/item/CS_URS_2024_01/631362021"/>
    <hyperlink ref="F1811" r:id="rId126" display="https://podminky.urs.cz/item/CS_URS_2024_01/632441225"/>
    <hyperlink ref="F1838" r:id="rId127" display="https://podminky.urs.cz/item/CS_URS_2024_01/632441293"/>
    <hyperlink ref="F1865" r:id="rId128" display="https://podminky.urs.cz/item/CS_URS_2024_01/633811111"/>
    <hyperlink ref="F1869" r:id="rId129" display="https://podminky.urs.cz/item/CS_URS_2024_01/634112113"/>
    <hyperlink ref="F1884" r:id="rId130" display="https://podminky.urs.cz/item/CS_URS_2024_01/636311114"/>
    <hyperlink ref="F1892" r:id="rId131" display="https://podminky.urs.cz/item/CS_URS_2024_01/636311115"/>
    <hyperlink ref="F1904" r:id="rId132" display="https://podminky.urs.cz/item/CS_URS_2024_01/631342232"/>
    <hyperlink ref="F1921" r:id="rId133" display="https://podminky.urs.cz/item/CS_URS_2024_01/631311136"/>
    <hyperlink ref="F1925" r:id="rId134" display="https://podminky.urs.cz/item/CS_URS_2024_01/631319175"/>
    <hyperlink ref="F1929" r:id="rId135" display="https://podminky.urs.cz/item/CS_URS_2024_01/631319185"/>
    <hyperlink ref="F1933" r:id="rId136" display="https://podminky.urs.cz/item/CS_URS_2024_01/631319205"/>
    <hyperlink ref="F1937" r:id="rId137" display="https://podminky.urs.cz/item/CS_URS_2024_01/631362021"/>
    <hyperlink ref="F1941" r:id="rId138" display="https://podminky.urs.cz/item/CS_URS_2024_01/631351101"/>
    <hyperlink ref="F1946" r:id="rId139" display="https://podminky.urs.cz/item/CS_URS_2024_01/631351102"/>
    <hyperlink ref="F1948" r:id="rId140" display="https://podminky.urs.cz/item/CS_URS_2024_01/634662111"/>
    <hyperlink ref="F1950" r:id="rId141" display="https://podminky.urs.cz/item/CS_URS_2024_01/634911114"/>
    <hyperlink ref="F1954" r:id="rId142" display="https://podminky.urs.cz/item/CS_URS_2024_01/642944121"/>
    <hyperlink ref="F1960" r:id="rId143" display="https://podminky.urs.cz/item/CS_URS_2024_01/642945111"/>
    <hyperlink ref="F2147" r:id="rId144" display="https://podminky.urs.cz/item/CS_URS_2024_01/642945112"/>
    <hyperlink ref="F2155" r:id="rId145" display="https://podminky.urs.cz/item/CS_URS_2024_01/941311112"/>
    <hyperlink ref="F2160" r:id="rId146" display="https://podminky.urs.cz/item/CS_URS_2024_01/941311212"/>
    <hyperlink ref="F2163" r:id="rId147" display="https://podminky.urs.cz/item/CS_URS_2024_01/941311812"/>
    <hyperlink ref="F2165" r:id="rId148" display="https://podminky.urs.cz/item/CS_URS_2024_01/944511111"/>
    <hyperlink ref="F2167" r:id="rId149" display="https://podminky.urs.cz/item/CS_URS_2024_01/944511211"/>
    <hyperlink ref="F2170" r:id="rId150" display="https://podminky.urs.cz/item/CS_URS_2024_01/944511811"/>
    <hyperlink ref="F2172" r:id="rId151" display="https://podminky.urs.cz/item/CS_URS_2024_01/949101111"/>
    <hyperlink ref="F2187" r:id="rId152" display="https://podminky.urs.cz/item/CS_URS_2024_01/952901111"/>
    <hyperlink ref="F2202" r:id="rId153" display="https://podminky.urs.cz/item/CS_URS_2024_01/953312115"/>
    <hyperlink ref="F2212" r:id="rId154" display="https://podminky.urs.cz/item/CS_URS_2024_01/953334421"/>
    <hyperlink ref="F2242" r:id="rId155" display="https://podminky.urs.cz/item/CS_URS_2024_01/977151116"/>
    <hyperlink ref="F2246" r:id="rId156" display="https://podminky.urs.cz/item/CS_URS_2024_01/977151123"/>
    <hyperlink ref="F2251" r:id="rId157" display="https://podminky.urs.cz/item/CS_URS_2024_01/915111111"/>
    <hyperlink ref="F2255" r:id="rId158" display="https://podminky.urs.cz/item/CS_URS_2024_01/915131111"/>
    <hyperlink ref="F2268" r:id="rId159" display="https://podminky.urs.cz/item/CS_URS_2024_01/763172321"/>
    <hyperlink ref="F2273" r:id="rId160" display="https://podminky.urs.cz/item/CS_URS_2024_01/763172322"/>
    <hyperlink ref="F2280" r:id="rId161" display="https://podminky.urs.cz/item/CS_URS_2024_01/763172413"/>
    <hyperlink ref="F2293" r:id="rId162" display="https://podminky.urs.cz/item/CS_URS_2024_01/763172323"/>
    <hyperlink ref="F2302" r:id="rId163" display="https://podminky.urs.cz/item/CS_URS_2024_01/953943211"/>
    <hyperlink ref="F2314" r:id="rId164" display="https://podminky.urs.cz/item/CS_URS_2024_01/916371211"/>
    <hyperlink ref="F2339" r:id="rId165" display="https://podminky.urs.cz/item/CS_URS_2024_01/712771613"/>
    <hyperlink ref="F2372" r:id="rId166" display="https://podminky.urs.cz/item/CS_URS_2024_01/763172412"/>
    <hyperlink ref="F2380" r:id="rId167" display="https://podminky.urs.cz/item/CS_URS_2024_01/763172323"/>
    <hyperlink ref="F2387" r:id="rId168" display="https://podminky.urs.cz/item/CS_URS_2024_01/763172392"/>
    <hyperlink ref="F2394" r:id="rId169" display="https://podminky.urs.cz/item/CS_URS_2024_01/763172452"/>
    <hyperlink ref="F2401" r:id="rId170" display="https://podminky.urs.cz/item/CS_URS_2024_01/763172353"/>
    <hyperlink ref="F2414" r:id="rId171" display="https://podminky.urs.cz/item/CS_URS_2024_01/763172378"/>
    <hyperlink ref="F2431" r:id="rId172" display="https://podminky.urs.cz/item/CS_URS_2024_01/763172453"/>
    <hyperlink ref="F2447" r:id="rId173" display="https://podminky.urs.cz/item/CS_URS_2024_01/763172321"/>
    <hyperlink ref="F2453" r:id="rId174" display="https://podminky.urs.cz/item/CS_URS_2024_01/998012023"/>
    <hyperlink ref="F2457" r:id="rId175" display="https://podminky.urs.cz/item/CS_URS_2024_01/711111001"/>
    <hyperlink ref="F2463" r:id="rId176" display="https://podminky.urs.cz/item/CS_URS_2024_01/711112001"/>
    <hyperlink ref="F2472" r:id="rId177" display="https://podminky.urs.cz/item/CS_URS_2024_01/711141559"/>
    <hyperlink ref="F2478" r:id="rId178" display="https://podminky.urs.cz/item/CS_URS_2024_01/711142559"/>
    <hyperlink ref="F2487" r:id="rId179" display="https://podminky.urs.cz/item/CS_URS_2024_01/711161273"/>
    <hyperlink ref="F2502" r:id="rId180" display="https://podminky.urs.cz/item/CS_URS_2024_01/711161384"/>
    <hyperlink ref="F2505" r:id="rId181" display="https://podminky.urs.cz/item/CS_URS_2024_01/711491172"/>
    <hyperlink ref="F2511" r:id="rId182" display="https://podminky.urs.cz/item/CS_URS_2024_01/711491272"/>
    <hyperlink ref="F2527" r:id="rId183" display="https://podminky.urs.cz/item/CS_URS_2024_01/711493111"/>
    <hyperlink ref="F2534" r:id="rId184" display="https://podminky.urs.cz/item/CS_URS_2024_01/711493121"/>
    <hyperlink ref="F2622" r:id="rId185" display="https://podminky.urs.cz/item/CS_URS_2024_01/998711103"/>
    <hyperlink ref="F2625" r:id="rId186" display="https://podminky.urs.cz/item/CS_URS_2024_01/712311101"/>
    <hyperlink ref="F2674" r:id="rId187" display="https://podminky.urs.cz/item/CS_URS_2024_01/712341559"/>
    <hyperlink ref="F2723" r:id="rId188" display="https://podminky.urs.cz/item/CS_URS_2024_01/712361701"/>
    <hyperlink ref="F2809" r:id="rId189" display="https://podminky.urs.cz/item/CS_URS_2024_01/712491171"/>
    <hyperlink ref="F2816" r:id="rId190" display="https://podminky.urs.cz/item/CS_URS_2024_01/712491172"/>
    <hyperlink ref="F2853" r:id="rId191" display="https://podminky.urs.cz/item/CS_URS_2024_01/712771101"/>
    <hyperlink ref="F2868" r:id="rId192" display="https://podminky.urs.cz/item/CS_URS_2024_01/712771321"/>
    <hyperlink ref="F2877" r:id="rId193" display="https://podminky.urs.cz/item/CS_URS_2024_01/712771331"/>
    <hyperlink ref="F2893" r:id="rId194" display="https://podminky.urs.cz/item/CS_URS_2024_01/712771401"/>
    <hyperlink ref="F2914" r:id="rId195" display="https://podminky.urs.cz/item/CS_URS_2024_01/712771521"/>
    <hyperlink ref="F2923" r:id="rId196" display="https://podminky.urs.cz/item/CS_URS_2024_01/712771601"/>
    <hyperlink ref="F2944" r:id="rId197" display="https://podminky.urs.cz/item/CS_URS_2024_01/712771613"/>
    <hyperlink ref="F2951" r:id="rId198" display="https://podminky.urs.cz/item/CS_URS_2024_01/998712103"/>
    <hyperlink ref="F2954" r:id="rId199" display="https://podminky.urs.cz/item/CS_URS_2024_01/713121111"/>
    <hyperlink ref="F2972" r:id="rId200" display="https://podminky.urs.cz/item/CS_URS_2024_01/713121121"/>
    <hyperlink ref="F3045" r:id="rId201" display="https://podminky.urs.cz/item/CS_URS_2024_01/713123112"/>
    <hyperlink ref="F3050" r:id="rId202" display="https://podminky.urs.cz/item/CS_URS_2024_01/713123113"/>
    <hyperlink ref="F3061" r:id="rId203" display="https://podminky.urs.cz/item/CS_URS_2024_01/713131141"/>
    <hyperlink ref="F3092" r:id="rId204" display="https://podminky.urs.cz/item/CS_URS_2024_01/713131151"/>
    <hyperlink ref="F3102" r:id="rId205" display="https://podminky.urs.cz/item/CS_URS_2024_01/713141136"/>
    <hyperlink ref="F3116" r:id="rId206" display="https://podminky.urs.cz/item/CS_URS_2024_01/713141138"/>
    <hyperlink ref="F3130" r:id="rId207" display="https://podminky.urs.cz/item/CS_URS_2024_01/713141140"/>
    <hyperlink ref="F3158" r:id="rId208" display="https://podminky.urs.cz/item/CS_URS_2024_01/713191133"/>
    <hyperlink ref="F3189" r:id="rId209" display="https://podminky.urs.cz/item/CS_URS_2024_01/998713103"/>
    <hyperlink ref="F3192" r:id="rId210" display="https://podminky.urs.cz/item/CS_URS_2024_01/714112111"/>
    <hyperlink ref="F3198" r:id="rId211" display="https://podminky.urs.cz/item/CS_URS_2024_01/998714103"/>
    <hyperlink ref="F3201" r:id="rId212" display="https://podminky.urs.cz/item/CS_URS_2024_01/762341270"/>
    <hyperlink ref="F3207" r:id="rId213" display="https://podminky.urs.cz/item/CS_URS_2024_01/762341280"/>
    <hyperlink ref="F3214" r:id="rId214" display="https://podminky.urs.cz/item/CS_URS_2024_01/762361313"/>
    <hyperlink ref="F3226" r:id="rId215" display="https://podminky.urs.cz/item/CS_URS_2024_01/762395000"/>
    <hyperlink ref="F3229" r:id="rId216" display="https://podminky.urs.cz/item/CS_URS_2024_01/998762103"/>
    <hyperlink ref="F3232" r:id="rId217" display="https://podminky.urs.cz/item/CS_URS_2024_01/763111323"/>
    <hyperlink ref="F3246" r:id="rId218" display="https://podminky.urs.cz/item/CS_URS_2024_01/763111417"/>
    <hyperlink ref="F3250" r:id="rId219" display="https://podminky.urs.cz/item/CS_URS_2024_01/763112318"/>
    <hyperlink ref="F3254" r:id="rId220" display="https://podminky.urs.cz/item/CS_URS_2024_01/763121455"/>
    <hyperlink ref="F3258" r:id="rId221" display="https://podminky.urs.cz/item/CS_URS_2024_01/763121467"/>
    <hyperlink ref="F3273" r:id="rId222" display="https://podminky.urs.cz/item/CS_URS_2024_01/763131511"/>
    <hyperlink ref="F3311" r:id="rId223" display="https://podminky.urs.cz/item/CS_URS_2024_01/763131532"/>
    <hyperlink ref="F3346" r:id="rId224" display="https://podminky.urs.cz/item/CS_URS_2024_01/763131541"/>
    <hyperlink ref="F3362" r:id="rId225" display="https://podminky.urs.cz/item/CS_URS_2024_01/763131551"/>
    <hyperlink ref="F3381" r:id="rId226" display="https://podminky.urs.cz/item/CS_URS_2024_01/763164547"/>
    <hyperlink ref="F3421" r:id="rId227" display="https://podminky.urs.cz/item/CS_URS_2024_01/763164567"/>
    <hyperlink ref="F3425" r:id="rId228" display="https://podminky.urs.cz/item/CS_URS_2024_01/763164647"/>
    <hyperlink ref="F3429" r:id="rId229" display="https://podminky.urs.cz/item/CS_URS_2024_01/763164657"/>
    <hyperlink ref="F3433" r:id="rId230" display="https://podminky.urs.cz/item/CS_URS_2024_01/998763303"/>
    <hyperlink ref="F3442" r:id="rId231" display="https://podminky.urs.cz/item/CS_URS_2024_01/764111671"/>
    <hyperlink ref="F3446" r:id="rId232" display="https://podminky.urs.cz/item/CS_URS_2024_01/764212632"/>
    <hyperlink ref="F3450" r:id="rId233" display="https://podminky.urs.cz/item/CS_URS_2024_01/764212634"/>
    <hyperlink ref="F3454" r:id="rId234" display="https://podminky.urs.cz/item/CS_URS_2024_01/764212635"/>
    <hyperlink ref="F3458" r:id="rId235" display="https://podminky.urs.cz/item/CS_URS_2024_01/764212664"/>
    <hyperlink ref="F3463" r:id="rId236" display="https://podminky.urs.cz/item/CS_URS_2024_01/764214611"/>
    <hyperlink ref="F3467" r:id="rId237" display="https://podminky.urs.cz/item/CS_URS_2024_01/764216604"/>
    <hyperlink ref="F3486" r:id="rId238" display="https://podminky.urs.cz/item/CS_URS_2024_01/764216605"/>
    <hyperlink ref="F3506" r:id="rId239" display="https://podminky.urs.cz/item/CS_URS_2024_01/767896110"/>
    <hyperlink ref="F3520" r:id="rId240" display="https://podminky.urs.cz/item/CS_URS_2024_01/998764103"/>
    <hyperlink ref="F3534" r:id="rId241" display="https://podminky.urs.cz/item/CS_URS_2024_01/766414241"/>
    <hyperlink ref="F3578" r:id="rId242" display="https://podminky.urs.cz/item/CS_URS_2024_01/766422342"/>
    <hyperlink ref="F3592" r:id="rId243" display="https://podminky.urs.cz/item/CS_URS_2024_01/766427112"/>
    <hyperlink ref="F3599" r:id="rId244" display="https://podminky.urs.cz/item/CS_URS_2024_01/766694116"/>
    <hyperlink ref="F3654" r:id="rId245" display="https://podminky.urs.cz/item/CS_URS_2024_01/998766103"/>
    <hyperlink ref="F3802" r:id="rId246" display="https://podminky.urs.cz/item/CS_URS_2024_01/767428313"/>
    <hyperlink ref="F3854" r:id="rId247" display="https://podminky.urs.cz/item/CS_URS_2024_01/771111011"/>
    <hyperlink ref="F3856" r:id="rId248" display="https://podminky.urs.cz/item/CS_URS_2024_01/771121011"/>
    <hyperlink ref="F3865" r:id="rId249" display="https://podminky.urs.cz/item/CS_URS_2024_01/771474111"/>
    <hyperlink ref="F3878" r:id="rId250" display="https://podminky.urs.cz/item/CS_URS_2024_01/771474131"/>
    <hyperlink ref="F3881" r:id="rId251" display="https://podminky.urs.cz/item/CS_URS_2024_01/771574415"/>
    <hyperlink ref="F3897" r:id="rId252" display="https://podminky.urs.cz/item/CS_URS_2024_01/771591115"/>
    <hyperlink ref="F3904" r:id="rId253" display="https://podminky.urs.cz/item/CS_URS_2024_01/771591184"/>
    <hyperlink ref="F3908" r:id="rId254" display="https://podminky.urs.cz/item/CS_URS_2024_01/998771103"/>
    <hyperlink ref="F3911" r:id="rId255" display="https://podminky.urs.cz/item/CS_URS_2024_01/776111311"/>
    <hyperlink ref="F3913" r:id="rId256" display="https://podminky.urs.cz/item/CS_URS_2024_01/776111323"/>
    <hyperlink ref="F3915" r:id="rId257" display="https://podminky.urs.cz/item/CS_URS_2024_01/776121321"/>
    <hyperlink ref="F3934" r:id="rId258" display="https://podminky.urs.cz/item/CS_URS_2024_01/776121323"/>
    <hyperlink ref="F3938" r:id="rId259" display="https://podminky.urs.cz/item/CS_URS_2024_01/776141122"/>
    <hyperlink ref="F3953" r:id="rId260" display="https://podminky.urs.cz/item/CS_URS_2024_01/776211111"/>
    <hyperlink ref="F3960" r:id="rId261" display="https://podminky.urs.cz/item/CS_URS_2024_01/776221111"/>
    <hyperlink ref="F4000" r:id="rId262" display="https://podminky.urs.cz/item/CS_URS_2024_01/776223112"/>
    <hyperlink ref="F4003" r:id="rId263" display="https://podminky.urs.cz/item/CS_URS_2024_01/776321111"/>
    <hyperlink ref="F4016" r:id="rId264" display="https://podminky.urs.cz/item/CS_URS_2024_01/776321211"/>
    <hyperlink ref="F4018" r:id="rId265" display="https://podminky.urs.cz/item/CS_URS_2024_01/776411111"/>
    <hyperlink ref="F4033" r:id="rId266" display="https://podminky.urs.cz/item/CS_URS_2024_01/998776103"/>
    <hyperlink ref="F4036" r:id="rId267" display="https://podminky.urs.cz/item/CS_URS_2024_01/777131101"/>
    <hyperlink ref="F4051" r:id="rId268" display="https://podminky.urs.cz/item/CS_URS_2024_01/777511125"/>
    <hyperlink ref="F4064" r:id="rId269" display="https://podminky.urs.cz/item/CS_URS_2024_01/777511145"/>
    <hyperlink ref="F4068" r:id="rId270" display="https://podminky.urs.cz/item/CS_URS_2024_01/777611143"/>
    <hyperlink ref="F4072" r:id="rId271" display="https://podminky.urs.cz/item/CS_URS_2024_01/777611161"/>
    <hyperlink ref="F4083" r:id="rId272" display="https://podminky.urs.cz/item/CS_URS_2024_01/998777103"/>
    <hyperlink ref="F4086" r:id="rId273" display="https://podminky.urs.cz/item/CS_URS_2024_01/781121011"/>
    <hyperlink ref="F4173" r:id="rId274" display="https://podminky.urs.cz/item/CS_URS_2024_01/781161021"/>
    <hyperlink ref="F4262" r:id="rId275" display="https://podminky.urs.cz/item/CS_URS_2024_01/781472214"/>
    <hyperlink ref="F4351" r:id="rId276" display="https://podminky.urs.cz/item/CS_URS_2024_01/781495115"/>
    <hyperlink ref="F4438" r:id="rId277" display="https://podminky.urs.cz/item/CS_URS_2024_01/781734111"/>
    <hyperlink ref="F4444" r:id="rId278" display="https://podminky.urs.cz/item/CS_URS_2024_01/998781103"/>
    <hyperlink ref="F4456" r:id="rId279" display="https://podminky.urs.cz/item/CS_URS_2024_01/784181121"/>
    <hyperlink ref="F4467" r:id="rId280" display="https://podminky.urs.cz/item/CS_URS_2024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4830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27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32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33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36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37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ROUND(J87,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ROUND((SUM(BE87:BE111)),  2)</f>
        <v>0</v>
      </c>
      <c r="G35" s="41"/>
      <c r="H35" s="41"/>
      <c r="I35" s="161">
        <v>0.20999999999999999</v>
      </c>
      <c r="J35" s="160">
        <f>ROUND(((SUM(BE87:BE111))*I35),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ROUND((SUM(BF87:BF111)),  2)</f>
        <v>0</v>
      </c>
      <c r="G36" s="41"/>
      <c r="H36" s="41"/>
      <c r="I36" s="161">
        <v>0.12</v>
      </c>
      <c r="J36" s="160">
        <f>ROUND(((SUM(BF87:BF111))*I36),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ROUND((SUM(BG87:BG111)),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ROUND((SUM(BH87:BH111)),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ROUND((SUM(BI87:BI111)),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02.02 - Zvláštní zakládání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4831</v>
      </c>
      <c r="E65" s="186"/>
      <c r="F65" s="186"/>
      <c r="G65" s="186"/>
      <c r="H65" s="186"/>
      <c r="I65" s="186"/>
      <c r="J65" s="187">
        <f>J89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199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3" t="s">
        <v>384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385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02.02 - Zvláštní zakládání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>Statutární město Brno,Dominikánské nám.196/1, Brno</v>
      </c>
      <c r="G83" s="43"/>
      <c r="H83" s="43"/>
      <c r="I83" s="35" t="s">
        <v>31</v>
      </c>
      <c r="J83" s="39" t="str">
        <f>E23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IF(E20="","",E20)</f>
        <v>Vyplň údaj</v>
      </c>
      <c r="G84" s="43"/>
      <c r="H84" s="43"/>
      <c r="I84" s="35" t="s">
        <v>35</v>
      </c>
      <c r="J84" s="39" t="str">
        <f>E26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0</v>
      </c>
      <c r="S87" s="99"/>
      <c r="T87" s="198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159</v>
      </c>
      <c r="F89" s="214" t="s">
        <v>4832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SUM(P90:P111)</f>
        <v>0</v>
      </c>
      <c r="Q89" s="208"/>
      <c r="R89" s="209">
        <f>SUM(R90:R111)</f>
        <v>0</v>
      </c>
      <c r="S89" s="208"/>
      <c r="T89" s="210">
        <f>SUM(T90:T111)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SUM(BK90:BK111)</f>
        <v>0</v>
      </c>
    </row>
    <row r="90" s="2" customFormat="1" ht="16.5" customHeight="1">
      <c r="A90" s="41"/>
      <c r="B90" s="42"/>
      <c r="C90" s="216" t="s">
        <v>82</v>
      </c>
      <c r="D90" s="216" t="s">
        <v>227</v>
      </c>
      <c r="E90" s="217" t="s">
        <v>4833</v>
      </c>
      <c r="F90" s="218" t="s">
        <v>4834</v>
      </c>
      <c r="G90" s="219" t="s">
        <v>471</v>
      </c>
      <c r="H90" s="220">
        <v>687.5</v>
      </c>
      <c r="I90" s="221"/>
      <c r="J90" s="222">
        <f>ROUND(I90*H90,2)</f>
        <v>0</v>
      </c>
      <c r="K90" s="218" t="s">
        <v>19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4835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4836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4837</v>
      </c>
      <c r="G92" s="230"/>
      <c r="H92" s="234">
        <v>49.5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4838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4839</v>
      </c>
      <c r="G94" s="230"/>
      <c r="H94" s="234">
        <v>42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4840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4841</v>
      </c>
      <c r="G96" s="230"/>
      <c r="H96" s="234">
        <v>12.5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4" customFormat="1">
      <c r="A97" s="14"/>
      <c r="B97" s="246"/>
      <c r="C97" s="247"/>
      <c r="D97" s="231" t="s">
        <v>268</v>
      </c>
      <c r="E97" s="248" t="s">
        <v>19</v>
      </c>
      <c r="F97" s="249" t="s">
        <v>4842</v>
      </c>
      <c r="G97" s="247"/>
      <c r="H97" s="248" t="s">
        <v>19</v>
      </c>
      <c r="I97" s="250"/>
      <c r="J97" s="247"/>
      <c r="K97" s="247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268</v>
      </c>
      <c r="AU97" s="255" t="s">
        <v>93</v>
      </c>
      <c r="AV97" s="14" t="s">
        <v>82</v>
      </c>
      <c r="AW97" s="14" t="s">
        <v>34</v>
      </c>
      <c r="AX97" s="14" t="s">
        <v>74</v>
      </c>
      <c r="AY97" s="255" t="s">
        <v>224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4843</v>
      </c>
      <c r="G98" s="230"/>
      <c r="H98" s="234">
        <v>34.5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74</v>
      </c>
      <c r="AY98" s="240" t="s">
        <v>224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4844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4845</v>
      </c>
      <c r="G100" s="230"/>
      <c r="H100" s="234">
        <v>171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4846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4847</v>
      </c>
      <c r="G102" s="230"/>
      <c r="H102" s="234">
        <v>96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4848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4849</v>
      </c>
      <c r="G104" s="230"/>
      <c r="H104" s="234">
        <v>154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4850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4851</v>
      </c>
      <c r="G106" s="230"/>
      <c r="H106" s="234">
        <v>108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4" customFormat="1">
      <c r="A107" s="14"/>
      <c r="B107" s="246"/>
      <c r="C107" s="247"/>
      <c r="D107" s="231" t="s">
        <v>268</v>
      </c>
      <c r="E107" s="248" t="s">
        <v>19</v>
      </c>
      <c r="F107" s="249" t="s">
        <v>4852</v>
      </c>
      <c r="G107" s="247"/>
      <c r="H107" s="248" t="s">
        <v>19</v>
      </c>
      <c r="I107" s="250"/>
      <c r="J107" s="247"/>
      <c r="K107" s="247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268</v>
      </c>
      <c r="AU107" s="255" t="s">
        <v>93</v>
      </c>
      <c r="AV107" s="14" t="s">
        <v>82</v>
      </c>
      <c r="AW107" s="14" t="s">
        <v>34</v>
      </c>
      <c r="AX107" s="14" t="s">
        <v>74</v>
      </c>
      <c r="AY107" s="255" t="s">
        <v>224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4853</v>
      </c>
      <c r="G108" s="230"/>
      <c r="H108" s="234">
        <v>20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74</v>
      </c>
      <c r="AY108" s="240" t="s">
        <v>224</v>
      </c>
    </row>
    <row r="109" s="16" customFormat="1">
      <c r="A109" s="16"/>
      <c r="B109" s="272"/>
      <c r="C109" s="273"/>
      <c r="D109" s="231" t="s">
        <v>268</v>
      </c>
      <c r="E109" s="274" t="s">
        <v>19</v>
      </c>
      <c r="F109" s="275" t="s">
        <v>351</v>
      </c>
      <c r="G109" s="273"/>
      <c r="H109" s="276">
        <v>687.5</v>
      </c>
      <c r="I109" s="277"/>
      <c r="J109" s="273"/>
      <c r="K109" s="273"/>
      <c r="L109" s="278"/>
      <c r="M109" s="279"/>
      <c r="N109" s="280"/>
      <c r="O109" s="280"/>
      <c r="P109" s="280"/>
      <c r="Q109" s="280"/>
      <c r="R109" s="280"/>
      <c r="S109" s="280"/>
      <c r="T109" s="281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T109" s="282" t="s">
        <v>268</v>
      </c>
      <c r="AU109" s="282" t="s">
        <v>93</v>
      </c>
      <c r="AV109" s="16" t="s">
        <v>231</v>
      </c>
      <c r="AW109" s="16" t="s">
        <v>34</v>
      </c>
      <c r="AX109" s="16" t="s">
        <v>82</v>
      </c>
      <c r="AY109" s="282" t="s">
        <v>224</v>
      </c>
    </row>
    <row r="110" s="2" customFormat="1" ht="16.5" customHeight="1">
      <c r="A110" s="41"/>
      <c r="B110" s="42"/>
      <c r="C110" s="216" t="s">
        <v>93</v>
      </c>
      <c r="D110" s="216" t="s">
        <v>227</v>
      </c>
      <c r="E110" s="217" t="s">
        <v>4854</v>
      </c>
      <c r="F110" s="218" t="s">
        <v>4855</v>
      </c>
      <c r="G110" s="219" t="s">
        <v>266</v>
      </c>
      <c r="H110" s="220">
        <v>484.07299999999998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4856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4857</v>
      </c>
      <c r="G111" s="230"/>
      <c r="H111" s="234">
        <v>484.07299999999998</v>
      </c>
      <c r="I111" s="235"/>
      <c r="J111" s="230"/>
      <c r="K111" s="230"/>
      <c r="L111" s="236"/>
      <c r="M111" s="296"/>
      <c r="N111" s="297"/>
      <c r="O111" s="297"/>
      <c r="P111" s="297"/>
      <c r="Q111" s="297"/>
      <c r="R111" s="297"/>
      <c r="S111" s="297"/>
      <c r="T111" s="29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82</v>
      </c>
      <c r="AY111" s="240" t="s">
        <v>224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kq96T+Pjg/ujL29O59dmXvC+i+q4VPrV2X6vujpIkj7oAhga1uQ7D8Ejbzwq77aepzwM9pNSdK7J3N2qKnieWA==" hashValue="G5pIneA/Ph5iT7F3U8Vz7dLGUD0qqr6bLSH3KIZTqh4sOcWCT/0k0TIkR59/0N5Xx4Qzzl+WHZDS5G6A9N6CEg==" algorithmName="SHA-512" password="CC35"/>
  <autoFilter ref="C86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4858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ROUND(J102,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ROUND((SUM(BE102:BE395)),  2)</f>
        <v>0</v>
      </c>
      <c r="G35" s="41"/>
      <c r="H35" s="41"/>
      <c r="I35" s="161">
        <v>0.20999999999999999</v>
      </c>
      <c r="J35" s="160">
        <f>ROUND(((SUM(BE102:BE395))*I35),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ROUND((SUM(BF102:BF395)),  2)</f>
        <v>0</v>
      </c>
      <c r="G36" s="41"/>
      <c r="H36" s="41"/>
      <c r="I36" s="161">
        <v>0.12</v>
      </c>
      <c r="J36" s="160">
        <f>ROUND(((SUM(BF102:BF395))*I36),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ROUND((SUM(BG102:BG395)),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ROUND((SUM(BH102:BH395)),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ROUND((SUM(BI102:BI395)),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02.03 - Zdravotně technické 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J102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J103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290</v>
      </c>
      <c r="E65" s="186"/>
      <c r="F65" s="186"/>
      <c r="G65" s="186"/>
      <c r="H65" s="186"/>
      <c r="I65" s="186"/>
      <c r="J65" s="187">
        <f>J104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4859</v>
      </c>
      <c r="E66" s="186"/>
      <c r="F66" s="186"/>
      <c r="G66" s="186"/>
      <c r="H66" s="186"/>
      <c r="I66" s="186"/>
      <c r="J66" s="187">
        <f>J133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J149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409</v>
      </c>
      <c r="E68" s="181"/>
      <c r="F68" s="181"/>
      <c r="G68" s="181"/>
      <c r="H68" s="181"/>
      <c r="I68" s="181"/>
      <c r="J68" s="182">
        <f>J153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412</v>
      </c>
      <c r="E69" s="186"/>
      <c r="F69" s="186"/>
      <c r="G69" s="186"/>
      <c r="H69" s="186"/>
      <c r="I69" s="186"/>
      <c r="J69" s="187">
        <f>J154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4860</v>
      </c>
      <c r="E70" s="186"/>
      <c r="F70" s="186"/>
      <c r="G70" s="186"/>
      <c r="H70" s="186"/>
      <c r="I70" s="186"/>
      <c r="J70" s="187">
        <f>J175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4861</v>
      </c>
      <c r="E71" s="186"/>
      <c r="F71" s="186"/>
      <c r="G71" s="186"/>
      <c r="H71" s="186"/>
      <c r="I71" s="186"/>
      <c r="J71" s="187">
        <f>J230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4862</v>
      </c>
      <c r="E72" s="186"/>
      <c r="F72" s="186"/>
      <c r="G72" s="186"/>
      <c r="H72" s="186"/>
      <c r="I72" s="186"/>
      <c r="J72" s="187">
        <f>J296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4863</v>
      </c>
      <c r="E73" s="186"/>
      <c r="F73" s="186"/>
      <c r="G73" s="186"/>
      <c r="H73" s="186"/>
      <c r="I73" s="186"/>
      <c r="J73" s="187">
        <f>J302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4864</v>
      </c>
      <c r="E74" s="186"/>
      <c r="F74" s="186"/>
      <c r="G74" s="186"/>
      <c r="H74" s="186"/>
      <c r="I74" s="186"/>
      <c r="J74" s="187">
        <f>J355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4865</v>
      </c>
      <c r="E75" s="186"/>
      <c r="F75" s="186"/>
      <c r="G75" s="186"/>
      <c r="H75" s="186"/>
      <c r="I75" s="186"/>
      <c r="J75" s="187">
        <f>J367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4866</v>
      </c>
      <c r="E76" s="186"/>
      <c r="F76" s="186"/>
      <c r="G76" s="186"/>
      <c r="H76" s="186"/>
      <c r="I76" s="186"/>
      <c r="J76" s="187">
        <f>J374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4867</v>
      </c>
      <c r="E77" s="186"/>
      <c r="F77" s="186"/>
      <c r="G77" s="186"/>
      <c r="H77" s="186"/>
      <c r="I77" s="186"/>
      <c r="J77" s="187">
        <f>J379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4868</v>
      </c>
      <c r="E78" s="186"/>
      <c r="F78" s="186"/>
      <c r="G78" s="186"/>
      <c r="H78" s="186"/>
      <c r="I78" s="186"/>
      <c r="J78" s="187">
        <f>J381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415</v>
      </c>
      <c r="E79" s="186"/>
      <c r="F79" s="186"/>
      <c r="G79" s="186"/>
      <c r="H79" s="186"/>
      <c r="I79" s="186"/>
      <c r="J79" s="187">
        <f>J388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426</v>
      </c>
      <c r="E80" s="186"/>
      <c r="F80" s="186"/>
      <c r="G80" s="186"/>
      <c r="H80" s="186"/>
      <c r="I80" s="186"/>
      <c r="J80" s="187">
        <f>J392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209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173" t="str">
        <f>E7</f>
        <v>Dům s pečovatelskou službou, Brno-Bystrc</v>
      </c>
      <c r="F90" s="35"/>
      <c r="G90" s="35"/>
      <c r="H90" s="35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" customFormat="1" ht="12" customHeight="1">
      <c r="B91" s="24"/>
      <c r="C91" s="35" t="s">
        <v>199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173" t="s">
        <v>384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385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E11</f>
        <v>02.03 - Zdravotně technické instalace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F14</f>
        <v xml:space="preserve"> </v>
      </c>
      <c r="G96" s="43"/>
      <c r="H96" s="43"/>
      <c r="I96" s="35" t="s">
        <v>23</v>
      </c>
      <c r="J96" s="75" t="str">
        <f>IF(J14="","",J14)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E17</f>
        <v>Statutární město Brno,Dominikánské nám.196/1, Brno</v>
      </c>
      <c r="G98" s="43"/>
      <c r="H98" s="43"/>
      <c r="I98" s="35" t="s">
        <v>31</v>
      </c>
      <c r="J98" s="39" t="str">
        <f>E23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IF(E20="","",E20)</f>
        <v>Vyplň údaj</v>
      </c>
      <c r="G99" s="43"/>
      <c r="H99" s="43"/>
      <c r="I99" s="35" t="s">
        <v>35</v>
      </c>
      <c r="J99" s="39" t="str">
        <f>E26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P103+P153</f>
        <v>0</v>
      </c>
      <c r="Q102" s="99"/>
      <c r="R102" s="197">
        <f>R103+R153</f>
        <v>1.4229300000000003</v>
      </c>
      <c r="S102" s="99"/>
      <c r="T102" s="198">
        <f>T103+T153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BK103+BK153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291</v>
      </c>
      <c r="F103" s="203" t="s">
        <v>292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P104+P133+P149</f>
        <v>0</v>
      </c>
      <c r="Q103" s="208"/>
      <c r="R103" s="209">
        <f>R104+R133+R149</f>
        <v>0</v>
      </c>
      <c r="S103" s="208"/>
      <c r="T103" s="210">
        <f>T104+T133+T149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BK104+BK133+BK149</f>
        <v>0</v>
      </c>
    </row>
    <row r="104" s="12" customFormat="1" ht="22.8" customHeight="1">
      <c r="A104" s="12"/>
      <c r="B104" s="200"/>
      <c r="C104" s="201"/>
      <c r="D104" s="202" t="s">
        <v>73</v>
      </c>
      <c r="E104" s="214" t="s">
        <v>82</v>
      </c>
      <c r="F104" s="214" t="s">
        <v>293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SUM(P105:P132)</f>
        <v>0</v>
      </c>
      <c r="Q104" s="208"/>
      <c r="R104" s="209">
        <f>SUM(R105:R132)</f>
        <v>0</v>
      </c>
      <c r="S104" s="208"/>
      <c r="T104" s="210">
        <f>SUM(T105:T132)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82</v>
      </c>
      <c r="AT104" s="212" t="s">
        <v>73</v>
      </c>
      <c r="AU104" s="212" t="s">
        <v>82</v>
      </c>
      <c r="AY104" s="211" t="s">
        <v>224</v>
      </c>
      <c r="BK104" s="213">
        <f>SUM(BK105:BK132)</f>
        <v>0</v>
      </c>
    </row>
    <row r="105" s="2" customFormat="1" ht="44.25" customHeight="1">
      <c r="A105" s="41"/>
      <c r="B105" s="42"/>
      <c r="C105" s="216" t="s">
        <v>82</v>
      </c>
      <c r="D105" s="216" t="s">
        <v>227</v>
      </c>
      <c r="E105" s="217" t="s">
        <v>4869</v>
      </c>
      <c r="F105" s="218" t="s">
        <v>4870</v>
      </c>
      <c r="G105" s="219" t="s">
        <v>324</v>
      </c>
      <c r="H105" s="220">
        <v>289.51999999999998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93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4871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37.8" customHeight="1">
      <c r="A107" s="41"/>
      <c r="B107" s="42"/>
      <c r="C107" s="216" t="s">
        <v>93</v>
      </c>
      <c r="D107" s="216" t="s">
        <v>227</v>
      </c>
      <c r="E107" s="217" t="s">
        <v>4872</v>
      </c>
      <c r="F107" s="218" t="s">
        <v>4873</v>
      </c>
      <c r="G107" s="219" t="s">
        <v>266</v>
      </c>
      <c r="H107" s="220">
        <v>155.09999999999999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231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4874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37.8" customHeight="1">
      <c r="A109" s="41"/>
      <c r="B109" s="42"/>
      <c r="C109" s="216" t="s">
        <v>108</v>
      </c>
      <c r="D109" s="216" t="s">
        <v>227</v>
      </c>
      <c r="E109" s="217" t="s">
        <v>4875</v>
      </c>
      <c r="F109" s="218" t="s">
        <v>4876</v>
      </c>
      <c r="G109" s="219" t="s">
        <v>266</v>
      </c>
      <c r="H109" s="220">
        <v>122.8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246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4877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37.8" customHeight="1">
      <c r="A111" s="41"/>
      <c r="B111" s="42"/>
      <c r="C111" s="216" t="s">
        <v>231</v>
      </c>
      <c r="D111" s="216" t="s">
        <v>227</v>
      </c>
      <c r="E111" s="217" t="s">
        <v>4878</v>
      </c>
      <c r="F111" s="218" t="s">
        <v>4879</v>
      </c>
      <c r="G111" s="219" t="s">
        <v>266</v>
      </c>
      <c r="H111" s="220">
        <v>210.90000000000001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254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4880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4881</v>
      </c>
      <c r="F113" s="218" t="s">
        <v>4882</v>
      </c>
      <c r="G113" s="219" t="s">
        <v>266</v>
      </c>
      <c r="H113" s="220">
        <v>155.09999999999999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263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4883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4884</v>
      </c>
      <c r="F115" s="218" t="s">
        <v>4885</v>
      </c>
      <c r="G115" s="219" t="s">
        <v>266</v>
      </c>
      <c r="H115" s="220">
        <v>122.8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4886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250</v>
      </c>
      <c r="D117" s="216" t="s">
        <v>227</v>
      </c>
      <c r="E117" s="217" t="s">
        <v>4887</v>
      </c>
      <c r="F117" s="218" t="s">
        <v>4888</v>
      </c>
      <c r="G117" s="219" t="s">
        <v>266</v>
      </c>
      <c r="H117" s="220">
        <v>210.90000000000001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151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4889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254</v>
      </c>
      <c r="D119" s="216" t="s">
        <v>227</v>
      </c>
      <c r="E119" s="217" t="s">
        <v>4890</v>
      </c>
      <c r="F119" s="218" t="s">
        <v>4891</v>
      </c>
      <c r="G119" s="219" t="s">
        <v>324</v>
      </c>
      <c r="H119" s="220">
        <v>90.599999999999994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544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4892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62.7" customHeight="1">
      <c r="A121" s="41"/>
      <c r="B121" s="42"/>
      <c r="C121" s="216" t="s">
        <v>260</v>
      </c>
      <c r="D121" s="216" t="s">
        <v>227</v>
      </c>
      <c r="E121" s="217" t="s">
        <v>4893</v>
      </c>
      <c r="F121" s="218" t="s">
        <v>4894</v>
      </c>
      <c r="G121" s="219" t="s">
        <v>324</v>
      </c>
      <c r="H121" s="220">
        <v>74.390000000000001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4895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44.25" customHeight="1">
      <c r="A123" s="41"/>
      <c r="B123" s="42"/>
      <c r="C123" s="216" t="s">
        <v>263</v>
      </c>
      <c r="D123" s="216" t="s">
        <v>227</v>
      </c>
      <c r="E123" s="217" t="s">
        <v>369</v>
      </c>
      <c r="F123" s="218" t="s">
        <v>370</v>
      </c>
      <c r="G123" s="219" t="s">
        <v>371</v>
      </c>
      <c r="H123" s="220">
        <v>119.024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373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4896</v>
      </c>
      <c r="G125" s="230"/>
      <c r="H125" s="234">
        <v>119.024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119.024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37.8" customHeight="1">
      <c r="A127" s="41"/>
      <c r="B127" s="42"/>
      <c r="C127" s="216" t="s">
        <v>143</v>
      </c>
      <c r="D127" s="216" t="s">
        <v>227</v>
      </c>
      <c r="E127" s="217" t="s">
        <v>378</v>
      </c>
      <c r="F127" s="218" t="s">
        <v>379</v>
      </c>
      <c r="G127" s="219" t="s">
        <v>324</v>
      </c>
      <c r="H127" s="220">
        <v>74.390000000000001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156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381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44.25" customHeight="1">
      <c r="A129" s="41"/>
      <c r="B129" s="42"/>
      <c r="C129" s="216" t="s">
        <v>8</v>
      </c>
      <c r="D129" s="216" t="s">
        <v>227</v>
      </c>
      <c r="E129" s="217" t="s">
        <v>4897</v>
      </c>
      <c r="F129" s="218" t="s">
        <v>4898</v>
      </c>
      <c r="G129" s="219" t="s">
        <v>324</v>
      </c>
      <c r="H129" s="220">
        <v>215.13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162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4899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66.75" customHeight="1">
      <c r="A131" s="41"/>
      <c r="B131" s="42"/>
      <c r="C131" s="216" t="s">
        <v>148</v>
      </c>
      <c r="D131" s="216" t="s">
        <v>227</v>
      </c>
      <c r="E131" s="217" t="s">
        <v>4900</v>
      </c>
      <c r="F131" s="218" t="s">
        <v>4901</v>
      </c>
      <c r="G131" s="219" t="s">
        <v>324</v>
      </c>
      <c r="H131" s="220">
        <v>74.390000000000001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168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4902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2" customFormat="1" ht="22.8" customHeight="1">
      <c r="A133" s="12"/>
      <c r="B133" s="200"/>
      <c r="C133" s="201"/>
      <c r="D133" s="202" t="s">
        <v>73</v>
      </c>
      <c r="E133" s="214" t="s">
        <v>254</v>
      </c>
      <c r="F133" s="214" t="s">
        <v>4903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SUM(P134:P148)</f>
        <v>0</v>
      </c>
      <c r="Q133" s="208"/>
      <c r="R133" s="209">
        <f>SUM(R134:R148)</f>
        <v>0</v>
      </c>
      <c r="S133" s="208"/>
      <c r="T133" s="210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82</v>
      </c>
      <c r="AT133" s="212" t="s">
        <v>73</v>
      </c>
      <c r="AU133" s="212" t="s">
        <v>82</v>
      </c>
      <c r="AY133" s="211" t="s">
        <v>224</v>
      </c>
      <c r="BK133" s="213">
        <f>SUM(BK134:BK148)</f>
        <v>0</v>
      </c>
    </row>
    <row r="134" s="2" customFormat="1" ht="24.15" customHeight="1">
      <c r="A134" s="41"/>
      <c r="B134" s="42"/>
      <c r="C134" s="216" t="s">
        <v>151</v>
      </c>
      <c r="D134" s="216" t="s">
        <v>227</v>
      </c>
      <c r="E134" s="217" t="s">
        <v>4904</v>
      </c>
      <c r="F134" s="218" t="s">
        <v>4905</v>
      </c>
      <c r="G134" s="219" t="s">
        <v>595</v>
      </c>
      <c r="H134" s="220">
        <v>180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174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4906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86" t="s">
        <v>284</v>
      </c>
      <c r="D136" s="286" t="s">
        <v>572</v>
      </c>
      <c r="E136" s="287" t="s">
        <v>4907</v>
      </c>
      <c r="F136" s="288" t="s">
        <v>4908</v>
      </c>
      <c r="G136" s="289" t="s">
        <v>595</v>
      </c>
      <c r="H136" s="290">
        <v>180</v>
      </c>
      <c r="I136" s="291"/>
      <c r="J136" s="292">
        <f>ROUND(I136*H136,2)</f>
        <v>0</v>
      </c>
      <c r="K136" s="288" t="s">
        <v>4909</v>
      </c>
      <c r="L136" s="293"/>
      <c r="M136" s="294" t="s">
        <v>19</v>
      </c>
      <c r="N136" s="295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254</v>
      </c>
      <c r="AT136" s="227" t="s">
        <v>572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629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4910</v>
      </c>
      <c r="G137" s="230"/>
      <c r="H137" s="234">
        <v>94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4911</v>
      </c>
      <c r="G138" s="230"/>
      <c r="H138" s="234">
        <v>86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6" customFormat="1">
      <c r="A139" s="16"/>
      <c r="B139" s="272"/>
      <c r="C139" s="273"/>
      <c r="D139" s="231" t="s">
        <v>268</v>
      </c>
      <c r="E139" s="274" t="s">
        <v>19</v>
      </c>
      <c r="F139" s="275" t="s">
        <v>351</v>
      </c>
      <c r="G139" s="273"/>
      <c r="H139" s="276">
        <v>180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82" t="s">
        <v>268</v>
      </c>
      <c r="AU139" s="282" t="s">
        <v>93</v>
      </c>
      <c r="AV139" s="16" t="s">
        <v>231</v>
      </c>
      <c r="AW139" s="16" t="s">
        <v>34</v>
      </c>
      <c r="AX139" s="16" t="s">
        <v>82</v>
      </c>
      <c r="AY139" s="282" t="s">
        <v>224</v>
      </c>
    </row>
    <row r="140" s="2" customFormat="1" ht="37.8" customHeight="1">
      <c r="A140" s="41"/>
      <c r="B140" s="42"/>
      <c r="C140" s="216" t="s">
        <v>544</v>
      </c>
      <c r="D140" s="216" t="s">
        <v>227</v>
      </c>
      <c r="E140" s="217" t="s">
        <v>4912</v>
      </c>
      <c r="F140" s="218" t="s">
        <v>4913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643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4914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37.8" customHeight="1">
      <c r="A142" s="41"/>
      <c r="B142" s="42"/>
      <c r="C142" s="216" t="s">
        <v>549</v>
      </c>
      <c r="D142" s="216" t="s">
        <v>227</v>
      </c>
      <c r="E142" s="217" t="s">
        <v>4915</v>
      </c>
      <c r="F142" s="218" t="s">
        <v>4916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656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4917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37.8" customHeight="1">
      <c r="A144" s="41"/>
      <c r="B144" s="42"/>
      <c r="C144" s="216" t="s">
        <v>559</v>
      </c>
      <c r="D144" s="216" t="s">
        <v>227</v>
      </c>
      <c r="E144" s="217" t="s">
        <v>4918</v>
      </c>
      <c r="F144" s="218" t="s">
        <v>4919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680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4920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37.8" customHeight="1">
      <c r="A146" s="41"/>
      <c r="B146" s="42"/>
      <c r="C146" s="216" t="s">
        <v>565</v>
      </c>
      <c r="D146" s="216" t="s">
        <v>227</v>
      </c>
      <c r="E146" s="217" t="s">
        <v>4921</v>
      </c>
      <c r="F146" s="218" t="s">
        <v>4922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699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4923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16.5" customHeight="1">
      <c r="A148" s="41"/>
      <c r="B148" s="42"/>
      <c r="C148" s="216" t="s">
        <v>571</v>
      </c>
      <c r="D148" s="216" t="s">
        <v>227</v>
      </c>
      <c r="E148" s="217" t="s">
        <v>4924</v>
      </c>
      <c r="F148" s="218" t="s">
        <v>4925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4909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719</v>
      </c>
    </row>
    <row r="149" s="12" customFormat="1" ht="22.8" customHeight="1">
      <c r="A149" s="12"/>
      <c r="B149" s="200"/>
      <c r="C149" s="201"/>
      <c r="D149" s="202" t="s">
        <v>73</v>
      </c>
      <c r="E149" s="214" t="s">
        <v>260</v>
      </c>
      <c r="F149" s="214" t="s">
        <v>2093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SUM(P150:P152)</f>
        <v>0</v>
      </c>
      <c r="Q149" s="208"/>
      <c r="R149" s="209">
        <f>SUM(R150:R152)</f>
        <v>0</v>
      </c>
      <c r="S149" s="208"/>
      <c r="T149" s="210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82</v>
      </c>
      <c r="AT149" s="212" t="s">
        <v>73</v>
      </c>
      <c r="AU149" s="212" t="s">
        <v>82</v>
      </c>
      <c r="AY149" s="211" t="s">
        <v>224</v>
      </c>
      <c r="BK149" s="213">
        <f>SUM(BK150:BK152)</f>
        <v>0</v>
      </c>
    </row>
    <row r="150" s="2" customFormat="1" ht="24.15" customHeight="1">
      <c r="A150" s="41"/>
      <c r="B150" s="42"/>
      <c r="C150" s="216" t="s">
        <v>7</v>
      </c>
      <c r="D150" s="216" t="s">
        <v>227</v>
      </c>
      <c r="E150" s="217" t="s">
        <v>4926</v>
      </c>
      <c r="F150" s="218" t="s">
        <v>4927</v>
      </c>
      <c r="G150" s="219" t="s">
        <v>595</v>
      </c>
      <c r="H150" s="220">
        <v>15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192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4928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16.5" customHeight="1">
      <c r="A152" s="41"/>
      <c r="B152" s="42"/>
      <c r="C152" s="286" t="s">
        <v>156</v>
      </c>
      <c r="D152" s="286" t="s">
        <v>572</v>
      </c>
      <c r="E152" s="287" t="s">
        <v>4929</v>
      </c>
      <c r="F152" s="288" t="s">
        <v>4930</v>
      </c>
      <c r="G152" s="289" t="s">
        <v>595</v>
      </c>
      <c r="H152" s="290">
        <v>15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827</v>
      </c>
    </row>
    <row r="153" s="12" customFormat="1" ht="25.92" customHeight="1">
      <c r="A153" s="12"/>
      <c r="B153" s="200"/>
      <c r="C153" s="201"/>
      <c r="D153" s="202" t="s">
        <v>73</v>
      </c>
      <c r="E153" s="203" t="s">
        <v>2583</v>
      </c>
      <c r="F153" s="203" t="s">
        <v>2584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P154+P175+P230+P296+P302+P355+P367+P374+P379+P381+P388+P392</f>
        <v>0</v>
      </c>
      <c r="Q153" s="208"/>
      <c r="R153" s="209">
        <f>R154+R175+R230+R296+R302+R355+R367+R374+R379+R381+R388+R392</f>
        <v>1.4229300000000003</v>
      </c>
      <c r="S153" s="208"/>
      <c r="T153" s="210">
        <f>T154+T175+T230+T296+T302+T355+T367+T374+T379+T381+T388+T392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93</v>
      </c>
      <c r="AT153" s="212" t="s">
        <v>73</v>
      </c>
      <c r="AU153" s="212" t="s">
        <v>74</v>
      </c>
      <c r="AY153" s="211" t="s">
        <v>224</v>
      </c>
      <c r="BK153" s="213">
        <f>BK154+BK175+BK230+BK296+BK302+BK355+BK367+BK374+BK379+BK381+BK388+BK392</f>
        <v>0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2939</v>
      </c>
      <c r="F154" s="214" t="s">
        <v>2940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SUM(P155:P174)</f>
        <v>0</v>
      </c>
      <c r="Q154" s="208"/>
      <c r="R154" s="209">
        <f>SUM(R155:R174)</f>
        <v>0</v>
      </c>
      <c r="S154" s="208"/>
      <c r="T154" s="210">
        <f>SUM(T155:T174)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93</v>
      </c>
      <c r="AT154" s="212" t="s">
        <v>73</v>
      </c>
      <c r="AU154" s="212" t="s">
        <v>82</v>
      </c>
      <c r="AY154" s="211" t="s">
        <v>224</v>
      </c>
      <c r="BK154" s="213">
        <f>SUM(BK155:BK174)</f>
        <v>0</v>
      </c>
    </row>
    <row r="155" s="2" customFormat="1" ht="37.8" customHeight="1">
      <c r="A155" s="41"/>
      <c r="B155" s="42"/>
      <c r="C155" s="216" t="s">
        <v>159</v>
      </c>
      <c r="D155" s="216" t="s">
        <v>227</v>
      </c>
      <c r="E155" s="217" t="s">
        <v>4931</v>
      </c>
      <c r="F155" s="218" t="s">
        <v>4932</v>
      </c>
      <c r="G155" s="219" t="s">
        <v>471</v>
      </c>
      <c r="H155" s="220">
        <v>4775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864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4933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1.75" customHeight="1">
      <c r="A157" s="41"/>
      <c r="B157" s="42"/>
      <c r="C157" s="286" t="s">
        <v>162</v>
      </c>
      <c r="D157" s="286" t="s">
        <v>572</v>
      </c>
      <c r="E157" s="287" t="s">
        <v>4934</v>
      </c>
      <c r="F157" s="288" t="s">
        <v>4935</v>
      </c>
      <c r="G157" s="289" t="s">
        <v>471</v>
      </c>
      <c r="H157" s="290">
        <v>30</v>
      </c>
      <c r="I157" s="291"/>
      <c r="J157" s="292">
        <f>ROUND(I157*H157,2)</f>
        <v>0</v>
      </c>
      <c r="K157" s="288" t="s">
        <v>4909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643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876</v>
      </c>
    </row>
    <row r="158" s="2" customFormat="1" ht="21.75" customHeight="1">
      <c r="A158" s="41"/>
      <c r="B158" s="42"/>
      <c r="C158" s="286" t="s">
        <v>165</v>
      </c>
      <c r="D158" s="286" t="s">
        <v>572</v>
      </c>
      <c r="E158" s="287" t="s">
        <v>4936</v>
      </c>
      <c r="F158" s="288" t="s">
        <v>4937</v>
      </c>
      <c r="G158" s="289" t="s">
        <v>471</v>
      </c>
      <c r="H158" s="290">
        <v>70</v>
      </c>
      <c r="I158" s="291"/>
      <c r="J158" s="292">
        <f>ROUND(I158*H158,2)</f>
        <v>0</v>
      </c>
      <c r="K158" s="288" t="s">
        <v>4909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643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888</v>
      </c>
    </row>
    <row r="159" s="2" customFormat="1" ht="21.75" customHeight="1">
      <c r="A159" s="41"/>
      <c r="B159" s="42"/>
      <c r="C159" s="286" t="s">
        <v>168</v>
      </c>
      <c r="D159" s="286" t="s">
        <v>572</v>
      </c>
      <c r="E159" s="287" t="s">
        <v>4938</v>
      </c>
      <c r="F159" s="288" t="s">
        <v>4939</v>
      </c>
      <c r="G159" s="289" t="s">
        <v>471</v>
      </c>
      <c r="H159" s="290">
        <v>1535</v>
      </c>
      <c r="I159" s="291"/>
      <c r="J159" s="292">
        <f>ROUND(I159*H159,2)</f>
        <v>0</v>
      </c>
      <c r="K159" s="288" t="s">
        <v>4909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643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902</v>
      </c>
    </row>
    <row r="160" s="2" customFormat="1" ht="21.75" customHeight="1">
      <c r="A160" s="41"/>
      <c r="B160" s="42"/>
      <c r="C160" s="286" t="s">
        <v>171</v>
      </c>
      <c r="D160" s="286" t="s">
        <v>572</v>
      </c>
      <c r="E160" s="287" t="s">
        <v>4940</v>
      </c>
      <c r="F160" s="288" t="s">
        <v>4941</v>
      </c>
      <c r="G160" s="289" t="s">
        <v>471</v>
      </c>
      <c r="H160" s="290">
        <v>225</v>
      </c>
      <c r="I160" s="291"/>
      <c r="J160" s="292">
        <f>ROUND(I160*H160,2)</f>
        <v>0</v>
      </c>
      <c r="K160" s="288" t="s">
        <v>4909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913</v>
      </c>
    </row>
    <row r="161" s="2" customFormat="1" ht="21.75" customHeight="1">
      <c r="A161" s="41"/>
      <c r="B161" s="42"/>
      <c r="C161" s="286" t="s">
        <v>174</v>
      </c>
      <c r="D161" s="286" t="s">
        <v>572</v>
      </c>
      <c r="E161" s="287" t="s">
        <v>4942</v>
      </c>
      <c r="F161" s="288" t="s">
        <v>4943</v>
      </c>
      <c r="G161" s="289" t="s">
        <v>471</v>
      </c>
      <c r="H161" s="290">
        <v>490</v>
      </c>
      <c r="I161" s="291"/>
      <c r="J161" s="292">
        <f>ROUND(I161*H161,2)</f>
        <v>0</v>
      </c>
      <c r="K161" s="288" t="s">
        <v>4909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4944</v>
      </c>
    </row>
    <row r="162" s="2" customFormat="1" ht="21.75" customHeight="1">
      <c r="A162" s="41"/>
      <c r="B162" s="42"/>
      <c r="C162" s="286" t="s">
        <v>623</v>
      </c>
      <c r="D162" s="286" t="s">
        <v>572</v>
      </c>
      <c r="E162" s="287" t="s">
        <v>4945</v>
      </c>
      <c r="F162" s="288" t="s">
        <v>4946</v>
      </c>
      <c r="G162" s="289" t="s">
        <v>471</v>
      </c>
      <c r="H162" s="290">
        <v>155</v>
      </c>
      <c r="I162" s="291"/>
      <c r="J162" s="292">
        <f>ROUND(I162*H162,2)</f>
        <v>0</v>
      </c>
      <c r="K162" s="288" t="s">
        <v>4909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643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944</v>
      </c>
    </row>
    <row r="163" s="2" customFormat="1" ht="21.75" customHeight="1">
      <c r="A163" s="41"/>
      <c r="B163" s="42"/>
      <c r="C163" s="286" t="s">
        <v>629</v>
      </c>
      <c r="D163" s="286" t="s">
        <v>572</v>
      </c>
      <c r="E163" s="287" t="s">
        <v>4947</v>
      </c>
      <c r="F163" s="288" t="s">
        <v>4948</v>
      </c>
      <c r="G163" s="289" t="s">
        <v>471</v>
      </c>
      <c r="H163" s="290">
        <v>20</v>
      </c>
      <c r="I163" s="291"/>
      <c r="J163" s="292">
        <f>ROUND(I163*H163,2)</f>
        <v>0</v>
      </c>
      <c r="K163" s="288" t="s">
        <v>4909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643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971</v>
      </c>
    </row>
    <row r="164" s="2" customFormat="1" ht="21.75" customHeight="1">
      <c r="A164" s="41"/>
      <c r="B164" s="42"/>
      <c r="C164" s="286" t="s">
        <v>177</v>
      </c>
      <c r="D164" s="286" t="s">
        <v>572</v>
      </c>
      <c r="E164" s="287" t="s">
        <v>4949</v>
      </c>
      <c r="F164" s="288" t="s">
        <v>4950</v>
      </c>
      <c r="G164" s="289" t="s">
        <v>471</v>
      </c>
      <c r="H164" s="290">
        <v>45</v>
      </c>
      <c r="I164" s="291"/>
      <c r="J164" s="292">
        <f>ROUND(I164*H164,2)</f>
        <v>0</v>
      </c>
      <c r="K164" s="288" t="s">
        <v>4909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643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991</v>
      </c>
    </row>
    <row r="165" s="2" customFormat="1" ht="21.75" customHeight="1">
      <c r="A165" s="41"/>
      <c r="B165" s="42"/>
      <c r="C165" s="286" t="s">
        <v>643</v>
      </c>
      <c r="D165" s="286" t="s">
        <v>572</v>
      </c>
      <c r="E165" s="287" t="s">
        <v>4951</v>
      </c>
      <c r="F165" s="288" t="s">
        <v>4952</v>
      </c>
      <c r="G165" s="289" t="s">
        <v>471</v>
      </c>
      <c r="H165" s="290">
        <v>25</v>
      </c>
      <c r="I165" s="291"/>
      <c r="J165" s="292">
        <f>ROUND(I165*H165,2)</f>
        <v>0</v>
      </c>
      <c r="K165" s="288" t="s">
        <v>4909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1036</v>
      </c>
    </row>
    <row r="166" s="2" customFormat="1" ht="21.75" customHeight="1">
      <c r="A166" s="41"/>
      <c r="B166" s="42"/>
      <c r="C166" s="286" t="s">
        <v>650</v>
      </c>
      <c r="D166" s="286" t="s">
        <v>572</v>
      </c>
      <c r="E166" s="287" t="s">
        <v>4953</v>
      </c>
      <c r="F166" s="288" t="s">
        <v>4954</v>
      </c>
      <c r="G166" s="289" t="s">
        <v>471</v>
      </c>
      <c r="H166" s="290">
        <v>70</v>
      </c>
      <c r="I166" s="291"/>
      <c r="J166" s="292">
        <f>ROUND(I166*H166,2)</f>
        <v>0</v>
      </c>
      <c r="K166" s="288" t="s">
        <v>4909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1070</v>
      </c>
    </row>
    <row r="167" s="2" customFormat="1" ht="21.75" customHeight="1">
      <c r="A167" s="41"/>
      <c r="B167" s="42"/>
      <c r="C167" s="286" t="s">
        <v>656</v>
      </c>
      <c r="D167" s="286" t="s">
        <v>572</v>
      </c>
      <c r="E167" s="287" t="s">
        <v>4955</v>
      </c>
      <c r="F167" s="288" t="s">
        <v>4956</v>
      </c>
      <c r="G167" s="289" t="s">
        <v>471</v>
      </c>
      <c r="H167" s="290">
        <v>850</v>
      </c>
      <c r="I167" s="291"/>
      <c r="J167" s="292">
        <f>ROUND(I167*H167,2)</f>
        <v>0</v>
      </c>
      <c r="K167" s="288" t="s">
        <v>4909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643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1085</v>
      </c>
    </row>
    <row r="168" s="2" customFormat="1" ht="21.75" customHeight="1">
      <c r="A168" s="41"/>
      <c r="B168" s="42"/>
      <c r="C168" s="286" t="s">
        <v>671</v>
      </c>
      <c r="D168" s="286" t="s">
        <v>572</v>
      </c>
      <c r="E168" s="287" t="s">
        <v>4957</v>
      </c>
      <c r="F168" s="288" t="s">
        <v>4956</v>
      </c>
      <c r="G168" s="289" t="s">
        <v>471</v>
      </c>
      <c r="H168" s="290">
        <v>350</v>
      </c>
      <c r="I168" s="291"/>
      <c r="J168" s="292">
        <f>ROUND(I168*H168,2)</f>
        <v>0</v>
      </c>
      <c r="K168" s="288" t="s">
        <v>4909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643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1097</v>
      </c>
    </row>
    <row r="169" s="2" customFormat="1" ht="21.75" customHeight="1">
      <c r="A169" s="41"/>
      <c r="B169" s="42"/>
      <c r="C169" s="286" t="s">
        <v>680</v>
      </c>
      <c r="D169" s="286" t="s">
        <v>572</v>
      </c>
      <c r="E169" s="287" t="s">
        <v>4958</v>
      </c>
      <c r="F169" s="288" t="s">
        <v>4956</v>
      </c>
      <c r="G169" s="289" t="s">
        <v>471</v>
      </c>
      <c r="H169" s="290">
        <v>15</v>
      </c>
      <c r="I169" s="291"/>
      <c r="J169" s="292">
        <f>ROUND(I169*H169,2)</f>
        <v>0</v>
      </c>
      <c r="K169" s="288" t="s">
        <v>4909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643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1134</v>
      </c>
    </row>
    <row r="170" s="2" customFormat="1" ht="21.75" customHeight="1">
      <c r="A170" s="41"/>
      <c r="B170" s="42"/>
      <c r="C170" s="286" t="s">
        <v>688</v>
      </c>
      <c r="D170" s="286" t="s">
        <v>572</v>
      </c>
      <c r="E170" s="287" t="s">
        <v>4959</v>
      </c>
      <c r="F170" s="288" t="s">
        <v>4960</v>
      </c>
      <c r="G170" s="289" t="s">
        <v>471</v>
      </c>
      <c r="H170" s="290">
        <v>455</v>
      </c>
      <c r="I170" s="291"/>
      <c r="J170" s="292">
        <f>ROUND(I170*H170,2)</f>
        <v>0</v>
      </c>
      <c r="K170" s="288" t="s">
        <v>4909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1160</v>
      </c>
    </row>
    <row r="171" s="2" customFormat="1" ht="21.75" customHeight="1">
      <c r="A171" s="41"/>
      <c r="B171" s="42"/>
      <c r="C171" s="286" t="s">
        <v>699</v>
      </c>
      <c r="D171" s="286" t="s">
        <v>572</v>
      </c>
      <c r="E171" s="287" t="s">
        <v>4961</v>
      </c>
      <c r="F171" s="288" t="s">
        <v>4962</v>
      </c>
      <c r="G171" s="289" t="s">
        <v>471</v>
      </c>
      <c r="H171" s="290">
        <v>185</v>
      </c>
      <c r="I171" s="291"/>
      <c r="J171" s="292">
        <f>ROUND(I171*H171,2)</f>
        <v>0</v>
      </c>
      <c r="K171" s="288" t="s">
        <v>4909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1174</v>
      </c>
    </row>
    <row r="172" s="2" customFormat="1" ht="21.75" customHeight="1">
      <c r="A172" s="41"/>
      <c r="B172" s="42"/>
      <c r="C172" s="286" t="s">
        <v>711</v>
      </c>
      <c r="D172" s="286" t="s">
        <v>572</v>
      </c>
      <c r="E172" s="287" t="s">
        <v>4963</v>
      </c>
      <c r="F172" s="288" t="s">
        <v>4964</v>
      </c>
      <c r="G172" s="289" t="s">
        <v>471</v>
      </c>
      <c r="H172" s="290">
        <v>165</v>
      </c>
      <c r="I172" s="291"/>
      <c r="J172" s="292">
        <f>ROUND(I172*H172,2)</f>
        <v>0</v>
      </c>
      <c r="K172" s="288" t="s">
        <v>4909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643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1186</v>
      </c>
    </row>
    <row r="173" s="2" customFormat="1" ht="21.75" customHeight="1">
      <c r="A173" s="41"/>
      <c r="B173" s="42"/>
      <c r="C173" s="286" t="s">
        <v>719</v>
      </c>
      <c r="D173" s="286" t="s">
        <v>572</v>
      </c>
      <c r="E173" s="287" t="s">
        <v>4965</v>
      </c>
      <c r="F173" s="288" t="s">
        <v>4966</v>
      </c>
      <c r="G173" s="289" t="s">
        <v>471</v>
      </c>
      <c r="H173" s="290">
        <v>35</v>
      </c>
      <c r="I173" s="291"/>
      <c r="J173" s="292">
        <f>ROUND(I173*H173,2)</f>
        <v>0</v>
      </c>
      <c r="K173" s="288" t="s">
        <v>4909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643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1200</v>
      </c>
    </row>
    <row r="174" s="2" customFormat="1" ht="21.75" customHeight="1">
      <c r="A174" s="41"/>
      <c r="B174" s="42"/>
      <c r="C174" s="286" t="s">
        <v>180</v>
      </c>
      <c r="D174" s="286" t="s">
        <v>572</v>
      </c>
      <c r="E174" s="287" t="s">
        <v>4967</v>
      </c>
      <c r="F174" s="288" t="s">
        <v>4968</v>
      </c>
      <c r="G174" s="289" t="s">
        <v>471</v>
      </c>
      <c r="H174" s="290">
        <v>55</v>
      </c>
      <c r="I174" s="291"/>
      <c r="J174" s="292">
        <f>ROUND(I174*H174,2)</f>
        <v>0</v>
      </c>
      <c r="K174" s="288" t="s">
        <v>4909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643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1210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4969</v>
      </c>
      <c r="F175" s="214" t="s">
        <v>4970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SUM(P176:P229)</f>
        <v>0</v>
      </c>
      <c r="Q175" s="208"/>
      <c r="R175" s="209">
        <f>SUM(R176:R229)</f>
        <v>0</v>
      </c>
      <c r="S175" s="208"/>
      <c r="T175" s="210">
        <f>SUM(T176:T229)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93</v>
      </c>
      <c r="AT175" s="212" t="s">
        <v>73</v>
      </c>
      <c r="AU175" s="212" t="s">
        <v>82</v>
      </c>
      <c r="AY175" s="211" t="s">
        <v>224</v>
      </c>
      <c r="BK175" s="213">
        <f>SUM(BK176:BK229)</f>
        <v>0</v>
      </c>
    </row>
    <row r="176" s="2" customFormat="1" ht="24.15" customHeight="1">
      <c r="A176" s="41"/>
      <c r="B176" s="42"/>
      <c r="C176" s="216" t="s">
        <v>192</v>
      </c>
      <c r="D176" s="216" t="s">
        <v>227</v>
      </c>
      <c r="E176" s="217" t="s">
        <v>4971</v>
      </c>
      <c r="F176" s="218" t="s">
        <v>4972</v>
      </c>
      <c r="G176" s="219" t="s">
        <v>471</v>
      </c>
      <c r="H176" s="220">
        <v>115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4973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4974</v>
      </c>
      <c r="G177" s="230"/>
      <c r="H177" s="234">
        <v>105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4975</v>
      </c>
      <c r="G178" s="230"/>
      <c r="H178" s="234">
        <v>10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6" customFormat="1">
      <c r="A179" s="16"/>
      <c r="B179" s="272"/>
      <c r="C179" s="273"/>
      <c r="D179" s="231" t="s">
        <v>268</v>
      </c>
      <c r="E179" s="274" t="s">
        <v>19</v>
      </c>
      <c r="F179" s="275" t="s">
        <v>351</v>
      </c>
      <c r="G179" s="273"/>
      <c r="H179" s="276">
        <v>115</v>
      </c>
      <c r="I179" s="277"/>
      <c r="J179" s="273"/>
      <c r="K179" s="273"/>
      <c r="L179" s="278"/>
      <c r="M179" s="279"/>
      <c r="N179" s="280"/>
      <c r="O179" s="280"/>
      <c r="P179" s="280"/>
      <c r="Q179" s="280"/>
      <c r="R179" s="280"/>
      <c r="S179" s="280"/>
      <c r="T179" s="281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82" t="s">
        <v>268</v>
      </c>
      <c r="AU179" s="282" t="s">
        <v>93</v>
      </c>
      <c r="AV179" s="16" t="s">
        <v>231</v>
      </c>
      <c r="AW179" s="16" t="s">
        <v>34</v>
      </c>
      <c r="AX179" s="16" t="s">
        <v>82</v>
      </c>
      <c r="AY179" s="282" t="s">
        <v>224</v>
      </c>
    </row>
    <row r="180" s="2" customFormat="1" ht="24.15" customHeight="1">
      <c r="A180" s="41"/>
      <c r="B180" s="42"/>
      <c r="C180" s="216" t="s">
        <v>822</v>
      </c>
      <c r="D180" s="216" t="s">
        <v>227</v>
      </c>
      <c r="E180" s="217" t="s">
        <v>4976</v>
      </c>
      <c r="F180" s="218" t="s">
        <v>4977</v>
      </c>
      <c r="G180" s="219" t="s">
        <v>471</v>
      </c>
      <c r="H180" s="220">
        <v>270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2164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4978</v>
      </c>
      <c r="G181" s="230"/>
      <c r="H181" s="234">
        <v>250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4979</v>
      </c>
      <c r="G182" s="230"/>
      <c r="H182" s="234">
        <v>20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270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827</v>
      </c>
      <c r="D184" s="216" t="s">
        <v>227</v>
      </c>
      <c r="E184" s="217" t="s">
        <v>4980</v>
      </c>
      <c r="F184" s="218" t="s">
        <v>4981</v>
      </c>
      <c r="G184" s="219" t="s">
        <v>471</v>
      </c>
      <c r="H184" s="220">
        <v>225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4982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4983</v>
      </c>
      <c r="G185" s="230"/>
      <c r="H185" s="234">
        <v>110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4984</v>
      </c>
      <c r="G186" s="230"/>
      <c r="H186" s="234">
        <v>115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6" customFormat="1">
      <c r="A187" s="16"/>
      <c r="B187" s="272"/>
      <c r="C187" s="273"/>
      <c r="D187" s="231" t="s">
        <v>268</v>
      </c>
      <c r="E187" s="274" t="s">
        <v>19</v>
      </c>
      <c r="F187" s="275" t="s">
        <v>351</v>
      </c>
      <c r="G187" s="273"/>
      <c r="H187" s="276">
        <v>225</v>
      </c>
      <c r="I187" s="277"/>
      <c r="J187" s="273"/>
      <c r="K187" s="273"/>
      <c r="L187" s="278"/>
      <c r="M187" s="279"/>
      <c r="N187" s="280"/>
      <c r="O187" s="280"/>
      <c r="P187" s="280"/>
      <c r="Q187" s="280"/>
      <c r="R187" s="280"/>
      <c r="S187" s="280"/>
      <c r="T187" s="281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82" t="s">
        <v>268</v>
      </c>
      <c r="AU187" s="282" t="s">
        <v>93</v>
      </c>
      <c r="AV187" s="16" t="s">
        <v>231</v>
      </c>
      <c r="AW187" s="16" t="s">
        <v>34</v>
      </c>
      <c r="AX187" s="16" t="s">
        <v>82</v>
      </c>
      <c r="AY187" s="282" t="s">
        <v>224</v>
      </c>
    </row>
    <row r="188" s="2" customFormat="1" ht="24.15" customHeight="1">
      <c r="A188" s="41"/>
      <c r="B188" s="42"/>
      <c r="C188" s="216" t="s">
        <v>195</v>
      </c>
      <c r="D188" s="216" t="s">
        <v>227</v>
      </c>
      <c r="E188" s="217" t="s">
        <v>4985</v>
      </c>
      <c r="F188" s="218" t="s">
        <v>4986</v>
      </c>
      <c r="G188" s="219" t="s">
        <v>471</v>
      </c>
      <c r="H188" s="220">
        <v>115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1255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4987</v>
      </c>
      <c r="G189" s="230"/>
      <c r="H189" s="234">
        <v>45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4988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115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864</v>
      </c>
      <c r="D192" s="216" t="s">
        <v>227</v>
      </c>
      <c r="E192" s="217" t="s">
        <v>4989</v>
      </c>
      <c r="F192" s="218" t="s">
        <v>4990</v>
      </c>
      <c r="G192" s="219" t="s">
        <v>471</v>
      </c>
      <c r="H192" s="220">
        <v>155</v>
      </c>
      <c r="I192" s="221"/>
      <c r="J192" s="222">
        <f>ROUND(I192*H192,2)</f>
        <v>0</v>
      </c>
      <c r="K192" s="218" t="s">
        <v>4991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1270</v>
      </c>
    </row>
    <row r="193" s="2" customFormat="1" ht="24.15" customHeight="1">
      <c r="A193" s="41"/>
      <c r="B193" s="42"/>
      <c r="C193" s="216" t="s">
        <v>871</v>
      </c>
      <c r="D193" s="216" t="s">
        <v>227</v>
      </c>
      <c r="E193" s="217" t="s">
        <v>4992</v>
      </c>
      <c r="F193" s="218" t="s">
        <v>4993</v>
      </c>
      <c r="G193" s="219" t="s">
        <v>471</v>
      </c>
      <c r="H193" s="220">
        <v>580</v>
      </c>
      <c r="I193" s="221"/>
      <c r="J193" s="222">
        <f>ROUND(I193*H193,2)</f>
        <v>0</v>
      </c>
      <c r="K193" s="218" t="s">
        <v>4991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1291</v>
      </c>
    </row>
    <row r="194" s="2" customFormat="1" ht="24.15" customHeight="1">
      <c r="A194" s="41"/>
      <c r="B194" s="42"/>
      <c r="C194" s="216" t="s">
        <v>876</v>
      </c>
      <c r="D194" s="216" t="s">
        <v>227</v>
      </c>
      <c r="E194" s="217" t="s">
        <v>4994</v>
      </c>
      <c r="F194" s="218" t="s">
        <v>4995</v>
      </c>
      <c r="G194" s="219" t="s">
        <v>471</v>
      </c>
      <c r="H194" s="220">
        <v>130</v>
      </c>
      <c r="I194" s="221"/>
      <c r="J194" s="222">
        <f>ROUND(I194*H194,2)</f>
        <v>0</v>
      </c>
      <c r="K194" s="218" t="s">
        <v>4991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1302</v>
      </c>
    </row>
    <row r="195" s="2" customFormat="1" ht="24.15" customHeight="1">
      <c r="A195" s="41"/>
      <c r="B195" s="42"/>
      <c r="C195" s="216" t="s">
        <v>882</v>
      </c>
      <c r="D195" s="216" t="s">
        <v>227</v>
      </c>
      <c r="E195" s="217" t="s">
        <v>4996</v>
      </c>
      <c r="F195" s="218" t="s">
        <v>4997</v>
      </c>
      <c r="G195" s="219" t="s">
        <v>471</v>
      </c>
      <c r="H195" s="220">
        <v>205</v>
      </c>
      <c r="I195" s="221"/>
      <c r="J195" s="222">
        <f>ROUND(I195*H195,2)</f>
        <v>0</v>
      </c>
      <c r="K195" s="218" t="s">
        <v>4991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1314</v>
      </c>
    </row>
    <row r="196" s="2" customFormat="1" ht="24.15" customHeight="1">
      <c r="A196" s="41"/>
      <c r="B196" s="42"/>
      <c r="C196" s="216" t="s">
        <v>888</v>
      </c>
      <c r="D196" s="216" t="s">
        <v>227</v>
      </c>
      <c r="E196" s="217" t="s">
        <v>4998</v>
      </c>
      <c r="F196" s="218" t="s">
        <v>4999</v>
      </c>
      <c r="G196" s="219" t="s">
        <v>471</v>
      </c>
      <c r="H196" s="220">
        <v>195</v>
      </c>
      <c r="I196" s="221"/>
      <c r="J196" s="222">
        <f>ROUND(I196*H196,2)</f>
        <v>0</v>
      </c>
      <c r="K196" s="218" t="s">
        <v>4991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870</v>
      </c>
    </row>
    <row r="197" s="2" customFormat="1" ht="24.15" customHeight="1">
      <c r="A197" s="41"/>
      <c r="B197" s="42"/>
      <c r="C197" s="216" t="s">
        <v>894</v>
      </c>
      <c r="D197" s="216" t="s">
        <v>227</v>
      </c>
      <c r="E197" s="217" t="s">
        <v>5000</v>
      </c>
      <c r="F197" s="218" t="s">
        <v>5001</v>
      </c>
      <c r="G197" s="219" t="s">
        <v>471</v>
      </c>
      <c r="H197" s="220">
        <v>1320</v>
      </c>
      <c r="I197" s="221"/>
      <c r="J197" s="222">
        <f>ROUND(I197*H197,2)</f>
        <v>0</v>
      </c>
      <c r="K197" s="218" t="s">
        <v>4991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1331</v>
      </c>
    </row>
    <row r="198" s="2" customFormat="1" ht="24.15" customHeight="1">
      <c r="A198" s="41"/>
      <c r="B198" s="42"/>
      <c r="C198" s="216" t="s">
        <v>902</v>
      </c>
      <c r="D198" s="216" t="s">
        <v>227</v>
      </c>
      <c r="E198" s="217" t="s">
        <v>5002</v>
      </c>
      <c r="F198" s="218" t="s">
        <v>5003</v>
      </c>
      <c r="G198" s="219" t="s">
        <v>471</v>
      </c>
      <c r="H198" s="220">
        <v>320</v>
      </c>
      <c r="I198" s="221"/>
      <c r="J198" s="222">
        <f>ROUND(I198*H198,2)</f>
        <v>0</v>
      </c>
      <c r="K198" s="218" t="s">
        <v>4991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1344</v>
      </c>
    </row>
    <row r="199" s="2" customFormat="1" ht="24.15" customHeight="1">
      <c r="A199" s="41"/>
      <c r="B199" s="42"/>
      <c r="C199" s="216" t="s">
        <v>908</v>
      </c>
      <c r="D199" s="216" t="s">
        <v>227</v>
      </c>
      <c r="E199" s="217" t="s">
        <v>5004</v>
      </c>
      <c r="F199" s="218" t="s">
        <v>5005</v>
      </c>
      <c r="G199" s="219" t="s">
        <v>471</v>
      </c>
      <c r="H199" s="220">
        <v>235</v>
      </c>
      <c r="I199" s="221"/>
      <c r="J199" s="222">
        <f>ROUND(I199*H199,2)</f>
        <v>0</v>
      </c>
      <c r="K199" s="218" t="s">
        <v>4991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1354</v>
      </c>
    </row>
    <row r="200" s="2" customFormat="1" ht="24.15" customHeight="1">
      <c r="A200" s="41"/>
      <c r="B200" s="42"/>
      <c r="C200" s="216" t="s">
        <v>913</v>
      </c>
      <c r="D200" s="216" t="s">
        <v>227</v>
      </c>
      <c r="E200" s="217" t="s">
        <v>5006</v>
      </c>
      <c r="F200" s="218" t="s">
        <v>5007</v>
      </c>
      <c r="G200" s="219" t="s">
        <v>595</v>
      </c>
      <c r="H200" s="220">
        <v>85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1365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5008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920</v>
      </c>
      <c r="D202" s="216" t="s">
        <v>227</v>
      </c>
      <c r="E202" s="217" t="s">
        <v>5009</v>
      </c>
      <c r="F202" s="218" t="s">
        <v>5010</v>
      </c>
      <c r="G202" s="219" t="s">
        <v>595</v>
      </c>
      <c r="H202" s="220">
        <v>292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5011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5012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24.15" customHeight="1">
      <c r="A204" s="41"/>
      <c r="B204" s="42"/>
      <c r="C204" s="216" t="s">
        <v>4944</v>
      </c>
      <c r="D204" s="216" t="s">
        <v>227</v>
      </c>
      <c r="E204" s="217" t="s">
        <v>5013</v>
      </c>
      <c r="F204" s="218" t="s">
        <v>5014</v>
      </c>
      <c r="G204" s="219" t="s">
        <v>595</v>
      </c>
      <c r="H204" s="220">
        <v>85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5015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5016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4.15" customHeight="1">
      <c r="A206" s="41"/>
      <c r="B206" s="42"/>
      <c r="C206" s="216" t="s">
        <v>925</v>
      </c>
      <c r="D206" s="216" t="s">
        <v>227</v>
      </c>
      <c r="E206" s="217" t="s">
        <v>5017</v>
      </c>
      <c r="F206" s="218" t="s">
        <v>5018</v>
      </c>
      <c r="G206" s="219" t="s">
        <v>595</v>
      </c>
      <c r="H206" s="220">
        <v>2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1403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5019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2" customFormat="1" ht="24.15" customHeight="1">
      <c r="A208" s="41"/>
      <c r="B208" s="42"/>
      <c r="C208" s="216" t="s">
        <v>944</v>
      </c>
      <c r="D208" s="216" t="s">
        <v>227</v>
      </c>
      <c r="E208" s="217" t="s">
        <v>5020</v>
      </c>
      <c r="F208" s="218" t="s">
        <v>5021</v>
      </c>
      <c r="G208" s="219" t="s">
        <v>595</v>
      </c>
      <c r="H208" s="220">
        <v>7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1430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5022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2" customFormat="1" ht="37.8" customHeight="1">
      <c r="A210" s="41"/>
      <c r="B210" s="42"/>
      <c r="C210" s="286" t="s">
        <v>962</v>
      </c>
      <c r="D210" s="286" t="s">
        <v>572</v>
      </c>
      <c r="E210" s="287" t="s">
        <v>5023</v>
      </c>
      <c r="F210" s="288" t="s">
        <v>5024</v>
      </c>
      <c r="G210" s="289" t="s">
        <v>595</v>
      </c>
      <c r="H210" s="290">
        <v>7</v>
      </c>
      <c r="I210" s="291"/>
      <c r="J210" s="292">
        <f>ROUND(I210*H210,2)</f>
        <v>0</v>
      </c>
      <c r="K210" s="288" t="s">
        <v>4991</v>
      </c>
      <c r="L210" s="293"/>
      <c r="M210" s="294" t="s">
        <v>19</v>
      </c>
      <c r="N210" s="295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643</v>
      </c>
      <c r="AT210" s="227" t="s">
        <v>572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1467</v>
      </c>
    </row>
    <row r="211" s="2" customFormat="1" ht="33" customHeight="1">
      <c r="A211" s="41"/>
      <c r="B211" s="42"/>
      <c r="C211" s="216" t="s">
        <v>971</v>
      </c>
      <c r="D211" s="216" t="s">
        <v>227</v>
      </c>
      <c r="E211" s="217" t="s">
        <v>5025</v>
      </c>
      <c r="F211" s="218" t="s">
        <v>5026</v>
      </c>
      <c r="G211" s="219" t="s">
        <v>595</v>
      </c>
      <c r="H211" s="220">
        <v>7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1480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5027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7.8" customHeight="1">
      <c r="A213" s="41"/>
      <c r="B213" s="42"/>
      <c r="C213" s="286" t="s">
        <v>981</v>
      </c>
      <c r="D213" s="286" t="s">
        <v>572</v>
      </c>
      <c r="E213" s="287" t="s">
        <v>5028</v>
      </c>
      <c r="F213" s="288" t="s">
        <v>5029</v>
      </c>
      <c r="G213" s="289" t="s">
        <v>595</v>
      </c>
      <c r="H213" s="290">
        <v>7</v>
      </c>
      <c r="I213" s="291"/>
      <c r="J213" s="292">
        <f>ROUND(I213*H213,2)</f>
        <v>0</v>
      </c>
      <c r="K213" s="288" t="s">
        <v>4991</v>
      </c>
      <c r="L213" s="293"/>
      <c r="M213" s="294" t="s">
        <v>19</v>
      </c>
      <c r="N213" s="295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643</v>
      </c>
      <c r="AT213" s="227" t="s">
        <v>572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1514</v>
      </c>
    </row>
    <row r="214" s="2" customFormat="1" ht="33" customHeight="1">
      <c r="A214" s="41"/>
      <c r="B214" s="42"/>
      <c r="C214" s="216" t="s">
        <v>991</v>
      </c>
      <c r="D214" s="216" t="s">
        <v>227</v>
      </c>
      <c r="E214" s="217" t="s">
        <v>5030</v>
      </c>
      <c r="F214" s="218" t="s">
        <v>5031</v>
      </c>
      <c r="G214" s="219" t="s">
        <v>595</v>
      </c>
      <c r="H214" s="220">
        <v>36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1528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5032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2" customFormat="1" ht="21.75" customHeight="1">
      <c r="A216" s="41"/>
      <c r="B216" s="42"/>
      <c r="C216" s="286" t="s">
        <v>1005</v>
      </c>
      <c r="D216" s="286" t="s">
        <v>572</v>
      </c>
      <c r="E216" s="287" t="s">
        <v>5033</v>
      </c>
      <c r="F216" s="288" t="s">
        <v>5034</v>
      </c>
      <c r="G216" s="289" t="s">
        <v>595</v>
      </c>
      <c r="H216" s="290">
        <v>36</v>
      </c>
      <c r="I216" s="291"/>
      <c r="J216" s="292">
        <f>ROUND(I216*H216,2)</f>
        <v>0</v>
      </c>
      <c r="K216" s="288" t="s">
        <v>312</v>
      </c>
      <c r="L216" s="293"/>
      <c r="M216" s="294" t="s">
        <v>19</v>
      </c>
      <c r="N216" s="295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643</v>
      </c>
      <c r="AT216" s="227" t="s">
        <v>572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1548</v>
      </c>
    </row>
    <row r="217" s="2" customFormat="1" ht="24.15" customHeight="1">
      <c r="A217" s="41"/>
      <c r="B217" s="42"/>
      <c r="C217" s="216" t="s">
        <v>1036</v>
      </c>
      <c r="D217" s="216" t="s">
        <v>227</v>
      </c>
      <c r="E217" s="217" t="s">
        <v>5035</v>
      </c>
      <c r="F217" s="218" t="s">
        <v>5036</v>
      </c>
      <c r="G217" s="219" t="s">
        <v>471</v>
      </c>
      <c r="H217" s="220">
        <v>385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1556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5037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24.15" customHeight="1">
      <c r="A219" s="41"/>
      <c r="B219" s="42"/>
      <c r="C219" s="216" t="s">
        <v>1065</v>
      </c>
      <c r="D219" s="216" t="s">
        <v>227</v>
      </c>
      <c r="E219" s="217" t="s">
        <v>5038</v>
      </c>
      <c r="F219" s="218" t="s">
        <v>5039</v>
      </c>
      <c r="G219" s="219" t="s">
        <v>471</v>
      </c>
      <c r="H219" s="220">
        <v>340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1572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5040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21.75" customHeight="1">
      <c r="A221" s="41"/>
      <c r="B221" s="42"/>
      <c r="C221" s="216" t="s">
        <v>1070</v>
      </c>
      <c r="D221" s="216" t="s">
        <v>227</v>
      </c>
      <c r="E221" s="217" t="s">
        <v>5041</v>
      </c>
      <c r="F221" s="218" t="s">
        <v>5042</v>
      </c>
      <c r="G221" s="219" t="s">
        <v>471</v>
      </c>
      <c r="H221" s="220">
        <v>3140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1582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5043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24.15" customHeight="1">
      <c r="A223" s="41"/>
      <c r="B223" s="42"/>
      <c r="C223" s="216" t="s">
        <v>1076</v>
      </c>
      <c r="D223" s="216" t="s">
        <v>227</v>
      </c>
      <c r="E223" s="217" t="s">
        <v>5044</v>
      </c>
      <c r="F223" s="218" t="s">
        <v>5045</v>
      </c>
      <c r="G223" s="219" t="s">
        <v>595</v>
      </c>
      <c r="H223" s="220">
        <v>3</v>
      </c>
      <c r="I223" s="221"/>
      <c r="J223" s="222">
        <f>ROUND(I223*H223,2)</f>
        <v>0</v>
      </c>
      <c r="K223" s="218" t="s">
        <v>5046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1592</v>
      </c>
    </row>
    <row r="224" s="2" customFormat="1" ht="24.15" customHeight="1">
      <c r="A224" s="41"/>
      <c r="B224" s="42"/>
      <c r="C224" s="216" t="s">
        <v>1085</v>
      </c>
      <c r="D224" s="216" t="s">
        <v>227</v>
      </c>
      <c r="E224" s="217" t="s">
        <v>5047</v>
      </c>
      <c r="F224" s="218" t="s">
        <v>5048</v>
      </c>
      <c r="G224" s="219" t="s">
        <v>595</v>
      </c>
      <c r="H224" s="220">
        <v>5</v>
      </c>
      <c r="I224" s="221"/>
      <c r="J224" s="222">
        <f>ROUND(I224*H224,2)</f>
        <v>0</v>
      </c>
      <c r="K224" s="218" t="s">
        <v>5046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1628</v>
      </c>
    </row>
    <row r="225" s="2" customFormat="1" ht="24.15" customHeight="1">
      <c r="A225" s="41"/>
      <c r="B225" s="42"/>
      <c r="C225" s="216" t="s">
        <v>1092</v>
      </c>
      <c r="D225" s="216" t="s">
        <v>227</v>
      </c>
      <c r="E225" s="217" t="s">
        <v>5049</v>
      </c>
      <c r="F225" s="218" t="s">
        <v>5050</v>
      </c>
      <c r="G225" s="219" t="s">
        <v>595</v>
      </c>
      <c r="H225" s="220">
        <v>12</v>
      </c>
      <c r="I225" s="221"/>
      <c r="J225" s="222">
        <f>ROUND(I225*H225,2)</f>
        <v>0</v>
      </c>
      <c r="K225" s="218" t="s">
        <v>5046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1649</v>
      </c>
    </row>
    <row r="226" s="2" customFormat="1" ht="24.15" customHeight="1">
      <c r="A226" s="41"/>
      <c r="B226" s="42"/>
      <c r="C226" s="216" t="s">
        <v>1097</v>
      </c>
      <c r="D226" s="216" t="s">
        <v>227</v>
      </c>
      <c r="E226" s="217" t="s">
        <v>5051</v>
      </c>
      <c r="F226" s="218" t="s">
        <v>5052</v>
      </c>
      <c r="G226" s="219" t="s">
        <v>595</v>
      </c>
      <c r="H226" s="220">
        <v>1</v>
      </c>
      <c r="I226" s="221"/>
      <c r="J226" s="222">
        <f>ROUND(I226*H226,2)</f>
        <v>0</v>
      </c>
      <c r="K226" s="218" t="s">
        <v>5046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1660</v>
      </c>
    </row>
    <row r="227" s="2" customFormat="1" ht="24.15" customHeight="1">
      <c r="A227" s="41"/>
      <c r="B227" s="42"/>
      <c r="C227" s="216" t="s">
        <v>1104</v>
      </c>
      <c r="D227" s="216" t="s">
        <v>227</v>
      </c>
      <c r="E227" s="217" t="s">
        <v>5053</v>
      </c>
      <c r="F227" s="218" t="s">
        <v>5054</v>
      </c>
      <c r="G227" s="219" t="s">
        <v>595</v>
      </c>
      <c r="H227" s="220">
        <v>5</v>
      </c>
      <c r="I227" s="221"/>
      <c r="J227" s="222">
        <f>ROUND(I227*H227,2)</f>
        <v>0</v>
      </c>
      <c r="K227" s="218" t="s">
        <v>5046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1678</v>
      </c>
    </row>
    <row r="228" s="2" customFormat="1" ht="44.25" customHeight="1">
      <c r="A228" s="41"/>
      <c r="B228" s="42"/>
      <c r="C228" s="216" t="s">
        <v>1134</v>
      </c>
      <c r="D228" s="216" t="s">
        <v>227</v>
      </c>
      <c r="E228" s="217" t="s">
        <v>5055</v>
      </c>
      <c r="F228" s="218" t="s">
        <v>5056</v>
      </c>
      <c r="G228" s="219" t="s">
        <v>5057</v>
      </c>
      <c r="H228" s="299"/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1689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5058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12" customFormat="1" ht="22.8" customHeight="1">
      <c r="A230" s="12"/>
      <c r="B230" s="200"/>
      <c r="C230" s="201"/>
      <c r="D230" s="202" t="s">
        <v>73</v>
      </c>
      <c r="E230" s="214" t="s">
        <v>5059</v>
      </c>
      <c r="F230" s="214" t="s">
        <v>5060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SUM(P231:P295)</f>
        <v>0</v>
      </c>
      <c r="Q230" s="208"/>
      <c r="R230" s="209">
        <f>SUM(R231:R295)</f>
        <v>0</v>
      </c>
      <c r="S230" s="208"/>
      <c r="T230" s="210">
        <f>SUM(T231:T295)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93</v>
      </c>
      <c r="AT230" s="212" t="s">
        <v>73</v>
      </c>
      <c r="AU230" s="212" t="s">
        <v>82</v>
      </c>
      <c r="AY230" s="211" t="s">
        <v>224</v>
      </c>
      <c r="BK230" s="213">
        <f>SUM(BK231:BK295)</f>
        <v>0</v>
      </c>
    </row>
    <row r="231" s="2" customFormat="1" ht="24.15" customHeight="1">
      <c r="A231" s="41"/>
      <c r="B231" s="42"/>
      <c r="C231" s="216" t="s">
        <v>1153</v>
      </c>
      <c r="D231" s="216" t="s">
        <v>227</v>
      </c>
      <c r="E231" s="217" t="s">
        <v>5061</v>
      </c>
      <c r="F231" s="218" t="s">
        <v>5062</v>
      </c>
      <c r="G231" s="219" t="s">
        <v>471</v>
      </c>
      <c r="H231" s="220">
        <v>2750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1772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5063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24.15" customHeight="1">
      <c r="A233" s="41"/>
      <c r="B233" s="42"/>
      <c r="C233" s="286" t="s">
        <v>1160</v>
      </c>
      <c r="D233" s="286" t="s">
        <v>572</v>
      </c>
      <c r="E233" s="287" t="s">
        <v>5064</v>
      </c>
      <c r="F233" s="288" t="s">
        <v>5065</v>
      </c>
      <c r="G233" s="289" t="s">
        <v>471</v>
      </c>
      <c r="H233" s="290">
        <v>1800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5066</v>
      </c>
    </row>
    <row r="234" s="2" customFormat="1" ht="24.15" customHeight="1">
      <c r="A234" s="41"/>
      <c r="B234" s="42"/>
      <c r="C234" s="286" t="s">
        <v>1165</v>
      </c>
      <c r="D234" s="286" t="s">
        <v>572</v>
      </c>
      <c r="E234" s="287" t="s">
        <v>5067</v>
      </c>
      <c r="F234" s="288" t="s">
        <v>5068</v>
      </c>
      <c r="G234" s="289" t="s">
        <v>471</v>
      </c>
      <c r="H234" s="290">
        <v>950</v>
      </c>
      <c r="I234" s="291"/>
      <c r="J234" s="292">
        <f>ROUND(I234*H234,2)</f>
        <v>0</v>
      </c>
      <c r="K234" s="288" t="s">
        <v>4991</v>
      </c>
      <c r="L234" s="293"/>
      <c r="M234" s="294" t="s">
        <v>19</v>
      </c>
      <c r="N234" s="295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643</v>
      </c>
      <c r="AT234" s="227" t="s">
        <v>572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1792</v>
      </c>
    </row>
    <row r="235" s="2" customFormat="1" ht="24.15" customHeight="1">
      <c r="A235" s="41"/>
      <c r="B235" s="42"/>
      <c r="C235" s="216" t="s">
        <v>1174</v>
      </c>
      <c r="D235" s="216" t="s">
        <v>227</v>
      </c>
      <c r="E235" s="217" t="s">
        <v>5069</v>
      </c>
      <c r="F235" s="218" t="s">
        <v>5070</v>
      </c>
      <c r="G235" s="219" t="s">
        <v>471</v>
      </c>
      <c r="H235" s="220">
        <v>620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1802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5071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5072</v>
      </c>
      <c r="G237" s="230"/>
      <c r="H237" s="234">
        <v>620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82</v>
      </c>
      <c r="AY237" s="240" t="s">
        <v>224</v>
      </c>
    </row>
    <row r="238" s="2" customFormat="1" ht="24.15" customHeight="1">
      <c r="A238" s="41"/>
      <c r="B238" s="42"/>
      <c r="C238" s="286" t="s">
        <v>1178</v>
      </c>
      <c r="D238" s="286" t="s">
        <v>572</v>
      </c>
      <c r="E238" s="287" t="s">
        <v>5073</v>
      </c>
      <c r="F238" s="288" t="s">
        <v>5074</v>
      </c>
      <c r="G238" s="289" t="s">
        <v>471</v>
      </c>
      <c r="H238" s="290">
        <v>205</v>
      </c>
      <c r="I238" s="291"/>
      <c r="J238" s="292">
        <f>ROUND(I238*H238,2)</f>
        <v>0</v>
      </c>
      <c r="K238" s="288" t="s">
        <v>19</v>
      </c>
      <c r="L238" s="293"/>
      <c r="M238" s="294" t="s">
        <v>19</v>
      </c>
      <c r="N238" s="295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643</v>
      </c>
      <c r="AT238" s="227" t="s">
        <v>572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5075</v>
      </c>
    </row>
    <row r="239" s="2" customFormat="1" ht="24.15" customHeight="1">
      <c r="A239" s="41"/>
      <c r="B239" s="42"/>
      <c r="C239" s="286" t="s">
        <v>1186</v>
      </c>
      <c r="D239" s="286" t="s">
        <v>572</v>
      </c>
      <c r="E239" s="287" t="s">
        <v>5076</v>
      </c>
      <c r="F239" s="288" t="s">
        <v>5077</v>
      </c>
      <c r="G239" s="289" t="s">
        <v>471</v>
      </c>
      <c r="H239" s="290">
        <v>415</v>
      </c>
      <c r="I239" s="291"/>
      <c r="J239" s="292">
        <f>ROUND(I239*H239,2)</f>
        <v>0</v>
      </c>
      <c r="K239" s="288" t="s">
        <v>4991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1817</v>
      </c>
    </row>
    <row r="240" s="2" customFormat="1" ht="24.15" customHeight="1">
      <c r="A240" s="41"/>
      <c r="B240" s="42"/>
      <c r="C240" s="216" t="s">
        <v>1194</v>
      </c>
      <c r="D240" s="216" t="s">
        <v>227</v>
      </c>
      <c r="E240" s="217" t="s">
        <v>5078</v>
      </c>
      <c r="F240" s="218" t="s">
        <v>5079</v>
      </c>
      <c r="G240" s="219" t="s">
        <v>471</v>
      </c>
      <c r="H240" s="220">
        <v>655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1828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5080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5081</v>
      </c>
      <c r="G242" s="230"/>
      <c r="H242" s="234">
        <v>655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33" customHeight="1">
      <c r="A243" s="41"/>
      <c r="B243" s="42"/>
      <c r="C243" s="286" t="s">
        <v>1200</v>
      </c>
      <c r="D243" s="286" t="s">
        <v>572</v>
      </c>
      <c r="E243" s="287" t="s">
        <v>5082</v>
      </c>
      <c r="F243" s="288" t="s">
        <v>5083</v>
      </c>
      <c r="G243" s="289" t="s">
        <v>471</v>
      </c>
      <c r="H243" s="290">
        <v>265</v>
      </c>
      <c r="I243" s="291"/>
      <c r="J243" s="292">
        <f>ROUND(I243*H243,2)</f>
        <v>0</v>
      </c>
      <c r="K243" s="288" t="s">
        <v>19</v>
      </c>
      <c r="L243" s="293"/>
      <c r="M243" s="294" t="s">
        <v>19</v>
      </c>
      <c r="N243" s="295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643</v>
      </c>
      <c r="AT243" s="227" t="s">
        <v>572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5084</v>
      </c>
    </row>
    <row r="244" s="13" customFormat="1">
      <c r="A244" s="13"/>
      <c r="B244" s="229"/>
      <c r="C244" s="230"/>
      <c r="D244" s="231" t="s">
        <v>268</v>
      </c>
      <c r="E244" s="232" t="s">
        <v>19</v>
      </c>
      <c r="F244" s="233" t="s">
        <v>5085</v>
      </c>
      <c r="G244" s="230"/>
      <c r="H244" s="234">
        <v>265</v>
      </c>
      <c r="I244" s="235"/>
      <c r="J244" s="230"/>
      <c r="K244" s="230"/>
      <c r="L244" s="236"/>
      <c r="M244" s="237"/>
      <c r="N244" s="238"/>
      <c r="O244" s="238"/>
      <c r="P244" s="238"/>
      <c r="Q244" s="238"/>
      <c r="R244" s="238"/>
      <c r="S244" s="238"/>
      <c r="T244" s="23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0" t="s">
        <v>268</v>
      </c>
      <c r="AU244" s="240" t="s">
        <v>93</v>
      </c>
      <c r="AV244" s="13" t="s">
        <v>93</v>
      </c>
      <c r="AW244" s="13" t="s">
        <v>34</v>
      </c>
      <c r="AX244" s="13" t="s">
        <v>74</v>
      </c>
      <c r="AY244" s="240" t="s">
        <v>224</v>
      </c>
    </row>
    <row r="245" s="16" customFormat="1">
      <c r="A245" s="16"/>
      <c r="B245" s="272"/>
      <c r="C245" s="273"/>
      <c r="D245" s="231" t="s">
        <v>268</v>
      </c>
      <c r="E245" s="274" t="s">
        <v>19</v>
      </c>
      <c r="F245" s="275" t="s">
        <v>351</v>
      </c>
      <c r="G245" s="273"/>
      <c r="H245" s="276">
        <v>265</v>
      </c>
      <c r="I245" s="277"/>
      <c r="J245" s="273"/>
      <c r="K245" s="273"/>
      <c r="L245" s="278"/>
      <c r="M245" s="279"/>
      <c r="N245" s="280"/>
      <c r="O245" s="280"/>
      <c r="P245" s="280"/>
      <c r="Q245" s="280"/>
      <c r="R245" s="280"/>
      <c r="S245" s="280"/>
      <c r="T245" s="281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82" t="s">
        <v>268</v>
      </c>
      <c r="AU245" s="282" t="s">
        <v>93</v>
      </c>
      <c r="AV245" s="16" t="s">
        <v>231</v>
      </c>
      <c r="AW245" s="16" t="s">
        <v>34</v>
      </c>
      <c r="AX245" s="16" t="s">
        <v>82</v>
      </c>
      <c r="AY245" s="282" t="s">
        <v>224</v>
      </c>
    </row>
    <row r="246" s="2" customFormat="1" ht="24.15" customHeight="1">
      <c r="A246" s="41"/>
      <c r="B246" s="42"/>
      <c r="C246" s="286" t="s">
        <v>1205</v>
      </c>
      <c r="D246" s="286" t="s">
        <v>572</v>
      </c>
      <c r="E246" s="287" t="s">
        <v>5086</v>
      </c>
      <c r="F246" s="288" t="s">
        <v>5087</v>
      </c>
      <c r="G246" s="289" t="s">
        <v>471</v>
      </c>
      <c r="H246" s="290">
        <v>390</v>
      </c>
      <c r="I246" s="291"/>
      <c r="J246" s="292">
        <f>ROUND(I246*H246,2)</f>
        <v>0</v>
      </c>
      <c r="K246" s="288" t="s">
        <v>4991</v>
      </c>
      <c r="L246" s="293"/>
      <c r="M246" s="294" t="s">
        <v>19</v>
      </c>
      <c r="N246" s="295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643</v>
      </c>
      <c r="AT246" s="227" t="s">
        <v>572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1874</v>
      </c>
    </row>
    <row r="247" s="2" customFormat="1" ht="24.15" customHeight="1">
      <c r="A247" s="41"/>
      <c r="B247" s="42"/>
      <c r="C247" s="216" t="s">
        <v>1210</v>
      </c>
      <c r="D247" s="216" t="s">
        <v>227</v>
      </c>
      <c r="E247" s="217" t="s">
        <v>5088</v>
      </c>
      <c r="F247" s="218" t="s">
        <v>5089</v>
      </c>
      <c r="G247" s="219" t="s">
        <v>471</v>
      </c>
      <c r="H247" s="220">
        <v>310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1889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5090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86" t="s">
        <v>5091</v>
      </c>
      <c r="D249" s="286" t="s">
        <v>572</v>
      </c>
      <c r="E249" s="287" t="s">
        <v>5092</v>
      </c>
      <c r="F249" s="288" t="s">
        <v>5093</v>
      </c>
      <c r="G249" s="289" t="s">
        <v>471</v>
      </c>
      <c r="H249" s="290">
        <v>310</v>
      </c>
      <c r="I249" s="291"/>
      <c r="J249" s="292">
        <f>ROUND(I249*H249,2)</f>
        <v>0</v>
      </c>
      <c r="K249" s="288" t="s">
        <v>5094</v>
      </c>
      <c r="L249" s="293"/>
      <c r="M249" s="294" t="s">
        <v>19</v>
      </c>
      <c r="N249" s="295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643</v>
      </c>
      <c r="AT249" s="227" t="s">
        <v>572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1901</v>
      </c>
    </row>
    <row r="250" s="2" customFormat="1" ht="24.15" customHeight="1">
      <c r="A250" s="41"/>
      <c r="B250" s="42"/>
      <c r="C250" s="216" t="s">
        <v>4973</v>
      </c>
      <c r="D250" s="216" t="s">
        <v>227</v>
      </c>
      <c r="E250" s="217" t="s">
        <v>5095</v>
      </c>
      <c r="F250" s="218" t="s">
        <v>5096</v>
      </c>
      <c r="G250" s="219" t="s">
        <v>471</v>
      </c>
      <c r="H250" s="220">
        <v>55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1916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5097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86" t="s">
        <v>2503</v>
      </c>
      <c r="D252" s="286" t="s">
        <v>572</v>
      </c>
      <c r="E252" s="287" t="s">
        <v>5098</v>
      </c>
      <c r="F252" s="288" t="s">
        <v>5099</v>
      </c>
      <c r="G252" s="289" t="s">
        <v>471</v>
      </c>
      <c r="H252" s="290">
        <v>55</v>
      </c>
      <c r="I252" s="291"/>
      <c r="J252" s="292">
        <f>ROUND(I252*H252,2)</f>
        <v>0</v>
      </c>
      <c r="K252" s="288" t="s">
        <v>4991</v>
      </c>
      <c r="L252" s="293"/>
      <c r="M252" s="294" t="s">
        <v>19</v>
      </c>
      <c r="N252" s="295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643</v>
      </c>
      <c r="AT252" s="227" t="s">
        <v>572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1937</v>
      </c>
    </row>
    <row r="253" s="2" customFormat="1" ht="24.15" customHeight="1">
      <c r="A253" s="41"/>
      <c r="B253" s="42"/>
      <c r="C253" s="216" t="s">
        <v>2164</v>
      </c>
      <c r="D253" s="216" t="s">
        <v>227</v>
      </c>
      <c r="E253" s="217" t="s">
        <v>5100</v>
      </c>
      <c r="F253" s="218" t="s">
        <v>5101</v>
      </c>
      <c r="G253" s="219" t="s">
        <v>471</v>
      </c>
      <c r="H253" s="220">
        <v>55</v>
      </c>
      <c r="I253" s="221"/>
      <c r="J253" s="222">
        <f>ROUND(I253*H253,2)</f>
        <v>0</v>
      </c>
      <c r="K253" s="218" t="s">
        <v>312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1944</v>
      </c>
    </row>
    <row r="254" s="2" customFormat="1">
      <c r="A254" s="41"/>
      <c r="B254" s="42"/>
      <c r="C254" s="43"/>
      <c r="D254" s="267" t="s">
        <v>314</v>
      </c>
      <c r="E254" s="43"/>
      <c r="F254" s="268" t="s">
        <v>5102</v>
      </c>
      <c r="G254" s="43"/>
      <c r="H254" s="43"/>
      <c r="I254" s="269"/>
      <c r="J254" s="43"/>
      <c r="K254" s="43"/>
      <c r="L254" s="47"/>
      <c r="M254" s="270"/>
      <c r="N254" s="271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314</v>
      </c>
      <c r="AU254" s="20" t="s">
        <v>93</v>
      </c>
    </row>
    <row r="255" s="2" customFormat="1" ht="24.15" customHeight="1">
      <c r="A255" s="41"/>
      <c r="B255" s="42"/>
      <c r="C255" s="286" t="s">
        <v>5103</v>
      </c>
      <c r="D255" s="286" t="s">
        <v>572</v>
      </c>
      <c r="E255" s="287" t="s">
        <v>5104</v>
      </c>
      <c r="F255" s="288" t="s">
        <v>5105</v>
      </c>
      <c r="G255" s="289" t="s">
        <v>471</v>
      </c>
      <c r="H255" s="290">
        <v>55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643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5106</v>
      </c>
    </row>
    <row r="256" s="2" customFormat="1" ht="24.15" customHeight="1">
      <c r="A256" s="41"/>
      <c r="B256" s="42"/>
      <c r="C256" s="216" t="s">
        <v>4982</v>
      </c>
      <c r="D256" s="216" t="s">
        <v>227</v>
      </c>
      <c r="E256" s="217" t="s">
        <v>5107</v>
      </c>
      <c r="F256" s="218" t="s">
        <v>5108</v>
      </c>
      <c r="G256" s="219" t="s">
        <v>471</v>
      </c>
      <c r="H256" s="220">
        <v>115</v>
      </c>
      <c r="I256" s="221"/>
      <c r="J256" s="222">
        <f>ROUND(I256*H256,2)</f>
        <v>0</v>
      </c>
      <c r="K256" s="218" t="s">
        <v>312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1952</v>
      </c>
    </row>
    <row r="257" s="2" customFormat="1">
      <c r="A257" s="41"/>
      <c r="B257" s="42"/>
      <c r="C257" s="43"/>
      <c r="D257" s="267" t="s">
        <v>314</v>
      </c>
      <c r="E257" s="43"/>
      <c r="F257" s="268" t="s">
        <v>5109</v>
      </c>
      <c r="G257" s="43"/>
      <c r="H257" s="43"/>
      <c r="I257" s="269"/>
      <c r="J257" s="43"/>
      <c r="K257" s="43"/>
      <c r="L257" s="47"/>
      <c r="M257" s="270"/>
      <c r="N257" s="271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314</v>
      </c>
      <c r="AU257" s="20" t="s">
        <v>93</v>
      </c>
    </row>
    <row r="258" s="13" customFormat="1">
      <c r="A258" s="13"/>
      <c r="B258" s="229"/>
      <c r="C258" s="230"/>
      <c r="D258" s="231" t="s">
        <v>268</v>
      </c>
      <c r="E258" s="232" t="s">
        <v>19</v>
      </c>
      <c r="F258" s="233" t="s">
        <v>5110</v>
      </c>
      <c r="G258" s="230"/>
      <c r="H258" s="234">
        <v>115</v>
      </c>
      <c r="I258" s="235"/>
      <c r="J258" s="230"/>
      <c r="K258" s="230"/>
      <c r="L258" s="236"/>
      <c r="M258" s="237"/>
      <c r="N258" s="238"/>
      <c r="O258" s="238"/>
      <c r="P258" s="238"/>
      <c r="Q258" s="238"/>
      <c r="R258" s="238"/>
      <c r="S258" s="238"/>
      <c r="T258" s="23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0" t="s">
        <v>268</v>
      </c>
      <c r="AU258" s="240" t="s">
        <v>93</v>
      </c>
      <c r="AV258" s="13" t="s">
        <v>93</v>
      </c>
      <c r="AW258" s="13" t="s">
        <v>34</v>
      </c>
      <c r="AX258" s="13" t="s">
        <v>82</v>
      </c>
      <c r="AY258" s="240" t="s">
        <v>224</v>
      </c>
    </row>
    <row r="259" s="2" customFormat="1" ht="33" customHeight="1">
      <c r="A259" s="41"/>
      <c r="B259" s="42"/>
      <c r="C259" s="286" t="s">
        <v>1249</v>
      </c>
      <c r="D259" s="286" t="s">
        <v>572</v>
      </c>
      <c r="E259" s="287" t="s">
        <v>5111</v>
      </c>
      <c r="F259" s="288" t="s">
        <v>5112</v>
      </c>
      <c r="G259" s="289" t="s">
        <v>471</v>
      </c>
      <c r="H259" s="290">
        <v>20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5113</v>
      </c>
    </row>
    <row r="260" s="2" customFormat="1" ht="24.15" customHeight="1">
      <c r="A260" s="41"/>
      <c r="B260" s="42"/>
      <c r="C260" s="286" t="s">
        <v>1255</v>
      </c>
      <c r="D260" s="286" t="s">
        <v>572</v>
      </c>
      <c r="E260" s="287" t="s">
        <v>5114</v>
      </c>
      <c r="F260" s="288" t="s">
        <v>5115</v>
      </c>
      <c r="G260" s="289" t="s">
        <v>471</v>
      </c>
      <c r="H260" s="290">
        <v>95</v>
      </c>
      <c r="I260" s="291"/>
      <c r="J260" s="292">
        <f>ROUND(I260*H260,2)</f>
        <v>0</v>
      </c>
      <c r="K260" s="288" t="s">
        <v>4991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643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1964</v>
      </c>
    </row>
    <row r="261" s="2" customFormat="1" ht="24.15" customHeight="1">
      <c r="A261" s="41"/>
      <c r="B261" s="42"/>
      <c r="C261" s="216" t="s">
        <v>1265</v>
      </c>
      <c r="D261" s="216" t="s">
        <v>227</v>
      </c>
      <c r="E261" s="217" t="s">
        <v>5116</v>
      </c>
      <c r="F261" s="218" t="s">
        <v>5117</v>
      </c>
      <c r="G261" s="219" t="s">
        <v>595</v>
      </c>
      <c r="H261" s="220">
        <v>715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1976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5118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16" t="s">
        <v>1270</v>
      </c>
      <c r="D263" s="216" t="s">
        <v>227</v>
      </c>
      <c r="E263" s="217" t="s">
        <v>5119</v>
      </c>
      <c r="F263" s="218" t="s">
        <v>5120</v>
      </c>
      <c r="G263" s="219" t="s">
        <v>595</v>
      </c>
      <c r="H263" s="220">
        <v>1</v>
      </c>
      <c r="I263" s="221"/>
      <c r="J263" s="222">
        <f>ROUND(I263*H263,2)</f>
        <v>0</v>
      </c>
      <c r="K263" s="218" t="s">
        <v>312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2009</v>
      </c>
    </row>
    <row r="264" s="2" customFormat="1">
      <c r="A264" s="41"/>
      <c r="B264" s="42"/>
      <c r="C264" s="43"/>
      <c r="D264" s="267" t="s">
        <v>314</v>
      </c>
      <c r="E264" s="43"/>
      <c r="F264" s="268" t="s">
        <v>5121</v>
      </c>
      <c r="G264" s="43"/>
      <c r="H264" s="43"/>
      <c r="I264" s="269"/>
      <c r="J264" s="43"/>
      <c r="K264" s="43"/>
      <c r="L264" s="47"/>
      <c r="M264" s="270"/>
      <c r="N264" s="271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314</v>
      </c>
      <c r="AU264" s="20" t="s">
        <v>93</v>
      </c>
    </row>
    <row r="265" s="2" customFormat="1" ht="24.15" customHeight="1">
      <c r="A265" s="41"/>
      <c r="B265" s="42"/>
      <c r="C265" s="216" t="s">
        <v>1286</v>
      </c>
      <c r="D265" s="216" t="s">
        <v>227</v>
      </c>
      <c r="E265" s="217" t="s">
        <v>5122</v>
      </c>
      <c r="F265" s="218" t="s">
        <v>5123</v>
      </c>
      <c r="G265" s="219" t="s">
        <v>595</v>
      </c>
      <c r="H265" s="220">
        <v>1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2033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5124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2" customFormat="1" ht="24.15" customHeight="1">
      <c r="A267" s="41"/>
      <c r="B267" s="42"/>
      <c r="C267" s="216" t="s">
        <v>1291</v>
      </c>
      <c r="D267" s="216" t="s">
        <v>227</v>
      </c>
      <c r="E267" s="217" t="s">
        <v>5125</v>
      </c>
      <c r="F267" s="218" t="s">
        <v>5126</v>
      </c>
      <c r="G267" s="219" t="s">
        <v>595</v>
      </c>
      <c r="H267" s="220">
        <v>79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2059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5127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2" customFormat="1" ht="21.75" customHeight="1">
      <c r="A269" s="41"/>
      <c r="B269" s="42"/>
      <c r="C269" s="286" t="s">
        <v>1300</v>
      </c>
      <c r="D269" s="286" t="s">
        <v>572</v>
      </c>
      <c r="E269" s="287" t="s">
        <v>5128</v>
      </c>
      <c r="F269" s="288" t="s">
        <v>5129</v>
      </c>
      <c r="G269" s="289" t="s">
        <v>595</v>
      </c>
      <c r="H269" s="290">
        <v>1</v>
      </c>
      <c r="I269" s="291"/>
      <c r="J269" s="292">
        <f>ROUND(I269*H269,2)</f>
        <v>0</v>
      </c>
      <c r="K269" s="288" t="s">
        <v>312</v>
      </c>
      <c r="L269" s="293"/>
      <c r="M269" s="294" t="s">
        <v>19</v>
      </c>
      <c r="N269" s="295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643</v>
      </c>
      <c r="AT269" s="227" t="s">
        <v>572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2073</v>
      </c>
    </row>
    <row r="270" s="2" customFormat="1" ht="16.5" customHeight="1">
      <c r="A270" s="41"/>
      <c r="B270" s="42"/>
      <c r="C270" s="286" t="s">
        <v>1302</v>
      </c>
      <c r="D270" s="286" t="s">
        <v>572</v>
      </c>
      <c r="E270" s="287" t="s">
        <v>5130</v>
      </c>
      <c r="F270" s="288" t="s">
        <v>5131</v>
      </c>
      <c r="G270" s="289" t="s">
        <v>595</v>
      </c>
      <c r="H270" s="290">
        <v>39</v>
      </c>
      <c r="I270" s="291"/>
      <c r="J270" s="292">
        <f>ROUND(I270*H270,2)</f>
        <v>0</v>
      </c>
      <c r="K270" s="288" t="s">
        <v>312</v>
      </c>
      <c r="L270" s="293"/>
      <c r="M270" s="294" t="s">
        <v>19</v>
      </c>
      <c r="N270" s="295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643</v>
      </c>
      <c r="AT270" s="227" t="s">
        <v>572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2089</v>
      </c>
    </row>
    <row r="271" s="2" customFormat="1" ht="16.5" customHeight="1">
      <c r="A271" s="41"/>
      <c r="B271" s="42"/>
      <c r="C271" s="286" t="s">
        <v>1309</v>
      </c>
      <c r="D271" s="286" t="s">
        <v>572</v>
      </c>
      <c r="E271" s="287" t="s">
        <v>5132</v>
      </c>
      <c r="F271" s="288" t="s">
        <v>5133</v>
      </c>
      <c r="G271" s="289" t="s">
        <v>595</v>
      </c>
      <c r="H271" s="290">
        <v>28</v>
      </c>
      <c r="I271" s="291"/>
      <c r="J271" s="292">
        <f>ROUND(I271*H271,2)</f>
        <v>0</v>
      </c>
      <c r="K271" s="288" t="s">
        <v>312</v>
      </c>
      <c r="L271" s="293"/>
      <c r="M271" s="294" t="s">
        <v>19</v>
      </c>
      <c r="N271" s="295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643</v>
      </c>
      <c r="AT271" s="227" t="s">
        <v>572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2101</v>
      </c>
    </row>
    <row r="272" s="2" customFormat="1" ht="16.5" customHeight="1">
      <c r="A272" s="41"/>
      <c r="B272" s="42"/>
      <c r="C272" s="286" t="s">
        <v>1314</v>
      </c>
      <c r="D272" s="286" t="s">
        <v>572</v>
      </c>
      <c r="E272" s="287" t="s">
        <v>5134</v>
      </c>
      <c r="F272" s="288" t="s">
        <v>5135</v>
      </c>
      <c r="G272" s="289" t="s">
        <v>595</v>
      </c>
      <c r="H272" s="290">
        <v>10</v>
      </c>
      <c r="I272" s="291"/>
      <c r="J272" s="292">
        <f>ROUND(I272*H272,2)</f>
        <v>0</v>
      </c>
      <c r="K272" s="288" t="s">
        <v>312</v>
      </c>
      <c r="L272" s="293"/>
      <c r="M272" s="294" t="s">
        <v>19</v>
      </c>
      <c r="N272" s="295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643</v>
      </c>
      <c r="AT272" s="227" t="s">
        <v>572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2112</v>
      </c>
    </row>
    <row r="273" s="2" customFormat="1" ht="16.5" customHeight="1">
      <c r="A273" s="41"/>
      <c r="B273" s="42"/>
      <c r="C273" s="286" t="s">
        <v>1321</v>
      </c>
      <c r="D273" s="286" t="s">
        <v>572</v>
      </c>
      <c r="E273" s="287" t="s">
        <v>5136</v>
      </c>
      <c r="F273" s="288" t="s">
        <v>5137</v>
      </c>
      <c r="G273" s="289" t="s">
        <v>595</v>
      </c>
      <c r="H273" s="290">
        <v>5</v>
      </c>
      <c r="I273" s="291"/>
      <c r="J273" s="292">
        <f>ROUND(I273*H273,2)</f>
        <v>0</v>
      </c>
      <c r="K273" s="288" t="s">
        <v>312</v>
      </c>
      <c r="L273" s="293"/>
      <c r="M273" s="294" t="s">
        <v>19</v>
      </c>
      <c r="N273" s="295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643</v>
      </c>
      <c r="AT273" s="227" t="s">
        <v>572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2122</v>
      </c>
    </row>
    <row r="274" s="2" customFormat="1" ht="21.75" customHeight="1">
      <c r="A274" s="41"/>
      <c r="B274" s="42"/>
      <c r="C274" s="216" t="s">
        <v>870</v>
      </c>
      <c r="D274" s="216" t="s">
        <v>227</v>
      </c>
      <c r="E274" s="217" t="s">
        <v>5138</v>
      </c>
      <c r="F274" s="218" t="s">
        <v>5139</v>
      </c>
      <c r="G274" s="219" t="s">
        <v>595</v>
      </c>
      <c r="H274" s="220">
        <v>126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2137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5140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2" customFormat="1" ht="16.5" customHeight="1">
      <c r="A276" s="41"/>
      <c r="B276" s="42"/>
      <c r="C276" s="286" t="s">
        <v>1326</v>
      </c>
      <c r="D276" s="286" t="s">
        <v>572</v>
      </c>
      <c r="E276" s="287" t="s">
        <v>5141</v>
      </c>
      <c r="F276" s="288" t="s">
        <v>5142</v>
      </c>
      <c r="G276" s="289" t="s">
        <v>595</v>
      </c>
      <c r="H276" s="290">
        <v>124</v>
      </c>
      <c r="I276" s="291"/>
      <c r="J276" s="292">
        <f>ROUND(I276*H276,2)</f>
        <v>0</v>
      </c>
      <c r="K276" s="288" t="s">
        <v>312</v>
      </c>
      <c r="L276" s="293"/>
      <c r="M276" s="294" t="s">
        <v>19</v>
      </c>
      <c r="N276" s="295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643</v>
      </c>
      <c r="AT276" s="227" t="s">
        <v>572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5143</v>
      </c>
    </row>
    <row r="277" s="2" customFormat="1" ht="16.5" customHeight="1">
      <c r="A277" s="41"/>
      <c r="B277" s="42"/>
      <c r="C277" s="286" t="s">
        <v>1331</v>
      </c>
      <c r="D277" s="286" t="s">
        <v>572</v>
      </c>
      <c r="E277" s="287" t="s">
        <v>5144</v>
      </c>
      <c r="F277" s="288" t="s">
        <v>5145</v>
      </c>
      <c r="G277" s="289" t="s">
        <v>595</v>
      </c>
      <c r="H277" s="290">
        <v>2</v>
      </c>
      <c r="I277" s="291"/>
      <c r="J277" s="292">
        <f>ROUND(I277*H277,2)</f>
        <v>0</v>
      </c>
      <c r="K277" s="288" t="s">
        <v>312</v>
      </c>
      <c r="L277" s="293"/>
      <c r="M277" s="294" t="s">
        <v>19</v>
      </c>
      <c r="N277" s="295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643</v>
      </c>
      <c r="AT277" s="227" t="s">
        <v>572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5146</v>
      </c>
    </row>
    <row r="278" s="2" customFormat="1" ht="24.15" customHeight="1">
      <c r="A278" s="41"/>
      <c r="B278" s="42"/>
      <c r="C278" s="216" t="s">
        <v>1338</v>
      </c>
      <c r="D278" s="216" t="s">
        <v>227</v>
      </c>
      <c r="E278" s="217" t="s">
        <v>5147</v>
      </c>
      <c r="F278" s="218" t="s">
        <v>5148</v>
      </c>
      <c r="G278" s="219" t="s">
        <v>595</v>
      </c>
      <c r="H278" s="220">
        <v>14</v>
      </c>
      <c r="I278" s="221"/>
      <c r="J278" s="222">
        <f>ROUND(I278*H278,2)</f>
        <v>0</v>
      </c>
      <c r="K278" s="218" t="s">
        <v>312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5149</v>
      </c>
    </row>
    <row r="279" s="2" customFormat="1">
      <c r="A279" s="41"/>
      <c r="B279" s="42"/>
      <c r="C279" s="43"/>
      <c r="D279" s="267" t="s">
        <v>314</v>
      </c>
      <c r="E279" s="43"/>
      <c r="F279" s="268" t="s">
        <v>5150</v>
      </c>
      <c r="G279" s="43"/>
      <c r="H279" s="43"/>
      <c r="I279" s="269"/>
      <c r="J279" s="43"/>
      <c r="K279" s="43"/>
      <c r="L279" s="47"/>
      <c r="M279" s="270"/>
      <c r="N279" s="271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314</v>
      </c>
      <c r="AU279" s="20" t="s">
        <v>93</v>
      </c>
    </row>
    <row r="280" s="2" customFormat="1" ht="16.5" customHeight="1">
      <c r="A280" s="41"/>
      <c r="B280" s="42"/>
      <c r="C280" s="286" t="s">
        <v>1344</v>
      </c>
      <c r="D280" s="286" t="s">
        <v>572</v>
      </c>
      <c r="E280" s="287" t="s">
        <v>5151</v>
      </c>
      <c r="F280" s="288" t="s">
        <v>5152</v>
      </c>
      <c r="G280" s="289" t="s">
        <v>595</v>
      </c>
      <c r="H280" s="290">
        <v>14</v>
      </c>
      <c r="I280" s="291"/>
      <c r="J280" s="292">
        <f>ROUND(I280*H280,2)</f>
        <v>0</v>
      </c>
      <c r="K280" s="288" t="s">
        <v>312</v>
      </c>
      <c r="L280" s="293"/>
      <c r="M280" s="294" t="s">
        <v>19</v>
      </c>
      <c r="N280" s="295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643</v>
      </c>
      <c r="AT280" s="227" t="s">
        <v>572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2180</v>
      </c>
    </row>
    <row r="281" s="2" customFormat="1" ht="21.75" customHeight="1">
      <c r="A281" s="41"/>
      <c r="B281" s="42"/>
      <c r="C281" s="216" t="s">
        <v>1346</v>
      </c>
      <c r="D281" s="216" t="s">
        <v>227</v>
      </c>
      <c r="E281" s="217" t="s">
        <v>5153</v>
      </c>
      <c r="F281" s="218" t="s">
        <v>5154</v>
      </c>
      <c r="G281" s="219" t="s">
        <v>595</v>
      </c>
      <c r="H281" s="220">
        <v>32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2194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5155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2" customFormat="1" ht="16.5" customHeight="1">
      <c r="A283" s="41"/>
      <c r="B283" s="42"/>
      <c r="C283" s="286" t="s">
        <v>1354</v>
      </c>
      <c r="D283" s="286" t="s">
        <v>572</v>
      </c>
      <c r="E283" s="287" t="s">
        <v>5156</v>
      </c>
      <c r="F283" s="288" t="s">
        <v>5157</v>
      </c>
      <c r="G283" s="289" t="s">
        <v>595</v>
      </c>
      <c r="H283" s="290">
        <v>32</v>
      </c>
      <c r="I283" s="291"/>
      <c r="J283" s="292">
        <f>ROUND(I283*H283,2)</f>
        <v>0</v>
      </c>
      <c r="K283" s="288" t="s">
        <v>312</v>
      </c>
      <c r="L283" s="293"/>
      <c r="M283" s="294" t="s">
        <v>19</v>
      </c>
      <c r="N283" s="295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643</v>
      </c>
      <c r="AT283" s="227" t="s">
        <v>572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2208</v>
      </c>
    </row>
    <row r="284" s="2" customFormat="1" ht="21.75" customHeight="1">
      <c r="A284" s="41"/>
      <c r="B284" s="42"/>
      <c r="C284" s="216" t="s">
        <v>1361</v>
      </c>
      <c r="D284" s="216" t="s">
        <v>227</v>
      </c>
      <c r="E284" s="217" t="s">
        <v>5158</v>
      </c>
      <c r="F284" s="218" t="s">
        <v>5159</v>
      </c>
      <c r="G284" s="219" t="s">
        <v>595</v>
      </c>
      <c r="H284" s="220">
        <v>2</v>
      </c>
      <c r="I284" s="221"/>
      <c r="J284" s="222">
        <f>ROUND(I284*H284,2)</f>
        <v>0</v>
      </c>
      <c r="K284" s="218" t="s">
        <v>312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2216</v>
      </c>
    </row>
    <row r="285" s="2" customFormat="1">
      <c r="A285" s="41"/>
      <c r="B285" s="42"/>
      <c r="C285" s="43"/>
      <c r="D285" s="267" t="s">
        <v>314</v>
      </c>
      <c r="E285" s="43"/>
      <c r="F285" s="268" t="s">
        <v>5160</v>
      </c>
      <c r="G285" s="43"/>
      <c r="H285" s="43"/>
      <c r="I285" s="269"/>
      <c r="J285" s="43"/>
      <c r="K285" s="43"/>
      <c r="L285" s="47"/>
      <c r="M285" s="270"/>
      <c r="N285" s="271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314</v>
      </c>
      <c r="AU285" s="20" t="s">
        <v>93</v>
      </c>
    </row>
    <row r="286" s="2" customFormat="1" ht="16.5" customHeight="1">
      <c r="A286" s="41"/>
      <c r="B286" s="42"/>
      <c r="C286" s="286" t="s">
        <v>1365</v>
      </c>
      <c r="D286" s="286" t="s">
        <v>572</v>
      </c>
      <c r="E286" s="287" t="s">
        <v>5161</v>
      </c>
      <c r="F286" s="288" t="s">
        <v>5162</v>
      </c>
      <c r="G286" s="289" t="s">
        <v>595</v>
      </c>
      <c r="H286" s="290">
        <v>2</v>
      </c>
      <c r="I286" s="291"/>
      <c r="J286" s="292">
        <f>ROUND(I286*H286,2)</f>
        <v>0</v>
      </c>
      <c r="K286" s="288" t="s">
        <v>312</v>
      </c>
      <c r="L286" s="293"/>
      <c r="M286" s="294" t="s">
        <v>19</v>
      </c>
      <c r="N286" s="295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643</v>
      </c>
      <c r="AT286" s="227" t="s">
        <v>572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2224</v>
      </c>
    </row>
    <row r="287" s="2" customFormat="1" ht="21.75" customHeight="1">
      <c r="A287" s="41"/>
      <c r="B287" s="42"/>
      <c r="C287" s="216" t="s">
        <v>1370</v>
      </c>
      <c r="D287" s="216" t="s">
        <v>227</v>
      </c>
      <c r="E287" s="217" t="s">
        <v>5163</v>
      </c>
      <c r="F287" s="218" t="s">
        <v>5164</v>
      </c>
      <c r="G287" s="219" t="s">
        <v>595</v>
      </c>
      <c r="H287" s="220">
        <v>5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2160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5165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2" customFormat="1" ht="16.5" customHeight="1">
      <c r="A289" s="41"/>
      <c r="B289" s="42"/>
      <c r="C289" s="286" t="s">
        <v>5011</v>
      </c>
      <c r="D289" s="286" t="s">
        <v>572</v>
      </c>
      <c r="E289" s="287" t="s">
        <v>5166</v>
      </c>
      <c r="F289" s="288" t="s">
        <v>5167</v>
      </c>
      <c r="G289" s="289" t="s">
        <v>595</v>
      </c>
      <c r="H289" s="290">
        <v>5</v>
      </c>
      <c r="I289" s="291"/>
      <c r="J289" s="292">
        <f>ROUND(I289*H289,2)</f>
        <v>0</v>
      </c>
      <c r="K289" s="288" t="s">
        <v>312</v>
      </c>
      <c r="L289" s="293"/>
      <c r="M289" s="294" t="s">
        <v>19</v>
      </c>
      <c r="N289" s="295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643</v>
      </c>
      <c r="AT289" s="227" t="s">
        <v>572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2243</v>
      </c>
    </row>
    <row r="290" s="2" customFormat="1" ht="33" customHeight="1">
      <c r="A290" s="41"/>
      <c r="B290" s="42"/>
      <c r="C290" s="216" t="s">
        <v>1382</v>
      </c>
      <c r="D290" s="216" t="s">
        <v>227</v>
      </c>
      <c r="E290" s="217" t="s">
        <v>5168</v>
      </c>
      <c r="F290" s="218" t="s">
        <v>5169</v>
      </c>
      <c r="G290" s="219" t="s">
        <v>471</v>
      </c>
      <c r="H290" s="220">
        <v>4560</v>
      </c>
      <c r="I290" s="221"/>
      <c r="J290" s="222">
        <f>ROUND(I290*H290,2)</f>
        <v>0</v>
      </c>
      <c r="K290" s="218" t="s">
        <v>312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5170</v>
      </c>
    </row>
    <row r="291" s="2" customFormat="1">
      <c r="A291" s="41"/>
      <c r="B291" s="42"/>
      <c r="C291" s="43"/>
      <c r="D291" s="267" t="s">
        <v>314</v>
      </c>
      <c r="E291" s="43"/>
      <c r="F291" s="268" t="s">
        <v>5171</v>
      </c>
      <c r="G291" s="43"/>
      <c r="H291" s="43"/>
      <c r="I291" s="269"/>
      <c r="J291" s="43"/>
      <c r="K291" s="43"/>
      <c r="L291" s="47"/>
      <c r="M291" s="270"/>
      <c r="N291" s="271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314</v>
      </c>
      <c r="AU291" s="20" t="s">
        <v>93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5172</v>
      </c>
      <c r="G292" s="230"/>
      <c r="H292" s="234">
        <v>4560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82</v>
      </c>
      <c r="AY292" s="240" t="s">
        <v>224</v>
      </c>
    </row>
    <row r="293" s="2" customFormat="1" ht="24.15" customHeight="1">
      <c r="A293" s="41"/>
      <c r="B293" s="42"/>
      <c r="C293" s="216" t="s">
        <v>5015</v>
      </c>
      <c r="D293" s="216" t="s">
        <v>227</v>
      </c>
      <c r="E293" s="217" t="s">
        <v>5173</v>
      </c>
      <c r="F293" s="218" t="s">
        <v>5174</v>
      </c>
      <c r="G293" s="219" t="s">
        <v>595</v>
      </c>
      <c r="H293" s="220">
        <v>10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5175</v>
      </c>
    </row>
    <row r="294" s="2" customFormat="1" ht="44.25" customHeight="1">
      <c r="A294" s="41"/>
      <c r="B294" s="42"/>
      <c r="C294" s="216" t="s">
        <v>5176</v>
      </c>
      <c r="D294" s="216" t="s">
        <v>227</v>
      </c>
      <c r="E294" s="217" t="s">
        <v>5177</v>
      </c>
      <c r="F294" s="218" t="s">
        <v>5178</v>
      </c>
      <c r="G294" s="219" t="s">
        <v>5057</v>
      </c>
      <c r="H294" s="299"/>
      <c r="I294" s="221"/>
      <c r="J294" s="222">
        <f>ROUND(I294*H294,2)</f>
        <v>0</v>
      </c>
      <c r="K294" s="218" t="s">
        <v>312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2268</v>
      </c>
    </row>
    <row r="295" s="2" customFormat="1">
      <c r="A295" s="41"/>
      <c r="B295" s="42"/>
      <c r="C295" s="43"/>
      <c r="D295" s="267" t="s">
        <v>314</v>
      </c>
      <c r="E295" s="43"/>
      <c r="F295" s="268" t="s">
        <v>5179</v>
      </c>
      <c r="G295" s="43"/>
      <c r="H295" s="43"/>
      <c r="I295" s="269"/>
      <c r="J295" s="43"/>
      <c r="K295" s="43"/>
      <c r="L295" s="47"/>
      <c r="M295" s="270"/>
      <c r="N295" s="271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314</v>
      </c>
      <c r="AU295" s="20" t="s">
        <v>93</v>
      </c>
    </row>
    <row r="296" s="12" customFormat="1" ht="22.8" customHeight="1">
      <c r="A296" s="12"/>
      <c r="B296" s="200"/>
      <c r="C296" s="201"/>
      <c r="D296" s="202" t="s">
        <v>73</v>
      </c>
      <c r="E296" s="214" t="s">
        <v>5180</v>
      </c>
      <c r="F296" s="214" t="s">
        <v>5181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SUM(P297:P301)</f>
        <v>0</v>
      </c>
      <c r="Q296" s="208"/>
      <c r="R296" s="209">
        <f>SUM(R297:R301)</f>
        <v>0</v>
      </c>
      <c r="S296" s="208"/>
      <c r="T296" s="210">
        <f>SUM(T297:T301)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93</v>
      </c>
      <c r="AT296" s="212" t="s">
        <v>73</v>
      </c>
      <c r="AU296" s="212" t="s">
        <v>82</v>
      </c>
      <c r="AY296" s="211" t="s">
        <v>224</v>
      </c>
      <c r="BK296" s="213">
        <f>SUM(BK297:BK301)</f>
        <v>0</v>
      </c>
    </row>
    <row r="297" s="2" customFormat="1" ht="24.15" customHeight="1">
      <c r="A297" s="41"/>
      <c r="B297" s="42"/>
      <c r="C297" s="216" t="s">
        <v>1403</v>
      </c>
      <c r="D297" s="216" t="s">
        <v>227</v>
      </c>
      <c r="E297" s="217" t="s">
        <v>5182</v>
      </c>
      <c r="F297" s="218" t="s">
        <v>5183</v>
      </c>
      <c r="G297" s="219" t="s">
        <v>5184</v>
      </c>
      <c r="H297" s="220">
        <v>1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2280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5185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2" customFormat="1" ht="24.15" customHeight="1">
      <c r="A299" s="41"/>
      <c r="B299" s="42"/>
      <c r="C299" s="216" t="s">
        <v>1407</v>
      </c>
      <c r="D299" s="216" t="s">
        <v>227</v>
      </c>
      <c r="E299" s="217" t="s">
        <v>5186</v>
      </c>
      <c r="F299" s="218" t="s">
        <v>5187</v>
      </c>
      <c r="G299" s="219" t="s">
        <v>5184</v>
      </c>
      <c r="H299" s="220">
        <v>1</v>
      </c>
      <c r="I299" s="221"/>
      <c r="J299" s="222">
        <f>ROUND(I299*H299,2)</f>
        <v>0</v>
      </c>
      <c r="K299" s="218" t="s">
        <v>312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2288</v>
      </c>
    </row>
    <row r="300" s="2" customFormat="1">
      <c r="A300" s="41"/>
      <c r="B300" s="42"/>
      <c r="C300" s="43"/>
      <c r="D300" s="267" t="s">
        <v>314</v>
      </c>
      <c r="E300" s="43"/>
      <c r="F300" s="268" t="s">
        <v>5188</v>
      </c>
      <c r="G300" s="43"/>
      <c r="H300" s="43"/>
      <c r="I300" s="269"/>
      <c r="J300" s="43"/>
      <c r="K300" s="43"/>
      <c r="L300" s="47"/>
      <c r="M300" s="270"/>
      <c r="N300" s="271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314</v>
      </c>
      <c r="AU300" s="20" t="s">
        <v>93</v>
      </c>
    </row>
    <row r="301" s="2" customFormat="1" ht="16.5" customHeight="1">
      <c r="A301" s="41"/>
      <c r="B301" s="42"/>
      <c r="C301" s="216" t="s">
        <v>1416</v>
      </c>
      <c r="D301" s="216" t="s">
        <v>227</v>
      </c>
      <c r="E301" s="217" t="s">
        <v>5189</v>
      </c>
      <c r="F301" s="218" t="s">
        <v>5190</v>
      </c>
      <c r="G301" s="219" t="s">
        <v>595</v>
      </c>
      <c r="H301" s="220">
        <v>1</v>
      </c>
      <c r="I301" s="221"/>
      <c r="J301" s="222">
        <f>ROUND(I301*H301,2)</f>
        <v>0</v>
      </c>
      <c r="K301" s="218" t="s">
        <v>4909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2299</v>
      </c>
    </row>
    <row r="302" s="12" customFormat="1" ht="22.8" customHeight="1">
      <c r="A302" s="12"/>
      <c r="B302" s="200"/>
      <c r="C302" s="201"/>
      <c r="D302" s="202" t="s">
        <v>73</v>
      </c>
      <c r="E302" s="214" t="s">
        <v>5191</v>
      </c>
      <c r="F302" s="214" t="s">
        <v>5192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SUM(P303:P354)</f>
        <v>0</v>
      </c>
      <c r="Q302" s="208"/>
      <c r="R302" s="209">
        <f>SUM(R303:R354)</f>
        <v>0.040980000000000003</v>
      </c>
      <c r="S302" s="208"/>
      <c r="T302" s="210">
        <f>SUM(T303:T354)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93</v>
      </c>
      <c r="AT302" s="212" t="s">
        <v>73</v>
      </c>
      <c r="AU302" s="212" t="s">
        <v>82</v>
      </c>
      <c r="AY302" s="211" t="s">
        <v>224</v>
      </c>
      <c r="BK302" s="213">
        <f>SUM(BK303:BK354)</f>
        <v>0</v>
      </c>
    </row>
    <row r="303" s="2" customFormat="1" ht="24.15" customHeight="1">
      <c r="A303" s="41"/>
      <c r="B303" s="42"/>
      <c r="C303" s="216" t="s">
        <v>1425</v>
      </c>
      <c r="D303" s="216" t="s">
        <v>227</v>
      </c>
      <c r="E303" s="217" t="s">
        <v>5193</v>
      </c>
      <c r="F303" s="218" t="s">
        <v>5194</v>
      </c>
      <c r="G303" s="219" t="s">
        <v>595</v>
      </c>
      <c r="H303" s="220">
        <v>83</v>
      </c>
      <c r="I303" s="221"/>
      <c r="J303" s="222">
        <f>ROUND(I303*H303,2)</f>
        <v>0</v>
      </c>
      <c r="K303" s="218" t="s">
        <v>312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2308</v>
      </c>
    </row>
    <row r="304" s="2" customFormat="1">
      <c r="A304" s="41"/>
      <c r="B304" s="42"/>
      <c r="C304" s="43"/>
      <c r="D304" s="267" t="s">
        <v>314</v>
      </c>
      <c r="E304" s="43"/>
      <c r="F304" s="268" t="s">
        <v>5195</v>
      </c>
      <c r="G304" s="43"/>
      <c r="H304" s="43"/>
      <c r="I304" s="269"/>
      <c r="J304" s="43"/>
      <c r="K304" s="43"/>
      <c r="L304" s="47"/>
      <c r="M304" s="270"/>
      <c r="N304" s="271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314</v>
      </c>
      <c r="AU304" s="20" t="s">
        <v>93</v>
      </c>
    </row>
    <row r="305" s="2" customFormat="1" ht="24.15" customHeight="1">
      <c r="A305" s="41"/>
      <c r="B305" s="42"/>
      <c r="C305" s="286" t="s">
        <v>1430</v>
      </c>
      <c r="D305" s="286" t="s">
        <v>572</v>
      </c>
      <c r="E305" s="287" t="s">
        <v>5196</v>
      </c>
      <c r="F305" s="288" t="s">
        <v>5197</v>
      </c>
      <c r="G305" s="289" t="s">
        <v>595</v>
      </c>
      <c r="H305" s="290">
        <v>17</v>
      </c>
      <c r="I305" s="291"/>
      <c r="J305" s="292">
        <f>ROUND(I305*H305,2)</f>
        <v>0</v>
      </c>
      <c r="K305" s="288" t="s">
        <v>312</v>
      </c>
      <c r="L305" s="293"/>
      <c r="M305" s="294" t="s">
        <v>19</v>
      </c>
      <c r="N305" s="295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643</v>
      </c>
      <c r="AT305" s="227" t="s">
        <v>572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2316</v>
      </c>
    </row>
    <row r="306" s="2" customFormat="1" ht="24.15" customHeight="1">
      <c r="A306" s="41"/>
      <c r="B306" s="42"/>
      <c r="C306" s="286" t="s">
        <v>1435</v>
      </c>
      <c r="D306" s="286" t="s">
        <v>572</v>
      </c>
      <c r="E306" s="287" t="s">
        <v>5198</v>
      </c>
      <c r="F306" s="288" t="s">
        <v>5199</v>
      </c>
      <c r="G306" s="289" t="s">
        <v>595</v>
      </c>
      <c r="H306" s="290">
        <v>66</v>
      </c>
      <c r="I306" s="291"/>
      <c r="J306" s="292">
        <f>ROUND(I306*H306,2)</f>
        <v>0</v>
      </c>
      <c r="K306" s="288" t="s">
        <v>312</v>
      </c>
      <c r="L306" s="293"/>
      <c r="M306" s="294" t="s">
        <v>19</v>
      </c>
      <c r="N306" s="295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643</v>
      </c>
      <c r="AT306" s="227" t="s">
        <v>572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2332</v>
      </c>
    </row>
    <row r="307" s="2" customFormat="1" ht="24.15" customHeight="1">
      <c r="A307" s="41"/>
      <c r="B307" s="42"/>
      <c r="C307" s="216" t="s">
        <v>1467</v>
      </c>
      <c r="D307" s="216" t="s">
        <v>227</v>
      </c>
      <c r="E307" s="217" t="s">
        <v>5200</v>
      </c>
      <c r="F307" s="218" t="s">
        <v>5201</v>
      </c>
      <c r="G307" s="219" t="s">
        <v>595</v>
      </c>
      <c r="H307" s="220">
        <v>83</v>
      </c>
      <c r="I307" s="221"/>
      <c r="J307" s="222">
        <f>ROUND(I307*H307,2)</f>
        <v>0</v>
      </c>
      <c r="K307" s="218" t="s">
        <v>312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5202</v>
      </c>
    </row>
    <row r="308" s="2" customFormat="1">
      <c r="A308" s="41"/>
      <c r="B308" s="42"/>
      <c r="C308" s="43"/>
      <c r="D308" s="267" t="s">
        <v>314</v>
      </c>
      <c r="E308" s="43"/>
      <c r="F308" s="268" t="s">
        <v>5203</v>
      </c>
      <c r="G308" s="43"/>
      <c r="H308" s="43"/>
      <c r="I308" s="269"/>
      <c r="J308" s="43"/>
      <c r="K308" s="43"/>
      <c r="L308" s="47"/>
      <c r="M308" s="270"/>
      <c r="N308" s="271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314</v>
      </c>
      <c r="AU308" s="20" t="s">
        <v>93</v>
      </c>
    </row>
    <row r="309" s="2" customFormat="1" ht="16.5" customHeight="1">
      <c r="A309" s="41"/>
      <c r="B309" s="42"/>
      <c r="C309" s="286" t="s">
        <v>1475</v>
      </c>
      <c r="D309" s="286" t="s">
        <v>572</v>
      </c>
      <c r="E309" s="287" t="s">
        <v>5204</v>
      </c>
      <c r="F309" s="288" t="s">
        <v>5205</v>
      </c>
      <c r="G309" s="289" t="s">
        <v>595</v>
      </c>
      <c r="H309" s="290">
        <v>83</v>
      </c>
      <c r="I309" s="291"/>
      <c r="J309" s="292">
        <f>ROUND(I309*H309,2)</f>
        <v>0</v>
      </c>
      <c r="K309" s="288" t="s">
        <v>312</v>
      </c>
      <c r="L309" s="293"/>
      <c r="M309" s="294" t="s">
        <v>19</v>
      </c>
      <c r="N309" s="295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643</v>
      </c>
      <c r="AT309" s="227" t="s">
        <v>572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2324</v>
      </c>
    </row>
    <row r="310" s="2" customFormat="1" ht="16.5" customHeight="1">
      <c r="A310" s="41"/>
      <c r="B310" s="42"/>
      <c r="C310" s="286" t="s">
        <v>1480</v>
      </c>
      <c r="D310" s="286" t="s">
        <v>572</v>
      </c>
      <c r="E310" s="287" t="s">
        <v>5206</v>
      </c>
      <c r="F310" s="288" t="s">
        <v>5207</v>
      </c>
      <c r="G310" s="289" t="s">
        <v>5208</v>
      </c>
      <c r="H310" s="290">
        <v>83</v>
      </c>
      <c r="I310" s="291"/>
      <c r="J310" s="292">
        <f>ROUND(I310*H310,2)</f>
        <v>0</v>
      </c>
      <c r="K310" s="288" t="s">
        <v>312</v>
      </c>
      <c r="L310" s="293"/>
      <c r="M310" s="294" t="s">
        <v>19</v>
      </c>
      <c r="N310" s="295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643</v>
      </c>
      <c r="AT310" s="227" t="s">
        <v>572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2340</v>
      </c>
    </row>
    <row r="311" s="2" customFormat="1" ht="21.75" customHeight="1">
      <c r="A311" s="41"/>
      <c r="B311" s="42"/>
      <c r="C311" s="216" t="s">
        <v>1495</v>
      </c>
      <c r="D311" s="216" t="s">
        <v>227</v>
      </c>
      <c r="E311" s="217" t="s">
        <v>5209</v>
      </c>
      <c r="F311" s="218" t="s">
        <v>5210</v>
      </c>
      <c r="G311" s="219" t="s">
        <v>5184</v>
      </c>
      <c r="H311" s="220">
        <v>85</v>
      </c>
      <c r="I311" s="221"/>
      <c r="J311" s="222">
        <f>ROUND(I311*H311,2)</f>
        <v>0</v>
      </c>
      <c r="K311" s="218" t="s">
        <v>312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2373</v>
      </c>
    </row>
    <row r="312" s="2" customFormat="1">
      <c r="A312" s="41"/>
      <c r="B312" s="42"/>
      <c r="C312" s="43"/>
      <c r="D312" s="267" t="s">
        <v>314</v>
      </c>
      <c r="E312" s="43"/>
      <c r="F312" s="268" t="s">
        <v>5211</v>
      </c>
      <c r="G312" s="43"/>
      <c r="H312" s="43"/>
      <c r="I312" s="269"/>
      <c r="J312" s="43"/>
      <c r="K312" s="43"/>
      <c r="L312" s="47"/>
      <c r="M312" s="270"/>
      <c r="N312" s="271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314</v>
      </c>
      <c r="AU312" s="20" t="s">
        <v>93</v>
      </c>
    </row>
    <row r="313" s="2" customFormat="1" ht="16.5" customHeight="1">
      <c r="A313" s="41"/>
      <c r="B313" s="42"/>
      <c r="C313" s="286" t="s">
        <v>1514</v>
      </c>
      <c r="D313" s="286" t="s">
        <v>572</v>
      </c>
      <c r="E313" s="287" t="s">
        <v>5212</v>
      </c>
      <c r="F313" s="288" t="s">
        <v>5213</v>
      </c>
      <c r="G313" s="289" t="s">
        <v>595</v>
      </c>
      <c r="H313" s="290">
        <v>68</v>
      </c>
      <c r="I313" s="291"/>
      <c r="J313" s="292">
        <f>ROUND(I313*H313,2)</f>
        <v>0</v>
      </c>
      <c r="K313" s="288" t="s">
        <v>312</v>
      </c>
      <c r="L313" s="293"/>
      <c r="M313" s="294" t="s">
        <v>19</v>
      </c>
      <c r="N313" s="295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643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2386</v>
      </c>
    </row>
    <row r="314" s="2" customFormat="1" ht="16.5" customHeight="1">
      <c r="A314" s="41"/>
      <c r="B314" s="42"/>
      <c r="C314" s="286" t="s">
        <v>1520</v>
      </c>
      <c r="D314" s="286" t="s">
        <v>572</v>
      </c>
      <c r="E314" s="287" t="s">
        <v>5214</v>
      </c>
      <c r="F314" s="288" t="s">
        <v>5215</v>
      </c>
      <c r="G314" s="289" t="s">
        <v>595</v>
      </c>
      <c r="H314" s="290">
        <v>17</v>
      </c>
      <c r="I314" s="291"/>
      <c r="J314" s="292">
        <f>ROUND(I314*H314,2)</f>
        <v>0</v>
      </c>
      <c r="K314" s="288" t="s">
        <v>312</v>
      </c>
      <c r="L314" s="293"/>
      <c r="M314" s="294" t="s">
        <v>19</v>
      </c>
      <c r="N314" s="295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643</v>
      </c>
      <c r="AT314" s="227" t="s">
        <v>572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2395</v>
      </c>
    </row>
    <row r="315" s="2" customFormat="1" ht="16.5" customHeight="1">
      <c r="A315" s="41"/>
      <c r="B315" s="42"/>
      <c r="C315" s="286" t="s">
        <v>1528</v>
      </c>
      <c r="D315" s="286" t="s">
        <v>572</v>
      </c>
      <c r="E315" s="287" t="s">
        <v>5216</v>
      </c>
      <c r="F315" s="288" t="s">
        <v>5217</v>
      </c>
      <c r="G315" s="289" t="s">
        <v>595</v>
      </c>
      <c r="H315" s="290">
        <v>68</v>
      </c>
      <c r="I315" s="291"/>
      <c r="J315" s="292">
        <f>ROUND(I315*H315,2)</f>
        <v>0</v>
      </c>
      <c r="K315" s="288" t="s">
        <v>312</v>
      </c>
      <c r="L315" s="293"/>
      <c r="M315" s="294" t="s">
        <v>19</v>
      </c>
      <c r="N315" s="295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643</v>
      </c>
      <c r="AT315" s="227" t="s">
        <v>572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2402</v>
      </c>
    </row>
    <row r="316" s="2" customFormat="1" ht="24.15" customHeight="1">
      <c r="A316" s="41"/>
      <c r="B316" s="42"/>
      <c r="C316" s="286" t="s">
        <v>1533</v>
      </c>
      <c r="D316" s="286" t="s">
        <v>572</v>
      </c>
      <c r="E316" s="287" t="s">
        <v>5218</v>
      </c>
      <c r="F316" s="288" t="s">
        <v>5219</v>
      </c>
      <c r="G316" s="289" t="s">
        <v>595</v>
      </c>
      <c r="H316" s="290">
        <v>17</v>
      </c>
      <c r="I316" s="291"/>
      <c r="J316" s="292">
        <f>ROUND(I316*H316,2)</f>
        <v>0</v>
      </c>
      <c r="K316" s="288" t="s">
        <v>312</v>
      </c>
      <c r="L316" s="293"/>
      <c r="M316" s="294" t="s">
        <v>19</v>
      </c>
      <c r="N316" s="295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643</v>
      </c>
      <c r="AT316" s="227" t="s">
        <v>572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2410</v>
      </c>
    </row>
    <row r="317" s="2" customFormat="1" ht="37.8" customHeight="1">
      <c r="A317" s="41"/>
      <c r="B317" s="42"/>
      <c r="C317" s="216" t="s">
        <v>1548</v>
      </c>
      <c r="D317" s="216" t="s">
        <v>227</v>
      </c>
      <c r="E317" s="217" t="s">
        <v>5220</v>
      </c>
      <c r="F317" s="218" t="s">
        <v>5221</v>
      </c>
      <c r="G317" s="219" t="s">
        <v>5184</v>
      </c>
      <c r="H317" s="220">
        <v>62</v>
      </c>
      <c r="I317" s="221"/>
      <c r="J317" s="222">
        <f>ROUND(I317*H317,2)</f>
        <v>0</v>
      </c>
      <c r="K317" s="218" t="s">
        <v>312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2418</v>
      </c>
    </row>
    <row r="318" s="2" customFormat="1">
      <c r="A318" s="41"/>
      <c r="B318" s="42"/>
      <c r="C318" s="43"/>
      <c r="D318" s="267" t="s">
        <v>314</v>
      </c>
      <c r="E318" s="43"/>
      <c r="F318" s="268" t="s">
        <v>5222</v>
      </c>
      <c r="G318" s="43"/>
      <c r="H318" s="43"/>
      <c r="I318" s="269"/>
      <c r="J318" s="43"/>
      <c r="K318" s="43"/>
      <c r="L318" s="47"/>
      <c r="M318" s="270"/>
      <c r="N318" s="271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314</v>
      </c>
      <c r="AU318" s="20" t="s">
        <v>93</v>
      </c>
    </row>
    <row r="319" s="2" customFormat="1" ht="33" customHeight="1">
      <c r="A319" s="41"/>
      <c r="B319" s="42"/>
      <c r="C319" s="216" t="s">
        <v>1553</v>
      </c>
      <c r="D319" s="216" t="s">
        <v>227</v>
      </c>
      <c r="E319" s="217" t="s">
        <v>5223</v>
      </c>
      <c r="F319" s="218" t="s">
        <v>5224</v>
      </c>
      <c r="G319" s="219" t="s">
        <v>595</v>
      </c>
      <c r="H319" s="220">
        <v>78</v>
      </c>
      <c r="I319" s="221"/>
      <c r="J319" s="222">
        <f>ROUND(I319*H319,2)</f>
        <v>0</v>
      </c>
      <c r="K319" s="218" t="s">
        <v>312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0.00014999999999999999</v>
      </c>
      <c r="R319" s="225">
        <f>Q319*H319</f>
        <v>0.011699999999999999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5225</v>
      </c>
    </row>
    <row r="320" s="2" customFormat="1">
      <c r="A320" s="41"/>
      <c r="B320" s="42"/>
      <c r="C320" s="43"/>
      <c r="D320" s="267" t="s">
        <v>314</v>
      </c>
      <c r="E320" s="43"/>
      <c r="F320" s="268" t="s">
        <v>5226</v>
      </c>
      <c r="G320" s="43"/>
      <c r="H320" s="43"/>
      <c r="I320" s="269"/>
      <c r="J320" s="43"/>
      <c r="K320" s="43"/>
      <c r="L320" s="47"/>
      <c r="M320" s="270"/>
      <c r="N320" s="271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314</v>
      </c>
      <c r="AU320" s="20" t="s">
        <v>93</v>
      </c>
    </row>
    <row r="321" s="2" customFormat="1" ht="24.15" customHeight="1">
      <c r="A321" s="41"/>
      <c r="B321" s="42"/>
      <c r="C321" s="286" t="s">
        <v>1556</v>
      </c>
      <c r="D321" s="286" t="s">
        <v>572</v>
      </c>
      <c r="E321" s="287" t="s">
        <v>5227</v>
      </c>
      <c r="F321" s="288" t="s">
        <v>5228</v>
      </c>
      <c r="G321" s="289" t="s">
        <v>5184</v>
      </c>
      <c r="H321" s="290">
        <v>78</v>
      </c>
      <c r="I321" s="291"/>
      <c r="J321" s="292">
        <f>ROUND(I321*H321,2)</f>
        <v>0</v>
      </c>
      <c r="K321" s="288" t="s">
        <v>19</v>
      </c>
      <c r="L321" s="293"/>
      <c r="M321" s="294" t="s">
        <v>19</v>
      </c>
      <c r="N321" s="295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643</v>
      </c>
      <c r="AT321" s="227" t="s">
        <v>572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5229</v>
      </c>
    </row>
    <row r="322" s="2" customFormat="1" ht="16.5" customHeight="1">
      <c r="A322" s="41"/>
      <c r="B322" s="42"/>
      <c r="C322" s="216" t="s">
        <v>1565</v>
      </c>
      <c r="D322" s="216" t="s">
        <v>227</v>
      </c>
      <c r="E322" s="217" t="s">
        <v>5230</v>
      </c>
      <c r="F322" s="218" t="s">
        <v>5231</v>
      </c>
      <c r="G322" s="219" t="s">
        <v>5184</v>
      </c>
      <c r="H322" s="220">
        <v>2</v>
      </c>
      <c r="I322" s="221"/>
      <c r="J322" s="222">
        <f>ROUND(I322*H322,2)</f>
        <v>0</v>
      </c>
      <c r="K322" s="218" t="s">
        <v>312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0.00064000000000000005</v>
      </c>
      <c r="R322" s="225">
        <f>Q322*H322</f>
        <v>0.0012800000000000001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5232</v>
      </c>
    </row>
    <row r="323" s="2" customFormat="1">
      <c r="A323" s="41"/>
      <c r="B323" s="42"/>
      <c r="C323" s="43"/>
      <c r="D323" s="267" t="s">
        <v>314</v>
      </c>
      <c r="E323" s="43"/>
      <c r="F323" s="268" t="s">
        <v>5233</v>
      </c>
      <c r="G323" s="43"/>
      <c r="H323" s="43"/>
      <c r="I323" s="269"/>
      <c r="J323" s="43"/>
      <c r="K323" s="43"/>
      <c r="L323" s="47"/>
      <c r="M323" s="270"/>
      <c r="N323" s="271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314</v>
      </c>
      <c r="AU323" s="20" t="s">
        <v>93</v>
      </c>
    </row>
    <row r="324" s="2" customFormat="1" ht="16.5" customHeight="1">
      <c r="A324" s="41"/>
      <c r="B324" s="42"/>
      <c r="C324" s="286" t="s">
        <v>1572</v>
      </c>
      <c r="D324" s="286" t="s">
        <v>572</v>
      </c>
      <c r="E324" s="287" t="s">
        <v>5234</v>
      </c>
      <c r="F324" s="288" t="s">
        <v>5235</v>
      </c>
      <c r="G324" s="289" t="s">
        <v>595</v>
      </c>
      <c r="H324" s="290">
        <v>2</v>
      </c>
      <c r="I324" s="291"/>
      <c r="J324" s="292">
        <f>ROUND(I324*H324,2)</f>
        <v>0</v>
      </c>
      <c r="K324" s="288" t="s">
        <v>312</v>
      </c>
      <c r="L324" s="293"/>
      <c r="M324" s="294" t="s">
        <v>19</v>
      </c>
      <c r="N324" s="295" t="s">
        <v>46</v>
      </c>
      <c r="O324" s="87"/>
      <c r="P324" s="225">
        <f>O324*H324</f>
        <v>0</v>
      </c>
      <c r="Q324" s="225">
        <v>0.014</v>
      </c>
      <c r="R324" s="225">
        <f>Q324*H324</f>
        <v>0.028000000000000001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643</v>
      </c>
      <c r="AT324" s="227" t="s">
        <v>572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5236</v>
      </c>
    </row>
    <row r="325" s="2" customFormat="1" ht="33" customHeight="1">
      <c r="A325" s="41"/>
      <c r="B325" s="42"/>
      <c r="C325" s="216" t="s">
        <v>1577</v>
      </c>
      <c r="D325" s="216" t="s">
        <v>227</v>
      </c>
      <c r="E325" s="217" t="s">
        <v>5237</v>
      </c>
      <c r="F325" s="218" t="s">
        <v>5238</v>
      </c>
      <c r="G325" s="219" t="s">
        <v>5184</v>
      </c>
      <c r="H325" s="220">
        <v>2</v>
      </c>
      <c r="I325" s="221"/>
      <c r="J325" s="222">
        <f>ROUND(I325*H325,2)</f>
        <v>0</v>
      </c>
      <c r="K325" s="218" t="s">
        <v>312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5239</v>
      </c>
    </row>
    <row r="326" s="2" customFormat="1">
      <c r="A326" s="41"/>
      <c r="B326" s="42"/>
      <c r="C326" s="43"/>
      <c r="D326" s="267" t="s">
        <v>314</v>
      </c>
      <c r="E326" s="43"/>
      <c r="F326" s="268" t="s">
        <v>5240</v>
      </c>
      <c r="G326" s="43"/>
      <c r="H326" s="43"/>
      <c r="I326" s="269"/>
      <c r="J326" s="43"/>
      <c r="K326" s="43"/>
      <c r="L326" s="47"/>
      <c r="M326" s="270"/>
      <c r="N326" s="271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314</v>
      </c>
      <c r="AU326" s="20" t="s">
        <v>93</v>
      </c>
    </row>
    <row r="327" s="14" customFormat="1">
      <c r="A327" s="14"/>
      <c r="B327" s="246"/>
      <c r="C327" s="247"/>
      <c r="D327" s="231" t="s">
        <v>268</v>
      </c>
      <c r="E327" s="248" t="s">
        <v>19</v>
      </c>
      <c r="F327" s="249" t="s">
        <v>5241</v>
      </c>
      <c r="G327" s="247"/>
      <c r="H327" s="248" t="s">
        <v>19</v>
      </c>
      <c r="I327" s="250"/>
      <c r="J327" s="247"/>
      <c r="K327" s="247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268</v>
      </c>
      <c r="AU327" s="255" t="s">
        <v>93</v>
      </c>
      <c r="AV327" s="14" t="s">
        <v>82</v>
      </c>
      <c r="AW327" s="14" t="s">
        <v>34</v>
      </c>
      <c r="AX327" s="14" t="s">
        <v>74</v>
      </c>
      <c r="AY327" s="255" t="s">
        <v>224</v>
      </c>
    </row>
    <row r="328" s="13" customFormat="1">
      <c r="A328" s="13"/>
      <c r="B328" s="229"/>
      <c r="C328" s="230"/>
      <c r="D328" s="231" t="s">
        <v>268</v>
      </c>
      <c r="E328" s="232" t="s">
        <v>19</v>
      </c>
      <c r="F328" s="233" t="s">
        <v>93</v>
      </c>
      <c r="G328" s="230"/>
      <c r="H328" s="234">
        <v>2</v>
      </c>
      <c r="I328" s="235"/>
      <c r="J328" s="230"/>
      <c r="K328" s="230"/>
      <c r="L328" s="236"/>
      <c r="M328" s="237"/>
      <c r="N328" s="238"/>
      <c r="O328" s="238"/>
      <c r="P328" s="238"/>
      <c r="Q328" s="238"/>
      <c r="R328" s="238"/>
      <c r="S328" s="238"/>
      <c r="T328" s="23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0" t="s">
        <v>268</v>
      </c>
      <c r="AU328" s="240" t="s">
        <v>93</v>
      </c>
      <c r="AV328" s="13" t="s">
        <v>93</v>
      </c>
      <c r="AW328" s="13" t="s">
        <v>34</v>
      </c>
      <c r="AX328" s="13" t="s">
        <v>82</v>
      </c>
      <c r="AY328" s="240" t="s">
        <v>224</v>
      </c>
    </row>
    <row r="329" s="2" customFormat="1" ht="24.15" customHeight="1">
      <c r="A329" s="41"/>
      <c r="B329" s="42"/>
      <c r="C329" s="286" t="s">
        <v>1582</v>
      </c>
      <c r="D329" s="286" t="s">
        <v>572</v>
      </c>
      <c r="E329" s="287" t="s">
        <v>5242</v>
      </c>
      <c r="F329" s="288" t="s">
        <v>5243</v>
      </c>
      <c r="G329" s="289" t="s">
        <v>595</v>
      </c>
      <c r="H329" s="290">
        <v>2</v>
      </c>
      <c r="I329" s="291"/>
      <c r="J329" s="292">
        <f>ROUND(I329*H329,2)</f>
        <v>0</v>
      </c>
      <c r="K329" s="288" t="s">
        <v>4991</v>
      </c>
      <c r="L329" s="293"/>
      <c r="M329" s="294" t="s">
        <v>19</v>
      </c>
      <c r="N329" s="295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643</v>
      </c>
      <c r="AT329" s="227" t="s">
        <v>572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2442</v>
      </c>
    </row>
    <row r="330" s="2" customFormat="1" ht="24.15" customHeight="1">
      <c r="A330" s="41"/>
      <c r="B330" s="42"/>
      <c r="C330" s="216" t="s">
        <v>1587</v>
      </c>
      <c r="D330" s="216" t="s">
        <v>227</v>
      </c>
      <c r="E330" s="217" t="s">
        <v>5244</v>
      </c>
      <c r="F330" s="218" t="s">
        <v>5245</v>
      </c>
      <c r="G330" s="219" t="s">
        <v>595</v>
      </c>
      <c r="H330" s="220">
        <v>142</v>
      </c>
      <c r="I330" s="221"/>
      <c r="J330" s="222">
        <f>ROUND(I330*H330,2)</f>
        <v>0</v>
      </c>
      <c r="K330" s="218" t="s">
        <v>312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2450</v>
      </c>
    </row>
    <row r="331" s="2" customFormat="1">
      <c r="A331" s="41"/>
      <c r="B331" s="42"/>
      <c r="C331" s="43"/>
      <c r="D331" s="267" t="s">
        <v>314</v>
      </c>
      <c r="E331" s="43"/>
      <c r="F331" s="268" t="s">
        <v>5246</v>
      </c>
      <c r="G331" s="43"/>
      <c r="H331" s="43"/>
      <c r="I331" s="269"/>
      <c r="J331" s="43"/>
      <c r="K331" s="43"/>
      <c r="L331" s="47"/>
      <c r="M331" s="270"/>
      <c r="N331" s="271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314</v>
      </c>
      <c r="AU331" s="20" t="s">
        <v>93</v>
      </c>
    </row>
    <row r="332" s="14" customFormat="1">
      <c r="A332" s="14"/>
      <c r="B332" s="246"/>
      <c r="C332" s="247"/>
      <c r="D332" s="231" t="s">
        <v>268</v>
      </c>
      <c r="E332" s="248" t="s">
        <v>19</v>
      </c>
      <c r="F332" s="249" t="s">
        <v>5247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268</v>
      </c>
      <c r="AU332" s="255" t="s">
        <v>93</v>
      </c>
      <c r="AV332" s="14" t="s">
        <v>82</v>
      </c>
      <c r="AW332" s="14" t="s">
        <v>34</v>
      </c>
      <c r="AX332" s="14" t="s">
        <v>74</v>
      </c>
      <c r="AY332" s="255" t="s">
        <v>224</v>
      </c>
    </row>
    <row r="333" s="13" customFormat="1">
      <c r="A333" s="13"/>
      <c r="B333" s="229"/>
      <c r="C333" s="230"/>
      <c r="D333" s="231" t="s">
        <v>268</v>
      </c>
      <c r="E333" s="232" t="s">
        <v>19</v>
      </c>
      <c r="F333" s="233" t="s">
        <v>1660</v>
      </c>
      <c r="G333" s="230"/>
      <c r="H333" s="234">
        <v>142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268</v>
      </c>
      <c r="AU333" s="240" t="s">
        <v>93</v>
      </c>
      <c r="AV333" s="13" t="s">
        <v>93</v>
      </c>
      <c r="AW333" s="13" t="s">
        <v>34</v>
      </c>
      <c r="AX333" s="13" t="s">
        <v>82</v>
      </c>
      <c r="AY333" s="240" t="s">
        <v>224</v>
      </c>
    </row>
    <row r="334" s="2" customFormat="1" ht="21.75" customHeight="1">
      <c r="A334" s="41"/>
      <c r="B334" s="42"/>
      <c r="C334" s="286" t="s">
        <v>1592</v>
      </c>
      <c r="D334" s="286" t="s">
        <v>572</v>
      </c>
      <c r="E334" s="287" t="s">
        <v>5248</v>
      </c>
      <c r="F334" s="288" t="s">
        <v>5249</v>
      </c>
      <c r="G334" s="289" t="s">
        <v>595</v>
      </c>
      <c r="H334" s="290">
        <v>142</v>
      </c>
      <c r="I334" s="291"/>
      <c r="J334" s="292">
        <f>ROUND(I334*H334,2)</f>
        <v>0</v>
      </c>
      <c r="K334" s="288" t="s">
        <v>312</v>
      </c>
      <c r="L334" s="293"/>
      <c r="M334" s="294" t="s">
        <v>19</v>
      </c>
      <c r="N334" s="295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643</v>
      </c>
      <c r="AT334" s="227" t="s">
        <v>572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2458</v>
      </c>
    </row>
    <row r="335" s="2" customFormat="1" ht="21.75" customHeight="1">
      <c r="A335" s="41"/>
      <c r="B335" s="42"/>
      <c r="C335" s="216" t="s">
        <v>1619</v>
      </c>
      <c r="D335" s="216" t="s">
        <v>227</v>
      </c>
      <c r="E335" s="217" t="s">
        <v>5250</v>
      </c>
      <c r="F335" s="218" t="s">
        <v>5251</v>
      </c>
      <c r="G335" s="219" t="s">
        <v>5184</v>
      </c>
      <c r="H335" s="220">
        <v>314</v>
      </c>
      <c r="I335" s="221"/>
      <c r="J335" s="222">
        <f>ROUND(I335*H335,2)</f>
        <v>0</v>
      </c>
      <c r="K335" s="218" t="s">
        <v>312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2466</v>
      </c>
    </row>
    <row r="336" s="2" customFormat="1">
      <c r="A336" s="41"/>
      <c r="B336" s="42"/>
      <c r="C336" s="43"/>
      <c r="D336" s="267" t="s">
        <v>314</v>
      </c>
      <c r="E336" s="43"/>
      <c r="F336" s="268" t="s">
        <v>5252</v>
      </c>
      <c r="G336" s="43"/>
      <c r="H336" s="43"/>
      <c r="I336" s="269"/>
      <c r="J336" s="43"/>
      <c r="K336" s="43"/>
      <c r="L336" s="47"/>
      <c r="M336" s="270"/>
      <c r="N336" s="271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314</v>
      </c>
      <c r="AU336" s="20" t="s">
        <v>93</v>
      </c>
    </row>
    <row r="337" s="2" customFormat="1" ht="24.15" customHeight="1">
      <c r="A337" s="41"/>
      <c r="B337" s="42"/>
      <c r="C337" s="286" t="s">
        <v>1628</v>
      </c>
      <c r="D337" s="286" t="s">
        <v>572</v>
      </c>
      <c r="E337" s="287" t="s">
        <v>5253</v>
      </c>
      <c r="F337" s="288" t="s">
        <v>5254</v>
      </c>
      <c r="G337" s="289" t="s">
        <v>595</v>
      </c>
      <c r="H337" s="290">
        <v>314</v>
      </c>
      <c r="I337" s="291"/>
      <c r="J337" s="292">
        <f>ROUND(I337*H337,2)</f>
        <v>0</v>
      </c>
      <c r="K337" s="288" t="s">
        <v>312</v>
      </c>
      <c r="L337" s="293"/>
      <c r="M337" s="294" t="s">
        <v>19</v>
      </c>
      <c r="N337" s="295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643</v>
      </c>
      <c r="AT337" s="227" t="s">
        <v>572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2474</v>
      </c>
    </row>
    <row r="338" s="2" customFormat="1" ht="24.15" customHeight="1">
      <c r="A338" s="41"/>
      <c r="B338" s="42"/>
      <c r="C338" s="216" t="s">
        <v>1643</v>
      </c>
      <c r="D338" s="216" t="s">
        <v>227</v>
      </c>
      <c r="E338" s="217" t="s">
        <v>5255</v>
      </c>
      <c r="F338" s="218" t="s">
        <v>5256</v>
      </c>
      <c r="G338" s="219" t="s">
        <v>595</v>
      </c>
      <c r="H338" s="220">
        <v>2</v>
      </c>
      <c r="I338" s="221"/>
      <c r="J338" s="222">
        <f>ROUND(I338*H338,2)</f>
        <v>0</v>
      </c>
      <c r="K338" s="218" t="s">
        <v>312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2482</v>
      </c>
    </row>
    <row r="339" s="2" customFormat="1">
      <c r="A339" s="41"/>
      <c r="B339" s="42"/>
      <c r="C339" s="43"/>
      <c r="D339" s="267" t="s">
        <v>314</v>
      </c>
      <c r="E339" s="43"/>
      <c r="F339" s="268" t="s">
        <v>5257</v>
      </c>
      <c r="G339" s="43"/>
      <c r="H339" s="43"/>
      <c r="I339" s="269"/>
      <c r="J339" s="43"/>
      <c r="K339" s="43"/>
      <c r="L339" s="47"/>
      <c r="M339" s="270"/>
      <c r="N339" s="271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314</v>
      </c>
      <c r="AU339" s="20" t="s">
        <v>93</v>
      </c>
    </row>
    <row r="340" s="2" customFormat="1" ht="24.15" customHeight="1">
      <c r="A340" s="41"/>
      <c r="B340" s="42"/>
      <c r="C340" s="286" t="s">
        <v>1649</v>
      </c>
      <c r="D340" s="286" t="s">
        <v>572</v>
      </c>
      <c r="E340" s="287" t="s">
        <v>5258</v>
      </c>
      <c r="F340" s="288" t="s">
        <v>5259</v>
      </c>
      <c r="G340" s="289" t="s">
        <v>595</v>
      </c>
      <c r="H340" s="290">
        <v>2</v>
      </c>
      <c r="I340" s="291"/>
      <c r="J340" s="292">
        <f>ROUND(I340*H340,2)</f>
        <v>0</v>
      </c>
      <c r="K340" s="288" t="s">
        <v>312</v>
      </c>
      <c r="L340" s="293"/>
      <c r="M340" s="294" t="s">
        <v>19</v>
      </c>
      <c r="N340" s="295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643</v>
      </c>
      <c r="AT340" s="227" t="s">
        <v>572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2492</v>
      </c>
    </row>
    <row r="341" s="2" customFormat="1" ht="24.15" customHeight="1">
      <c r="A341" s="41"/>
      <c r="B341" s="42"/>
      <c r="C341" s="216" t="s">
        <v>1655</v>
      </c>
      <c r="D341" s="216" t="s">
        <v>227</v>
      </c>
      <c r="E341" s="217" t="s">
        <v>5260</v>
      </c>
      <c r="F341" s="218" t="s">
        <v>5261</v>
      </c>
      <c r="G341" s="219" t="s">
        <v>595</v>
      </c>
      <c r="H341" s="220">
        <v>72</v>
      </c>
      <c r="I341" s="221"/>
      <c r="J341" s="222">
        <f>ROUND(I341*H341,2)</f>
        <v>0</v>
      </c>
      <c r="K341" s="218" t="s">
        <v>312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2497</v>
      </c>
    </row>
    <row r="342" s="2" customFormat="1">
      <c r="A342" s="41"/>
      <c r="B342" s="42"/>
      <c r="C342" s="43"/>
      <c r="D342" s="267" t="s">
        <v>314</v>
      </c>
      <c r="E342" s="43"/>
      <c r="F342" s="268" t="s">
        <v>5262</v>
      </c>
      <c r="G342" s="43"/>
      <c r="H342" s="43"/>
      <c r="I342" s="269"/>
      <c r="J342" s="43"/>
      <c r="K342" s="43"/>
      <c r="L342" s="47"/>
      <c r="M342" s="270"/>
      <c r="N342" s="271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314</v>
      </c>
      <c r="AU342" s="20" t="s">
        <v>93</v>
      </c>
    </row>
    <row r="343" s="2" customFormat="1" ht="24.15" customHeight="1">
      <c r="A343" s="41"/>
      <c r="B343" s="42"/>
      <c r="C343" s="286" t="s">
        <v>1660</v>
      </c>
      <c r="D343" s="286" t="s">
        <v>572</v>
      </c>
      <c r="E343" s="287" t="s">
        <v>5263</v>
      </c>
      <c r="F343" s="288" t="s">
        <v>5264</v>
      </c>
      <c r="G343" s="289" t="s">
        <v>595</v>
      </c>
      <c r="H343" s="290">
        <v>72</v>
      </c>
      <c r="I343" s="291"/>
      <c r="J343" s="292">
        <f>ROUND(I343*H343,2)</f>
        <v>0</v>
      </c>
      <c r="K343" s="288" t="s">
        <v>312</v>
      </c>
      <c r="L343" s="293"/>
      <c r="M343" s="294" t="s">
        <v>19</v>
      </c>
      <c r="N343" s="295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643</v>
      </c>
      <c r="AT343" s="227" t="s">
        <v>572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2506</v>
      </c>
    </row>
    <row r="344" s="2" customFormat="1" ht="24.15" customHeight="1">
      <c r="A344" s="41"/>
      <c r="B344" s="42"/>
      <c r="C344" s="216" t="s">
        <v>1665</v>
      </c>
      <c r="D344" s="216" t="s">
        <v>227</v>
      </c>
      <c r="E344" s="217" t="s">
        <v>5265</v>
      </c>
      <c r="F344" s="218" t="s">
        <v>5266</v>
      </c>
      <c r="G344" s="219" t="s">
        <v>595</v>
      </c>
      <c r="H344" s="220">
        <v>85</v>
      </c>
      <c r="I344" s="221"/>
      <c r="J344" s="222">
        <f>ROUND(I344*H344,2)</f>
        <v>0</v>
      </c>
      <c r="K344" s="218" t="s">
        <v>312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2514</v>
      </c>
    </row>
    <row r="345" s="2" customFormat="1">
      <c r="A345" s="41"/>
      <c r="B345" s="42"/>
      <c r="C345" s="43"/>
      <c r="D345" s="267" t="s">
        <v>314</v>
      </c>
      <c r="E345" s="43"/>
      <c r="F345" s="268" t="s">
        <v>5267</v>
      </c>
      <c r="G345" s="43"/>
      <c r="H345" s="43"/>
      <c r="I345" s="269"/>
      <c r="J345" s="43"/>
      <c r="K345" s="43"/>
      <c r="L345" s="47"/>
      <c r="M345" s="270"/>
      <c r="N345" s="271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314</v>
      </c>
      <c r="AU345" s="20" t="s">
        <v>93</v>
      </c>
    </row>
    <row r="346" s="2" customFormat="1" ht="24.15" customHeight="1">
      <c r="A346" s="41"/>
      <c r="B346" s="42"/>
      <c r="C346" s="286" t="s">
        <v>1678</v>
      </c>
      <c r="D346" s="286" t="s">
        <v>572</v>
      </c>
      <c r="E346" s="287" t="s">
        <v>5268</v>
      </c>
      <c r="F346" s="288" t="s">
        <v>5269</v>
      </c>
      <c r="G346" s="289" t="s">
        <v>595</v>
      </c>
      <c r="H346" s="290">
        <v>85</v>
      </c>
      <c r="I346" s="291"/>
      <c r="J346" s="292">
        <f>ROUND(I346*H346,2)</f>
        <v>0</v>
      </c>
      <c r="K346" s="288" t="s">
        <v>312</v>
      </c>
      <c r="L346" s="293"/>
      <c r="M346" s="294" t="s">
        <v>19</v>
      </c>
      <c r="N346" s="295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643</v>
      </c>
      <c r="AT346" s="227" t="s">
        <v>572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544</v>
      </c>
      <c r="BM346" s="227" t="s">
        <v>5270</v>
      </c>
    </row>
    <row r="347" s="2" customFormat="1" ht="24.15" customHeight="1">
      <c r="A347" s="41"/>
      <c r="B347" s="42"/>
      <c r="C347" s="216" t="s">
        <v>1684</v>
      </c>
      <c r="D347" s="216" t="s">
        <v>227</v>
      </c>
      <c r="E347" s="217" t="s">
        <v>5271</v>
      </c>
      <c r="F347" s="218" t="s">
        <v>5272</v>
      </c>
      <c r="G347" s="219" t="s">
        <v>595</v>
      </c>
      <c r="H347" s="220">
        <v>78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544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544</v>
      </c>
      <c r="BM347" s="227" t="s">
        <v>5273</v>
      </c>
    </row>
    <row r="348" s="2" customFormat="1" ht="24.15" customHeight="1">
      <c r="A348" s="41"/>
      <c r="B348" s="42"/>
      <c r="C348" s="216" t="s">
        <v>1689</v>
      </c>
      <c r="D348" s="216" t="s">
        <v>227</v>
      </c>
      <c r="E348" s="217" t="s">
        <v>5274</v>
      </c>
      <c r="F348" s="218" t="s">
        <v>5275</v>
      </c>
      <c r="G348" s="219" t="s">
        <v>595</v>
      </c>
      <c r="H348" s="220">
        <v>85</v>
      </c>
      <c r="I348" s="221"/>
      <c r="J348" s="222">
        <f>ROUND(I348*H348,2)</f>
        <v>0</v>
      </c>
      <c r="K348" s="218" t="s">
        <v>312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544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544</v>
      </c>
      <c r="BM348" s="227" t="s">
        <v>2540</v>
      </c>
    </row>
    <row r="349" s="2" customFormat="1">
      <c r="A349" s="41"/>
      <c r="B349" s="42"/>
      <c r="C349" s="43"/>
      <c r="D349" s="267" t="s">
        <v>314</v>
      </c>
      <c r="E349" s="43"/>
      <c r="F349" s="268" t="s">
        <v>5276</v>
      </c>
      <c r="G349" s="43"/>
      <c r="H349" s="43"/>
      <c r="I349" s="269"/>
      <c r="J349" s="43"/>
      <c r="K349" s="43"/>
      <c r="L349" s="47"/>
      <c r="M349" s="270"/>
      <c r="N349" s="271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314</v>
      </c>
      <c r="AU349" s="20" t="s">
        <v>93</v>
      </c>
    </row>
    <row r="350" s="2" customFormat="1" ht="33" customHeight="1">
      <c r="A350" s="41"/>
      <c r="B350" s="42"/>
      <c r="C350" s="216" t="s">
        <v>1692</v>
      </c>
      <c r="D350" s="216" t="s">
        <v>227</v>
      </c>
      <c r="E350" s="217" t="s">
        <v>5277</v>
      </c>
      <c r="F350" s="218" t="s">
        <v>5278</v>
      </c>
      <c r="G350" s="219" t="s">
        <v>595</v>
      </c>
      <c r="H350" s="220">
        <v>72</v>
      </c>
      <c r="I350" s="221"/>
      <c r="J350" s="222">
        <f>ROUND(I350*H350,2)</f>
        <v>0</v>
      </c>
      <c r="K350" s="218" t="s">
        <v>312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544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544</v>
      </c>
      <c r="BM350" s="227" t="s">
        <v>2548</v>
      </c>
    </row>
    <row r="351" s="2" customFormat="1">
      <c r="A351" s="41"/>
      <c r="B351" s="42"/>
      <c r="C351" s="43"/>
      <c r="D351" s="267" t="s">
        <v>314</v>
      </c>
      <c r="E351" s="43"/>
      <c r="F351" s="268" t="s">
        <v>5279</v>
      </c>
      <c r="G351" s="43"/>
      <c r="H351" s="43"/>
      <c r="I351" s="269"/>
      <c r="J351" s="43"/>
      <c r="K351" s="43"/>
      <c r="L351" s="47"/>
      <c r="M351" s="270"/>
      <c r="N351" s="271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314</v>
      </c>
      <c r="AU351" s="20" t="s">
        <v>93</v>
      </c>
    </row>
    <row r="352" s="2" customFormat="1" ht="21.75" customHeight="1">
      <c r="A352" s="41"/>
      <c r="B352" s="42"/>
      <c r="C352" s="286" t="s">
        <v>5280</v>
      </c>
      <c r="D352" s="286" t="s">
        <v>572</v>
      </c>
      <c r="E352" s="287" t="s">
        <v>5281</v>
      </c>
      <c r="F352" s="288" t="s">
        <v>5282</v>
      </c>
      <c r="G352" s="289" t="s">
        <v>595</v>
      </c>
      <c r="H352" s="290">
        <v>72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643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544</v>
      </c>
      <c r="BM352" s="227" t="s">
        <v>5283</v>
      </c>
    </row>
    <row r="353" s="2" customFormat="1" ht="49.05" customHeight="1">
      <c r="A353" s="41"/>
      <c r="B353" s="42"/>
      <c r="C353" s="216" t="s">
        <v>1716</v>
      </c>
      <c r="D353" s="216" t="s">
        <v>227</v>
      </c>
      <c r="E353" s="217" t="s">
        <v>5284</v>
      </c>
      <c r="F353" s="218" t="s">
        <v>5285</v>
      </c>
      <c r="G353" s="219" t="s">
        <v>5057</v>
      </c>
      <c r="H353" s="299"/>
      <c r="I353" s="221"/>
      <c r="J353" s="222">
        <f>ROUND(I353*H353,2)</f>
        <v>0</v>
      </c>
      <c r="K353" s="218" t="s">
        <v>312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544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544</v>
      </c>
      <c r="BM353" s="227" t="s">
        <v>2561</v>
      </c>
    </row>
    <row r="354" s="2" customFormat="1">
      <c r="A354" s="41"/>
      <c r="B354" s="42"/>
      <c r="C354" s="43"/>
      <c r="D354" s="267" t="s">
        <v>314</v>
      </c>
      <c r="E354" s="43"/>
      <c r="F354" s="268" t="s">
        <v>5286</v>
      </c>
      <c r="G354" s="43"/>
      <c r="H354" s="43"/>
      <c r="I354" s="269"/>
      <c r="J354" s="43"/>
      <c r="K354" s="43"/>
      <c r="L354" s="47"/>
      <c r="M354" s="270"/>
      <c r="N354" s="271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314</v>
      </c>
      <c r="AU354" s="20" t="s">
        <v>93</v>
      </c>
    </row>
    <row r="355" s="12" customFormat="1" ht="22.8" customHeight="1">
      <c r="A355" s="12"/>
      <c r="B355" s="200"/>
      <c r="C355" s="201"/>
      <c r="D355" s="202" t="s">
        <v>73</v>
      </c>
      <c r="E355" s="214" t="s">
        <v>5287</v>
      </c>
      <c r="F355" s="214" t="s">
        <v>5288</v>
      </c>
      <c r="G355" s="201"/>
      <c r="H355" s="201"/>
      <c r="I355" s="204"/>
      <c r="J355" s="215">
        <f>BK355</f>
        <v>0</v>
      </c>
      <c r="K355" s="201"/>
      <c r="L355" s="206"/>
      <c r="M355" s="207"/>
      <c r="N355" s="208"/>
      <c r="O355" s="208"/>
      <c r="P355" s="209">
        <f>SUM(P356:P366)</f>
        <v>0</v>
      </c>
      <c r="Q355" s="208"/>
      <c r="R355" s="209">
        <f>SUM(R356:R366)</f>
        <v>1.3819500000000002</v>
      </c>
      <c r="S355" s="208"/>
      <c r="T355" s="210">
        <f>SUM(T356:T366)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1" t="s">
        <v>93</v>
      </c>
      <c r="AT355" s="212" t="s">
        <v>73</v>
      </c>
      <c r="AU355" s="212" t="s">
        <v>82</v>
      </c>
      <c r="AY355" s="211" t="s">
        <v>224</v>
      </c>
      <c r="BK355" s="213">
        <f>SUM(BK356:BK366)</f>
        <v>0</v>
      </c>
    </row>
    <row r="356" s="2" customFormat="1" ht="37.8" customHeight="1">
      <c r="A356" s="41"/>
      <c r="B356" s="42"/>
      <c r="C356" s="216" t="s">
        <v>5289</v>
      </c>
      <c r="D356" s="216" t="s">
        <v>227</v>
      </c>
      <c r="E356" s="217" t="s">
        <v>5290</v>
      </c>
      <c r="F356" s="218" t="s">
        <v>5291</v>
      </c>
      <c r="G356" s="219" t="s">
        <v>5184</v>
      </c>
      <c r="H356" s="220">
        <v>83</v>
      </c>
      <c r="I356" s="221"/>
      <c r="J356" s="222">
        <f>ROUND(I356*H356,2)</f>
        <v>0</v>
      </c>
      <c r="K356" s="218" t="s">
        <v>312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0.016650000000000002</v>
      </c>
      <c r="R356" s="225">
        <f>Q356*H356</f>
        <v>1.3819500000000002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544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544</v>
      </c>
      <c r="BM356" s="227" t="s">
        <v>5292</v>
      </c>
    </row>
    <row r="357" s="2" customFormat="1">
      <c r="A357" s="41"/>
      <c r="B357" s="42"/>
      <c r="C357" s="43"/>
      <c r="D357" s="267" t="s">
        <v>314</v>
      </c>
      <c r="E357" s="43"/>
      <c r="F357" s="268" t="s">
        <v>5293</v>
      </c>
      <c r="G357" s="43"/>
      <c r="H357" s="43"/>
      <c r="I357" s="269"/>
      <c r="J357" s="43"/>
      <c r="K357" s="43"/>
      <c r="L357" s="47"/>
      <c r="M357" s="270"/>
      <c r="N357" s="271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314</v>
      </c>
      <c r="AU357" s="20" t="s">
        <v>93</v>
      </c>
    </row>
    <row r="358" s="14" customFormat="1">
      <c r="A358" s="14"/>
      <c r="B358" s="246"/>
      <c r="C358" s="247"/>
      <c r="D358" s="231" t="s">
        <v>268</v>
      </c>
      <c r="E358" s="248" t="s">
        <v>19</v>
      </c>
      <c r="F358" s="249" t="s">
        <v>5294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268</v>
      </c>
      <c r="AU358" s="255" t="s">
        <v>93</v>
      </c>
      <c r="AV358" s="14" t="s">
        <v>82</v>
      </c>
      <c r="AW358" s="14" t="s">
        <v>34</v>
      </c>
      <c r="AX358" s="14" t="s">
        <v>74</v>
      </c>
      <c r="AY358" s="255" t="s">
        <v>224</v>
      </c>
    </row>
    <row r="359" s="13" customFormat="1">
      <c r="A359" s="13"/>
      <c r="B359" s="229"/>
      <c r="C359" s="230"/>
      <c r="D359" s="231" t="s">
        <v>268</v>
      </c>
      <c r="E359" s="232" t="s">
        <v>19</v>
      </c>
      <c r="F359" s="233" t="s">
        <v>5091</v>
      </c>
      <c r="G359" s="230"/>
      <c r="H359" s="234">
        <v>83</v>
      </c>
      <c r="I359" s="235"/>
      <c r="J359" s="230"/>
      <c r="K359" s="230"/>
      <c r="L359" s="236"/>
      <c r="M359" s="237"/>
      <c r="N359" s="238"/>
      <c r="O359" s="238"/>
      <c r="P359" s="238"/>
      <c r="Q359" s="238"/>
      <c r="R359" s="238"/>
      <c r="S359" s="238"/>
      <c r="T359" s="23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0" t="s">
        <v>268</v>
      </c>
      <c r="AU359" s="240" t="s">
        <v>93</v>
      </c>
      <c r="AV359" s="13" t="s">
        <v>93</v>
      </c>
      <c r="AW359" s="13" t="s">
        <v>34</v>
      </c>
      <c r="AX359" s="13" t="s">
        <v>82</v>
      </c>
      <c r="AY359" s="240" t="s">
        <v>224</v>
      </c>
    </row>
    <row r="360" s="2" customFormat="1" ht="24.15" customHeight="1">
      <c r="A360" s="41"/>
      <c r="B360" s="42"/>
      <c r="C360" s="216" t="s">
        <v>467</v>
      </c>
      <c r="D360" s="216" t="s">
        <v>227</v>
      </c>
      <c r="E360" s="217" t="s">
        <v>5295</v>
      </c>
      <c r="F360" s="218" t="s">
        <v>5296</v>
      </c>
      <c r="G360" s="219" t="s">
        <v>5184</v>
      </c>
      <c r="H360" s="220">
        <v>83</v>
      </c>
      <c r="I360" s="221"/>
      <c r="J360" s="222">
        <f>ROUND(I360*H360,2)</f>
        <v>0</v>
      </c>
      <c r="K360" s="218" t="s">
        <v>312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544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544</v>
      </c>
      <c r="BM360" s="227" t="s">
        <v>2578</v>
      </c>
    </row>
    <row r="361" s="2" customFormat="1">
      <c r="A361" s="41"/>
      <c r="B361" s="42"/>
      <c r="C361" s="43"/>
      <c r="D361" s="267" t="s">
        <v>314</v>
      </c>
      <c r="E361" s="43"/>
      <c r="F361" s="268" t="s">
        <v>5297</v>
      </c>
      <c r="G361" s="43"/>
      <c r="H361" s="43"/>
      <c r="I361" s="269"/>
      <c r="J361" s="43"/>
      <c r="K361" s="43"/>
      <c r="L361" s="47"/>
      <c r="M361" s="270"/>
      <c r="N361" s="271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314</v>
      </c>
      <c r="AU361" s="20" t="s">
        <v>93</v>
      </c>
    </row>
    <row r="362" s="2" customFormat="1" ht="24.15" customHeight="1">
      <c r="A362" s="41"/>
      <c r="B362" s="42"/>
      <c r="C362" s="216" t="s">
        <v>5298</v>
      </c>
      <c r="D362" s="216" t="s">
        <v>227</v>
      </c>
      <c r="E362" s="217" t="s">
        <v>5299</v>
      </c>
      <c r="F362" s="218" t="s">
        <v>5300</v>
      </c>
      <c r="G362" s="219" t="s">
        <v>5184</v>
      </c>
      <c r="H362" s="220">
        <v>83</v>
      </c>
      <c r="I362" s="221"/>
      <c r="J362" s="222">
        <f>ROUND(I362*H362,2)</f>
        <v>0</v>
      </c>
      <c r="K362" s="218" t="s">
        <v>312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544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544</v>
      </c>
      <c r="BM362" s="227" t="s">
        <v>5301</v>
      </c>
    </row>
    <row r="363" s="2" customFormat="1">
      <c r="A363" s="41"/>
      <c r="B363" s="42"/>
      <c r="C363" s="43"/>
      <c r="D363" s="267" t="s">
        <v>314</v>
      </c>
      <c r="E363" s="43"/>
      <c r="F363" s="268" t="s">
        <v>5302</v>
      </c>
      <c r="G363" s="43"/>
      <c r="H363" s="43"/>
      <c r="I363" s="269"/>
      <c r="J363" s="43"/>
      <c r="K363" s="43"/>
      <c r="L363" s="47"/>
      <c r="M363" s="270"/>
      <c r="N363" s="271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314</v>
      </c>
      <c r="AU363" s="20" t="s">
        <v>93</v>
      </c>
    </row>
    <row r="364" s="13" customFormat="1">
      <c r="A364" s="13"/>
      <c r="B364" s="229"/>
      <c r="C364" s="230"/>
      <c r="D364" s="231" t="s">
        <v>268</v>
      </c>
      <c r="E364" s="232" t="s">
        <v>19</v>
      </c>
      <c r="F364" s="233" t="s">
        <v>5303</v>
      </c>
      <c r="G364" s="230"/>
      <c r="H364" s="234">
        <v>83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268</v>
      </c>
      <c r="AU364" s="240" t="s">
        <v>93</v>
      </c>
      <c r="AV364" s="13" t="s">
        <v>93</v>
      </c>
      <c r="AW364" s="13" t="s">
        <v>34</v>
      </c>
      <c r="AX364" s="13" t="s">
        <v>82</v>
      </c>
      <c r="AY364" s="240" t="s">
        <v>224</v>
      </c>
    </row>
    <row r="365" s="2" customFormat="1" ht="16.5" customHeight="1">
      <c r="A365" s="41"/>
      <c r="B365" s="42"/>
      <c r="C365" s="286" t="s">
        <v>1742</v>
      </c>
      <c r="D365" s="286" t="s">
        <v>572</v>
      </c>
      <c r="E365" s="287" t="s">
        <v>5304</v>
      </c>
      <c r="F365" s="288" t="s">
        <v>5305</v>
      </c>
      <c r="G365" s="289" t="s">
        <v>595</v>
      </c>
      <c r="H365" s="290">
        <v>66</v>
      </c>
      <c r="I365" s="291"/>
      <c r="J365" s="292">
        <f>ROUND(I365*H365,2)</f>
        <v>0</v>
      </c>
      <c r="K365" s="288" t="s">
        <v>4991</v>
      </c>
      <c r="L365" s="293"/>
      <c r="M365" s="294" t="s">
        <v>19</v>
      </c>
      <c r="N365" s="295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643</v>
      </c>
      <c r="AT365" s="227" t="s">
        <v>572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544</v>
      </c>
      <c r="BM365" s="227" t="s">
        <v>2348</v>
      </c>
    </row>
    <row r="366" s="2" customFormat="1" ht="16.5" customHeight="1">
      <c r="A366" s="41"/>
      <c r="B366" s="42"/>
      <c r="C366" s="286" t="s">
        <v>1757</v>
      </c>
      <c r="D366" s="286" t="s">
        <v>572</v>
      </c>
      <c r="E366" s="287" t="s">
        <v>5306</v>
      </c>
      <c r="F366" s="288" t="s">
        <v>5307</v>
      </c>
      <c r="G366" s="289" t="s">
        <v>595</v>
      </c>
      <c r="H366" s="290">
        <v>17</v>
      </c>
      <c r="I366" s="291"/>
      <c r="J366" s="292">
        <f>ROUND(I366*H366,2)</f>
        <v>0</v>
      </c>
      <c r="K366" s="288" t="s">
        <v>4991</v>
      </c>
      <c r="L366" s="293"/>
      <c r="M366" s="294" t="s">
        <v>19</v>
      </c>
      <c r="N366" s="295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643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544</v>
      </c>
      <c r="BM366" s="227" t="s">
        <v>2357</v>
      </c>
    </row>
    <row r="367" s="12" customFormat="1" ht="22.8" customHeight="1">
      <c r="A367" s="12"/>
      <c r="B367" s="200"/>
      <c r="C367" s="201"/>
      <c r="D367" s="202" t="s">
        <v>73</v>
      </c>
      <c r="E367" s="214" t="s">
        <v>5308</v>
      </c>
      <c r="F367" s="214" t="s">
        <v>5309</v>
      </c>
      <c r="G367" s="201"/>
      <c r="H367" s="201"/>
      <c r="I367" s="204"/>
      <c r="J367" s="215">
        <f>BK367</f>
        <v>0</v>
      </c>
      <c r="K367" s="201"/>
      <c r="L367" s="206"/>
      <c r="M367" s="207"/>
      <c r="N367" s="208"/>
      <c r="O367" s="208"/>
      <c r="P367" s="209">
        <f>SUM(P368:P373)</f>
        <v>0</v>
      </c>
      <c r="Q367" s="208"/>
      <c r="R367" s="209">
        <f>SUM(R368:R373)</f>
        <v>0</v>
      </c>
      <c r="S367" s="208"/>
      <c r="T367" s="210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11" t="s">
        <v>93</v>
      </c>
      <c r="AT367" s="212" t="s">
        <v>73</v>
      </c>
      <c r="AU367" s="212" t="s">
        <v>82</v>
      </c>
      <c r="AY367" s="211" t="s">
        <v>224</v>
      </c>
      <c r="BK367" s="213">
        <f>SUM(BK368:BK373)</f>
        <v>0</v>
      </c>
    </row>
    <row r="368" s="2" customFormat="1" ht="37.8" customHeight="1">
      <c r="A368" s="41"/>
      <c r="B368" s="42"/>
      <c r="C368" s="216" t="s">
        <v>5310</v>
      </c>
      <c r="D368" s="216" t="s">
        <v>227</v>
      </c>
      <c r="E368" s="217" t="s">
        <v>5311</v>
      </c>
      <c r="F368" s="218" t="s">
        <v>5312</v>
      </c>
      <c r="G368" s="219" t="s">
        <v>595</v>
      </c>
      <c r="H368" s="220">
        <v>75</v>
      </c>
      <c r="I368" s="221"/>
      <c r="J368" s="222">
        <f>ROUND(I368*H368,2)</f>
        <v>0</v>
      </c>
      <c r="K368" s="218" t="s">
        <v>312</v>
      </c>
      <c r="L368" s="47"/>
      <c r="M368" s="223" t="s">
        <v>19</v>
      </c>
      <c r="N368" s="224" t="s">
        <v>46</v>
      </c>
      <c r="O368" s="87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7" t="s">
        <v>544</v>
      </c>
      <c r="AT368" s="227" t="s">
        <v>227</v>
      </c>
      <c r="AU368" s="227" t="s">
        <v>93</v>
      </c>
      <c r="AY368" s="20" t="s">
        <v>224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20" t="s">
        <v>93</v>
      </c>
      <c r="BK368" s="228">
        <f>ROUND(I368*H368,2)</f>
        <v>0</v>
      </c>
      <c r="BL368" s="20" t="s">
        <v>544</v>
      </c>
      <c r="BM368" s="227" t="s">
        <v>2592</v>
      </c>
    </row>
    <row r="369" s="2" customFormat="1">
      <c r="A369" s="41"/>
      <c r="B369" s="42"/>
      <c r="C369" s="43"/>
      <c r="D369" s="267" t="s">
        <v>314</v>
      </c>
      <c r="E369" s="43"/>
      <c r="F369" s="268" t="s">
        <v>5313</v>
      </c>
      <c r="G369" s="43"/>
      <c r="H369" s="43"/>
      <c r="I369" s="269"/>
      <c r="J369" s="43"/>
      <c r="K369" s="43"/>
      <c r="L369" s="47"/>
      <c r="M369" s="270"/>
      <c r="N369" s="271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314</v>
      </c>
      <c r="AU369" s="20" t="s">
        <v>93</v>
      </c>
    </row>
    <row r="370" s="2" customFormat="1" ht="37.8" customHeight="1">
      <c r="A370" s="41"/>
      <c r="B370" s="42"/>
      <c r="C370" s="216" t="s">
        <v>1772</v>
      </c>
      <c r="D370" s="216" t="s">
        <v>227</v>
      </c>
      <c r="E370" s="217" t="s">
        <v>5314</v>
      </c>
      <c r="F370" s="218" t="s">
        <v>5315</v>
      </c>
      <c r="G370" s="219" t="s">
        <v>595</v>
      </c>
      <c r="H370" s="220">
        <v>80</v>
      </c>
      <c r="I370" s="221"/>
      <c r="J370" s="222">
        <f>ROUND(I370*H370,2)</f>
        <v>0</v>
      </c>
      <c r="K370" s="218" t="s">
        <v>312</v>
      </c>
      <c r="L370" s="47"/>
      <c r="M370" s="223" t="s">
        <v>19</v>
      </c>
      <c r="N370" s="224" t="s">
        <v>46</v>
      </c>
      <c r="O370" s="87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7" t="s">
        <v>544</v>
      </c>
      <c r="AT370" s="227" t="s">
        <v>227</v>
      </c>
      <c r="AU370" s="227" t="s">
        <v>93</v>
      </c>
      <c r="AY370" s="20" t="s">
        <v>224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20" t="s">
        <v>93</v>
      </c>
      <c r="BK370" s="228">
        <f>ROUND(I370*H370,2)</f>
        <v>0</v>
      </c>
      <c r="BL370" s="20" t="s">
        <v>544</v>
      </c>
      <c r="BM370" s="227" t="s">
        <v>2606</v>
      </c>
    </row>
    <row r="371" s="2" customFormat="1">
      <c r="A371" s="41"/>
      <c r="B371" s="42"/>
      <c r="C371" s="43"/>
      <c r="D371" s="267" t="s">
        <v>314</v>
      </c>
      <c r="E371" s="43"/>
      <c r="F371" s="268" t="s">
        <v>5316</v>
      </c>
      <c r="G371" s="43"/>
      <c r="H371" s="43"/>
      <c r="I371" s="269"/>
      <c r="J371" s="43"/>
      <c r="K371" s="43"/>
      <c r="L371" s="47"/>
      <c r="M371" s="270"/>
      <c r="N371" s="271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314</v>
      </c>
      <c r="AU371" s="20" t="s">
        <v>93</v>
      </c>
    </row>
    <row r="372" s="2" customFormat="1" ht="37.8" customHeight="1">
      <c r="A372" s="41"/>
      <c r="B372" s="42"/>
      <c r="C372" s="216" t="s">
        <v>1787</v>
      </c>
      <c r="D372" s="216" t="s">
        <v>227</v>
      </c>
      <c r="E372" s="217" t="s">
        <v>5317</v>
      </c>
      <c r="F372" s="218" t="s">
        <v>5318</v>
      </c>
      <c r="G372" s="219" t="s">
        <v>595</v>
      </c>
      <c r="H372" s="220">
        <v>150</v>
      </c>
      <c r="I372" s="221"/>
      <c r="J372" s="222">
        <f>ROUND(I372*H372,2)</f>
        <v>0</v>
      </c>
      <c r="K372" s="218" t="s">
        <v>312</v>
      </c>
      <c r="L372" s="47"/>
      <c r="M372" s="223" t="s">
        <v>19</v>
      </c>
      <c r="N372" s="224" t="s">
        <v>46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544</v>
      </c>
      <c r="AT372" s="227" t="s">
        <v>227</v>
      </c>
      <c r="AU372" s="227" t="s">
        <v>93</v>
      </c>
      <c r="AY372" s="20" t="s">
        <v>224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93</v>
      </c>
      <c r="BK372" s="228">
        <f>ROUND(I372*H372,2)</f>
        <v>0</v>
      </c>
      <c r="BL372" s="20" t="s">
        <v>544</v>
      </c>
      <c r="BM372" s="227" t="s">
        <v>2614</v>
      </c>
    </row>
    <row r="373" s="2" customFormat="1">
      <c r="A373" s="41"/>
      <c r="B373" s="42"/>
      <c r="C373" s="43"/>
      <c r="D373" s="267" t="s">
        <v>314</v>
      </c>
      <c r="E373" s="43"/>
      <c r="F373" s="268" t="s">
        <v>5319</v>
      </c>
      <c r="G373" s="43"/>
      <c r="H373" s="43"/>
      <c r="I373" s="269"/>
      <c r="J373" s="43"/>
      <c r="K373" s="43"/>
      <c r="L373" s="47"/>
      <c r="M373" s="270"/>
      <c r="N373" s="271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314</v>
      </c>
      <c r="AU373" s="20" t="s">
        <v>93</v>
      </c>
    </row>
    <row r="374" s="12" customFormat="1" ht="22.8" customHeight="1">
      <c r="A374" s="12"/>
      <c r="B374" s="200"/>
      <c r="C374" s="201"/>
      <c r="D374" s="202" t="s">
        <v>73</v>
      </c>
      <c r="E374" s="214" t="s">
        <v>5320</v>
      </c>
      <c r="F374" s="214" t="s">
        <v>5321</v>
      </c>
      <c r="G374" s="201"/>
      <c r="H374" s="201"/>
      <c r="I374" s="204"/>
      <c r="J374" s="215">
        <f>BK374</f>
        <v>0</v>
      </c>
      <c r="K374" s="201"/>
      <c r="L374" s="206"/>
      <c r="M374" s="207"/>
      <c r="N374" s="208"/>
      <c r="O374" s="208"/>
      <c r="P374" s="209">
        <f>SUM(P375:P378)</f>
        <v>0</v>
      </c>
      <c r="Q374" s="208"/>
      <c r="R374" s="209">
        <f>SUM(R375:R378)</f>
        <v>0</v>
      </c>
      <c r="S374" s="208"/>
      <c r="T374" s="210">
        <f>SUM(T375:T378)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1" t="s">
        <v>93</v>
      </c>
      <c r="AT374" s="212" t="s">
        <v>73</v>
      </c>
      <c r="AU374" s="212" t="s">
        <v>82</v>
      </c>
      <c r="AY374" s="211" t="s">
        <v>224</v>
      </c>
      <c r="BK374" s="213">
        <f>SUM(BK375:BK378)</f>
        <v>0</v>
      </c>
    </row>
    <row r="375" s="2" customFormat="1" ht="24.15" customHeight="1">
      <c r="A375" s="41"/>
      <c r="B375" s="42"/>
      <c r="C375" s="216" t="s">
        <v>1792</v>
      </c>
      <c r="D375" s="216" t="s">
        <v>227</v>
      </c>
      <c r="E375" s="217" t="s">
        <v>5322</v>
      </c>
      <c r="F375" s="218" t="s">
        <v>5323</v>
      </c>
      <c r="G375" s="219" t="s">
        <v>471</v>
      </c>
      <c r="H375" s="220">
        <v>15</v>
      </c>
      <c r="I375" s="221"/>
      <c r="J375" s="222">
        <f>ROUND(I375*H375,2)</f>
        <v>0</v>
      </c>
      <c r="K375" s="218" t="s">
        <v>19</v>
      </c>
      <c r="L375" s="47"/>
      <c r="M375" s="223" t="s">
        <v>19</v>
      </c>
      <c r="N375" s="224" t="s">
        <v>46</v>
      </c>
      <c r="O375" s="87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7" t="s">
        <v>544</v>
      </c>
      <c r="AT375" s="227" t="s">
        <v>227</v>
      </c>
      <c r="AU375" s="227" t="s">
        <v>93</v>
      </c>
      <c r="AY375" s="20" t="s">
        <v>224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20" t="s">
        <v>93</v>
      </c>
      <c r="BK375" s="228">
        <f>ROUND(I375*H375,2)</f>
        <v>0</v>
      </c>
      <c r="BL375" s="20" t="s">
        <v>544</v>
      </c>
      <c r="BM375" s="227" t="s">
        <v>2624</v>
      </c>
    </row>
    <row r="376" s="2" customFormat="1" ht="24.15" customHeight="1">
      <c r="A376" s="41"/>
      <c r="B376" s="42"/>
      <c r="C376" s="216" t="s">
        <v>1797</v>
      </c>
      <c r="D376" s="216" t="s">
        <v>227</v>
      </c>
      <c r="E376" s="217" t="s">
        <v>5324</v>
      </c>
      <c r="F376" s="218" t="s">
        <v>5325</v>
      </c>
      <c r="G376" s="219" t="s">
        <v>471</v>
      </c>
      <c r="H376" s="220">
        <v>55</v>
      </c>
      <c r="I376" s="221"/>
      <c r="J376" s="222">
        <f>ROUND(I376*H376,2)</f>
        <v>0</v>
      </c>
      <c r="K376" s="218" t="s">
        <v>19</v>
      </c>
      <c r="L376" s="47"/>
      <c r="M376" s="223" t="s">
        <v>19</v>
      </c>
      <c r="N376" s="224" t="s">
        <v>46</v>
      </c>
      <c r="O376" s="87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7" t="s">
        <v>544</v>
      </c>
      <c r="AT376" s="227" t="s">
        <v>227</v>
      </c>
      <c r="AU376" s="227" t="s">
        <v>93</v>
      </c>
      <c r="AY376" s="20" t="s">
        <v>224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20" t="s">
        <v>93</v>
      </c>
      <c r="BK376" s="228">
        <f>ROUND(I376*H376,2)</f>
        <v>0</v>
      </c>
      <c r="BL376" s="20" t="s">
        <v>544</v>
      </c>
      <c r="BM376" s="227" t="s">
        <v>2636</v>
      </c>
    </row>
    <row r="377" s="2" customFormat="1" ht="24.15" customHeight="1">
      <c r="A377" s="41"/>
      <c r="B377" s="42"/>
      <c r="C377" s="216" t="s">
        <v>1802</v>
      </c>
      <c r="D377" s="216" t="s">
        <v>227</v>
      </c>
      <c r="E377" s="217" t="s">
        <v>5326</v>
      </c>
      <c r="F377" s="218" t="s">
        <v>5327</v>
      </c>
      <c r="G377" s="219" t="s">
        <v>471</v>
      </c>
      <c r="H377" s="220">
        <v>20</v>
      </c>
      <c r="I377" s="221"/>
      <c r="J377" s="222">
        <f>ROUND(I377*H377,2)</f>
        <v>0</v>
      </c>
      <c r="K377" s="218" t="s">
        <v>19</v>
      </c>
      <c r="L377" s="47"/>
      <c r="M377" s="223" t="s">
        <v>19</v>
      </c>
      <c r="N377" s="224" t="s">
        <v>46</v>
      </c>
      <c r="O377" s="87"/>
      <c r="P377" s="225">
        <f>O377*H377</f>
        <v>0</v>
      </c>
      <c r="Q377" s="225">
        <v>0</v>
      </c>
      <c r="R377" s="225">
        <f>Q377*H377</f>
        <v>0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544</v>
      </c>
      <c r="AT377" s="227" t="s">
        <v>227</v>
      </c>
      <c r="AU377" s="227" t="s">
        <v>93</v>
      </c>
      <c r="AY377" s="20" t="s">
        <v>224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93</v>
      </c>
      <c r="BK377" s="228">
        <f>ROUND(I377*H377,2)</f>
        <v>0</v>
      </c>
      <c r="BL377" s="20" t="s">
        <v>544</v>
      </c>
      <c r="BM377" s="227" t="s">
        <v>2647</v>
      </c>
    </row>
    <row r="378" s="2" customFormat="1" ht="24.15" customHeight="1">
      <c r="A378" s="41"/>
      <c r="B378" s="42"/>
      <c r="C378" s="216" t="s">
        <v>1810</v>
      </c>
      <c r="D378" s="216" t="s">
        <v>227</v>
      </c>
      <c r="E378" s="217" t="s">
        <v>5328</v>
      </c>
      <c r="F378" s="218" t="s">
        <v>5329</v>
      </c>
      <c r="G378" s="219" t="s">
        <v>471</v>
      </c>
      <c r="H378" s="220">
        <v>45</v>
      </c>
      <c r="I378" s="221"/>
      <c r="J378" s="222">
        <f>ROUND(I378*H378,2)</f>
        <v>0</v>
      </c>
      <c r="K378" s="218" t="s">
        <v>19</v>
      </c>
      <c r="L378" s="47"/>
      <c r="M378" s="223" t="s">
        <v>19</v>
      </c>
      <c r="N378" s="224" t="s">
        <v>46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544</v>
      </c>
      <c r="AT378" s="227" t="s">
        <v>227</v>
      </c>
      <c r="AU378" s="227" t="s">
        <v>93</v>
      </c>
      <c r="AY378" s="20" t="s">
        <v>224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93</v>
      </c>
      <c r="BK378" s="228">
        <f>ROUND(I378*H378,2)</f>
        <v>0</v>
      </c>
      <c r="BL378" s="20" t="s">
        <v>544</v>
      </c>
      <c r="BM378" s="227" t="s">
        <v>2656</v>
      </c>
    </row>
    <row r="379" s="12" customFormat="1" ht="22.8" customHeight="1">
      <c r="A379" s="12"/>
      <c r="B379" s="200"/>
      <c r="C379" s="201"/>
      <c r="D379" s="202" t="s">
        <v>73</v>
      </c>
      <c r="E379" s="214" t="s">
        <v>5330</v>
      </c>
      <c r="F379" s="214" t="s">
        <v>5331</v>
      </c>
      <c r="G379" s="201"/>
      <c r="H379" s="201"/>
      <c r="I379" s="204"/>
      <c r="J379" s="215">
        <f>BK379</f>
        <v>0</v>
      </c>
      <c r="K379" s="201"/>
      <c r="L379" s="206"/>
      <c r="M379" s="207"/>
      <c r="N379" s="208"/>
      <c r="O379" s="208"/>
      <c r="P379" s="209">
        <f>P380</f>
        <v>0</v>
      </c>
      <c r="Q379" s="208"/>
      <c r="R379" s="209">
        <f>R380</f>
        <v>0</v>
      </c>
      <c r="S379" s="208"/>
      <c r="T379" s="210">
        <f>T380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11" t="s">
        <v>93</v>
      </c>
      <c r="AT379" s="212" t="s">
        <v>73</v>
      </c>
      <c r="AU379" s="212" t="s">
        <v>82</v>
      </c>
      <c r="AY379" s="211" t="s">
        <v>224</v>
      </c>
      <c r="BK379" s="213">
        <f>BK380</f>
        <v>0</v>
      </c>
    </row>
    <row r="380" s="2" customFormat="1" ht="24.15" customHeight="1">
      <c r="A380" s="41"/>
      <c r="B380" s="42"/>
      <c r="C380" s="216" t="s">
        <v>1817</v>
      </c>
      <c r="D380" s="216" t="s">
        <v>227</v>
      </c>
      <c r="E380" s="217" t="s">
        <v>5332</v>
      </c>
      <c r="F380" s="218" t="s">
        <v>5333</v>
      </c>
      <c r="G380" s="219" t="s">
        <v>5184</v>
      </c>
      <c r="H380" s="220">
        <v>24</v>
      </c>
      <c r="I380" s="221"/>
      <c r="J380" s="222">
        <f>ROUND(I380*H380,2)</f>
        <v>0</v>
      </c>
      <c r="K380" s="218" t="s">
        <v>19</v>
      </c>
      <c r="L380" s="47"/>
      <c r="M380" s="223" t="s">
        <v>19</v>
      </c>
      <c r="N380" s="224" t="s">
        <v>46</v>
      </c>
      <c r="O380" s="87"/>
      <c r="P380" s="225">
        <f>O380*H380</f>
        <v>0</v>
      </c>
      <c r="Q380" s="225">
        <v>0</v>
      </c>
      <c r="R380" s="225">
        <f>Q380*H380</f>
        <v>0</v>
      </c>
      <c r="S380" s="225">
        <v>0</v>
      </c>
      <c r="T380" s="226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7" t="s">
        <v>544</v>
      </c>
      <c r="AT380" s="227" t="s">
        <v>227</v>
      </c>
      <c r="AU380" s="227" t="s">
        <v>93</v>
      </c>
      <c r="AY380" s="20" t="s">
        <v>224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20" t="s">
        <v>93</v>
      </c>
      <c r="BK380" s="228">
        <f>ROUND(I380*H380,2)</f>
        <v>0</v>
      </c>
      <c r="BL380" s="20" t="s">
        <v>544</v>
      </c>
      <c r="BM380" s="227" t="s">
        <v>2666</v>
      </c>
    </row>
    <row r="381" s="12" customFormat="1" ht="22.8" customHeight="1">
      <c r="A381" s="12"/>
      <c r="B381" s="200"/>
      <c r="C381" s="201"/>
      <c r="D381" s="202" t="s">
        <v>73</v>
      </c>
      <c r="E381" s="214" t="s">
        <v>5334</v>
      </c>
      <c r="F381" s="214" t="s">
        <v>5335</v>
      </c>
      <c r="G381" s="201"/>
      <c r="H381" s="201"/>
      <c r="I381" s="204"/>
      <c r="J381" s="215">
        <f>BK381</f>
        <v>0</v>
      </c>
      <c r="K381" s="201"/>
      <c r="L381" s="206"/>
      <c r="M381" s="207"/>
      <c r="N381" s="208"/>
      <c r="O381" s="208"/>
      <c r="P381" s="209">
        <f>SUM(P382:P387)</f>
        <v>0</v>
      </c>
      <c r="Q381" s="208"/>
      <c r="R381" s="209">
        <f>SUM(R382:R387)</f>
        <v>0</v>
      </c>
      <c r="S381" s="208"/>
      <c r="T381" s="21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11" t="s">
        <v>93</v>
      </c>
      <c r="AT381" s="212" t="s">
        <v>73</v>
      </c>
      <c r="AU381" s="212" t="s">
        <v>82</v>
      </c>
      <c r="AY381" s="211" t="s">
        <v>224</v>
      </c>
      <c r="BK381" s="213">
        <f>SUM(BK382:BK387)</f>
        <v>0</v>
      </c>
    </row>
    <row r="382" s="2" customFormat="1" ht="24.15" customHeight="1">
      <c r="A382" s="41"/>
      <c r="B382" s="42"/>
      <c r="C382" s="216" t="s">
        <v>1822</v>
      </c>
      <c r="D382" s="216" t="s">
        <v>227</v>
      </c>
      <c r="E382" s="217" t="s">
        <v>5336</v>
      </c>
      <c r="F382" s="218" t="s">
        <v>5337</v>
      </c>
      <c r="G382" s="219" t="s">
        <v>595</v>
      </c>
      <c r="H382" s="220">
        <v>36</v>
      </c>
      <c r="I382" s="221"/>
      <c r="J382" s="222">
        <f>ROUND(I382*H382,2)</f>
        <v>0</v>
      </c>
      <c r="K382" s="218" t="s">
        <v>312</v>
      </c>
      <c r="L382" s="47"/>
      <c r="M382" s="223" t="s">
        <v>19</v>
      </c>
      <c r="N382" s="224" t="s">
        <v>46</v>
      </c>
      <c r="O382" s="87"/>
      <c r="P382" s="225">
        <f>O382*H382</f>
        <v>0</v>
      </c>
      <c r="Q382" s="225">
        <v>0</v>
      </c>
      <c r="R382" s="225">
        <f>Q382*H382</f>
        <v>0</v>
      </c>
      <c r="S382" s="225">
        <v>0</v>
      </c>
      <c r="T382" s="226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7" t="s">
        <v>544</v>
      </c>
      <c r="AT382" s="227" t="s">
        <v>227</v>
      </c>
      <c r="AU382" s="227" t="s">
        <v>93</v>
      </c>
      <c r="AY382" s="20" t="s">
        <v>224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20" t="s">
        <v>93</v>
      </c>
      <c r="BK382" s="228">
        <f>ROUND(I382*H382,2)</f>
        <v>0</v>
      </c>
      <c r="BL382" s="20" t="s">
        <v>544</v>
      </c>
      <c r="BM382" s="227" t="s">
        <v>2744</v>
      </c>
    </row>
    <row r="383" s="2" customFormat="1">
      <c r="A383" s="41"/>
      <c r="B383" s="42"/>
      <c r="C383" s="43"/>
      <c r="D383" s="267" t="s">
        <v>314</v>
      </c>
      <c r="E383" s="43"/>
      <c r="F383" s="268" t="s">
        <v>5338</v>
      </c>
      <c r="G383" s="43"/>
      <c r="H383" s="43"/>
      <c r="I383" s="269"/>
      <c r="J383" s="43"/>
      <c r="K383" s="43"/>
      <c r="L383" s="47"/>
      <c r="M383" s="270"/>
      <c r="N383" s="271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314</v>
      </c>
      <c r="AU383" s="20" t="s">
        <v>93</v>
      </c>
    </row>
    <row r="384" s="2" customFormat="1" ht="21.75" customHeight="1">
      <c r="A384" s="41"/>
      <c r="B384" s="42"/>
      <c r="C384" s="286" t="s">
        <v>1828</v>
      </c>
      <c r="D384" s="286" t="s">
        <v>572</v>
      </c>
      <c r="E384" s="287" t="s">
        <v>5339</v>
      </c>
      <c r="F384" s="288" t="s">
        <v>5340</v>
      </c>
      <c r="G384" s="289" t="s">
        <v>595</v>
      </c>
      <c r="H384" s="290">
        <v>36</v>
      </c>
      <c r="I384" s="291"/>
      <c r="J384" s="292">
        <f>ROUND(I384*H384,2)</f>
        <v>0</v>
      </c>
      <c r="K384" s="288" t="s">
        <v>312</v>
      </c>
      <c r="L384" s="293"/>
      <c r="M384" s="294" t="s">
        <v>19</v>
      </c>
      <c r="N384" s="295" t="s">
        <v>46</v>
      </c>
      <c r="O384" s="87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7" t="s">
        <v>643</v>
      </c>
      <c r="AT384" s="227" t="s">
        <v>572</v>
      </c>
      <c r="AU384" s="227" t="s">
        <v>93</v>
      </c>
      <c r="AY384" s="20" t="s">
        <v>224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20" t="s">
        <v>93</v>
      </c>
      <c r="BK384" s="228">
        <f>ROUND(I384*H384,2)</f>
        <v>0</v>
      </c>
      <c r="BL384" s="20" t="s">
        <v>544</v>
      </c>
      <c r="BM384" s="227" t="s">
        <v>2779</v>
      </c>
    </row>
    <row r="385" s="2" customFormat="1" ht="21.75" customHeight="1">
      <c r="A385" s="41"/>
      <c r="B385" s="42"/>
      <c r="C385" s="216" t="s">
        <v>1857</v>
      </c>
      <c r="D385" s="216" t="s">
        <v>227</v>
      </c>
      <c r="E385" s="217" t="s">
        <v>5341</v>
      </c>
      <c r="F385" s="218" t="s">
        <v>5342</v>
      </c>
      <c r="G385" s="219" t="s">
        <v>595</v>
      </c>
      <c r="H385" s="220">
        <v>99</v>
      </c>
      <c r="I385" s="221"/>
      <c r="J385" s="222">
        <f>ROUND(I385*H385,2)</f>
        <v>0</v>
      </c>
      <c r="K385" s="218" t="s">
        <v>312</v>
      </c>
      <c r="L385" s="47"/>
      <c r="M385" s="223" t="s">
        <v>19</v>
      </c>
      <c r="N385" s="224" t="s">
        <v>46</v>
      </c>
      <c r="O385" s="87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7" t="s">
        <v>544</v>
      </c>
      <c r="AT385" s="227" t="s">
        <v>227</v>
      </c>
      <c r="AU385" s="227" t="s">
        <v>93</v>
      </c>
      <c r="AY385" s="20" t="s">
        <v>224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20" t="s">
        <v>93</v>
      </c>
      <c r="BK385" s="228">
        <f>ROUND(I385*H385,2)</f>
        <v>0</v>
      </c>
      <c r="BL385" s="20" t="s">
        <v>544</v>
      </c>
      <c r="BM385" s="227" t="s">
        <v>2787</v>
      </c>
    </row>
    <row r="386" s="2" customFormat="1">
      <c r="A386" s="41"/>
      <c r="B386" s="42"/>
      <c r="C386" s="43"/>
      <c r="D386" s="267" t="s">
        <v>314</v>
      </c>
      <c r="E386" s="43"/>
      <c r="F386" s="268" t="s">
        <v>5343</v>
      </c>
      <c r="G386" s="43"/>
      <c r="H386" s="43"/>
      <c r="I386" s="269"/>
      <c r="J386" s="43"/>
      <c r="K386" s="43"/>
      <c r="L386" s="47"/>
      <c r="M386" s="270"/>
      <c r="N386" s="271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314</v>
      </c>
      <c r="AU386" s="20" t="s">
        <v>93</v>
      </c>
    </row>
    <row r="387" s="2" customFormat="1" ht="24.15" customHeight="1">
      <c r="A387" s="41"/>
      <c r="B387" s="42"/>
      <c r="C387" s="286" t="s">
        <v>1874</v>
      </c>
      <c r="D387" s="286" t="s">
        <v>572</v>
      </c>
      <c r="E387" s="287" t="s">
        <v>5344</v>
      </c>
      <c r="F387" s="288" t="s">
        <v>5345</v>
      </c>
      <c r="G387" s="289" t="s">
        <v>595</v>
      </c>
      <c r="H387" s="290">
        <v>99</v>
      </c>
      <c r="I387" s="291"/>
      <c r="J387" s="292">
        <f>ROUND(I387*H387,2)</f>
        <v>0</v>
      </c>
      <c r="K387" s="288" t="s">
        <v>312</v>
      </c>
      <c r="L387" s="293"/>
      <c r="M387" s="294" t="s">
        <v>19</v>
      </c>
      <c r="N387" s="295" t="s">
        <v>46</v>
      </c>
      <c r="O387" s="87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643</v>
      </c>
      <c r="AT387" s="227" t="s">
        <v>572</v>
      </c>
      <c r="AU387" s="227" t="s">
        <v>93</v>
      </c>
      <c r="AY387" s="20" t="s">
        <v>224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93</v>
      </c>
      <c r="BK387" s="228">
        <f>ROUND(I387*H387,2)</f>
        <v>0</v>
      </c>
      <c r="BL387" s="20" t="s">
        <v>544</v>
      </c>
      <c r="BM387" s="227" t="s">
        <v>2810</v>
      </c>
    </row>
    <row r="388" s="12" customFormat="1" ht="22.8" customHeight="1">
      <c r="A388" s="12"/>
      <c r="B388" s="200"/>
      <c r="C388" s="201"/>
      <c r="D388" s="202" t="s">
        <v>73</v>
      </c>
      <c r="E388" s="214" t="s">
        <v>3176</v>
      </c>
      <c r="F388" s="214" t="s">
        <v>3177</v>
      </c>
      <c r="G388" s="201"/>
      <c r="H388" s="201"/>
      <c r="I388" s="204"/>
      <c r="J388" s="215">
        <f>BK388</f>
        <v>0</v>
      </c>
      <c r="K388" s="201"/>
      <c r="L388" s="206"/>
      <c r="M388" s="207"/>
      <c r="N388" s="208"/>
      <c r="O388" s="208"/>
      <c r="P388" s="209">
        <f>SUM(P389:P391)</f>
        <v>0</v>
      </c>
      <c r="Q388" s="208"/>
      <c r="R388" s="209">
        <f>SUM(R389:R391)</f>
        <v>0</v>
      </c>
      <c r="S388" s="208"/>
      <c r="T388" s="210">
        <f>SUM(T389:T391)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11" t="s">
        <v>93</v>
      </c>
      <c r="AT388" s="212" t="s">
        <v>73</v>
      </c>
      <c r="AU388" s="212" t="s">
        <v>82</v>
      </c>
      <c r="AY388" s="211" t="s">
        <v>224</v>
      </c>
      <c r="BK388" s="213">
        <f>SUM(BK389:BK391)</f>
        <v>0</v>
      </c>
    </row>
    <row r="389" s="2" customFormat="1" ht="37.8" customHeight="1">
      <c r="A389" s="41"/>
      <c r="B389" s="42"/>
      <c r="C389" s="216" t="s">
        <v>1879</v>
      </c>
      <c r="D389" s="216" t="s">
        <v>227</v>
      </c>
      <c r="E389" s="217" t="s">
        <v>2234</v>
      </c>
      <c r="F389" s="218" t="s">
        <v>2235</v>
      </c>
      <c r="G389" s="219" t="s">
        <v>595</v>
      </c>
      <c r="H389" s="220">
        <v>36</v>
      </c>
      <c r="I389" s="221"/>
      <c r="J389" s="222">
        <f>ROUND(I389*H389,2)</f>
        <v>0</v>
      </c>
      <c r="K389" s="218" t="s">
        <v>312</v>
      </c>
      <c r="L389" s="47"/>
      <c r="M389" s="223" t="s">
        <v>19</v>
      </c>
      <c r="N389" s="224" t="s">
        <v>46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544</v>
      </c>
      <c r="AT389" s="227" t="s">
        <v>227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93</v>
      </c>
      <c r="BK389" s="228">
        <f>ROUND(I389*H389,2)</f>
        <v>0</v>
      </c>
      <c r="BL389" s="20" t="s">
        <v>544</v>
      </c>
      <c r="BM389" s="227" t="s">
        <v>2830</v>
      </c>
    </row>
    <row r="390" s="2" customFormat="1">
      <c r="A390" s="41"/>
      <c r="B390" s="42"/>
      <c r="C390" s="43"/>
      <c r="D390" s="267" t="s">
        <v>314</v>
      </c>
      <c r="E390" s="43"/>
      <c r="F390" s="268" t="s">
        <v>2237</v>
      </c>
      <c r="G390" s="43"/>
      <c r="H390" s="43"/>
      <c r="I390" s="269"/>
      <c r="J390" s="43"/>
      <c r="K390" s="43"/>
      <c r="L390" s="47"/>
      <c r="M390" s="270"/>
      <c r="N390" s="271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314</v>
      </c>
      <c r="AU390" s="20" t="s">
        <v>93</v>
      </c>
    </row>
    <row r="391" s="2" customFormat="1" ht="24.15" customHeight="1">
      <c r="A391" s="41"/>
      <c r="B391" s="42"/>
      <c r="C391" s="286" t="s">
        <v>1889</v>
      </c>
      <c r="D391" s="286" t="s">
        <v>572</v>
      </c>
      <c r="E391" s="287" t="s">
        <v>2240</v>
      </c>
      <c r="F391" s="288" t="s">
        <v>2241</v>
      </c>
      <c r="G391" s="289" t="s">
        <v>595</v>
      </c>
      <c r="H391" s="290">
        <v>36</v>
      </c>
      <c r="I391" s="291"/>
      <c r="J391" s="292">
        <f>ROUND(I391*H391,2)</f>
        <v>0</v>
      </c>
      <c r="K391" s="288" t="s">
        <v>312</v>
      </c>
      <c r="L391" s="293"/>
      <c r="M391" s="294" t="s">
        <v>19</v>
      </c>
      <c r="N391" s="295" t="s">
        <v>46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643</v>
      </c>
      <c r="AT391" s="227" t="s">
        <v>572</v>
      </c>
      <c r="AU391" s="227" t="s">
        <v>93</v>
      </c>
      <c r="AY391" s="20" t="s">
        <v>224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93</v>
      </c>
      <c r="BK391" s="228">
        <f>ROUND(I391*H391,2)</f>
        <v>0</v>
      </c>
      <c r="BL391" s="20" t="s">
        <v>544</v>
      </c>
      <c r="BM391" s="227" t="s">
        <v>2842</v>
      </c>
    </row>
    <row r="392" s="12" customFormat="1" ht="22.8" customHeight="1">
      <c r="A392" s="12"/>
      <c r="B392" s="200"/>
      <c r="C392" s="201"/>
      <c r="D392" s="202" t="s">
        <v>73</v>
      </c>
      <c r="E392" s="214" t="s">
        <v>4517</v>
      </c>
      <c r="F392" s="214" t="s">
        <v>4518</v>
      </c>
      <c r="G392" s="201"/>
      <c r="H392" s="201"/>
      <c r="I392" s="204"/>
      <c r="J392" s="215">
        <f>BK392</f>
        <v>0</v>
      </c>
      <c r="K392" s="201"/>
      <c r="L392" s="206"/>
      <c r="M392" s="207"/>
      <c r="N392" s="208"/>
      <c r="O392" s="208"/>
      <c r="P392" s="209">
        <f>SUM(P393:P395)</f>
        <v>0</v>
      </c>
      <c r="Q392" s="208"/>
      <c r="R392" s="209">
        <f>SUM(R393:R395)</f>
        <v>0</v>
      </c>
      <c r="S392" s="208"/>
      <c r="T392" s="210">
        <f>SUM(T393:T395)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11" t="s">
        <v>93</v>
      </c>
      <c r="AT392" s="212" t="s">
        <v>73</v>
      </c>
      <c r="AU392" s="212" t="s">
        <v>82</v>
      </c>
      <c r="AY392" s="211" t="s">
        <v>224</v>
      </c>
      <c r="BK392" s="213">
        <f>SUM(BK393:BK395)</f>
        <v>0</v>
      </c>
    </row>
    <row r="393" s="2" customFormat="1" ht="24.15" customHeight="1">
      <c r="A393" s="41"/>
      <c r="B393" s="42"/>
      <c r="C393" s="216" t="s">
        <v>1896</v>
      </c>
      <c r="D393" s="216" t="s">
        <v>227</v>
      </c>
      <c r="E393" s="217" t="s">
        <v>5346</v>
      </c>
      <c r="F393" s="218" t="s">
        <v>5347</v>
      </c>
      <c r="G393" s="219" t="s">
        <v>595</v>
      </c>
      <c r="H393" s="220">
        <v>1</v>
      </c>
      <c r="I393" s="221"/>
      <c r="J393" s="222">
        <f>ROUND(I393*H393,2)</f>
        <v>0</v>
      </c>
      <c r="K393" s="218" t="s">
        <v>312</v>
      </c>
      <c r="L393" s="47"/>
      <c r="M393" s="223" t="s">
        <v>19</v>
      </c>
      <c r="N393" s="224" t="s">
        <v>46</v>
      </c>
      <c r="O393" s="87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7" t="s">
        <v>544</v>
      </c>
      <c r="AT393" s="227" t="s">
        <v>227</v>
      </c>
      <c r="AU393" s="227" t="s">
        <v>93</v>
      </c>
      <c r="AY393" s="20" t="s">
        <v>224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20" t="s">
        <v>93</v>
      </c>
      <c r="BK393" s="228">
        <f>ROUND(I393*H393,2)</f>
        <v>0</v>
      </c>
      <c r="BL393" s="20" t="s">
        <v>544</v>
      </c>
      <c r="BM393" s="227" t="s">
        <v>2854</v>
      </c>
    </row>
    <row r="394" s="2" customFormat="1">
      <c r="A394" s="41"/>
      <c r="B394" s="42"/>
      <c r="C394" s="43"/>
      <c r="D394" s="267" t="s">
        <v>314</v>
      </c>
      <c r="E394" s="43"/>
      <c r="F394" s="268" t="s">
        <v>5348</v>
      </c>
      <c r="G394" s="43"/>
      <c r="H394" s="43"/>
      <c r="I394" s="269"/>
      <c r="J394" s="43"/>
      <c r="K394" s="43"/>
      <c r="L394" s="47"/>
      <c r="M394" s="270"/>
      <c r="N394" s="271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314</v>
      </c>
      <c r="AU394" s="20" t="s">
        <v>93</v>
      </c>
    </row>
    <row r="395" s="2" customFormat="1" ht="16.5" customHeight="1">
      <c r="A395" s="41"/>
      <c r="B395" s="42"/>
      <c r="C395" s="286" t="s">
        <v>1901</v>
      </c>
      <c r="D395" s="286" t="s">
        <v>572</v>
      </c>
      <c r="E395" s="287" t="s">
        <v>5349</v>
      </c>
      <c r="F395" s="288" t="s">
        <v>5350</v>
      </c>
      <c r="G395" s="289" t="s">
        <v>595</v>
      </c>
      <c r="H395" s="290">
        <v>1</v>
      </c>
      <c r="I395" s="291"/>
      <c r="J395" s="292">
        <f>ROUND(I395*H395,2)</f>
        <v>0</v>
      </c>
      <c r="K395" s="288" t="s">
        <v>312</v>
      </c>
      <c r="L395" s="293"/>
      <c r="M395" s="300" t="s">
        <v>19</v>
      </c>
      <c r="N395" s="301" t="s">
        <v>46</v>
      </c>
      <c r="O395" s="243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643</v>
      </c>
      <c r="AT395" s="227" t="s">
        <v>572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93</v>
      </c>
      <c r="BK395" s="228">
        <f>ROUND(I395*H395,2)</f>
        <v>0</v>
      </c>
      <c r="BL395" s="20" t="s">
        <v>544</v>
      </c>
      <c r="BM395" s="227" t="s">
        <v>2865</v>
      </c>
    </row>
    <row r="396" s="2" customFormat="1" ht="6.96" customHeight="1">
      <c r="A396" s="41"/>
      <c r="B396" s="62"/>
      <c r="C396" s="63"/>
      <c r="D396" s="63"/>
      <c r="E396" s="63"/>
      <c r="F396" s="63"/>
      <c r="G396" s="63"/>
      <c r="H396" s="63"/>
      <c r="I396" s="63"/>
      <c r="J396" s="63"/>
      <c r="K396" s="63"/>
      <c r="L396" s="47"/>
      <c r="M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</row>
  </sheetData>
  <sheetProtection sheet="1" autoFilter="0" formatColumns="0" formatRows="0" objects="1" scenarios="1" spinCount="100000" saltValue="H1z2OJA1G9bB54pOYO5i1/6xBuFmvMRh+TxIB8gVsD0vtkaLsalyQRZe7dzNaRMiqT3lM1NaXK3MwS5GrLNRrw==" hashValue="D6uuZOxuYVdoE4ZUCV2QQkrxBq2zgSKTCGo8kwN/Y8AvnEvouOydSqYQeJpicnJ2LSvpoj0HD3lpB0o6PTJSTw==" algorithmName="SHA-512" password="CC35"/>
  <autoFilter ref="C101:K39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132254104"/>
    <hyperlink ref="F108" r:id="rId2" display="https://podminky.urs.cz/item/CS_URS_2024_01/151101101"/>
    <hyperlink ref="F110" r:id="rId3" display="https://podminky.urs.cz/item/CS_URS_2024_01/151101102"/>
    <hyperlink ref="F112" r:id="rId4" display="https://podminky.urs.cz/item/CS_URS_2024_01/151101103"/>
    <hyperlink ref="F114" r:id="rId5" display="https://podminky.urs.cz/item/CS_URS_2024_01/151101111"/>
    <hyperlink ref="F116" r:id="rId6" display="https://podminky.urs.cz/item/CS_URS_2024_01/151101112"/>
    <hyperlink ref="F118" r:id="rId7" display="https://podminky.urs.cz/item/CS_URS_2024_01/151101113"/>
    <hyperlink ref="F120" r:id="rId8" display="https://podminky.urs.cz/item/CS_URS_2024_01/161151103"/>
    <hyperlink ref="F122" r:id="rId9" display="https://podminky.urs.cz/item/CS_URS_2024_01/162751117"/>
    <hyperlink ref="F124" r:id="rId10" display="https://podminky.urs.cz/item/CS_URS_2024_01/171201231"/>
    <hyperlink ref="F128" r:id="rId11" display="https://podminky.urs.cz/item/CS_URS_2024_01/171251201"/>
    <hyperlink ref="F130" r:id="rId12" display="https://podminky.urs.cz/item/CS_URS_2024_01/174111101"/>
    <hyperlink ref="F132" r:id="rId13" display="https://podminky.urs.cz/item/CS_URS_2024_01/175111109"/>
    <hyperlink ref="F135" r:id="rId14" display="https://podminky.urs.cz/item/CS_URS_2024_01/891142211"/>
    <hyperlink ref="F141" r:id="rId15" display="https://podminky.urs.cz/item/CS_URS_2024_01/894812315"/>
    <hyperlink ref="F143" r:id="rId16" display="https://podminky.urs.cz/item/CS_URS_2024_01/894812332"/>
    <hyperlink ref="F145" r:id="rId17" display="https://podminky.urs.cz/item/CS_URS_2024_01/894812339"/>
    <hyperlink ref="F147" r:id="rId18" display="https://podminky.urs.cz/item/CS_URS_2024_01/894812377"/>
    <hyperlink ref="F151" r:id="rId19" display="https://podminky.urs.cz/item/CS_URS_2024_01/953731311"/>
    <hyperlink ref="F156" r:id="rId20" display="https://podminky.urs.cz/item/CS_URS_2024_01/713463411"/>
    <hyperlink ref="F201" r:id="rId21" display="https://podminky.urs.cz/item/CS_URS_2024_01/721194104"/>
    <hyperlink ref="F203" r:id="rId22" display="https://podminky.urs.cz/item/CS_URS_2024_01/721194105"/>
    <hyperlink ref="F205" r:id="rId23" display="https://podminky.urs.cz/item/CS_URS_2024_01/721194109"/>
    <hyperlink ref="F207" r:id="rId24" display="https://podminky.urs.cz/item/CS_URS_2024_01/721211422"/>
    <hyperlink ref="F209" r:id="rId25" display="https://podminky.urs.cz/item/CS_URS_2024_01/721239114"/>
    <hyperlink ref="F212" r:id="rId26" display="https://podminky.urs.cz/item/CS_URS_2024_01/721239221"/>
    <hyperlink ref="F215" r:id="rId27" display="https://podminky.urs.cz/item/CS_URS_2024_01/721279126"/>
    <hyperlink ref="F218" r:id="rId28" display="https://podminky.urs.cz/item/CS_URS_2024_01/721290111"/>
    <hyperlink ref="F220" r:id="rId29" display="https://podminky.urs.cz/item/CS_URS_2024_01/721290112"/>
    <hyperlink ref="F222" r:id="rId30" display="https://podminky.urs.cz/item/CS_URS_2024_01/421290123"/>
    <hyperlink ref="F229" r:id="rId31" display="https://podminky.urs.cz/item/CS_URS_2024_01/998721203"/>
    <hyperlink ref="F232" r:id="rId32" display="https://podminky.urs.cz/item/CS_URS_2024_01/722176112"/>
    <hyperlink ref="F236" r:id="rId33" display="https://podminky.urs.cz/item/CS_URS_2024_01/722176113"/>
    <hyperlink ref="F241" r:id="rId34" display="https://podminky.urs.cz/item/CS_URS_2024_01/722176114"/>
    <hyperlink ref="F248" r:id="rId35" display="https://podminky.urs.cz/item/CS_URS_2024_01/722176115"/>
    <hyperlink ref="F251" r:id="rId36" display="https://podminky.urs.cz/item/CS_URS_2024_01/722176116"/>
    <hyperlink ref="F254" r:id="rId37" display="https://podminky.urs.cz/item/CS_URS_2024_01/722176117"/>
    <hyperlink ref="F257" r:id="rId38" display="https://podminky.urs.cz/item/CS_URS_2024_01/722176118"/>
    <hyperlink ref="F262" r:id="rId39" display="https://podminky.urs.cz/item/CS_URS_2024_01/722190401"/>
    <hyperlink ref="F264" r:id="rId40" display="https://podminky.urs.cz/item/CS_URS_2024_01/722231072"/>
    <hyperlink ref="F266" r:id="rId41" display="https://podminky.urs.cz/item/CS_URS_2024_01/722232506"/>
    <hyperlink ref="F268" r:id="rId42" display="https://podminky.urs.cz/item/CS_URS_2024_01/722239101"/>
    <hyperlink ref="F275" r:id="rId43" display="https://podminky.urs.cz/item/CS_URS_2024_01/722239102"/>
    <hyperlink ref="F279" r:id="rId44" display="https://podminky.urs.cz/item/CS_URS_2024_01/722239103"/>
    <hyperlink ref="F282" r:id="rId45" display="https://podminky.urs.cz/item/CS_URS_2024_01/722239104"/>
    <hyperlink ref="F285" r:id="rId46" display="https://podminky.urs.cz/item/CS_URS_2024_01/722239106"/>
    <hyperlink ref="F288" r:id="rId47" display="https://podminky.urs.cz/item/CS_URS_2024_01/722239107"/>
    <hyperlink ref="F291" r:id="rId48" display="https://podminky.urs.cz/item/CS_URS_2024_01/722290234"/>
    <hyperlink ref="F295" r:id="rId49" display="https://podminky.urs.cz/item/CS_URS_2024_01/998722203"/>
    <hyperlink ref="F298" r:id="rId50" display="https://podminky.urs.cz/item/CS_URS_2024_01/724231128"/>
    <hyperlink ref="F300" r:id="rId51" display="https://podminky.urs.cz/item/CS_URS_2024_01/724242226"/>
    <hyperlink ref="F304" r:id="rId52" display="https://podminky.urs.cz/item/CS_URS_2024_01/725119125"/>
    <hyperlink ref="F308" r:id="rId53" display="https://podminky.urs.cz/item/CS_URS_2024_01/725119131"/>
    <hyperlink ref="F312" r:id="rId54" display="https://podminky.urs.cz/item/CS_URS_2024_01/725219102"/>
    <hyperlink ref="F318" r:id="rId55" display="https://podminky.urs.cz/item/CS_URS_2024_01/725244203"/>
    <hyperlink ref="F320" r:id="rId56" display="https://podminky.urs.cz/item/CS_URS_2024_01/721219128"/>
    <hyperlink ref="F323" r:id="rId57" display="https://podminky.urs.cz/item/CS_URS_2024_01/725339111"/>
    <hyperlink ref="F326" r:id="rId58" display="https://podminky.urs.cz/item/CS_URS_2024_01/726131204"/>
    <hyperlink ref="F331" r:id="rId59" display="https://podminky.urs.cz/item/CS_URS_2024_01/725813112"/>
    <hyperlink ref="F336" r:id="rId60" display="https://podminky.urs.cz/item/CS_URS_2024_01/725819201"/>
    <hyperlink ref="F339" r:id="rId61" display="https://podminky.urs.cz/item/CS_URS_2024_01/725829101"/>
    <hyperlink ref="F342" r:id="rId62" display="https://podminky.urs.cz/item/CS_URS_2024_01/725829111"/>
    <hyperlink ref="F345" r:id="rId63" display="https://podminky.urs.cz/item/CS_URS_2024_01/725829131"/>
    <hyperlink ref="F349" r:id="rId64" display="https://podminky.urs.cz/item/CS_URS_2024_01/725861102"/>
    <hyperlink ref="F351" r:id="rId65" display="https://podminky.urs.cz/item/CS_URS_2024_01/725869203"/>
    <hyperlink ref="F354" r:id="rId66" display="https://podminky.urs.cz/item/CS_URS_2024_01/998725203"/>
    <hyperlink ref="F357" r:id="rId67" display="https://podminky.urs.cz/item/CS_URS_2024_01/726131041"/>
    <hyperlink ref="F361" r:id="rId68" display="https://podminky.urs.cz/item/CS_URS_2024_01/726191001"/>
    <hyperlink ref="F363" r:id="rId69" display="https://podminky.urs.cz/item/CS_URS_2024_01/726191011"/>
    <hyperlink ref="F369" r:id="rId70" display="https://podminky.urs.cz/item/CS_URS_2024_01/727222003"/>
    <hyperlink ref="F371" r:id="rId71" display="https://podminky.urs.cz/item/CS_URS_2024_01/727222005"/>
    <hyperlink ref="F373" r:id="rId72" display="https://podminky.urs.cz/item/CS_URS_2024_01/727222007"/>
    <hyperlink ref="F383" r:id="rId73" display="https://podminky.urs.cz/item/CS_URS_2024_01/751398012"/>
    <hyperlink ref="F386" r:id="rId74" display="https://podminky.urs.cz/item/CS_URS_2024_01/751613140"/>
    <hyperlink ref="F390" r:id="rId75" display="https://podminky.urs.cz/item/CS_URS_2024_01/763172322"/>
    <hyperlink ref="F394" r:id="rId76" display="https://podminky.urs.cz/item/CS_URS_2024_01/78113125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5351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19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6" t="s">
        <v>28</v>
      </c>
      <c r="J17" s="136" t="s">
        <v>19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">
        <v>19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6" t="s">
        <v>28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6" t="s">
        <v>28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ROUND((SUM(BE92:BE260)),  2)</f>
        <v>0</v>
      </c>
      <c r="G35" s="41"/>
      <c r="H35" s="41"/>
      <c r="I35" s="161">
        <v>0.20999999999999999</v>
      </c>
      <c r="J35" s="160">
        <f>ROUND(((SUM(BE92:BE260))*I35),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ROUND((SUM(BF92:BF260)),  2)</f>
        <v>0</v>
      </c>
      <c r="G36" s="41"/>
      <c r="H36" s="41"/>
      <c r="I36" s="161">
        <v>0.12</v>
      </c>
      <c r="J36" s="160">
        <f>ROUND(((SUM(BF92:BF260))*I36),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ROUND((SUM(BG92:BG260)),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ROUND((SUM(BH92:BH260)),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ROUND((SUM(BI92:BI260)),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02.04 - Vytápění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31</v>
      </c>
      <c r="J58" s="39" t="str">
        <f>E23</f>
        <v xml:space="preserve"> 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 xml:space="preserve"> 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409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5352</v>
      </c>
      <c r="E66" s="186"/>
      <c r="F66" s="186"/>
      <c r="G66" s="186"/>
      <c r="H66" s="186"/>
      <c r="I66" s="186"/>
      <c r="J66" s="187">
        <f>J110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4866</v>
      </c>
      <c r="E67" s="186"/>
      <c r="F67" s="186"/>
      <c r="G67" s="186"/>
      <c r="H67" s="186"/>
      <c r="I67" s="186"/>
      <c r="J67" s="187">
        <f>J114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4867</v>
      </c>
      <c r="E68" s="186"/>
      <c r="F68" s="186"/>
      <c r="G68" s="186"/>
      <c r="H68" s="186"/>
      <c r="I68" s="186"/>
      <c r="J68" s="187">
        <f>J141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5353</v>
      </c>
      <c r="E69" s="186"/>
      <c r="F69" s="186"/>
      <c r="G69" s="186"/>
      <c r="H69" s="186"/>
      <c r="I69" s="186"/>
      <c r="J69" s="187">
        <f>J180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5354</v>
      </c>
      <c r="E70" s="181"/>
      <c r="F70" s="181"/>
      <c r="G70" s="181"/>
      <c r="H70" s="181"/>
      <c r="I70" s="181"/>
      <c r="J70" s="182">
        <f>J256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02.04 - Vytápění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 xml:space="preserve"> </v>
      </c>
      <c r="G88" s="43"/>
      <c r="H88" s="43"/>
      <c r="I88" s="35" t="s">
        <v>31</v>
      </c>
      <c r="J88" s="39" t="str">
        <f>E23</f>
        <v xml:space="preserve"> 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 xml:space="preserve"> 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P93+P256</f>
        <v>0</v>
      </c>
      <c r="Q92" s="99"/>
      <c r="R92" s="197">
        <f>R93+R256</f>
        <v>9.1080299999999994</v>
      </c>
      <c r="S92" s="99"/>
      <c r="T92" s="198">
        <f>T93+T256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BK93+BK256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2583</v>
      </c>
      <c r="F93" s="203" t="s">
        <v>2584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P94+P110+P114+P141+P180</f>
        <v>0</v>
      </c>
      <c r="Q93" s="208"/>
      <c r="R93" s="209">
        <f>R94+R110+R114+R141+R180</f>
        <v>9.1080299999999994</v>
      </c>
      <c r="S93" s="208"/>
      <c r="T93" s="210">
        <f>T94+T110+T114+T141+T180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93</v>
      </c>
      <c r="AT93" s="212" t="s">
        <v>73</v>
      </c>
      <c r="AU93" s="212" t="s">
        <v>74</v>
      </c>
      <c r="AY93" s="211" t="s">
        <v>224</v>
      </c>
      <c r="BK93" s="213">
        <f>BK94+BK110+BK114+BK141+BK180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2939</v>
      </c>
      <c r="F94" s="214" t="s">
        <v>2940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SUM(P95:P109)</f>
        <v>0</v>
      </c>
      <c r="Q94" s="208"/>
      <c r="R94" s="209">
        <f>SUM(R95:R109)</f>
        <v>2.6882100000000002</v>
      </c>
      <c r="S94" s="208"/>
      <c r="T94" s="210">
        <f>SUM(T95:T109)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93</v>
      </c>
      <c r="AT94" s="212" t="s">
        <v>73</v>
      </c>
      <c r="AU94" s="212" t="s">
        <v>82</v>
      </c>
      <c r="AY94" s="211" t="s">
        <v>224</v>
      </c>
      <c r="BK94" s="213">
        <f>SUM(BK95:BK109)</f>
        <v>0</v>
      </c>
    </row>
    <row r="95" s="2" customFormat="1" ht="66.75" customHeight="1">
      <c r="A95" s="41"/>
      <c r="B95" s="42"/>
      <c r="C95" s="216" t="s">
        <v>82</v>
      </c>
      <c r="D95" s="216" t="s">
        <v>227</v>
      </c>
      <c r="E95" s="217" t="s">
        <v>5355</v>
      </c>
      <c r="F95" s="218" t="s">
        <v>5356</v>
      </c>
      <c r="G95" s="219" t="s">
        <v>471</v>
      </c>
      <c r="H95" s="220">
        <v>4203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6.0000000000000002E-05</v>
      </c>
      <c r="R95" s="225">
        <f>Q95*H95</f>
        <v>0.25218000000000002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5357</v>
      </c>
    </row>
    <row r="96" s="2" customFormat="1">
      <c r="A96" s="41"/>
      <c r="B96" s="42"/>
      <c r="C96" s="43"/>
      <c r="D96" s="267" t="s">
        <v>314</v>
      </c>
      <c r="E96" s="43"/>
      <c r="F96" s="268" t="s">
        <v>5358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21.75" customHeight="1">
      <c r="A97" s="41"/>
      <c r="B97" s="42"/>
      <c r="C97" s="286" t="s">
        <v>93</v>
      </c>
      <c r="D97" s="286" t="s">
        <v>572</v>
      </c>
      <c r="E97" s="287" t="s">
        <v>5359</v>
      </c>
      <c r="F97" s="288" t="s">
        <v>5360</v>
      </c>
      <c r="G97" s="289" t="s">
        <v>471</v>
      </c>
      <c r="H97" s="290">
        <v>3208</v>
      </c>
      <c r="I97" s="291"/>
      <c r="J97" s="292">
        <f>ROUND(I97*H97,2)</f>
        <v>0</v>
      </c>
      <c r="K97" s="288" t="s">
        <v>4909</v>
      </c>
      <c r="L97" s="293"/>
      <c r="M97" s="294" t="s">
        <v>19</v>
      </c>
      <c r="N97" s="295" t="s">
        <v>46</v>
      </c>
      <c r="O97" s="87"/>
      <c r="P97" s="225">
        <f>O97*H97</f>
        <v>0</v>
      </c>
      <c r="Q97" s="225">
        <v>0.00050000000000000001</v>
      </c>
      <c r="R97" s="225">
        <f>Q97*H97</f>
        <v>1.6040000000000001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643</v>
      </c>
      <c r="AT97" s="227" t="s">
        <v>572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5361</v>
      </c>
    </row>
    <row r="98" s="2" customFormat="1" ht="16.5" customHeight="1">
      <c r="A98" s="41"/>
      <c r="B98" s="42"/>
      <c r="C98" s="286" t="s">
        <v>108</v>
      </c>
      <c r="D98" s="286" t="s">
        <v>572</v>
      </c>
      <c r="E98" s="287" t="s">
        <v>5362</v>
      </c>
      <c r="F98" s="288" t="s">
        <v>5363</v>
      </c>
      <c r="G98" s="289" t="s">
        <v>471</v>
      </c>
      <c r="H98" s="290">
        <v>260</v>
      </c>
      <c r="I98" s="291"/>
      <c r="J98" s="292">
        <f>ROUND(I98*H98,2)</f>
        <v>0</v>
      </c>
      <c r="K98" s="288" t="s">
        <v>4909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0.00052999999999999998</v>
      </c>
      <c r="R98" s="225">
        <f>Q98*H98</f>
        <v>0.13780000000000001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643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5364</v>
      </c>
    </row>
    <row r="99" s="2" customFormat="1" ht="16.5" customHeight="1">
      <c r="A99" s="41"/>
      <c r="B99" s="42"/>
      <c r="C99" s="286" t="s">
        <v>231</v>
      </c>
      <c r="D99" s="286" t="s">
        <v>572</v>
      </c>
      <c r="E99" s="287" t="s">
        <v>5365</v>
      </c>
      <c r="F99" s="288" t="s">
        <v>5366</v>
      </c>
      <c r="G99" s="289" t="s">
        <v>471</v>
      </c>
      <c r="H99" s="290">
        <v>169</v>
      </c>
      <c r="I99" s="291"/>
      <c r="J99" s="292">
        <f>ROUND(I99*H99,2)</f>
        <v>0</v>
      </c>
      <c r="K99" s="288" t="s">
        <v>4909</v>
      </c>
      <c r="L99" s="293"/>
      <c r="M99" s="294" t="s">
        <v>19</v>
      </c>
      <c r="N99" s="295" t="s">
        <v>46</v>
      </c>
      <c r="O99" s="87"/>
      <c r="P99" s="225">
        <f>O99*H99</f>
        <v>0</v>
      </c>
      <c r="Q99" s="225">
        <v>0.00055000000000000003</v>
      </c>
      <c r="R99" s="225">
        <f>Q99*H99</f>
        <v>0.092950000000000005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643</v>
      </c>
      <c r="AT99" s="227" t="s">
        <v>572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5367</v>
      </c>
    </row>
    <row r="100" s="2" customFormat="1" ht="16.5" customHeight="1">
      <c r="A100" s="41"/>
      <c r="B100" s="42"/>
      <c r="C100" s="286" t="s">
        <v>223</v>
      </c>
      <c r="D100" s="286" t="s">
        <v>572</v>
      </c>
      <c r="E100" s="287" t="s">
        <v>5368</v>
      </c>
      <c r="F100" s="288" t="s">
        <v>5369</v>
      </c>
      <c r="G100" s="289" t="s">
        <v>471</v>
      </c>
      <c r="H100" s="290">
        <v>16</v>
      </c>
      <c r="I100" s="291"/>
      <c r="J100" s="292">
        <f>ROUND(I100*H100,2)</f>
        <v>0</v>
      </c>
      <c r="K100" s="288" t="s">
        <v>4909</v>
      </c>
      <c r="L100" s="293"/>
      <c r="M100" s="294" t="s">
        <v>19</v>
      </c>
      <c r="N100" s="295" t="s">
        <v>46</v>
      </c>
      <c r="O100" s="87"/>
      <c r="P100" s="225">
        <f>O100*H100</f>
        <v>0</v>
      </c>
      <c r="Q100" s="225">
        <v>0.00062</v>
      </c>
      <c r="R100" s="225">
        <f>Q100*H100</f>
        <v>0.00992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643</v>
      </c>
      <c r="AT100" s="227" t="s">
        <v>572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544</v>
      </c>
      <c r="BM100" s="227" t="s">
        <v>5370</v>
      </c>
    </row>
    <row r="101" s="2" customFormat="1" ht="16.5" customHeight="1">
      <c r="A101" s="41"/>
      <c r="B101" s="42"/>
      <c r="C101" s="286" t="s">
        <v>246</v>
      </c>
      <c r="D101" s="286" t="s">
        <v>572</v>
      </c>
      <c r="E101" s="287" t="s">
        <v>5371</v>
      </c>
      <c r="F101" s="288" t="s">
        <v>5372</v>
      </c>
      <c r="G101" s="289" t="s">
        <v>471</v>
      </c>
      <c r="H101" s="290">
        <v>89</v>
      </c>
      <c r="I101" s="291"/>
      <c r="J101" s="292">
        <f>ROUND(I101*H101,2)</f>
        <v>0</v>
      </c>
      <c r="K101" s="288" t="s">
        <v>4909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0.00068999999999999997</v>
      </c>
      <c r="R101" s="225">
        <f>Q101*H101</f>
        <v>0.061409999999999999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643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5373</v>
      </c>
    </row>
    <row r="102" s="2" customFormat="1" ht="16.5" customHeight="1">
      <c r="A102" s="41"/>
      <c r="B102" s="42"/>
      <c r="C102" s="286" t="s">
        <v>250</v>
      </c>
      <c r="D102" s="286" t="s">
        <v>572</v>
      </c>
      <c r="E102" s="287" t="s">
        <v>5374</v>
      </c>
      <c r="F102" s="288" t="s">
        <v>5375</v>
      </c>
      <c r="G102" s="289" t="s">
        <v>471</v>
      </c>
      <c r="H102" s="290">
        <v>240</v>
      </c>
      <c r="I102" s="291"/>
      <c r="J102" s="292">
        <f>ROUND(I102*H102,2)</f>
        <v>0</v>
      </c>
      <c r="K102" s="288" t="s">
        <v>4909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0.00089999999999999998</v>
      </c>
      <c r="R102" s="225">
        <f>Q102*H102</f>
        <v>0.216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643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5376</v>
      </c>
    </row>
    <row r="103" s="2" customFormat="1" ht="16.5" customHeight="1">
      <c r="A103" s="41"/>
      <c r="B103" s="42"/>
      <c r="C103" s="286" t="s">
        <v>254</v>
      </c>
      <c r="D103" s="286" t="s">
        <v>572</v>
      </c>
      <c r="E103" s="287" t="s">
        <v>5377</v>
      </c>
      <c r="F103" s="288" t="s">
        <v>5378</v>
      </c>
      <c r="G103" s="289" t="s">
        <v>471</v>
      </c>
      <c r="H103" s="290">
        <v>182</v>
      </c>
      <c r="I103" s="291"/>
      <c r="J103" s="292">
        <f>ROUND(I103*H103,2)</f>
        <v>0</v>
      </c>
      <c r="K103" s="288" t="s">
        <v>4909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0.001</v>
      </c>
      <c r="R103" s="225">
        <f>Q103*H103</f>
        <v>0.182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643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5379</v>
      </c>
    </row>
    <row r="104" s="2" customFormat="1" ht="16.5" customHeight="1">
      <c r="A104" s="41"/>
      <c r="B104" s="42"/>
      <c r="C104" s="286" t="s">
        <v>260</v>
      </c>
      <c r="D104" s="286" t="s">
        <v>572</v>
      </c>
      <c r="E104" s="287" t="s">
        <v>5380</v>
      </c>
      <c r="F104" s="288" t="s">
        <v>5381</v>
      </c>
      <c r="G104" s="289" t="s">
        <v>471</v>
      </c>
      <c r="H104" s="290">
        <v>39</v>
      </c>
      <c r="I104" s="291"/>
      <c r="J104" s="292">
        <f>ROUND(I104*H104,2)</f>
        <v>0</v>
      </c>
      <c r="K104" s="288" t="s">
        <v>4909</v>
      </c>
      <c r="L104" s="293"/>
      <c r="M104" s="294" t="s">
        <v>19</v>
      </c>
      <c r="N104" s="295" t="s">
        <v>46</v>
      </c>
      <c r="O104" s="87"/>
      <c r="P104" s="225">
        <f>O104*H104</f>
        <v>0</v>
      </c>
      <c r="Q104" s="225">
        <v>0.0011999999999999999</v>
      </c>
      <c r="R104" s="225">
        <f>Q104*H104</f>
        <v>0.046799999999999994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643</v>
      </c>
      <c r="AT104" s="227" t="s">
        <v>572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5382</v>
      </c>
    </row>
    <row r="105" s="2" customFormat="1" ht="66.75" customHeight="1">
      <c r="A105" s="41"/>
      <c r="B105" s="42"/>
      <c r="C105" s="216" t="s">
        <v>263</v>
      </c>
      <c r="D105" s="216" t="s">
        <v>227</v>
      </c>
      <c r="E105" s="217" t="s">
        <v>5383</v>
      </c>
      <c r="F105" s="218" t="s">
        <v>5384</v>
      </c>
      <c r="G105" s="219" t="s">
        <v>471</v>
      </c>
      <c r="H105" s="220">
        <v>65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0.00011</v>
      </c>
      <c r="R105" s="225">
        <f>Q105*H105</f>
        <v>0.0071500000000000001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5385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5386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16.5" customHeight="1">
      <c r="A107" s="41"/>
      <c r="B107" s="42"/>
      <c r="C107" s="286" t="s">
        <v>143</v>
      </c>
      <c r="D107" s="286" t="s">
        <v>572</v>
      </c>
      <c r="E107" s="287" t="s">
        <v>5387</v>
      </c>
      <c r="F107" s="288" t="s">
        <v>5388</v>
      </c>
      <c r="G107" s="289" t="s">
        <v>471</v>
      </c>
      <c r="H107" s="290">
        <v>65</v>
      </c>
      <c r="I107" s="291"/>
      <c r="J107" s="292">
        <f>ROUND(I107*H107,2)</f>
        <v>0</v>
      </c>
      <c r="K107" s="288" t="s">
        <v>4909</v>
      </c>
      <c r="L107" s="293"/>
      <c r="M107" s="294" t="s">
        <v>19</v>
      </c>
      <c r="N107" s="295" t="s">
        <v>46</v>
      </c>
      <c r="O107" s="87"/>
      <c r="P107" s="225">
        <f>O107*H107</f>
        <v>0</v>
      </c>
      <c r="Q107" s="225">
        <v>0.0011999999999999999</v>
      </c>
      <c r="R107" s="225">
        <f>Q107*H107</f>
        <v>0.078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643</v>
      </c>
      <c r="AT107" s="227" t="s">
        <v>572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5389</v>
      </c>
    </row>
    <row r="108" s="2" customFormat="1" ht="55.5" customHeight="1">
      <c r="A108" s="41"/>
      <c r="B108" s="42"/>
      <c r="C108" s="216" t="s">
        <v>8</v>
      </c>
      <c r="D108" s="216" t="s">
        <v>227</v>
      </c>
      <c r="E108" s="217" t="s">
        <v>3106</v>
      </c>
      <c r="F108" s="218" t="s">
        <v>3107</v>
      </c>
      <c r="G108" s="219" t="s">
        <v>371</v>
      </c>
      <c r="H108" s="220">
        <v>2.6880000000000002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5390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3109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2" customFormat="1" ht="22.8" customHeight="1">
      <c r="A110" s="12"/>
      <c r="B110" s="200"/>
      <c r="C110" s="201"/>
      <c r="D110" s="202" t="s">
        <v>73</v>
      </c>
      <c r="E110" s="214" t="s">
        <v>5391</v>
      </c>
      <c r="F110" s="214" t="s">
        <v>5392</v>
      </c>
      <c r="G110" s="201"/>
      <c r="H110" s="201"/>
      <c r="I110" s="204"/>
      <c r="J110" s="215">
        <f>BK110</f>
        <v>0</v>
      </c>
      <c r="K110" s="201"/>
      <c r="L110" s="206"/>
      <c r="M110" s="207"/>
      <c r="N110" s="208"/>
      <c r="O110" s="208"/>
      <c r="P110" s="209">
        <f>SUM(P111:P113)</f>
        <v>0</v>
      </c>
      <c r="Q110" s="208"/>
      <c r="R110" s="209">
        <f>SUM(R111:R113)</f>
        <v>0.0030000000000000001</v>
      </c>
      <c r="S110" s="208"/>
      <c r="T110" s="210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93</v>
      </c>
      <c r="AT110" s="212" t="s">
        <v>73</v>
      </c>
      <c r="AU110" s="212" t="s">
        <v>82</v>
      </c>
      <c r="AY110" s="211" t="s">
        <v>224</v>
      </c>
      <c r="BK110" s="213">
        <f>SUM(BK111:BK113)</f>
        <v>0</v>
      </c>
    </row>
    <row r="111" s="2" customFormat="1" ht="24.15" customHeight="1">
      <c r="A111" s="41"/>
      <c r="B111" s="42"/>
      <c r="C111" s="216" t="s">
        <v>148</v>
      </c>
      <c r="D111" s="216" t="s">
        <v>227</v>
      </c>
      <c r="E111" s="217" t="s">
        <v>5393</v>
      </c>
      <c r="F111" s="218" t="s">
        <v>5394</v>
      </c>
      <c r="G111" s="219" t="s">
        <v>5184</v>
      </c>
      <c r="H111" s="220">
        <v>1</v>
      </c>
      <c r="I111" s="221"/>
      <c r="J111" s="222">
        <f>ROUND(I111*H111,2)</f>
        <v>0</v>
      </c>
      <c r="K111" s="218" t="s">
        <v>5046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0.0030000000000000001</v>
      </c>
      <c r="R111" s="225">
        <f>Q111*H111</f>
        <v>0.0030000000000000001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5395</v>
      </c>
    </row>
    <row r="112" s="2" customFormat="1" ht="44.25" customHeight="1">
      <c r="A112" s="41"/>
      <c r="B112" s="42"/>
      <c r="C112" s="216" t="s">
        <v>151</v>
      </c>
      <c r="D112" s="216" t="s">
        <v>227</v>
      </c>
      <c r="E112" s="217" t="s">
        <v>5396</v>
      </c>
      <c r="F112" s="218" t="s">
        <v>5397</v>
      </c>
      <c r="G112" s="219" t="s">
        <v>371</v>
      </c>
      <c r="H112" s="220">
        <v>0.0030000000000000001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5398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5399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12" customFormat="1" ht="22.8" customHeight="1">
      <c r="A114" s="12"/>
      <c r="B114" s="200"/>
      <c r="C114" s="201"/>
      <c r="D114" s="202" t="s">
        <v>73</v>
      </c>
      <c r="E114" s="214" t="s">
        <v>5320</v>
      </c>
      <c r="F114" s="214" t="s">
        <v>5321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SUM(P115:P140)</f>
        <v>0</v>
      </c>
      <c r="Q114" s="208"/>
      <c r="R114" s="209">
        <f>SUM(R115:R140)</f>
        <v>1.7095800000000003</v>
      </c>
      <c r="S114" s="208"/>
      <c r="T114" s="210">
        <f>SUM(T115:T140)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93</v>
      </c>
      <c r="AT114" s="212" t="s">
        <v>73</v>
      </c>
      <c r="AU114" s="212" t="s">
        <v>82</v>
      </c>
      <c r="AY114" s="211" t="s">
        <v>224</v>
      </c>
      <c r="BK114" s="213">
        <f>SUM(BK115:BK140)</f>
        <v>0</v>
      </c>
    </row>
    <row r="115" s="2" customFormat="1" ht="33" customHeight="1">
      <c r="A115" s="41"/>
      <c r="B115" s="42"/>
      <c r="C115" s="216" t="s">
        <v>284</v>
      </c>
      <c r="D115" s="216" t="s">
        <v>227</v>
      </c>
      <c r="E115" s="217" t="s">
        <v>5400</v>
      </c>
      <c r="F115" s="218" t="s">
        <v>5401</v>
      </c>
      <c r="G115" s="219" t="s">
        <v>471</v>
      </c>
      <c r="H115" s="220">
        <v>16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0.00055999999999999995</v>
      </c>
      <c r="R115" s="225">
        <f>Q115*H115</f>
        <v>0.0089599999999999992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5402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5403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33" customHeight="1">
      <c r="A117" s="41"/>
      <c r="B117" s="42"/>
      <c r="C117" s="216" t="s">
        <v>544</v>
      </c>
      <c r="D117" s="216" t="s">
        <v>227</v>
      </c>
      <c r="E117" s="217" t="s">
        <v>5404</v>
      </c>
      <c r="F117" s="218" t="s">
        <v>5405</v>
      </c>
      <c r="G117" s="219" t="s">
        <v>471</v>
      </c>
      <c r="H117" s="220">
        <v>89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0.00071000000000000002</v>
      </c>
      <c r="R117" s="225">
        <f>Q117*H117</f>
        <v>0.063189999999999996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5406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5407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24.15" customHeight="1">
      <c r="A119" s="41"/>
      <c r="B119" s="42"/>
      <c r="C119" s="216" t="s">
        <v>549</v>
      </c>
      <c r="D119" s="216" t="s">
        <v>227</v>
      </c>
      <c r="E119" s="217" t="s">
        <v>5408</v>
      </c>
      <c r="F119" s="218" t="s">
        <v>5409</v>
      </c>
      <c r="G119" s="219" t="s">
        <v>471</v>
      </c>
      <c r="H119" s="220">
        <v>240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0.00125</v>
      </c>
      <c r="R119" s="225">
        <f>Q119*H119</f>
        <v>0.29999999999999999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5410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5411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24.15" customHeight="1">
      <c r="A121" s="41"/>
      <c r="B121" s="42"/>
      <c r="C121" s="216" t="s">
        <v>559</v>
      </c>
      <c r="D121" s="216" t="s">
        <v>227</v>
      </c>
      <c r="E121" s="217" t="s">
        <v>5412</v>
      </c>
      <c r="F121" s="218" t="s">
        <v>5413</v>
      </c>
      <c r="G121" s="219" t="s">
        <v>471</v>
      </c>
      <c r="H121" s="220">
        <v>182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0.0016199999999999999</v>
      </c>
      <c r="R121" s="225">
        <f>Q121*H121</f>
        <v>0.29483999999999999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5414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5415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2" customFormat="1" ht="24.15" customHeight="1">
      <c r="A123" s="41"/>
      <c r="B123" s="42"/>
      <c r="C123" s="216" t="s">
        <v>565</v>
      </c>
      <c r="D123" s="216" t="s">
        <v>227</v>
      </c>
      <c r="E123" s="217" t="s">
        <v>5416</v>
      </c>
      <c r="F123" s="218" t="s">
        <v>5417</v>
      </c>
      <c r="G123" s="219" t="s">
        <v>471</v>
      </c>
      <c r="H123" s="220">
        <v>39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0.00197</v>
      </c>
      <c r="R123" s="225">
        <f>Q123*H123</f>
        <v>0.076829999999999996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5418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5419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2" customFormat="1" ht="24.15" customHeight="1">
      <c r="A125" s="41"/>
      <c r="B125" s="42"/>
      <c r="C125" s="216" t="s">
        <v>571</v>
      </c>
      <c r="D125" s="216" t="s">
        <v>227</v>
      </c>
      <c r="E125" s="217" t="s">
        <v>5420</v>
      </c>
      <c r="F125" s="218" t="s">
        <v>5421</v>
      </c>
      <c r="G125" s="219" t="s">
        <v>471</v>
      </c>
      <c r="H125" s="220">
        <v>65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0.0034499999999999999</v>
      </c>
      <c r="R125" s="225">
        <f>Q125*H125</f>
        <v>0.22425000000000001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5422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5423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24.15" customHeight="1">
      <c r="A127" s="41"/>
      <c r="B127" s="42"/>
      <c r="C127" s="216" t="s">
        <v>7</v>
      </c>
      <c r="D127" s="216" t="s">
        <v>227</v>
      </c>
      <c r="E127" s="217" t="s">
        <v>5424</v>
      </c>
      <c r="F127" s="218" t="s">
        <v>5425</v>
      </c>
      <c r="G127" s="219" t="s">
        <v>595</v>
      </c>
      <c r="H127" s="220">
        <v>370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1.0000000000000001E-05</v>
      </c>
      <c r="R127" s="225">
        <f>Q127*H127</f>
        <v>0.0037000000000000002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5426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5427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156</v>
      </c>
      <c r="D129" s="216" t="s">
        <v>227</v>
      </c>
      <c r="E129" s="217" t="s">
        <v>5428</v>
      </c>
      <c r="F129" s="218" t="s">
        <v>5429</v>
      </c>
      <c r="G129" s="219" t="s">
        <v>471</v>
      </c>
      <c r="H129" s="220">
        <v>527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5430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5431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159</v>
      </c>
      <c r="D131" s="216" t="s">
        <v>227</v>
      </c>
      <c r="E131" s="217" t="s">
        <v>5432</v>
      </c>
      <c r="F131" s="218" t="s">
        <v>5433</v>
      </c>
      <c r="G131" s="219" t="s">
        <v>471</v>
      </c>
      <c r="H131" s="220">
        <v>104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5434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5435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33" customHeight="1">
      <c r="A133" s="41"/>
      <c r="B133" s="42"/>
      <c r="C133" s="216" t="s">
        <v>162</v>
      </c>
      <c r="D133" s="216" t="s">
        <v>227</v>
      </c>
      <c r="E133" s="217" t="s">
        <v>5436</v>
      </c>
      <c r="F133" s="218" t="s">
        <v>5437</v>
      </c>
      <c r="G133" s="219" t="s">
        <v>471</v>
      </c>
      <c r="H133" s="220">
        <v>2820</v>
      </c>
      <c r="I133" s="221"/>
      <c r="J133" s="222">
        <f>ROUND(I133*H133,2)</f>
        <v>0</v>
      </c>
      <c r="K133" s="218" t="s">
        <v>5046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0.00017000000000000001</v>
      </c>
      <c r="R133" s="225">
        <f>Q133*H133</f>
        <v>0.47940000000000005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5438</v>
      </c>
    </row>
    <row r="134" s="2" customFormat="1" ht="33" customHeight="1">
      <c r="A134" s="41"/>
      <c r="B134" s="42"/>
      <c r="C134" s="216" t="s">
        <v>165</v>
      </c>
      <c r="D134" s="216" t="s">
        <v>227</v>
      </c>
      <c r="E134" s="217" t="s">
        <v>5439</v>
      </c>
      <c r="F134" s="218" t="s">
        <v>5440</v>
      </c>
      <c r="G134" s="219" t="s">
        <v>471</v>
      </c>
      <c r="H134" s="220">
        <v>388</v>
      </c>
      <c r="I134" s="221"/>
      <c r="J134" s="222">
        <f>ROUND(I134*H134,2)</f>
        <v>0</v>
      </c>
      <c r="K134" s="218" t="s">
        <v>5046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0.00034000000000000002</v>
      </c>
      <c r="R134" s="225">
        <f>Q134*H134</f>
        <v>0.13192000000000001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5441</v>
      </c>
    </row>
    <row r="135" s="2" customFormat="1" ht="33" customHeight="1">
      <c r="A135" s="41"/>
      <c r="B135" s="42"/>
      <c r="C135" s="216" t="s">
        <v>168</v>
      </c>
      <c r="D135" s="216" t="s">
        <v>227</v>
      </c>
      <c r="E135" s="217" t="s">
        <v>5442</v>
      </c>
      <c r="F135" s="218" t="s">
        <v>5443</v>
      </c>
      <c r="G135" s="219" t="s">
        <v>471</v>
      </c>
      <c r="H135" s="220">
        <v>260</v>
      </c>
      <c r="I135" s="221"/>
      <c r="J135" s="222">
        <f>ROUND(I135*H135,2)</f>
        <v>0</v>
      </c>
      <c r="K135" s="218" t="s">
        <v>5046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0.00022000000000000001</v>
      </c>
      <c r="R135" s="225">
        <f>Q135*H135</f>
        <v>0.057200000000000001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5444</v>
      </c>
    </row>
    <row r="136" s="2" customFormat="1" ht="33" customHeight="1">
      <c r="A136" s="41"/>
      <c r="B136" s="42"/>
      <c r="C136" s="216" t="s">
        <v>171</v>
      </c>
      <c r="D136" s="216" t="s">
        <v>227</v>
      </c>
      <c r="E136" s="217" t="s">
        <v>5445</v>
      </c>
      <c r="F136" s="218" t="s">
        <v>5446</v>
      </c>
      <c r="G136" s="219" t="s">
        <v>471</v>
      </c>
      <c r="H136" s="220">
        <v>169</v>
      </c>
      <c r="I136" s="221"/>
      <c r="J136" s="222">
        <f>ROUND(I136*H136,2)</f>
        <v>0</v>
      </c>
      <c r="K136" s="218" t="s">
        <v>5046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0.00040999999999999999</v>
      </c>
      <c r="R136" s="225">
        <f>Q136*H136</f>
        <v>0.069290000000000004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5447</v>
      </c>
    </row>
    <row r="137" s="2" customFormat="1" ht="24.15" customHeight="1">
      <c r="A137" s="41"/>
      <c r="B137" s="42"/>
      <c r="C137" s="216" t="s">
        <v>174</v>
      </c>
      <c r="D137" s="216" t="s">
        <v>227</v>
      </c>
      <c r="E137" s="217" t="s">
        <v>5448</v>
      </c>
      <c r="F137" s="218" t="s">
        <v>5449</v>
      </c>
      <c r="G137" s="219" t="s">
        <v>471</v>
      </c>
      <c r="H137" s="220">
        <v>3637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5450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5451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623</v>
      </c>
      <c r="D139" s="216" t="s">
        <v>227</v>
      </c>
      <c r="E139" s="217" t="s">
        <v>5452</v>
      </c>
      <c r="F139" s="218" t="s">
        <v>5453</v>
      </c>
      <c r="G139" s="219" t="s">
        <v>371</v>
      </c>
      <c r="H139" s="220">
        <v>1.71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5454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5455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5330</v>
      </c>
      <c r="F141" s="214" t="s">
        <v>5331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SUM(P142:P179)</f>
        <v>0</v>
      </c>
      <c r="Q141" s="208"/>
      <c r="R141" s="209">
        <f>SUM(R142:R179)</f>
        <v>0.27068999999999999</v>
      </c>
      <c r="S141" s="208"/>
      <c r="T141" s="210">
        <f>SUM(T142:T179)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93</v>
      </c>
      <c r="AT141" s="212" t="s">
        <v>73</v>
      </c>
      <c r="AU141" s="212" t="s">
        <v>82</v>
      </c>
      <c r="AY141" s="211" t="s">
        <v>224</v>
      </c>
      <c r="BK141" s="213">
        <f>SUM(BK142:BK179)</f>
        <v>0</v>
      </c>
    </row>
    <row r="142" s="2" customFormat="1" ht="24.15" customHeight="1">
      <c r="A142" s="41"/>
      <c r="B142" s="42"/>
      <c r="C142" s="216" t="s">
        <v>629</v>
      </c>
      <c r="D142" s="216" t="s">
        <v>227</v>
      </c>
      <c r="E142" s="217" t="s">
        <v>5456</v>
      </c>
      <c r="F142" s="218" t="s">
        <v>5457</v>
      </c>
      <c r="G142" s="219" t="s">
        <v>595</v>
      </c>
      <c r="H142" s="220">
        <v>5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0.00071000000000000002</v>
      </c>
      <c r="R142" s="225">
        <f>Q142*H142</f>
        <v>0.0035500000000000002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5458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5459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4.15" customHeight="1">
      <c r="A144" s="41"/>
      <c r="B144" s="42"/>
      <c r="C144" s="216" t="s">
        <v>177</v>
      </c>
      <c r="D144" s="216" t="s">
        <v>227</v>
      </c>
      <c r="E144" s="217" t="s">
        <v>5460</v>
      </c>
      <c r="F144" s="218" t="s">
        <v>5461</v>
      </c>
      <c r="G144" s="219" t="s">
        <v>595</v>
      </c>
      <c r="H144" s="220">
        <v>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0.00080999999999999996</v>
      </c>
      <c r="R144" s="225">
        <f>Q144*H144</f>
        <v>0.0040499999999999998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5462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5463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643</v>
      </c>
      <c r="D146" s="216" t="s">
        <v>227</v>
      </c>
      <c r="E146" s="217" t="s">
        <v>5464</v>
      </c>
      <c r="F146" s="218" t="s">
        <v>5465</v>
      </c>
      <c r="G146" s="219" t="s">
        <v>595</v>
      </c>
      <c r="H146" s="220">
        <v>1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0.00122</v>
      </c>
      <c r="R146" s="225">
        <f>Q146*H146</f>
        <v>0.00122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5466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5467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24.15" customHeight="1">
      <c r="A148" s="41"/>
      <c r="B148" s="42"/>
      <c r="C148" s="216" t="s">
        <v>650</v>
      </c>
      <c r="D148" s="216" t="s">
        <v>227</v>
      </c>
      <c r="E148" s="217" t="s">
        <v>5468</v>
      </c>
      <c r="F148" s="218" t="s">
        <v>5469</v>
      </c>
      <c r="G148" s="219" t="s">
        <v>595</v>
      </c>
      <c r="H148" s="220">
        <v>5</v>
      </c>
      <c r="I148" s="221"/>
      <c r="J148" s="222">
        <f>ROUND(I148*H148,2)</f>
        <v>0</v>
      </c>
      <c r="K148" s="218" t="s">
        <v>5046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0.0015</v>
      </c>
      <c r="R148" s="225">
        <f>Q148*H148</f>
        <v>0.0074999999999999997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5470</v>
      </c>
    </row>
    <row r="149" s="2" customFormat="1" ht="24.15" customHeight="1">
      <c r="A149" s="41"/>
      <c r="B149" s="42"/>
      <c r="C149" s="216" t="s">
        <v>656</v>
      </c>
      <c r="D149" s="216" t="s">
        <v>227</v>
      </c>
      <c r="E149" s="217" t="s">
        <v>5471</v>
      </c>
      <c r="F149" s="218" t="s">
        <v>5472</v>
      </c>
      <c r="G149" s="219" t="s">
        <v>595</v>
      </c>
      <c r="H149" s="220">
        <v>5</v>
      </c>
      <c r="I149" s="221"/>
      <c r="J149" s="222">
        <f>ROUND(I149*H149,2)</f>
        <v>0</v>
      </c>
      <c r="K149" s="218" t="s">
        <v>5046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0.0015</v>
      </c>
      <c r="R149" s="225">
        <f>Q149*H149</f>
        <v>0.0074999999999999997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5473</v>
      </c>
    </row>
    <row r="150" s="2" customFormat="1" ht="24.15" customHeight="1">
      <c r="A150" s="41"/>
      <c r="B150" s="42"/>
      <c r="C150" s="216" t="s">
        <v>671</v>
      </c>
      <c r="D150" s="216" t="s">
        <v>227</v>
      </c>
      <c r="E150" s="217" t="s">
        <v>5474</v>
      </c>
      <c r="F150" s="218" t="s">
        <v>5475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5046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0.0015</v>
      </c>
      <c r="R150" s="225">
        <f>Q150*H150</f>
        <v>0.0015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5476</v>
      </c>
    </row>
    <row r="151" s="2" customFormat="1" ht="24.15" customHeight="1">
      <c r="A151" s="41"/>
      <c r="B151" s="42"/>
      <c r="C151" s="216" t="s">
        <v>680</v>
      </c>
      <c r="D151" s="216" t="s">
        <v>227</v>
      </c>
      <c r="E151" s="217" t="s">
        <v>5477</v>
      </c>
      <c r="F151" s="218" t="s">
        <v>5478</v>
      </c>
      <c r="G151" s="219" t="s">
        <v>5479</v>
      </c>
      <c r="H151" s="220">
        <v>22</v>
      </c>
      <c r="I151" s="221"/>
      <c r="J151" s="222">
        <f>ROUND(I151*H151,2)</f>
        <v>0</v>
      </c>
      <c r="K151" s="218" t="s">
        <v>5046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0.0015</v>
      </c>
      <c r="R151" s="225">
        <f>Q151*H151</f>
        <v>0.033000000000000002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5480</v>
      </c>
    </row>
    <row r="152" s="2" customFormat="1" ht="24.15" customHeight="1">
      <c r="A152" s="41"/>
      <c r="B152" s="42"/>
      <c r="C152" s="216" t="s">
        <v>688</v>
      </c>
      <c r="D152" s="216" t="s">
        <v>227</v>
      </c>
      <c r="E152" s="217" t="s">
        <v>5481</v>
      </c>
      <c r="F152" s="218" t="s">
        <v>5482</v>
      </c>
      <c r="G152" s="219" t="s">
        <v>595</v>
      </c>
      <c r="H152" s="220">
        <v>118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0.00027999999999999998</v>
      </c>
      <c r="R152" s="225">
        <f>Q152*H152</f>
        <v>0.03304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5483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5484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24.15" customHeight="1">
      <c r="A154" s="41"/>
      <c r="B154" s="42"/>
      <c r="C154" s="216" t="s">
        <v>699</v>
      </c>
      <c r="D154" s="216" t="s">
        <v>227</v>
      </c>
      <c r="E154" s="217" t="s">
        <v>5485</v>
      </c>
      <c r="F154" s="218" t="s">
        <v>5486</v>
      </c>
      <c r="G154" s="219" t="s">
        <v>595</v>
      </c>
      <c r="H154" s="220">
        <v>3</v>
      </c>
      <c r="I154" s="221"/>
      <c r="J154" s="222">
        <f>ROUND(I154*H154,2)</f>
        <v>0</v>
      </c>
      <c r="K154" s="218" t="s">
        <v>5046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9.0000000000000006E-05</v>
      </c>
      <c r="R154" s="225">
        <f>Q154*H154</f>
        <v>0.00027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5487</v>
      </c>
    </row>
    <row r="155" s="2" customFormat="1" ht="24.15" customHeight="1">
      <c r="A155" s="41"/>
      <c r="B155" s="42"/>
      <c r="C155" s="216" t="s">
        <v>711</v>
      </c>
      <c r="D155" s="216" t="s">
        <v>227</v>
      </c>
      <c r="E155" s="217" t="s">
        <v>5488</v>
      </c>
      <c r="F155" s="218" t="s">
        <v>5489</v>
      </c>
      <c r="G155" s="219" t="s">
        <v>595</v>
      </c>
      <c r="H155" s="220">
        <v>118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0.00013999999999999999</v>
      </c>
      <c r="R155" s="225">
        <f>Q155*H155</f>
        <v>0.01652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5490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5491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16.5" customHeight="1">
      <c r="A157" s="41"/>
      <c r="B157" s="42"/>
      <c r="C157" s="216" t="s">
        <v>719</v>
      </c>
      <c r="D157" s="216" t="s">
        <v>227</v>
      </c>
      <c r="E157" s="217" t="s">
        <v>5492</v>
      </c>
      <c r="F157" s="218" t="s">
        <v>5493</v>
      </c>
      <c r="G157" s="219" t="s">
        <v>595</v>
      </c>
      <c r="H157" s="220">
        <v>65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0.00013999999999999999</v>
      </c>
      <c r="R157" s="225">
        <f>Q157*H157</f>
        <v>0.0090999999999999987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5494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5495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24.15" customHeight="1">
      <c r="A159" s="41"/>
      <c r="B159" s="42"/>
      <c r="C159" s="216" t="s">
        <v>180</v>
      </c>
      <c r="D159" s="216" t="s">
        <v>227</v>
      </c>
      <c r="E159" s="217" t="s">
        <v>5496</v>
      </c>
      <c r="F159" s="218" t="s">
        <v>5497</v>
      </c>
      <c r="G159" s="219" t="s">
        <v>595</v>
      </c>
      <c r="H159" s="220">
        <v>65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0.00069999999999999999</v>
      </c>
      <c r="R159" s="225">
        <f>Q159*H159</f>
        <v>0.045499999999999999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5498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5499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16" t="s">
        <v>192</v>
      </c>
      <c r="D161" s="216" t="s">
        <v>227</v>
      </c>
      <c r="E161" s="217" t="s">
        <v>5500</v>
      </c>
      <c r="F161" s="218" t="s">
        <v>5501</v>
      </c>
      <c r="G161" s="219" t="s">
        <v>595</v>
      </c>
      <c r="H161" s="220">
        <v>118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0.00024000000000000001</v>
      </c>
      <c r="R161" s="225">
        <f>Q161*H161</f>
        <v>0.028320000000000001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5502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5503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24.15" customHeight="1">
      <c r="A163" s="41"/>
      <c r="B163" s="42"/>
      <c r="C163" s="216" t="s">
        <v>822</v>
      </c>
      <c r="D163" s="216" t="s">
        <v>227</v>
      </c>
      <c r="E163" s="217" t="s">
        <v>5504</v>
      </c>
      <c r="F163" s="218" t="s">
        <v>5505</v>
      </c>
      <c r="G163" s="219" t="s">
        <v>595</v>
      </c>
      <c r="H163" s="220">
        <v>32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0.00022000000000000001</v>
      </c>
      <c r="R163" s="225">
        <f>Q163*H163</f>
        <v>0.0070400000000000003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5506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5507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2" customFormat="1" ht="21.75" customHeight="1">
      <c r="A165" s="41"/>
      <c r="B165" s="42"/>
      <c r="C165" s="216" t="s">
        <v>827</v>
      </c>
      <c r="D165" s="216" t="s">
        <v>227</v>
      </c>
      <c r="E165" s="217" t="s">
        <v>5508</v>
      </c>
      <c r="F165" s="218" t="s">
        <v>5509</v>
      </c>
      <c r="G165" s="219" t="s">
        <v>595</v>
      </c>
      <c r="H165" s="220">
        <v>7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0.00034000000000000002</v>
      </c>
      <c r="R165" s="225">
        <f>Q165*H165</f>
        <v>0.0023800000000000002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5510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5511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16.5" customHeight="1">
      <c r="A167" s="41"/>
      <c r="B167" s="42"/>
      <c r="C167" s="216" t="s">
        <v>195</v>
      </c>
      <c r="D167" s="216" t="s">
        <v>227</v>
      </c>
      <c r="E167" s="217" t="s">
        <v>5512</v>
      </c>
      <c r="F167" s="218" t="s">
        <v>5513</v>
      </c>
      <c r="G167" s="219" t="s">
        <v>595</v>
      </c>
      <c r="H167" s="220">
        <v>10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0.00050000000000000001</v>
      </c>
      <c r="R167" s="225">
        <f>Q167*H167</f>
        <v>0.0050000000000000001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5514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5515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2" customFormat="1" ht="21.75" customHeight="1">
      <c r="A169" s="41"/>
      <c r="B169" s="42"/>
      <c r="C169" s="216" t="s">
        <v>864</v>
      </c>
      <c r="D169" s="216" t="s">
        <v>227</v>
      </c>
      <c r="E169" s="217" t="s">
        <v>5516</v>
      </c>
      <c r="F169" s="218" t="s">
        <v>5517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0.00069999999999999999</v>
      </c>
      <c r="R169" s="225">
        <f>Q169*H169</f>
        <v>0.0041999999999999997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5518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5519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1.75" customHeight="1">
      <c r="A171" s="41"/>
      <c r="B171" s="42"/>
      <c r="C171" s="216" t="s">
        <v>871</v>
      </c>
      <c r="D171" s="216" t="s">
        <v>227</v>
      </c>
      <c r="E171" s="217" t="s">
        <v>5520</v>
      </c>
      <c r="F171" s="218" t="s">
        <v>5521</v>
      </c>
      <c r="G171" s="219" t="s">
        <v>595</v>
      </c>
      <c r="H171" s="220">
        <v>2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0.00107</v>
      </c>
      <c r="R171" s="225">
        <f>Q171*H171</f>
        <v>0.00214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5522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5523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16.5" customHeight="1">
      <c r="A173" s="41"/>
      <c r="B173" s="42"/>
      <c r="C173" s="216" t="s">
        <v>876</v>
      </c>
      <c r="D173" s="216" t="s">
        <v>227</v>
      </c>
      <c r="E173" s="217" t="s">
        <v>5524</v>
      </c>
      <c r="F173" s="218" t="s">
        <v>5525</v>
      </c>
      <c r="G173" s="219" t="s">
        <v>595</v>
      </c>
      <c r="H173" s="220">
        <v>2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0.0016800000000000001</v>
      </c>
      <c r="R173" s="225">
        <f>Q173*H173</f>
        <v>0.0033600000000000001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5526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5527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24.15" customHeight="1">
      <c r="A175" s="41"/>
      <c r="B175" s="42"/>
      <c r="C175" s="216" t="s">
        <v>882</v>
      </c>
      <c r="D175" s="216" t="s">
        <v>227</v>
      </c>
      <c r="E175" s="217" t="s">
        <v>5528</v>
      </c>
      <c r="F175" s="218" t="s">
        <v>5529</v>
      </c>
      <c r="G175" s="219" t="s">
        <v>595</v>
      </c>
      <c r="H175" s="220">
        <v>185</v>
      </c>
      <c r="I175" s="221"/>
      <c r="J175" s="222">
        <f>ROUND(I175*H175,2)</f>
        <v>0</v>
      </c>
      <c r="K175" s="218" t="s">
        <v>5046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0.00027999999999999998</v>
      </c>
      <c r="R175" s="225">
        <f>Q175*H175</f>
        <v>0.051799999999999999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5530</v>
      </c>
    </row>
    <row r="176" s="2" customFormat="1">
      <c r="A176" s="41"/>
      <c r="B176" s="42"/>
      <c r="C176" s="216" t="s">
        <v>888</v>
      </c>
      <c r="D176" s="216" t="s">
        <v>227</v>
      </c>
      <c r="E176" s="217" t="s">
        <v>5531</v>
      </c>
      <c r="F176" s="218" t="s">
        <v>5532</v>
      </c>
      <c r="G176" s="219" t="s">
        <v>595</v>
      </c>
      <c r="H176" s="220">
        <v>185</v>
      </c>
      <c r="I176" s="221"/>
      <c r="J176" s="222">
        <f>ROUND(I176*H176,2)</f>
        <v>0</v>
      </c>
      <c r="K176" s="218" t="s">
        <v>5046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2.0000000000000002E-05</v>
      </c>
      <c r="R176" s="225">
        <f>Q176*H176</f>
        <v>0.0037000000000000002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5533</v>
      </c>
    </row>
    <row r="177" s="2" customFormat="1" ht="24.15" customHeight="1">
      <c r="A177" s="41"/>
      <c r="B177" s="42"/>
      <c r="C177" s="216" t="s">
        <v>894</v>
      </c>
      <c r="D177" s="216" t="s">
        <v>227</v>
      </c>
      <c r="E177" s="217" t="s">
        <v>5534</v>
      </c>
      <c r="F177" s="218" t="s">
        <v>5535</v>
      </c>
      <c r="G177" s="219" t="s">
        <v>595</v>
      </c>
      <c r="H177" s="220">
        <v>185</v>
      </c>
      <c r="I177" s="221"/>
      <c r="J177" s="222">
        <f>ROUND(I177*H177,2)</f>
        <v>0</v>
      </c>
      <c r="K177" s="218" t="s">
        <v>5046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5536</v>
      </c>
    </row>
    <row r="178" s="2" customFormat="1" ht="24.15" customHeight="1">
      <c r="A178" s="41"/>
      <c r="B178" s="42"/>
      <c r="C178" s="216" t="s">
        <v>902</v>
      </c>
      <c r="D178" s="216" t="s">
        <v>227</v>
      </c>
      <c r="E178" s="217" t="s">
        <v>5537</v>
      </c>
      <c r="F178" s="218" t="s">
        <v>5538</v>
      </c>
      <c r="G178" s="219" t="s">
        <v>371</v>
      </c>
      <c r="H178" s="220">
        <v>0.24199999999999999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5539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5540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2" customFormat="1" ht="22.8" customHeight="1">
      <c r="A180" s="12"/>
      <c r="B180" s="200"/>
      <c r="C180" s="201"/>
      <c r="D180" s="202" t="s">
        <v>73</v>
      </c>
      <c r="E180" s="214" t="s">
        <v>5541</v>
      </c>
      <c r="F180" s="214" t="s">
        <v>5542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SUM(P181:P255)</f>
        <v>0</v>
      </c>
      <c r="Q180" s="208"/>
      <c r="R180" s="209">
        <f>SUM(R181:R255)</f>
        <v>4.4365499999999987</v>
      </c>
      <c r="S180" s="208"/>
      <c r="T180" s="210">
        <f>SUM(T181:T255)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93</v>
      </c>
      <c r="AT180" s="212" t="s">
        <v>73</v>
      </c>
      <c r="AU180" s="212" t="s">
        <v>82</v>
      </c>
      <c r="AY180" s="211" t="s">
        <v>224</v>
      </c>
      <c r="BK180" s="213">
        <f>SUM(BK181:BK255)</f>
        <v>0</v>
      </c>
    </row>
    <row r="181" s="2" customFormat="1" ht="24.15" customHeight="1">
      <c r="A181" s="41"/>
      <c r="B181" s="42"/>
      <c r="C181" s="216" t="s">
        <v>908</v>
      </c>
      <c r="D181" s="216" t="s">
        <v>227</v>
      </c>
      <c r="E181" s="217" t="s">
        <v>5543</v>
      </c>
      <c r="F181" s="218" t="s">
        <v>5544</v>
      </c>
      <c r="G181" s="219" t="s">
        <v>595</v>
      </c>
      <c r="H181" s="220">
        <v>185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5545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5546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33" customHeight="1">
      <c r="A183" s="41"/>
      <c r="B183" s="42"/>
      <c r="C183" s="216" t="s">
        <v>913</v>
      </c>
      <c r="D183" s="216" t="s">
        <v>227</v>
      </c>
      <c r="E183" s="217" t="s">
        <v>5547</v>
      </c>
      <c r="F183" s="218" t="s">
        <v>5548</v>
      </c>
      <c r="G183" s="219" t="s">
        <v>595</v>
      </c>
      <c r="H183" s="220">
        <v>10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0.0083999999999999995</v>
      </c>
      <c r="R183" s="225">
        <f>Q183*H183</f>
        <v>0.083999999999999991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5549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5550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33" customHeight="1">
      <c r="A185" s="41"/>
      <c r="B185" s="42"/>
      <c r="C185" s="216" t="s">
        <v>920</v>
      </c>
      <c r="D185" s="216" t="s">
        <v>227</v>
      </c>
      <c r="E185" s="217" t="s">
        <v>5551</v>
      </c>
      <c r="F185" s="218" t="s">
        <v>5552</v>
      </c>
      <c r="G185" s="219" t="s">
        <v>595</v>
      </c>
      <c r="H185" s="220">
        <v>4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0.012460000000000001</v>
      </c>
      <c r="R185" s="225">
        <f>Q185*H185</f>
        <v>0.049840000000000002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5553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5554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33" customHeight="1">
      <c r="A187" s="41"/>
      <c r="B187" s="42"/>
      <c r="C187" s="216" t="s">
        <v>4944</v>
      </c>
      <c r="D187" s="216" t="s">
        <v>227</v>
      </c>
      <c r="E187" s="217" t="s">
        <v>5555</v>
      </c>
      <c r="F187" s="218" t="s">
        <v>5556</v>
      </c>
      <c r="G187" s="219" t="s">
        <v>595</v>
      </c>
      <c r="H187" s="220">
        <v>1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0.015879999999999998</v>
      </c>
      <c r="R187" s="225">
        <f>Q187*H187</f>
        <v>0.015879999999999998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5557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5558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33" customHeight="1">
      <c r="A189" s="41"/>
      <c r="B189" s="42"/>
      <c r="C189" s="216" t="s">
        <v>925</v>
      </c>
      <c r="D189" s="216" t="s">
        <v>227</v>
      </c>
      <c r="E189" s="217" t="s">
        <v>5559</v>
      </c>
      <c r="F189" s="218" t="s">
        <v>5560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0.022720000000000001</v>
      </c>
      <c r="R189" s="225">
        <f>Q189*H189</f>
        <v>0.022720000000000001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5561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5562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33" customHeight="1">
      <c r="A191" s="41"/>
      <c r="B191" s="42"/>
      <c r="C191" s="216" t="s">
        <v>944</v>
      </c>
      <c r="D191" s="216" t="s">
        <v>227</v>
      </c>
      <c r="E191" s="217" t="s">
        <v>5563</v>
      </c>
      <c r="F191" s="218" t="s">
        <v>5564</v>
      </c>
      <c r="G191" s="219" t="s">
        <v>595</v>
      </c>
      <c r="H191" s="220">
        <v>7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0.0114</v>
      </c>
      <c r="R191" s="225">
        <f>Q191*H191</f>
        <v>0.07980000000000001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5565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5566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962</v>
      </c>
      <c r="D193" s="216" t="s">
        <v>227</v>
      </c>
      <c r="E193" s="217" t="s">
        <v>5567</v>
      </c>
      <c r="F193" s="218" t="s">
        <v>5568</v>
      </c>
      <c r="G193" s="219" t="s">
        <v>595</v>
      </c>
      <c r="H193" s="220">
        <v>3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0.014149999999999999</v>
      </c>
      <c r="R193" s="225">
        <f>Q193*H193</f>
        <v>0.042450000000000002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5569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5570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33" customHeight="1">
      <c r="A195" s="41"/>
      <c r="B195" s="42"/>
      <c r="C195" s="216" t="s">
        <v>971</v>
      </c>
      <c r="D195" s="216" t="s">
        <v>227</v>
      </c>
      <c r="E195" s="217" t="s">
        <v>5571</v>
      </c>
      <c r="F195" s="218" t="s">
        <v>5572</v>
      </c>
      <c r="G195" s="219" t="s">
        <v>595</v>
      </c>
      <c r="H195" s="220">
        <v>3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0.016539999999999999</v>
      </c>
      <c r="R195" s="225">
        <f>Q195*H195</f>
        <v>0.049619999999999997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5573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5574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33" customHeight="1">
      <c r="A197" s="41"/>
      <c r="B197" s="42"/>
      <c r="C197" s="216" t="s">
        <v>981</v>
      </c>
      <c r="D197" s="216" t="s">
        <v>227</v>
      </c>
      <c r="E197" s="217" t="s">
        <v>5575</v>
      </c>
      <c r="F197" s="218" t="s">
        <v>5576</v>
      </c>
      <c r="G197" s="219" t="s">
        <v>595</v>
      </c>
      <c r="H197" s="220">
        <v>4</v>
      </c>
      <c r="I197" s="221"/>
      <c r="J197" s="222">
        <f>ROUND(I197*H197,2)</f>
        <v>0</v>
      </c>
      <c r="K197" s="218" t="s">
        <v>312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0.018929999999999999</v>
      </c>
      <c r="R197" s="225">
        <f>Q197*H197</f>
        <v>0.075719999999999996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5577</v>
      </c>
    </row>
    <row r="198" s="2" customFormat="1">
      <c r="A198" s="41"/>
      <c r="B198" s="42"/>
      <c r="C198" s="43"/>
      <c r="D198" s="267" t="s">
        <v>314</v>
      </c>
      <c r="E198" s="43"/>
      <c r="F198" s="268" t="s">
        <v>5578</v>
      </c>
      <c r="G198" s="43"/>
      <c r="H198" s="43"/>
      <c r="I198" s="269"/>
      <c r="J198" s="43"/>
      <c r="K198" s="43"/>
      <c r="L198" s="47"/>
      <c r="M198" s="270"/>
      <c r="N198" s="271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314</v>
      </c>
      <c r="AU198" s="20" t="s">
        <v>93</v>
      </c>
    </row>
    <row r="199" s="2" customFormat="1" ht="33" customHeight="1">
      <c r="A199" s="41"/>
      <c r="B199" s="42"/>
      <c r="C199" s="216" t="s">
        <v>991</v>
      </c>
      <c r="D199" s="216" t="s">
        <v>227</v>
      </c>
      <c r="E199" s="217" t="s">
        <v>5579</v>
      </c>
      <c r="F199" s="218" t="s">
        <v>5580</v>
      </c>
      <c r="G199" s="219" t="s">
        <v>595</v>
      </c>
      <c r="H199" s="220">
        <v>1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0.021319999999999999</v>
      </c>
      <c r="R199" s="225">
        <f>Q199*H199</f>
        <v>0.021319999999999999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5581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5582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33" customHeight="1">
      <c r="A201" s="41"/>
      <c r="B201" s="42"/>
      <c r="C201" s="216" t="s">
        <v>1005</v>
      </c>
      <c r="D201" s="216" t="s">
        <v>227</v>
      </c>
      <c r="E201" s="217" t="s">
        <v>5583</v>
      </c>
      <c r="F201" s="218" t="s">
        <v>5584</v>
      </c>
      <c r="G201" s="219" t="s">
        <v>595</v>
      </c>
      <c r="H201" s="220">
        <v>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0.026100000000000002</v>
      </c>
      <c r="R201" s="225">
        <f>Q201*H201</f>
        <v>0.026100000000000002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5585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5586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33" customHeight="1">
      <c r="A203" s="41"/>
      <c r="B203" s="42"/>
      <c r="C203" s="216" t="s">
        <v>1036</v>
      </c>
      <c r="D203" s="216" t="s">
        <v>227</v>
      </c>
      <c r="E203" s="217" t="s">
        <v>5587</v>
      </c>
      <c r="F203" s="218" t="s">
        <v>5588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0.030880000000000001</v>
      </c>
      <c r="R203" s="225">
        <f>Q203*H203</f>
        <v>0.030880000000000001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5589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5590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33" customHeight="1">
      <c r="A205" s="41"/>
      <c r="B205" s="42"/>
      <c r="C205" s="216" t="s">
        <v>1065</v>
      </c>
      <c r="D205" s="216" t="s">
        <v>227</v>
      </c>
      <c r="E205" s="217" t="s">
        <v>5591</v>
      </c>
      <c r="F205" s="218" t="s">
        <v>5592</v>
      </c>
      <c r="G205" s="219" t="s">
        <v>595</v>
      </c>
      <c r="H205" s="220">
        <v>2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0.035659999999999997</v>
      </c>
      <c r="R205" s="225">
        <f>Q205*H205</f>
        <v>0.071319999999999995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5593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5594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33" customHeight="1">
      <c r="A207" s="41"/>
      <c r="B207" s="42"/>
      <c r="C207" s="216" t="s">
        <v>1070</v>
      </c>
      <c r="D207" s="216" t="s">
        <v>227</v>
      </c>
      <c r="E207" s="217" t="s">
        <v>5595</v>
      </c>
      <c r="F207" s="218" t="s">
        <v>5596</v>
      </c>
      <c r="G207" s="219" t="s">
        <v>595</v>
      </c>
      <c r="H207" s="220">
        <v>2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0.013400000000000001</v>
      </c>
      <c r="R207" s="225">
        <f>Q207*H207</f>
        <v>0.026800000000000001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5597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5598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33" customHeight="1">
      <c r="A209" s="41"/>
      <c r="B209" s="42"/>
      <c r="C209" s="216" t="s">
        <v>1076</v>
      </c>
      <c r="D209" s="216" t="s">
        <v>227</v>
      </c>
      <c r="E209" s="217" t="s">
        <v>5599</v>
      </c>
      <c r="F209" s="218" t="s">
        <v>5600</v>
      </c>
      <c r="G209" s="219" t="s">
        <v>595</v>
      </c>
      <c r="H209" s="220">
        <v>5</v>
      </c>
      <c r="I209" s="221"/>
      <c r="J209" s="222">
        <f>ROUND(I209*H209,2)</f>
        <v>0</v>
      </c>
      <c r="K209" s="218" t="s">
        <v>312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0.01942</v>
      </c>
      <c r="R209" s="225">
        <f>Q209*H209</f>
        <v>0.097099999999999992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5601</v>
      </c>
    </row>
    <row r="210" s="2" customFormat="1">
      <c r="A210" s="41"/>
      <c r="B210" s="42"/>
      <c r="C210" s="43"/>
      <c r="D210" s="267" t="s">
        <v>314</v>
      </c>
      <c r="E210" s="43"/>
      <c r="F210" s="268" t="s">
        <v>5602</v>
      </c>
      <c r="G210" s="43"/>
      <c r="H210" s="43"/>
      <c r="I210" s="269"/>
      <c r="J210" s="43"/>
      <c r="K210" s="43"/>
      <c r="L210" s="47"/>
      <c r="M210" s="270"/>
      <c r="N210" s="271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314</v>
      </c>
      <c r="AU210" s="20" t="s">
        <v>93</v>
      </c>
    </row>
    <row r="211" s="2" customFormat="1" ht="33" customHeight="1">
      <c r="A211" s="41"/>
      <c r="B211" s="42"/>
      <c r="C211" s="216" t="s">
        <v>1085</v>
      </c>
      <c r="D211" s="216" t="s">
        <v>227</v>
      </c>
      <c r="E211" s="217" t="s">
        <v>5603</v>
      </c>
      <c r="F211" s="218" t="s">
        <v>5604</v>
      </c>
      <c r="G211" s="219" t="s">
        <v>595</v>
      </c>
      <c r="H211" s="220">
        <v>3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0.025159999999999998</v>
      </c>
      <c r="R211" s="225">
        <f>Q211*H211</f>
        <v>0.075479999999999992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5605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5606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33" customHeight="1">
      <c r="A213" s="41"/>
      <c r="B213" s="42"/>
      <c r="C213" s="216" t="s">
        <v>1092</v>
      </c>
      <c r="D213" s="216" t="s">
        <v>227</v>
      </c>
      <c r="E213" s="217" t="s">
        <v>5607</v>
      </c>
      <c r="F213" s="218" t="s">
        <v>5608</v>
      </c>
      <c r="G213" s="219" t="s">
        <v>595</v>
      </c>
      <c r="H213" s="220">
        <v>5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0.0309</v>
      </c>
      <c r="R213" s="225">
        <f>Q213*H213</f>
        <v>0.1545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5609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5610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33" customHeight="1">
      <c r="A215" s="41"/>
      <c r="B215" s="42"/>
      <c r="C215" s="216" t="s">
        <v>1097</v>
      </c>
      <c r="D215" s="216" t="s">
        <v>227</v>
      </c>
      <c r="E215" s="217" t="s">
        <v>5611</v>
      </c>
      <c r="F215" s="218" t="s">
        <v>5612</v>
      </c>
      <c r="G215" s="219" t="s">
        <v>595</v>
      </c>
      <c r="H215" s="220">
        <v>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0.036639999999999999</v>
      </c>
      <c r="R215" s="225">
        <f>Q215*H215</f>
        <v>0.036639999999999999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5613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5614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2" customFormat="1" ht="33" customHeight="1">
      <c r="A217" s="41"/>
      <c r="B217" s="42"/>
      <c r="C217" s="216" t="s">
        <v>1104</v>
      </c>
      <c r="D217" s="216" t="s">
        <v>227</v>
      </c>
      <c r="E217" s="217" t="s">
        <v>5615</v>
      </c>
      <c r="F217" s="218" t="s">
        <v>5616</v>
      </c>
      <c r="G217" s="219" t="s">
        <v>595</v>
      </c>
      <c r="H217" s="220">
        <v>6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0.042380000000000001</v>
      </c>
      <c r="R217" s="225">
        <f>Q217*H217</f>
        <v>0.25428000000000001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5617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5618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33" customHeight="1">
      <c r="A219" s="41"/>
      <c r="B219" s="42"/>
      <c r="C219" s="216" t="s">
        <v>1134</v>
      </c>
      <c r="D219" s="216" t="s">
        <v>227</v>
      </c>
      <c r="E219" s="217" t="s">
        <v>5619</v>
      </c>
      <c r="F219" s="218" t="s">
        <v>5620</v>
      </c>
      <c r="G219" s="219" t="s">
        <v>595</v>
      </c>
      <c r="H219" s="220">
        <v>3</v>
      </c>
      <c r="I219" s="221"/>
      <c r="J219" s="222">
        <f>ROUND(I219*H219,2)</f>
        <v>0</v>
      </c>
      <c r="K219" s="218" t="s">
        <v>312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0.039800000000000002</v>
      </c>
      <c r="R219" s="225">
        <f>Q219*H219</f>
        <v>0.11940000000000001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5621</v>
      </c>
    </row>
    <row r="220" s="2" customFormat="1">
      <c r="A220" s="41"/>
      <c r="B220" s="42"/>
      <c r="C220" s="43"/>
      <c r="D220" s="267" t="s">
        <v>314</v>
      </c>
      <c r="E220" s="43"/>
      <c r="F220" s="268" t="s">
        <v>5622</v>
      </c>
      <c r="G220" s="43"/>
      <c r="H220" s="43"/>
      <c r="I220" s="269"/>
      <c r="J220" s="43"/>
      <c r="K220" s="43"/>
      <c r="L220" s="47"/>
      <c r="M220" s="270"/>
      <c r="N220" s="271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314</v>
      </c>
      <c r="AU220" s="20" t="s">
        <v>93</v>
      </c>
    </row>
    <row r="221" s="2" customFormat="1" ht="33" customHeight="1">
      <c r="A221" s="41"/>
      <c r="B221" s="42"/>
      <c r="C221" s="216" t="s">
        <v>1153</v>
      </c>
      <c r="D221" s="216" t="s">
        <v>227</v>
      </c>
      <c r="E221" s="217" t="s">
        <v>5623</v>
      </c>
      <c r="F221" s="218" t="s">
        <v>5624</v>
      </c>
      <c r="G221" s="219" t="s">
        <v>595</v>
      </c>
      <c r="H221" s="220">
        <v>1</v>
      </c>
      <c r="I221" s="221"/>
      <c r="J221" s="222">
        <f>ROUND(I221*H221,2)</f>
        <v>0</v>
      </c>
      <c r="K221" s="218" t="s">
        <v>5046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0.018499999999999999</v>
      </c>
      <c r="R221" s="225">
        <f>Q221*H221</f>
        <v>0.018499999999999999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5625</v>
      </c>
    </row>
    <row r="222" s="2" customFormat="1" ht="24.15" customHeight="1">
      <c r="A222" s="41"/>
      <c r="B222" s="42"/>
      <c r="C222" s="216" t="s">
        <v>1160</v>
      </c>
      <c r="D222" s="216" t="s">
        <v>227</v>
      </c>
      <c r="E222" s="217" t="s">
        <v>5626</v>
      </c>
      <c r="F222" s="218" t="s">
        <v>5627</v>
      </c>
      <c r="G222" s="219" t="s">
        <v>595</v>
      </c>
      <c r="H222" s="220">
        <v>1</v>
      </c>
      <c r="I222" s="221"/>
      <c r="J222" s="222">
        <f>ROUND(I222*H222,2)</f>
        <v>0</v>
      </c>
      <c r="K222" s="218" t="s">
        <v>312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0.017600000000000001</v>
      </c>
      <c r="R222" s="225">
        <f>Q222*H222</f>
        <v>0.017600000000000001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5628</v>
      </c>
    </row>
    <row r="223" s="2" customFormat="1">
      <c r="A223" s="41"/>
      <c r="B223" s="42"/>
      <c r="C223" s="43"/>
      <c r="D223" s="267" t="s">
        <v>314</v>
      </c>
      <c r="E223" s="43"/>
      <c r="F223" s="268" t="s">
        <v>5629</v>
      </c>
      <c r="G223" s="43"/>
      <c r="H223" s="43"/>
      <c r="I223" s="269"/>
      <c r="J223" s="43"/>
      <c r="K223" s="43"/>
      <c r="L223" s="47"/>
      <c r="M223" s="270"/>
      <c r="N223" s="271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314</v>
      </c>
      <c r="AU223" s="20" t="s">
        <v>93</v>
      </c>
    </row>
    <row r="224" s="2" customFormat="1" ht="21.75" customHeight="1">
      <c r="A224" s="41"/>
      <c r="B224" s="42"/>
      <c r="C224" s="216" t="s">
        <v>1165</v>
      </c>
      <c r="D224" s="216" t="s">
        <v>227</v>
      </c>
      <c r="E224" s="217" t="s">
        <v>5630</v>
      </c>
      <c r="F224" s="218" t="s">
        <v>5631</v>
      </c>
      <c r="G224" s="219" t="s">
        <v>595</v>
      </c>
      <c r="H224" s="220">
        <v>60</v>
      </c>
      <c r="I224" s="221"/>
      <c r="J224" s="222">
        <f>ROUND(I224*H224,2)</f>
        <v>0</v>
      </c>
      <c r="K224" s="218" t="s">
        <v>312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0.020799999999999999</v>
      </c>
      <c r="R224" s="225">
        <f>Q224*H224</f>
        <v>1.248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5632</v>
      </c>
    </row>
    <row r="225" s="2" customFormat="1">
      <c r="A225" s="41"/>
      <c r="B225" s="42"/>
      <c r="C225" s="43"/>
      <c r="D225" s="267" t="s">
        <v>314</v>
      </c>
      <c r="E225" s="43"/>
      <c r="F225" s="268" t="s">
        <v>5633</v>
      </c>
      <c r="G225" s="43"/>
      <c r="H225" s="43"/>
      <c r="I225" s="269"/>
      <c r="J225" s="43"/>
      <c r="K225" s="43"/>
      <c r="L225" s="47"/>
      <c r="M225" s="270"/>
      <c r="N225" s="271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314</v>
      </c>
      <c r="AU225" s="20" t="s">
        <v>93</v>
      </c>
    </row>
    <row r="226" s="2" customFormat="1" ht="21.75" customHeight="1">
      <c r="A226" s="41"/>
      <c r="B226" s="42"/>
      <c r="C226" s="216" t="s">
        <v>1174</v>
      </c>
      <c r="D226" s="216" t="s">
        <v>227</v>
      </c>
      <c r="E226" s="217" t="s">
        <v>5634</v>
      </c>
      <c r="F226" s="218" t="s">
        <v>5635</v>
      </c>
      <c r="G226" s="219" t="s">
        <v>595</v>
      </c>
      <c r="H226" s="220">
        <v>16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0.025499999999999998</v>
      </c>
      <c r="R226" s="225">
        <f>Q226*H226</f>
        <v>0.40799999999999997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5636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5637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2" customFormat="1" ht="33" customHeight="1">
      <c r="A228" s="41"/>
      <c r="B228" s="42"/>
      <c r="C228" s="216" t="s">
        <v>1178</v>
      </c>
      <c r="D228" s="216" t="s">
        <v>227</v>
      </c>
      <c r="E228" s="217" t="s">
        <v>5638</v>
      </c>
      <c r="F228" s="218" t="s">
        <v>5639</v>
      </c>
      <c r="G228" s="219" t="s">
        <v>5184</v>
      </c>
      <c r="H228" s="220">
        <v>20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0.0085000000000000006</v>
      </c>
      <c r="R228" s="225">
        <f>Q228*H228</f>
        <v>0.17000000000000001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5640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5641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1186</v>
      </c>
      <c r="D230" s="216" t="s">
        <v>227</v>
      </c>
      <c r="E230" s="217" t="s">
        <v>5642</v>
      </c>
      <c r="F230" s="218" t="s">
        <v>5643</v>
      </c>
      <c r="G230" s="219" t="s">
        <v>5184</v>
      </c>
      <c r="H230" s="220">
        <v>20</v>
      </c>
      <c r="I230" s="221"/>
      <c r="J230" s="222">
        <f>ROUND(I230*H230,2)</f>
        <v>0</v>
      </c>
      <c r="K230" s="218" t="s">
        <v>5046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0.0074999999999999997</v>
      </c>
      <c r="R230" s="225">
        <f>Q230*H230</f>
        <v>0.14999999999999999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5644</v>
      </c>
    </row>
    <row r="231" s="2" customFormat="1" ht="33" customHeight="1">
      <c r="A231" s="41"/>
      <c r="B231" s="42"/>
      <c r="C231" s="216" t="s">
        <v>1194</v>
      </c>
      <c r="D231" s="216" t="s">
        <v>227</v>
      </c>
      <c r="E231" s="217" t="s">
        <v>5645</v>
      </c>
      <c r="F231" s="218" t="s">
        <v>5646</v>
      </c>
      <c r="G231" s="219" t="s">
        <v>5184</v>
      </c>
      <c r="H231" s="220">
        <v>5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0.0106</v>
      </c>
      <c r="R231" s="225">
        <f>Q231*H231</f>
        <v>0.052999999999999998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5647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5648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2" customFormat="1" ht="33" customHeight="1">
      <c r="A233" s="41"/>
      <c r="B233" s="42"/>
      <c r="C233" s="216" t="s">
        <v>1200</v>
      </c>
      <c r="D233" s="216" t="s">
        <v>227</v>
      </c>
      <c r="E233" s="217" t="s">
        <v>5649</v>
      </c>
      <c r="F233" s="218" t="s">
        <v>5650</v>
      </c>
      <c r="G233" s="219" t="s">
        <v>5184</v>
      </c>
      <c r="H233" s="220">
        <v>28</v>
      </c>
      <c r="I233" s="221"/>
      <c r="J233" s="222">
        <f>ROUND(I233*H233,2)</f>
        <v>0</v>
      </c>
      <c r="K233" s="218" t="s">
        <v>5046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0.012</v>
      </c>
      <c r="R233" s="225">
        <f>Q233*H233</f>
        <v>0.33600000000000002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5651</v>
      </c>
    </row>
    <row r="234" s="2" customFormat="1" ht="33" customHeight="1">
      <c r="A234" s="41"/>
      <c r="B234" s="42"/>
      <c r="C234" s="216" t="s">
        <v>1205</v>
      </c>
      <c r="D234" s="216" t="s">
        <v>227</v>
      </c>
      <c r="E234" s="217" t="s">
        <v>5652</v>
      </c>
      <c r="F234" s="218" t="s">
        <v>5653</v>
      </c>
      <c r="G234" s="219" t="s">
        <v>5184</v>
      </c>
      <c r="H234" s="220">
        <v>15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0.012800000000000001</v>
      </c>
      <c r="R234" s="225">
        <f>Q234*H234</f>
        <v>0.192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5654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5655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2" customFormat="1" ht="33" customHeight="1">
      <c r="A236" s="41"/>
      <c r="B236" s="42"/>
      <c r="C236" s="216" t="s">
        <v>1210</v>
      </c>
      <c r="D236" s="216" t="s">
        <v>227</v>
      </c>
      <c r="E236" s="217" t="s">
        <v>5656</v>
      </c>
      <c r="F236" s="218" t="s">
        <v>5657</v>
      </c>
      <c r="G236" s="219" t="s">
        <v>5184</v>
      </c>
      <c r="H236" s="220">
        <v>11</v>
      </c>
      <c r="I236" s="221"/>
      <c r="J236" s="222">
        <f>ROUND(I236*H236,2)</f>
        <v>0</v>
      </c>
      <c r="K236" s="218" t="s">
        <v>312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0.0149</v>
      </c>
      <c r="R236" s="225">
        <f>Q236*H236</f>
        <v>0.16389999999999999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5658</v>
      </c>
    </row>
    <row r="237" s="2" customFormat="1">
      <c r="A237" s="41"/>
      <c r="B237" s="42"/>
      <c r="C237" s="43"/>
      <c r="D237" s="267" t="s">
        <v>314</v>
      </c>
      <c r="E237" s="43"/>
      <c r="F237" s="268" t="s">
        <v>5659</v>
      </c>
      <c r="G237" s="43"/>
      <c r="H237" s="43"/>
      <c r="I237" s="269"/>
      <c r="J237" s="43"/>
      <c r="K237" s="43"/>
      <c r="L237" s="47"/>
      <c r="M237" s="270"/>
      <c r="N237" s="271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314</v>
      </c>
      <c r="AU237" s="20" t="s">
        <v>93</v>
      </c>
    </row>
    <row r="238" s="2" customFormat="1" ht="33" customHeight="1">
      <c r="A238" s="41"/>
      <c r="B238" s="42"/>
      <c r="C238" s="216" t="s">
        <v>5091</v>
      </c>
      <c r="D238" s="216" t="s">
        <v>227</v>
      </c>
      <c r="E238" s="217" t="s">
        <v>5660</v>
      </c>
      <c r="F238" s="218" t="s">
        <v>5661</v>
      </c>
      <c r="G238" s="219" t="s">
        <v>5184</v>
      </c>
      <c r="H238" s="220">
        <v>6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0.017000000000000001</v>
      </c>
      <c r="R238" s="225">
        <f>Q238*H238</f>
        <v>0.10200000000000001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5662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5663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2" customFormat="1" ht="33" customHeight="1">
      <c r="A240" s="41"/>
      <c r="B240" s="42"/>
      <c r="C240" s="216" t="s">
        <v>4973</v>
      </c>
      <c r="D240" s="216" t="s">
        <v>227</v>
      </c>
      <c r="E240" s="217" t="s">
        <v>5664</v>
      </c>
      <c r="F240" s="218" t="s">
        <v>5665</v>
      </c>
      <c r="G240" s="219" t="s">
        <v>5184</v>
      </c>
      <c r="H240" s="220">
        <v>6</v>
      </c>
      <c r="I240" s="221"/>
      <c r="J240" s="222">
        <f>ROUND(I240*H240,2)</f>
        <v>0</v>
      </c>
      <c r="K240" s="218" t="s">
        <v>312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0.019099999999999999</v>
      </c>
      <c r="R240" s="225">
        <f>Q240*H240</f>
        <v>0.11459999999999999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5666</v>
      </c>
    </row>
    <row r="241" s="2" customFormat="1">
      <c r="A241" s="41"/>
      <c r="B241" s="42"/>
      <c r="C241" s="43"/>
      <c r="D241" s="267" t="s">
        <v>314</v>
      </c>
      <c r="E241" s="43"/>
      <c r="F241" s="268" t="s">
        <v>5667</v>
      </c>
      <c r="G241" s="43"/>
      <c r="H241" s="43"/>
      <c r="I241" s="269"/>
      <c r="J241" s="43"/>
      <c r="K241" s="43"/>
      <c r="L241" s="47"/>
      <c r="M241" s="270"/>
      <c r="N241" s="271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314</v>
      </c>
      <c r="AU241" s="20" t="s">
        <v>93</v>
      </c>
    </row>
    <row r="242" s="2" customFormat="1" ht="33" customHeight="1">
      <c r="A242" s="41"/>
      <c r="B242" s="42"/>
      <c r="C242" s="216" t="s">
        <v>2503</v>
      </c>
      <c r="D242" s="216" t="s">
        <v>227</v>
      </c>
      <c r="E242" s="217" t="s">
        <v>5668</v>
      </c>
      <c r="F242" s="218" t="s">
        <v>5669</v>
      </c>
      <c r="G242" s="219" t="s">
        <v>5184</v>
      </c>
      <c r="H242" s="220">
        <v>2</v>
      </c>
      <c r="I242" s="221"/>
      <c r="J242" s="222">
        <f>ROUND(I242*H242,2)</f>
        <v>0</v>
      </c>
      <c r="K242" s="218" t="s">
        <v>312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0.013400000000000001</v>
      </c>
      <c r="R242" s="225">
        <f>Q242*H242</f>
        <v>0.026800000000000001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5670</v>
      </c>
    </row>
    <row r="243" s="2" customFormat="1">
      <c r="A243" s="41"/>
      <c r="B243" s="42"/>
      <c r="C243" s="43"/>
      <c r="D243" s="267" t="s">
        <v>314</v>
      </c>
      <c r="E243" s="43"/>
      <c r="F243" s="268" t="s">
        <v>5671</v>
      </c>
      <c r="G243" s="43"/>
      <c r="H243" s="43"/>
      <c r="I243" s="269"/>
      <c r="J243" s="43"/>
      <c r="K243" s="43"/>
      <c r="L243" s="47"/>
      <c r="M243" s="270"/>
      <c r="N243" s="271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314</v>
      </c>
      <c r="AU243" s="20" t="s">
        <v>93</v>
      </c>
    </row>
    <row r="244" s="2" customFormat="1" ht="33" customHeight="1">
      <c r="A244" s="41"/>
      <c r="B244" s="42"/>
      <c r="C244" s="216" t="s">
        <v>2164</v>
      </c>
      <c r="D244" s="216" t="s">
        <v>227</v>
      </c>
      <c r="E244" s="217" t="s">
        <v>5672</v>
      </c>
      <c r="F244" s="218" t="s">
        <v>5673</v>
      </c>
      <c r="G244" s="219" t="s">
        <v>5184</v>
      </c>
      <c r="H244" s="220">
        <v>1</v>
      </c>
      <c r="I244" s="221"/>
      <c r="J244" s="222">
        <f>ROUND(I244*H244,2)</f>
        <v>0</v>
      </c>
      <c r="K244" s="218" t="s">
        <v>5046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0.014</v>
      </c>
      <c r="R244" s="225">
        <f>Q244*H244</f>
        <v>0.014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5674</v>
      </c>
    </row>
    <row r="245" s="2" customFormat="1" ht="33" customHeight="1">
      <c r="A245" s="41"/>
      <c r="B245" s="42"/>
      <c r="C245" s="216" t="s">
        <v>5103</v>
      </c>
      <c r="D245" s="216" t="s">
        <v>227</v>
      </c>
      <c r="E245" s="217" t="s">
        <v>5675</v>
      </c>
      <c r="F245" s="218" t="s">
        <v>5676</v>
      </c>
      <c r="G245" s="219" t="s">
        <v>5184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0.0161</v>
      </c>
      <c r="R245" s="225">
        <f>Q245*H245</f>
        <v>0.0161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5677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5678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33" customHeight="1">
      <c r="A247" s="41"/>
      <c r="B247" s="42"/>
      <c r="C247" s="216" t="s">
        <v>4982</v>
      </c>
      <c r="D247" s="216" t="s">
        <v>227</v>
      </c>
      <c r="E247" s="217" t="s">
        <v>5679</v>
      </c>
      <c r="F247" s="218" t="s">
        <v>5680</v>
      </c>
      <c r="G247" s="219" t="s">
        <v>5184</v>
      </c>
      <c r="H247" s="220">
        <v>1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0.018700000000000001</v>
      </c>
      <c r="R247" s="225">
        <f>Q247*H247</f>
        <v>0.018700000000000001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5681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5682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33" customHeight="1">
      <c r="A249" s="41"/>
      <c r="B249" s="42"/>
      <c r="C249" s="216" t="s">
        <v>1249</v>
      </c>
      <c r="D249" s="216" t="s">
        <v>227</v>
      </c>
      <c r="E249" s="217" t="s">
        <v>5683</v>
      </c>
      <c r="F249" s="218" t="s">
        <v>5684</v>
      </c>
      <c r="G249" s="219" t="s">
        <v>5184</v>
      </c>
      <c r="H249" s="220">
        <v>1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0.021399999999999999</v>
      </c>
      <c r="R249" s="225">
        <f>Q249*H249</f>
        <v>0.021399999999999999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5685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5686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2" customFormat="1" ht="33" customHeight="1">
      <c r="A251" s="41"/>
      <c r="B251" s="42"/>
      <c r="C251" s="216" t="s">
        <v>1255</v>
      </c>
      <c r="D251" s="216" t="s">
        <v>227</v>
      </c>
      <c r="E251" s="217" t="s">
        <v>5687</v>
      </c>
      <c r="F251" s="218" t="s">
        <v>5688</v>
      </c>
      <c r="G251" s="219" t="s">
        <v>5184</v>
      </c>
      <c r="H251" s="220">
        <v>1</v>
      </c>
      <c r="I251" s="221"/>
      <c r="J251" s="222">
        <f>ROUND(I251*H251,2)</f>
        <v>0</v>
      </c>
      <c r="K251" s="218" t="s">
        <v>312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0.0241</v>
      </c>
      <c r="R251" s="225">
        <f>Q251*H251</f>
        <v>0.0241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5689</v>
      </c>
    </row>
    <row r="252" s="2" customFormat="1">
      <c r="A252" s="41"/>
      <c r="B252" s="42"/>
      <c r="C252" s="43"/>
      <c r="D252" s="267" t="s">
        <v>314</v>
      </c>
      <c r="E252" s="43"/>
      <c r="F252" s="268" t="s">
        <v>5690</v>
      </c>
      <c r="G252" s="43"/>
      <c r="H252" s="43"/>
      <c r="I252" s="269"/>
      <c r="J252" s="43"/>
      <c r="K252" s="43"/>
      <c r="L252" s="47"/>
      <c r="M252" s="270"/>
      <c r="N252" s="271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314</v>
      </c>
      <c r="AU252" s="20" t="s">
        <v>93</v>
      </c>
    </row>
    <row r="253" s="2" customFormat="1" ht="24.15" customHeight="1">
      <c r="A253" s="41"/>
      <c r="B253" s="42"/>
      <c r="C253" s="216" t="s">
        <v>1265</v>
      </c>
      <c r="D253" s="216" t="s">
        <v>227</v>
      </c>
      <c r="E253" s="217" t="s">
        <v>5691</v>
      </c>
      <c r="F253" s="218" t="s">
        <v>5692</v>
      </c>
      <c r="G253" s="219" t="s">
        <v>5184</v>
      </c>
      <c r="H253" s="220">
        <v>2</v>
      </c>
      <c r="I253" s="221"/>
      <c r="J253" s="222">
        <f>ROUND(I253*H253,2)</f>
        <v>0</v>
      </c>
      <c r="K253" s="218" t="s">
        <v>5693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0.0040000000000000001</v>
      </c>
      <c r="R253" s="225">
        <f>Q253*H253</f>
        <v>0.0080000000000000002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5694</v>
      </c>
    </row>
    <row r="254" s="2" customFormat="1" ht="24.15" customHeight="1">
      <c r="A254" s="41"/>
      <c r="B254" s="42"/>
      <c r="C254" s="216" t="s">
        <v>1270</v>
      </c>
      <c r="D254" s="216" t="s">
        <v>227</v>
      </c>
      <c r="E254" s="217" t="s">
        <v>5537</v>
      </c>
      <c r="F254" s="218" t="s">
        <v>5538</v>
      </c>
      <c r="G254" s="219" t="s">
        <v>371</v>
      </c>
      <c r="H254" s="220">
        <v>4.4370000000000003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5695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5540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2" customFormat="1" ht="25.92" customHeight="1">
      <c r="A256" s="12"/>
      <c r="B256" s="200"/>
      <c r="C256" s="201"/>
      <c r="D256" s="202" t="s">
        <v>73</v>
      </c>
      <c r="E256" s="203" t="s">
        <v>5696</v>
      </c>
      <c r="F256" s="203" t="s">
        <v>5697</v>
      </c>
      <c r="G256" s="201"/>
      <c r="H256" s="201"/>
      <c r="I256" s="204"/>
      <c r="J256" s="205">
        <f>BK256</f>
        <v>0</v>
      </c>
      <c r="K256" s="201"/>
      <c r="L256" s="206"/>
      <c r="M256" s="207"/>
      <c r="N256" s="208"/>
      <c r="O256" s="208"/>
      <c r="P256" s="209">
        <f>SUM(P257:P260)</f>
        <v>0</v>
      </c>
      <c r="Q256" s="208"/>
      <c r="R256" s="209">
        <f>SUM(R257:R260)</f>
        <v>0</v>
      </c>
      <c r="S256" s="208"/>
      <c r="T256" s="210">
        <f>SUM(T257:T260)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231</v>
      </c>
      <c r="AT256" s="212" t="s">
        <v>73</v>
      </c>
      <c r="AU256" s="212" t="s">
        <v>74</v>
      </c>
      <c r="AY256" s="211" t="s">
        <v>224</v>
      </c>
      <c r="BK256" s="213">
        <f>SUM(BK257:BK260)</f>
        <v>0</v>
      </c>
    </row>
    <row r="257" s="2" customFormat="1" ht="24.15" customHeight="1">
      <c r="A257" s="41"/>
      <c r="B257" s="42"/>
      <c r="C257" s="216" t="s">
        <v>1286</v>
      </c>
      <c r="D257" s="216" t="s">
        <v>227</v>
      </c>
      <c r="E257" s="217" t="s">
        <v>5698</v>
      </c>
      <c r="F257" s="218" t="s">
        <v>5699</v>
      </c>
      <c r="G257" s="219" t="s">
        <v>5700</v>
      </c>
      <c r="H257" s="220">
        <v>56</v>
      </c>
      <c r="I257" s="221"/>
      <c r="J257" s="222">
        <f>ROUND(I257*H257,2)</f>
        <v>0</v>
      </c>
      <c r="K257" s="218" t="s">
        <v>5046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3938</v>
      </c>
      <c r="AT257" s="227" t="s">
        <v>227</v>
      </c>
      <c r="AU257" s="227" t="s">
        <v>82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3938</v>
      </c>
      <c r="BM257" s="227" t="s">
        <v>5701</v>
      </c>
    </row>
    <row r="258" s="2" customFormat="1" ht="24.15" customHeight="1">
      <c r="A258" s="41"/>
      <c r="B258" s="42"/>
      <c r="C258" s="216" t="s">
        <v>1291</v>
      </c>
      <c r="D258" s="216" t="s">
        <v>227</v>
      </c>
      <c r="E258" s="217" t="s">
        <v>5702</v>
      </c>
      <c r="F258" s="218" t="s">
        <v>5703</v>
      </c>
      <c r="G258" s="219" t="s">
        <v>5700</v>
      </c>
      <c r="H258" s="220">
        <v>72</v>
      </c>
      <c r="I258" s="221"/>
      <c r="J258" s="222">
        <f>ROUND(I258*H258,2)</f>
        <v>0</v>
      </c>
      <c r="K258" s="218" t="s">
        <v>5046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3938</v>
      </c>
      <c r="AT258" s="227" t="s">
        <v>227</v>
      </c>
      <c r="AU258" s="227" t="s">
        <v>82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3938</v>
      </c>
      <c r="BM258" s="227" t="s">
        <v>5704</v>
      </c>
    </row>
    <row r="259" s="2" customFormat="1" ht="24.15" customHeight="1">
      <c r="A259" s="41"/>
      <c r="B259" s="42"/>
      <c r="C259" s="216" t="s">
        <v>1300</v>
      </c>
      <c r="D259" s="216" t="s">
        <v>227</v>
      </c>
      <c r="E259" s="217" t="s">
        <v>5705</v>
      </c>
      <c r="F259" s="218" t="s">
        <v>5706</v>
      </c>
      <c r="G259" s="219" t="s">
        <v>5700</v>
      </c>
      <c r="H259" s="220">
        <v>48</v>
      </c>
      <c r="I259" s="221"/>
      <c r="J259" s="222">
        <f>ROUND(I259*H259,2)</f>
        <v>0</v>
      </c>
      <c r="K259" s="218" t="s">
        <v>5046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3938</v>
      </c>
      <c r="AT259" s="227" t="s">
        <v>227</v>
      </c>
      <c r="AU259" s="227" t="s">
        <v>82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3938</v>
      </c>
      <c r="BM259" s="227" t="s">
        <v>5707</v>
      </c>
    </row>
    <row r="260" s="2" customFormat="1" ht="24.15" customHeight="1">
      <c r="A260" s="41"/>
      <c r="B260" s="42"/>
      <c r="C260" s="216" t="s">
        <v>1302</v>
      </c>
      <c r="D260" s="216" t="s">
        <v>227</v>
      </c>
      <c r="E260" s="217" t="s">
        <v>5708</v>
      </c>
      <c r="F260" s="218" t="s">
        <v>5709</v>
      </c>
      <c r="G260" s="219" t="s">
        <v>5700</v>
      </c>
      <c r="H260" s="220">
        <v>48</v>
      </c>
      <c r="I260" s="221"/>
      <c r="J260" s="222">
        <f>ROUND(I260*H260,2)</f>
        <v>0</v>
      </c>
      <c r="K260" s="218" t="s">
        <v>5046</v>
      </c>
      <c r="L260" s="47"/>
      <c r="M260" s="241" t="s">
        <v>19</v>
      </c>
      <c r="N260" s="242" t="s">
        <v>46</v>
      </c>
      <c r="O260" s="243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3938</v>
      </c>
      <c r="AT260" s="227" t="s">
        <v>227</v>
      </c>
      <c r="AU260" s="227" t="s">
        <v>82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3938</v>
      </c>
      <c r="BM260" s="227" t="s">
        <v>5710</v>
      </c>
    </row>
    <row r="261" s="2" customFormat="1" ht="6.96" customHeight="1">
      <c r="A261" s="41"/>
      <c r="B261" s="62"/>
      <c r="C261" s="63"/>
      <c r="D261" s="63"/>
      <c r="E261" s="63"/>
      <c r="F261" s="63"/>
      <c r="G261" s="63"/>
      <c r="H261" s="63"/>
      <c r="I261" s="63"/>
      <c r="J261" s="63"/>
      <c r="K261" s="63"/>
      <c r="L261" s="47"/>
      <c r="M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</row>
  </sheetData>
  <sheetProtection sheet="1" autoFilter="0" formatColumns="0" formatRows="0" objects="1" scenarios="1" spinCount="100000" saltValue="HZvZ4klV2ewvp3g9vjeCAQof1XeOcdSCovRl24HR674svoGZx5xR8G12FBqinIPxnLAeiSsQW7ATZp9PnJIxeQ==" hashValue="RrFy4Rw0Qc+B6ytoxZuDiDnG8nra46grZzZxDs2KUItfYnsCWUVfKftopPCIZ0aufNnC47jEAaseecroHbFH4A==" algorithmName="SHA-512" password="CC35"/>
  <autoFilter ref="C91:K2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713463131"/>
    <hyperlink ref="F106" r:id="rId2" display="https://podminky.urs.cz/item/CS_URS_2024_01/713463132"/>
    <hyperlink ref="F109" r:id="rId3" display="https://podminky.urs.cz/item/CS_URS_2024_01/998713103"/>
    <hyperlink ref="F113" r:id="rId4" display="https://podminky.urs.cz/item/CS_URS_2024_01/998732101"/>
    <hyperlink ref="F116" r:id="rId5" display="https://podminky.urs.cz/item/CS_URS_2024_01/733222303"/>
    <hyperlink ref="F118" r:id="rId6" display="https://podminky.urs.cz/item/CS_URS_2024_01/733222304"/>
    <hyperlink ref="F120" r:id="rId7" display="https://podminky.urs.cz/item/CS_URS_2024_01/733223304"/>
    <hyperlink ref="F122" r:id="rId8" display="https://podminky.urs.cz/item/CS_URS_2024_01/733223305"/>
    <hyperlink ref="F124" r:id="rId9" display="https://podminky.urs.cz/item/CS_URS_2024_01/733223306"/>
    <hyperlink ref="F126" r:id="rId10" display="https://podminky.urs.cz/item/CS_URS_2024_01/733223307"/>
    <hyperlink ref="F128" r:id="rId11" display="https://podminky.urs.cz/item/CS_URS_2024_01/733224222"/>
    <hyperlink ref="F130" r:id="rId12" display="https://podminky.urs.cz/item/CS_URS_2024_01/733291101"/>
    <hyperlink ref="F132" r:id="rId13" display="https://podminky.urs.cz/item/CS_URS_2024_01/733291102"/>
    <hyperlink ref="F138" r:id="rId14" display="https://podminky.urs.cz/item/CS_URS_2024_01/733391101"/>
    <hyperlink ref="F140" r:id="rId15" display="https://podminky.urs.cz/item/CS_URS_2024_01/998733103"/>
    <hyperlink ref="F143" r:id="rId16" display="https://podminky.urs.cz/item/CS_URS_2024_01/734220122"/>
    <hyperlink ref="F145" r:id="rId17" display="https://podminky.urs.cz/item/CS_URS_2024_01/734220123"/>
    <hyperlink ref="F147" r:id="rId18" display="https://podminky.urs.cz/item/CS_URS_2024_01/734220125"/>
    <hyperlink ref="F153" r:id="rId19" display="https://podminky.urs.cz/item/CS_URS_2024_01/734221536"/>
    <hyperlink ref="F156" r:id="rId20" display="https://podminky.urs.cz/item/CS_URS_2024_01/734221681"/>
    <hyperlink ref="F158" r:id="rId21" display="https://podminky.urs.cz/item/CS_URS_2024_01/734221682"/>
    <hyperlink ref="F160" r:id="rId22" display="https://podminky.urs.cz/item/CS_URS_2024_01/734261402"/>
    <hyperlink ref="F162" r:id="rId23" display="https://podminky.urs.cz/item/CS_URS_2024_01/734261417"/>
    <hyperlink ref="F164" r:id="rId24" display="https://podminky.urs.cz/item/CS_URS_2024_01/734291123"/>
    <hyperlink ref="F166" r:id="rId25" display="https://podminky.urs.cz/item/CS_URS_2024_01/734292714"/>
    <hyperlink ref="F168" r:id="rId26" display="https://podminky.urs.cz/item/CS_URS_2024_01/734292715"/>
    <hyperlink ref="F170" r:id="rId27" display="https://podminky.urs.cz/item/CS_URS_2024_01/734292716"/>
    <hyperlink ref="F172" r:id="rId28" display="https://podminky.urs.cz/item/CS_URS_2024_01/734292717"/>
    <hyperlink ref="F174" r:id="rId29" display="https://podminky.urs.cz/item/CS_URS_2024_01/734292718"/>
    <hyperlink ref="F179" r:id="rId30" display="https://podminky.urs.cz/item/CS_URS_2024_01/998735103"/>
    <hyperlink ref="F182" r:id="rId31" display="https://podminky.urs.cz/item/CS_URS_2024_01/735000912"/>
    <hyperlink ref="F184" r:id="rId32" display="https://podminky.urs.cz/item/CS_URS_2024_01/735152251"/>
    <hyperlink ref="F186" r:id="rId33" display="https://podminky.urs.cz/item/CS_URS_2024_01/735152253"/>
    <hyperlink ref="F188" r:id="rId34" display="https://podminky.urs.cz/item/CS_URS_2024_01/735152255"/>
    <hyperlink ref="F190" r:id="rId35" display="https://podminky.urs.cz/item/CS_URS_2024_01/735152259"/>
    <hyperlink ref="F192" r:id="rId36" display="https://podminky.urs.cz/item/CS_URS_2024_01/735152451"/>
    <hyperlink ref="F194" r:id="rId37" display="https://podminky.urs.cz/item/CS_URS_2024_01/735152452"/>
    <hyperlink ref="F196" r:id="rId38" display="https://podminky.urs.cz/item/CS_URS_2024_01/735152453"/>
    <hyperlink ref="F198" r:id="rId39" display="https://podminky.urs.cz/item/CS_URS_2024_01/735152454"/>
    <hyperlink ref="F200" r:id="rId40" display="https://podminky.urs.cz/item/CS_URS_2024_01/735152455"/>
    <hyperlink ref="F202" r:id="rId41" display="https://podminky.urs.cz/item/CS_URS_2024_01/735152457"/>
    <hyperlink ref="F204" r:id="rId42" display="https://podminky.urs.cz/item/CS_URS_2024_01/735152459"/>
    <hyperlink ref="F206" r:id="rId43" display="https://podminky.urs.cz/item/CS_URS_2024_01/735152460"/>
    <hyperlink ref="F208" r:id="rId44" display="https://podminky.urs.cz/item/CS_URS_2024_01/735152471"/>
    <hyperlink ref="F210" r:id="rId45" display="https://podminky.urs.cz/item/CS_URS_2024_01/735152473"/>
    <hyperlink ref="F212" r:id="rId46" display="https://podminky.urs.cz/item/CS_URS_2024_01/735152475"/>
    <hyperlink ref="F214" r:id="rId47" display="https://podminky.urs.cz/item/CS_URS_2024_01/735152477"/>
    <hyperlink ref="F216" r:id="rId48" display="https://podminky.urs.cz/item/CS_URS_2024_01/735152479"/>
    <hyperlink ref="F218" r:id="rId49" display="https://podminky.urs.cz/item/CS_URS_2024_01/735152480"/>
    <hyperlink ref="F220" r:id="rId50" display="https://podminky.urs.cz/item/CS_URS_2024_01/735152495"/>
    <hyperlink ref="F223" r:id="rId51" display="https://podminky.urs.cz/item/CS_URS_2024_01/735160144"/>
    <hyperlink ref="F225" r:id="rId52" display="https://podminky.urs.cz/item/CS_URS_2024_01/735164251"/>
    <hyperlink ref="F227" r:id="rId53" display="https://podminky.urs.cz/item/CS_URS_2024_01/735164261"/>
    <hyperlink ref="F229" r:id="rId54" display="https://podminky.urs.cz/item/CS_URS_2024_01/735412241"/>
    <hyperlink ref="F232" r:id="rId55" display="https://podminky.urs.cz/item/CS_URS_2024_01/735412242"/>
    <hyperlink ref="F235" r:id="rId56" display="https://podminky.urs.cz/item/CS_URS_2024_01/735412243"/>
    <hyperlink ref="F237" r:id="rId57" display="https://podminky.urs.cz/item/CS_URS_2024_01/735412244"/>
    <hyperlink ref="F239" r:id="rId58" display="https://podminky.urs.cz/item/CS_URS_2024_01/735412245"/>
    <hyperlink ref="F241" r:id="rId59" display="https://podminky.urs.cz/item/CS_URS_2024_01/735412246"/>
    <hyperlink ref="F243" r:id="rId60" display="https://podminky.urs.cz/item/CS_URS_2024_01/735412262"/>
    <hyperlink ref="F246" r:id="rId61" display="https://podminky.urs.cz/item/CS_URS_2024_01/735412263"/>
    <hyperlink ref="F248" r:id="rId62" display="https://podminky.urs.cz/item/CS_URS_2024_01/735412264"/>
    <hyperlink ref="F250" r:id="rId63" display="https://podminky.urs.cz/item/CS_URS_2024_01/735412265"/>
    <hyperlink ref="F252" r:id="rId64" display="https://podminky.urs.cz/item/CS_URS_2024_01/735412266"/>
    <hyperlink ref="F255" r:id="rId65" display="https://podminky.urs.cz/item/CS_URS_2024_01/9987351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5713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ROUND(J102,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ROUND((SUM(BE102:BE204)),  2)</f>
        <v>0</v>
      </c>
      <c r="G37" s="41"/>
      <c r="H37" s="41"/>
      <c r="I37" s="161">
        <v>0.20999999999999999</v>
      </c>
      <c r="J37" s="160">
        <f>ROUND(((SUM(BE102:BE204))*I37),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ROUND((SUM(BF102:BF204)),  2)</f>
        <v>0</v>
      </c>
      <c r="G38" s="41"/>
      <c r="H38" s="41"/>
      <c r="I38" s="161">
        <v>0.12</v>
      </c>
      <c r="J38" s="160">
        <f>ROUND(((SUM(BF102:BF204))*I38),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ROUND((SUM(BG102:BG204)),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ROUND((SUM(BH102:BH204)),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ROUND((SUM(BI102:BI204)),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5711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205.1 - Slaboproud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J102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5714</v>
      </c>
      <c r="E68" s="181"/>
      <c r="F68" s="181"/>
      <c r="G68" s="181"/>
      <c r="H68" s="181"/>
      <c r="I68" s="181"/>
      <c r="J68" s="182">
        <f>J103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5715</v>
      </c>
      <c r="E69" s="181"/>
      <c r="F69" s="181"/>
      <c r="G69" s="181"/>
      <c r="H69" s="181"/>
      <c r="I69" s="181"/>
      <c r="J69" s="182">
        <f>J113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5716</v>
      </c>
      <c r="E70" s="181"/>
      <c r="F70" s="181"/>
      <c r="G70" s="181"/>
      <c r="H70" s="181"/>
      <c r="I70" s="181"/>
      <c r="J70" s="182">
        <f>J117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5717</v>
      </c>
      <c r="E71" s="181"/>
      <c r="F71" s="181"/>
      <c r="G71" s="181"/>
      <c r="H71" s="181"/>
      <c r="I71" s="181"/>
      <c r="J71" s="182">
        <f>J128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5718</v>
      </c>
      <c r="E72" s="181"/>
      <c r="F72" s="181"/>
      <c r="G72" s="181"/>
      <c r="H72" s="181"/>
      <c r="I72" s="181"/>
      <c r="J72" s="182">
        <f>J161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5719</v>
      </c>
      <c r="E73" s="181"/>
      <c r="F73" s="181"/>
      <c r="G73" s="181"/>
      <c r="H73" s="181"/>
      <c r="I73" s="181"/>
      <c r="J73" s="182">
        <f>J165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5720</v>
      </c>
      <c r="E74" s="181"/>
      <c r="F74" s="181"/>
      <c r="G74" s="181"/>
      <c r="H74" s="181"/>
      <c r="I74" s="181"/>
      <c r="J74" s="182">
        <f>J173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5721</v>
      </c>
      <c r="E75" s="181"/>
      <c r="F75" s="181"/>
      <c r="G75" s="181"/>
      <c r="H75" s="181"/>
      <c r="I75" s="181"/>
      <c r="J75" s="182">
        <f>J183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8"/>
      <c r="C76" s="179"/>
      <c r="D76" s="180" t="s">
        <v>5722</v>
      </c>
      <c r="E76" s="181"/>
      <c r="F76" s="181"/>
      <c r="G76" s="181"/>
      <c r="H76" s="181"/>
      <c r="I76" s="181"/>
      <c r="J76" s="182">
        <f>J194</f>
        <v>0</v>
      </c>
      <c r="K76" s="179"/>
      <c r="L76" s="183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8"/>
      <c r="C77" s="179"/>
      <c r="D77" s="180" t="s">
        <v>5723</v>
      </c>
      <c r="E77" s="181"/>
      <c r="F77" s="181"/>
      <c r="G77" s="181"/>
      <c r="H77" s="181"/>
      <c r="I77" s="181"/>
      <c r="J77" s="182">
        <f>J196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8"/>
      <c r="C78" s="179"/>
      <c r="D78" s="180" t="s">
        <v>5724</v>
      </c>
      <c r="E78" s="181"/>
      <c r="F78" s="181"/>
      <c r="G78" s="181"/>
      <c r="H78" s="181"/>
      <c r="I78" s="181"/>
      <c r="J78" s="182">
        <f>J200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4" s="2" customFormat="1" ht="6.96" customHeight="1">
      <c r="A84" s="41"/>
      <c r="B84" s="64"/>
      <c r="C84" s="65"/>
      <c r="D84" s="65"/>
      <c r="E84" s="65"/>
      <c r="F84" s="65"/>
      <c r="G84" s="65"/>
      <c r="H84" s="65"/>
      <c r="I84" s="65"/>
      <c r="J84" s="65"/>
      <c r="K84" s="65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4.96" customHeight="1">
      <c r="A85" s="41"/>
      <c r="B85" s="42"/>
      <c r="C85" s="26" t="s">
        <v>209</v>
      </c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16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173" t="str">
        <f>E7</f>
        <v>Dům s pečovatelskou službou, Brno-Bystrc</v>
      </c>
      <c r="F88" s="35"/>
      <c r="G88" s="35"/>
      <c r="H88" s="35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" customFormat="1" ht="12" customHeight="1">
      <c r="B89" s="24"/>
      <c r="C89" s="35" t="s">
        <v>199</v>
      </c>
      <c r="D89" s="25"/>
      <c r="E89" s="25"/>
      <c r="F89" s="25"/>
      <c r="G89" s="25"/>
      <c r="H89" s="25"/>
      <c r="I89" s="25"/>
      <c r="J89" s="25"/>
      <c r="K89" s="25"/>
      <c r="L89" s="23"/>
    </row>
    <row r="90" s="1" customFormat="1" ht="16.5" customHeight="1">
      <c r="B90" s="24"/>
      <c r="C90" s="25"/>
      <c r="D90" s="25"/>
      <c r="E90" s="173" t="s">
        <v>384</v>
      </c>
      <c r="F90" s="25"/>
      <c r="G90" s="25"/>
      <c r="H90" s="25"/>
      <c r="I90" s="25"/>
      <c r="J90" s="25"/>
      <c r="K90" s="25"/>
      <c r="L90" s="23"/>
    </row>
    <row r="91" s="1" customFormat="1" ht="12" customHeight="1">
      <c r="B91" s="24"/>
      <c r="C91" s="35" t="s">
        <v>385</v>
      </c>
      <c r="D91" s="25"/>
      <c r="E91" s="25"/>
      <c r="F91" s="25"/>
      <c r="G91" s="25"/>
      <c r="H91" s="25"/>
      <c r="I91" s="25"/>
      <c r="J91" s="25"/>
      <c r="K91" s="25"/>
      <c r="L91" s="23"/>
    </row>
    <row r="92" s="2" customFormat="1" ht="16.5" customHeight="1">
      <c r="A92" s="41"/>
      <c r="B92" s="42"/>
      <c r="C92" s="43"/>
      <c r="D92" s="43"/>
      <c r="E92" s="302" t="s">
        <v>5711</v>
      </c>
      <c r="F92" s="43"/>
      <c r="G92" s="43"/>
      <c r="H92" s="43"/>
      <c r="I92" s="43"/>
      <c r="J92" s="43"/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5712</v>
      </c>
      <c r="D93" s="43"/>
      <c r="E93" s="43"/>
      <c r="F93" s="43"/>
      <c r="G93" s="43"/>
      <c r="H93" s="43"/>
      <c r="I93" s="43"/>
      <c r="J93" s="43"/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6.5" customHeight="1">
      <c r="A94" s="41"/>
      <c r="B94" s="42"/>
      <c r="C94" s="43"/>
      <c r="D94" s="43"/>
      <c r="E94" s="72" t="str">
        <f>E13</f>
        <v>205.1 - Slaboproud</v>
      </c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21</v>
      </c>
      <c r="D96" s="43"/>
      <c r="E96" s="43"/>
      <c r="F96" s="30" t="str">
        <f>F16</f>
        <v xml:space="preserve"> </v>
      </c>
      <c r="G96" s="43"/>
      <c r="H96" s="43"/>
      <c r="I96" s="35" t="s">
        <v>23</v>
      </c>
      <c r="J96" s="75" t="str">
        <f>IF(J16="","",J16)</f>
        <v>5. 4. 2024</v>
      </c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25</v>
      </c>
      <c r="D98" s="43"/>
      <c r="E98" s="43"/>
      <c r="F98" s="30" t="str">
        <f>E19</f>
        <v>Statutární město Brno,Dominikánské nám.196/1, Brno</v>
      </c>
      <c r="G98" s="43"/>
      <c r="H98" s="43"/>
      <c r="I98" s="35" t="s">
        <v>31</v>
      </c>
      <c r="J98" s="39" t="str">
        <f>E25</f>
        <v>P.P.Architects s.r.o.</v>
      </c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5.65" customHeight="1">
      <c r="A99" s="41"/>
      <c r="B99" s="42"/>
      <c r="C99" s="35" t="s">
        <v>29</v>
      </c>
      <c r="D99" s="43"/>
      <c r="E99" s="43"/>
      <c r="F99" s="30" t="str">
        <f>IF(E22="","",E22)</f>
        <v>Vyplň údaj</v>
      </c>
      <c r="G99" s="43"/>
      <c r="H99" s="43"/>
      <c r="I99" s="35" t="s">
        <v>35</v>
      </c>
      <c r="J99" s="39" t="str">
        <f>E28</f>
        <v>CKN Invest, spol. s r.o.</v>
      </c>
      <c r="K99" s="43"/>
      <c r="L99" s="148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0.32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11" customFormat="1" ht="29.28" customHeight="1">
      <c r="A101" s="189"/>
      <c r="B101" s="190"/>
      <c r="C101" s="191" t="s">
        <v>210</v>
      </c>
      <c r="D101" s="192" t="s">
        <v>59</v>
      </c>
      <c r="E101" s="192" t="s">
        <v>55</v>
      </c>
      <c r="F101" s="192" t="s">
        <v>56</v>
      </c>
      <c r="G101" s="192" t="s">
        <v>211</v>
      </c>
      <c r="H101" s="192" t="s">
        <v>212</v>
      </c>
      <c r="I101" s="192" t="s">
        <v>213</v>
      </c>
      <c r="J101" s="192" t="s">
        <v>203</v>
      </c>
      <c r="K101" s="193" t="s">
        <v>214</v>
      </c>
      <c r="L101" s="194"/>
      <c r="M101" s="95" t="s">
        <v>19</v>
      </c>
      <c r="N101" s="96" t="s">
        <v>44</v>
      </c>
      <c r="O101" s="96" t="s">
        <v>215</v>
      </c>
      <c r="P101" s="96" t="s">
        <v>216</v>
      </c>
      <c r="Q101" s="96" t="s">
        <v>217</v>
      </c>
      <c r="R101" s="96" t="s">
        <v>218</v>
      </c>
      <c r="S101" s="96" t="s">
        <v>219</v>
      </c>
      <c r="T101" s="97" t="s">
        <v>220</v>
      </c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</row>
    <row r="102" s="2" customFormat="1" ht="22.8" customHeight="1">
      <c r="A102" s="41"/>
      <c r="B102" s="42"/>
      <c r="C102" s="102" t="s">
        <v>221</v>
      </c>
      <c r="D102" s="43"/>
      <c r="E102" s="43"/>
      <c r="F102" s="43"/>
      <c r="G102" s="43"/>
      <c r="H102" s="43"/>
      <c r="I102" s="43"/>
      <c r="J102" s="195">
        <f>BK102</f>
        <v>0</v>
      </c>
      <c r="K102" s="43"/>
      <c r="L102" s="47"/>
      <c r="M102" s="98"/>
      <c r="N102" s="196"/>
      <c r="O102" s="99"/>
      <c r="P102" s="197">
        <f>P103+P113+P117+P128+P161+P165+P173+P183+P194+P196+P200</f>
        <v>0</v>
      </c>
      <c r="Q102" s="99"/>
      <c r="R102" s="197">
        <f>R103+R113+R117+R128+R161+R165+R173+R183+R194+R196+R200</f>
        <v>0</v>
      </c>
      <c r="S102" s="99"/>
      <c r="T102" s="198">
        <f>T103+T113+T117+T128+T161+T165+T173+T183+T194+T196+T200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73</v>
      </c>
      <c r="AU102" s="20" t="s">
        <v>204</v>
      </c>
      <c r="BK102" s="199">
        <f>BK103+BK113+BK117+BK128+BK161+BK165+BK173+BK183+BK194+BK196+BK200</f>
        <v>0</v>
      </c>
    </row>
    <row r="103" s="12" customFormat="1" ht="25.92" customHeight="1">
      <c r="A103" s="12"/>
      <c r="B103" s="200"/>
      <c r="C103" s="201"/>
      <c r="D103" s="202" t="s">
        <v>73</v>
      </c>
      <c r="E103" s="203" t="s">
        <v>1326</v>
      </c>
      <c r="F103" s="203" t="s">
        <v>5725</v>
      </c>
      <c r="G103" s="201"/>
      <c r="H103" s="201"/>
      <c r="I103" s="204"/>
      <c r="J103" s="205">
        <f>BK103</f>
        <v>0</v>
      </c>
      <c r="K103" s="201"/>
      <c r="L103" s="206"/>
      <c r="M103" s="207"/>
      <c r="N103" s="208"/>
      <c r="O103" s="208"/>
      <c r="P103" s="209">
        <f>SUM(P104:P112)</f>
        <v>0</v>
      </c>
      <c r="Q103" s="208"/>
      <c r="R103" s="209">
        <f>SUM(R104:R112)</f>
        <v>0</v>
      </c>
      <c r="S103" s="208"/>
      <c r="T103" s="210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82</v>
      </c>
      <c r="AT103" s="212" t="s">
        <v>73</v>
      </c>
      <c r="AU103" s="212" t="s">
        <v>74</v>
      </c>
      <c r="AY103" s="211" t="s">
        <v>224</v>
      </c>
      <c r="BK103" s="213">
        <f>SUM(BK104:BK112)</f>
        <v>0</v>
      </c>
    </row>
    <row r="104" s="2" customFormat="1" ht="44.25" customHeight="1">
      <c r="A104" s="41"/>
      <c r="B104" s="42"/>
      <c r="C104" s="216" t="s">
        <v>82</v>
      </c>
      <c r="D104" s="216" t="s">
        <v>227</v>
      </c>
      <c r="E104" s="217" t="s">
        <v>74</v>
      </c>
      <c r="F104" s="218" t="s">
        <v>5726</v>
      </c>
      <c r="G104" s="219" t="s">
        <v>19</v>
      </c>
      <c r="H104" s="220">
        <v>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82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231</v>
      </c>
    </row>
    <row r="105" s="2" customFormat="1" ht="16.5" customHeight="1">
      <c r="A105" s="41"/>
      <c r="B105" s="42"/>
      <c r="C105" s="216" t="s">
        <v>4973</v>
      </c>
      <c r="D105" s="216" t="s">
        <v>227</v>
      </c>
      <c r="E105" s="217" t="s">
        <v>82</v>
      </c>
      <c r="F105" s="218" t="s">
        <v>5727</v>
      </c>
      <c r="G105" s="219" t="s">
        <v>471</v>
      </c>
      <c r="H105" s="220">
        <v>11894.450000000001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82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5728</v>
      </c>
    </row>
    <row r="106" s="2" customFormat="1" ht="16.5" customHeight="1">
      <c r="A106" s="41"/>
      <c r="B106" s="42"/>
      <c r="C106" s="216" t="s">
        <v>93</v>
      </c>
      <c r="D106" s="216" t="s">
        <v>227</v>
      </c>
      <c r="E106" s="217" t="s">
        <v>93</v>
      </c>
      <c r="F106" s="218" t="s">
        <v>5729</v>
      </c>
      <c r="G106" s="219" t="s">
        <v>471</v>
      </c>
      <c r="H106" s="220">
        <v>100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82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246</v>
      </c>
    </row>
    <row r="107" s="2" customFormat="1" ht="24.15" customHeight="1">
      <c r="A107" s="41"/>
      <c r="B107" s="42"/>
      <c r="C107" s="216" t="s">
        <v>108</v>
      </c>
      <c r="D107" s="216" t="s">
        <v>227</v>
      </c>
      <c r="E107" s="217" t="s">
        <v>108</v>
      </c>
      <c r="F107" s="218" t="s">
        <v>5730</v>
      </c>
      <c r="G107" s="219" t="s">
        <v>471</v>
      </c>
      <c r="H107" s="220">
        <v>500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82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254</v>
      </c>
    </row>
    <row r="108" s="2" customFormat="1" ht="16.5" customHeight="1">
      <c r="A108" s="41"/>
      <c r="B108" s="42"/>
      <c r="C108" s="216" t="s">
        <v>231</v>
      </c>
      <c r="D108" s="216" t="s">
        <v>227</v>
      </c>
      <c r="E108" s="217" t="s">
        <v>231</v>
      </c>
      <c r="F108" s="218" t="s">
        <v>5731</v>
      </c>
      <c r="G108" s="219" t="s">
        <v>471</v>
      </c>
      <c r="H108" s="220">
        <v>500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82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263</v>
      </c>
    </row>
    <row r="109" s="2" customFormat="1" ht="16.5" customHeight="1">
      <c r="A109" s="41"/>
      <c r="B109" s="42"/>
      <c r="C109" s="216" t="s">
        <v>223</v>
      </c>
      <c r="D109" s="216" t="s">
        <v>227</v>
      </c>
      <c r="E109" s="217" t="s">
        <v>223</v>
      </c>
      <c r="F109" s="218" t="s">
        <v>5732</v>
      </c>
      <c r="G109" s="219" t="s">
        <v>471</v>
      </c>
      <c r="H109" s="220">
        <v>690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82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 ht="24.15" customHeight="1">
      <c r="A110" s="41"/>
      <c r="B110" s="42"/>
      <c r="C110" s="216" t="s">
        <v>246</v>
      </c>
      <c r="D110" s="216" t="s">
        <v>227</v>
      </c>
      <c r="E110" s="217" t="s">
        <v>246</v>
      </c>
      <c r="F110" s="218" t="s">
        <v>5733</v>
      </c>
      <c r="G110" s="219" t="s">
        <v>471</v>
      </c>
      <c r="H110" s="220">
        <v>3411.5999999999999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82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151</v>
      </c>
    </row>
    <row r="111" s="2" customFormat="1" ht="16.5" customHeight="1">
      <c r="A111" s="41"/>
      <c r="B111" s="42"/>
      <c r="C111" s="216" t="s">
        <v>250</v>
      </c>
      <c r="D111" s="216" t="s">
        <v>227</v>
      </c>
      <c r="E111" s="217" t="s">
        <v>250</v>
      </c>
      <c r="F111" s="218" t="s">
        <v>5734</v>
      </c>
      <c r="G111" s="219" t="s">
        <v>471</v>
      </c>
      <c r="H111" s="220">
        <v>87.400000000000006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82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544</v>
      </c>
    </row>
    <row r="112" s="2" customFormat="1" ht="21.75" customHeight="1">
      <c r="A112" s="41"/>
      <c r="B112" s="42"/>
      <c r="C112" s="216" t="s">
        <v>254</v>
      </c>
      <c r="D112" s="216" t="s">
        <v>227</v>
      </c>
      <c r="E112" s="217" t="s">
        <v>254</v>
      </c>
      <c r="F112" s="218" t="s">
        <v>5735</v>
      </c>
      <c r="G112" s="219" t="s">
        <v>471</v>
      </c>
      <c r="H112" s="220">
        <v>124.2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82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559</v>
      </c>
    </row>
    <row r="113" s="12" customFormat="1" ht="25.92" customHeight="1">
      <c r="A113" s="12"/>
      <c r="B113" s="200"/>
      <c r="C113" s="201"/>
      <c r="D113" s="202" t="s">
        <v>73</v>
      </c>
      <c r="E113" s="203" t="s">
        <v>1331</v>
      </c>
      <c r="F113" s="203" t="s">
        <v>5736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SUM(P114:P116)</f>
        <v>0</v>
      </c>
      <c r="Q113" s="208"/>
      <c r="R113" s="209">
        <f>SUM(R114:R116)</f>
        <v>0</v>
      </c>
      <c r="S113" s="208"/>
      <c r="T113" s="210">
        <f>SUM(T114:T116)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82</v>
      </c>
      <c r="AT113" s="212" t="s">
        <v>73</v>
      </c>
      <c r="AU113" s="212" t="s">
        <v>74</v>
      </c>
      <c r="AY113" s="211" t="s">
        <v>224</v>
      </c>
      <c r="BK113" s="213">
        <f>SUM(BK114:BK116)</f>
        <v>0</v>
      </c>
    </row>
    <row r="114" s="2" customFormat="1" ht="44.25" customHeight="1">
      <c r="A114" s="41"/>
      <c r="B114" s="42"/>
      <c r="C114" s="216" t="s">
        <v>2503</v>
      </c>
      <c r="D114" s="216" t="s">
        <v>227</v>
      </c>
      <c r="E114" s="217" t="s">
        <v>74</v>
      </c>
      <c r="F114" s="218" t="s">
        <v>5726</v>
      </c>
      <c r="G114" s="219" t="s">
        <v>19</v>
      </c>
      <c r="H114" s="220">
        <v>0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82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5737</v>
      </c>
    </row>
    <row r="115" s="2" customFormat="1" ht="33" customHeight="1">
      <c r="A115" s="41"/>
      <c r="B115" s="42"/>
      <c r="C115" s="216" t="s">
        <v>260</v>
      </c>
      <c r="D115" s="216" t="s">
        <v>227</v>
      </c>
      <c r="E115" s="217" t="s">
        <v>263</v>
      </c>
      <c r="F115" s="218" t="s">
        <v>5738</v>
      </c>
      <c r="G115" s="219" t="s">
        <v>471</v>
      </c>
      <c r="H115" s="220">
        <v>3500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82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 ht="33" customHeight="1">
      <c r="A116" s="41"/>
      <c r="B116" s="42"/>
      <c r="C116" s="216" t="s">
        <v>263</v>
      </c>
      <c r="D116" s="216" t="s">
        <v>227</v>
      </c>
      <c r="E116" s="217" t="s">
        <v>143</v>
      </c>
      <c r="F116" s="218" t="s">
        <v>5739</v>
      </c>
      <c r="G116" s="219" t="s">
        <v>471</v>
      </c>
      <c r="H116" s="220">
        <v>5164.4830000000002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82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12" customFormat="1" ht="25.92" customHeight="1">
      <c r="A117" s="12"/>
      <c r="B117" s="200"/>
      <c r="C117" s="201"/>
      <c r="D117" s="202" t="s">
        <v>73</v>
      </c>
      <c r="E117" s="203" t="s">
        <v>1338</v>
      </c>
      <c r="F117" s="203" t="s">
        <v>5740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SUM(P118:P127)</f>
        <v>0</v>
      </c>
      <c r="Q117" s="208"/>
      <c r="R117" s="209">
        <f>SUM(R118:R127)</f>
        <v>0</v>
      </c>
      <c r="S117" s="208"/>
      <c r="T117" s="210">
        <f>SUM(T118:T127)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74</v>
      </c>
      <c r="AY117" s="211" t="s">
        <v>224</v>
      </c>
      <c r="BK117" s="213">
        <f>SUM(BK118:BK127)</f>
        <v>0</v>
      </c>
    </row>
    <row r="118" s="2" customFormat="1" ht="44.25" customHeight="1">
      <c r="A118" s="41"/>
      <c r="B118" s="42"/>
      <c r="C118" s="216" t="s">
        <v>2164</v>
      </c>
      <c r="D118" s="216" t="s">
        <v>227</v>
      </c>
      <c r="E118" s="217" t="s">
        <v>74</v>
      </c>
      <c r="F118" s="218" t="s">
        <v>5726</v>
      </c>
      <c r="G118" s="219" t="s">
        <v>19</v>
      </c>
      <c r="H118" s="220">
        <v>0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82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5741</v>
      </c>
    </row>
    <row r="119" s="2" customFormat="1" ht="24.15" customHeight="1">
      <c r="A119" s="41"/>
      <c r="B119" s="42"/>
      <c r="C119" s="216" t="s">
        <v>143</v>
      </c>
      <c r="D119" s="216" t="s">
        <v>227</v>
      </c>
      <c r="E119" s="217" t="s">
        <v>8</v>
      </c>
      <c r="F119" s="218" t="s">
        <v>5742</v>
      </c>
      <c r="G119" s="219" t="s">
        <v>5743</v>
      </c>
      <c r="H119" s="220">
        <v>255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82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8</v>
      </c>
      <c r="D120" s="216" t="s">
        <v>227</v>
      </c>
      <c r="E120" s="217" t="s">
        <v>148</v>
      </c>
      <c r="F120" s="218" t="s">
        <v>5744</v>
      </c>
      <c r="G120" s="219" t="s">
        <v>471</v>
      </c>
      <c r="H120" s="220">
        <v>55.200000000000003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82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24.15" customHeight="1">
      <c r="A121" s="41"/>
      <c r="B121" s="42"/>
      <c r="C121" s="216" t="s">
        <v>148</v>
      </c>
      <c r="D121" s="216" t="s">
        <v>227</v>
      </c>
      <c r="E121" s="217" t="s">
        <v>151</v>
      </c>
      <c r="F121" s="218" t="s">
        <v>5745</v>
      </c>
      <c r="G121" s="219" t="s">
        <v>5743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82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151</v>
      </c>
      <c r="D122" s="216" t="s">
        <v>227</v>
      </c>
      <c r="E122" s="217" t="s">
        <v>284</v>
      </c>
      <c r="F122" s="218" t="s">
        <v>5746</v>
      </c>
      <c r="G122" s="219" t="s">
        <v>471</v>
      </c>
      <c r="H122" s="220">
        <v>213.90000000000001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82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24.15" customHeight="1">
      <c r="A123" s="41"/>
      <c r="B123" s="42"/>
      <c r="C123" s="216" t="s">
        <v>284</v>
      </c>
      <c r="D123" s="216" t="s">
        <v>227</v>
      </c>
      <c r="E123" s="217" t="s">
        <v>544</v>
      </c>
      <c r="F123" s="218" t="s">
        <v>5745</v>
      </c>
      <c r="G123" s="219" t="s">
        <v>5743</v>
      </c>
      <c r="H123" s="220">
        <v>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82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680</v>
      </c>
    </row>
    <row r="124" s="2" customFormat="1" ht="16.5" customHeight="1">
      <c r="A124" s="41"/>
      <c r="B124" s="42"/>
      <c r="C124" s="216" t="s">
        <v>544</v>
      </c>
      <c r="D124" s="216" t="s">
        <v>227</v>
      </c>
      <c r="E124" s="217" t="s">
        <v>549</v>
      </c>
      <c r="F124" s="218" t="s">
        <v>5747</v>
      </c>
      <c r="G124" s="219" t="s">
        <v>471</v>
      </c>
      <c r="H124" s="220">
        <v>73.599999999999994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82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699</v>
      </c>
    </row>
    <row r="125" s="2" customFormat="1" ht="24.15" customHeight="1">
      <c r="A125" s="41"/>
      <c r="B125" s="42"/>
      <c r="C125" s="216" t="s">
        <v>549</v>
      </c>
      <c r="D125" s="216" t="s">
        <v>227</v>
      </c>
      <c r="E125" s="217" t="s">
        <v>559</v>
      </c>
      <c r="F125" s="218" t="s">
        <v>5745</v>
      </c>
      <c r="G125" s="219" t="s">
        <v>5743</v>
      </c>
      <c r="H125" s="220">
        <v>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82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719</v>
      </c>
    </row>
    <row r="126" s="2" customFormat="1" ht="16.5" customHeight="1">
      <c r="A126" s="41"/>
      <c r="B126" s="42"/>
      <c r="C126" s="216" t="s">
        <v>559</v>
      </c>
      <c r="D126" s="216" t="s">
        <v>227</v>
      </c>
      <c r="E126" s="217" t="s">
        <v>565</v>
      </c>
      <c r="F126" s="218" t="s">
        <v>5748</v>
      </c>
      <c r="G126" s="219" t="s">
        <v>471</v>
      </c>
      <c r="H126" s="220">
        <v>42.549999999999997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82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192</v>
      </c>
    </row>
    <row r="127" s="2" customFormat="1" ht="24.15" customHeight="1">
      <c r="A127" s="41"/>
      <c r="B127" s="42"/>
      <c r="C127" s="216" t="s">
        <v>565</v>
      </c>
      <c r="D127" s="216" t="s">
        <v>227</v>
      </c>
      <c r="E127" s="217" t="s">
        <v>571</v>
      </c>
      <c r="F127" s="218" t="s">
        <v>5745</v>
      </c>
      <c r="G127" s="219" t="s">
        <v>5743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82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827</v>
      </c>
    </row>
    <row r="128" s="12" customFormat="1" ht="25.92" customHeight="1">
      <c r="A128" s="12"/>
      <c r="B128" s="200"/>
      <c r="C128" s="201"/>
      <c r="D128" s="202" t="s">
        <v>73</v>
      </c>
      <c r="E128" s="203" t="s">
        <v>1346</v>
      </c>
      <c r="F128" s="203" t="s">
        <v>5749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SUM(P129:P160)</f>
        <v>0</v>
      </c>
      <c r="Q128" s="208"/>
      <c r="R128" s="209">
        <f>SUM(R129:R160)</f>
        <v>0</v>
      </c>
      <c r="S128" s="208"/>
      <c r="T128" s="210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82</v>
      </c>
      <c r="AT128" s="212" t="s">
        <v>73</v>
      </c>
      <c r="AU128" s="212" t="s">
        <v>74</v>
      </c>
      <c r="AY128" s="211" t="s">
        <v>224</v>
      </c>
      <c r="BK128" s="213">
        <f>SUM(BK129:BK160)</f>
        <v>0</v>
      </c>
    </row>
    <row r="129" s="2" customFormat="1" ht="44.25" customHeight="1">
      <c r="A129" s="41"/>
      <c r="B129" s="42"/>
      <c r="C129" s="216" t="s">
        <v>5103</v>
      </c>
      <c r="D129" s="216" t="s">
        <v>227</v>
      </c>
      <c r="E129" s="217" t="s">
        <v>74</v>
      </c>
      <c r="F129" s="218" t="s">
        <v>5726</v>
      </c>
      <c r="G129" s="219" t="s">
        <v>19</v>
      </c>
      <c r="H129" s="220">
        <v>0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82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5750</v>
      </c>
    </row>
    <row r="130" s="2" customFormat="1" ht="49.05" customHeight="1">
      <c r="A130" s="41"/>
      <c r="B130" s="42"/>
      <c r="C130" s="216" t="s">
        <v>571</v>
      </c>
      <c r="D130" s="216" t="s">
        <v>227</v>
      </c>
      <c r="E130" s="217" t="s">
        <v>156</v>
      </c>
      <c r="F130" s="218" t="s">
        <v>5751</v>
      </c>
      <c r="G130" s="219" t="s">
        <v>5743</v>
      </c>
      <c r="H130" s="220">
        <v>69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82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876</v>
      </c>
    </row>
    <row r="131" s="2" customFormat="1" ht="49.05" customHeight="1">
      <c r="A131" s="41"/>
      <c r="B131" s="42"/>
      <c r="C131" s="216" t="s">
        <v>7</v>
      </c>
      <c r="D131" s="216" t="s">
        <v>227</v>
      </c>
      <c r="E131" s="217" t="s">
        <v>159</v>
      </c>
      <c r="F131" s="218" t="s">
        <v>5752</v>
      </c>
      <c r="G131" s="219" t="s">
        <v>5743</v>
      </c>
      <c r="H131" s="220">
        <v>26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82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888</v>
      </c>
    </row>
    <row r="132" s="2" customFormat="1" ht="16.5" customHeight="1">
      <c r="A132" s="41"/>
      <c r="B132" s="42"/>
      <c r="C132" s="216" t="s">
        <v>156</v>
      </c>
      <c r="D132" s="216" t="s">
        <v>227</v>
      </c>
      <c r="E132" s="217" t="s">
        <v>162</v>
      </c>
      <c r="F132" s="218" t="s">
        <v>5753</v>
      </c>
      <c r="G132" s="219" t="s">
        <v>5743</v>
      </c>
      <c r="H132" s="220">
        <v>68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82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902</v>
      </c>
    </row>
    <row r="133" s="2" customFormat="1" ht="49.05" customHeight="1">
      <c r="A133" s="41"/>
      <c r="B133" s="42"/>
      <c r="C133" s="216" t="s">
        <v>159</v>
      </c>
      <c r="D133" s="216" t="s">
        <v>227</v>
      </c>
      <c r="E133" s="217" t="s">
        <v>165</v>
      </c>
      <c r="F133" s="218" t="s">
        <v>5754</v>
      </c>
      <c r="G133" s="219" t="s">
        <v>5755</v>
      </c>
      <c r="H133" s="220">
        <v>4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82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913</v>
      </c>
    </row>
    <row r="134" s="2" customFormat="1" ht="16.5" customHeight="1">
      <c r="A134" s="41"/>
      <c r="B134" s="42"/>
      <c r="C134" s="216" t="s">
        <v>162</v>
      </c>
      <c r="D134" s="216" t="s">
        <v>227</v>
      </c>
      <c r="E134" s="217" t="s">
        <v>1354</v>
      </c>
      <c r="F134" s="218" t="s">
        <v>5756</v>
      </c>
      <c r="G134" s="219" t="s">
        <v>19</v>
      </c>
      <c r="H134" s="220">
        <v>0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82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4944</v>
      </c>
    </row>
    <row r="135" s="2" customFormat="1" ht="16.5" customHeight="1">
      <c r="A135" s="41"/>
      <c r="B135" s="42"/>
      <c r="C135" s="216" t="s">
        <v>165</v>
      </c>
      <c r="D135" s="216" t="s">
        <v>227</v>
      </c>
      <c r="E135" s="217" t="s">
        <v>168</v>
      </c>
      <c r="F135" s="218" t="s">
        <v>5757</v>
      </c>
      <c r="G135" s="219" t="s">
        <v>5743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82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944</v>
      </c>
    </row>
    <row r="136" s="2" customFormat="1" ht="21.75" customHeight="1">
      <c r="A136" s="41"/>
      <c r="B136" s="42"/>
      <c r="C136" s="216" t="s">
        <v>168</v>
      </c>
      <c r="D136" s="216" t="s">
        <v>227</v>
      </c>
      <c r="E136" s="217" t="s">
        <v>171</v>
      </c>
      <c r="F136" s="218" t="s">
        <v>5758</v>
      </c>
      <c r="G136" s="219" t="s">
        <v>5743</v>
      </c>
      <c r="H136" s="220">
        <v>6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82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971</v>
      </c>
    </row>
    <row r="137" s="2" customFormat="1" ht="16.5" customHeight="1">
      <c r="A137" s="41"/>
      <c r="B137" s="42"/>
      <c r="C137" s="216" t="s">
        <v>171</v>
      </c>
      <c r="D137" s="216" t="s">
        <v>227</v>
      </c>
      <c r="E137" s="217" t="s">
        <v>174</v>
      </c>
      <c r="F137" s="218" t="s">
        <v>5759</v>
      </c>
      <c r="G137" s="219" t="s">
        <v>5743</v>
      </c>
      <c r="H137" s="220">
        <v>5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82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991</v>
      </c>
    </row>
    <row r="138" s="2" customFormat="1" ht="16.5" customHeight="1">
      <c r="A138" s="41"/>
      <c r="B138" s="42"/>
      <c r="C138" s="216" t="s">
        <v>174</v>
      </c>
      <c r="D138" s="216" t="s">
        <v>227</v>
      </c>
      <c r="E138" s="217" t="s">
        <v>623</v>
      </c>
      <c r="F138" s="218" t="s">
        <v>5760</v>
      </c>
      <c r="G138" s="219" t="s">
        <v>5743</v>
      </c>
      <c r="H138" s="220">
        <v>264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82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1036</v>
      </c>
    </row>
    <row r="139" s="2" customFormat="1" ht="16.5" customHeight="1">
      <c r="A139" s="41"/>
      <c r="B139" s="42"/>
      <c r="C139" s="216" t="s">
        <v>623</v>
      </c>
      <c r="D139" s="216" t="s">
        <v>227</v>
      </c>
      <c r="E139" s="217" t="s">
        <v>629</v>
      </c>
      <c r="F139" s="218" t="s">
        <v>5761</v>
      </c>
      <c r="G139" s="219" t="s">
        <v>5743</v>
      </c>
      <c r="H139" s="220">
        <v>11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82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1070</v>
      </c>
    </row>
    <row r="140" s="2" customFormat="1" ht="16.5" customHeight="1">
      <c r="A140" s="41"/>
      <c r="B140" s="42"/>
      <c r="C140" s="216" t="s">
        <v>629</v>
      </c>
      <c r="D140" s="216" t="s">
        <v>227</v>
      </c>
      <c r="E140" s="217" t="s">
        <v>177</v>
      </c>
      <c r="F140" s="218" t="s">
        <v>5762</v>
      </c>
      <c r="G140" s="219" t="s">
        <v>5743</v>
      </c>
      <c r="H140" s="220">
        <v>264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82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1085</v>
      </c>
    </row>
    <row r="141" s="2" customFormat="1" ht="21.75" customHeight="1">
      <c r="A141" s="41"/>
      <c r="B141" s="42"/>
      <c r="C141" s="216" t="s">
        <v>177</v>
      </c>
      <c r="D141" s="216" t="s">
        <v>227</v>
      </c>
      <c r="E141" s="217" t="s">
        <v>643</v>
      </c>
      <c r="F141" s="218" t="s">
        <v>5763</v>
      </c>
      <c r="G141" s="219" t="s">
        <v>5743</v>
      </c>
      <c r="H141" s="220">
        <v>11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82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1097</v>
      </c>
    </row>
    <row r="142" s="2" customFormat="1" ht="24.15" customHeight="1">
      <c r="A142" s="41"/>
      <c r="B142" s="42"/>
      <c r="C142" s="216" t="s">
        <v>643</v>
      </c>
      <c r="D142" s="216" t="s">
        <v>227</v>
      </c>
      <c r="E142" s="217" t="s">
        <v>650</v>
      </c>
      <c r="F142" s="218" t="s">
        <v>5764</v>
      </c>
      <c r="G142" s="219" t="s">
        <v>5743</v>
      </c>
      <c r="H142" s="220">
        <v>1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82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1134</v>
      </c>
    </row>
    <row r="143" s="2" customFormat="1" ht="24.15" customHeight="1">
      <c r="A143" s="41"/>
      <c r="B143" s="42"/>
      <c r="C143" s="216" t="s">
        <v>650</v>
      </c>
      <c r="D143" s="216" t="s">
        <v>227</v>
      </c>
      <c r="E143" s="217" t="s">
        <v>656</v>
      </c>
      <c r="F143" s="218" t="s">
        <v>5765</v>
      </c>
      <c r="G143" s="219" t="s">
        <v>5743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82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1160</v>
      </c>
    </row>
    <row r="144" s="2" customFormat="1" ht="21.75" customHeight="1">
      <c r="A144" s="41"/>
      <c r="B144" s="42"/>
      <c r="C144" s="216" t="s">
        <v>656</v>
      </c>
      <c r="D144" s="216" t="s">
        <v>227</v>
      </c>
      <c r="E144" s="217" t="s">
        <v>671</v>
      </c>
      <c r="F144" s="218" t="s">
        <v>5766</v>
      </c>
      <c r="G144" s="219" t="s">
        <v>5743</v>
      </c>
      <c r="H144" s="220">
        <v>5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82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1174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680</v>
      </c>
      <c r="F145" s="218" t="s">
        <v>5767</v>
      </c>
      <c r="G145" s="219" t="s">
        <v>5743</v>
      </c>
      <c r="H145" s="220">
        <v>100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82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1186</v>
      </c>
    </row>
    <row r="146" s="2" customFormat="1" ht="16.5" customHeight="1">
      <c r="A146" s="41"/>
      <c r="B146" s="42"/>
      <c r="C146" s="216" t="s">
        <v>680</v>
      </c>
      <c r="D146" s="216" t="s">
        <v>227</v>
      </c>
      <c r="E146" s="217" t="s">
        <v>688</v>
      </c>
      <c r="F146" s="218" t="s">
        <v>5768</v>
      </c>
      <c r="G146" s="219" t="s">
        <v>5743</v>
      </c>
      <c r="H146" s="220">
        <v>2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82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1200</v>
      </c>
    </row>
    <row r="147" s="2" customFormat="1" ht="16.5" customHeight="1">
      <c r="A147" s="41"/>
      <c r="B147" s="42"/>
      <c r="C147" s="216" t="s">
        <v>688</v>
      </c>
      <c r="D147" s="216" t="s">
        <v>227</v>
      </c>
      <c r="E147" s="217" t="s">
        <v>699</v>
      </c>
      <c r="F147" s="218" t="s">
        <v>5769</v>
      </c>
      <c r="G147" s="219" t="s">
        <v>5743</v>
      </c>
      <c r="H147" s="220">
        <v>264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82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1210</v>
      </c>
    </row>
    <row r="148" s="2" customFormat="1" ht="16.5" customHeight="1">
      <c r="A148" s="41"/>
      <c r="B148" s="42"/>
      <c r="C148" s="216" t="s">
        <v>699</v>
      </c>
      <c r="D148" s="216" t="s">
        <v>227</v>
      </c>
      <c r="E148" s="217" t="s">
        <v>1361</v>
      </c>
      <c r="F148" s="218" t="s">
        <v>5770</v>
      </c>
      <c r="G148" s="219" t="s">
        <v>19</v>
      </c>
      <c r="H148" s="220">
        <v>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82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4973</v>
      </c>
    </row>
    <row r="149" s="2" customFormat="1" ht="16.5" customHeight="1">
      <c r="A149" s="41"/>
      <c r="B149" s="42"/>
      <c r="C149" s="216" t="s">
        <v>711</v>
      </c>
      <c r="D149" s="216" t="s">
        <v>227</v>
      </c>
      <c r="E149" s="217" t="s">
        <v>711</v>
      </c>
      <c r="F149" s="218" t="s">
        <v>5771</v>
      </c>
      <c r="G149" s="219" t="s">
        <v>5743</v>
      </c>
      <c r="H149" s="220">
        <v>1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82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2164</v>
      </c>
    </row>
    <row r="150" s="2" customFormat="1" ht="33" customHeight="1">
      <c r="A150" s="41"/>
      <c r="B150" s="42"/>
      <c r="C150" s="216" t="s">
        <v>719</v>
      </c>
      <c r="D150" s="216" t="s">
        <v>227</v>
      </c>
      <c r="E150" s="217" t="s">
        <v>719</v>
      </c>
      <c r="F150" s="218" t="s">
        <v>5772</v>
      </c>
      <c r="G150" s="219" t="s">
        <v>5743</v>
      </c>
      <c r="H150" s="220">
        <v>1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82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4982</v>
      </c>
    </row>
    <row r="151" s="2" customFormat="1" ht="24.15" customHeight="1">
      <c r="A151" s="41"/>
      <c r="B151" s="42"/>
      <c r="C151" s="216" t="s">
        <v>180</v>
      </c>
      <c r="D151" s="216" t="s">
        <v>227</v>
      </c>
      <c r="E151" s="217" t="s">
        <v>180</v>
      </c>
      <c r="F151" s="218" t="s">
        <v>5773</v>
      </c>
      <c r="G151" s="219" t="s">
        <v>5743</v>
      </c>
      <c r="H151" s="220">
        <v>3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82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1255</v>
      </c>
    </row>
    <row r="152" s="2" customFormat="1" ht="16.5" customHeight="1">
      <c r="A152" s="41"/>
      <c r="B152" s="42"/>
      <c r="C152" s="216" t="s">
        <v>192</v>
      </c>
      <c r="D152" s="216" t="s">
        <v>227</v>
      </c>
      <c r="E152" s="217" t="s">
        <v>192</v>
      </c>
      <c r="F152" s="218" t="s">
        <v>5760</v>
      </c>
      <c r="G152" s="219" t="s">
        <v>5743</v>
      </c>
      <c r="H152" s="220">
        <v>100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82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1270</v>
      </c>
    </row>
    <row r="153" s="2" customFormat="1" ht="16.5" customHeight="1">
      <c r="A153" s="41"/>
      <c r="B153" s="42"/>
      <c r="C153" s="216" t="s">
        <v>822</v>
      </c>
      <c r="D153" s="216" t="s">
        <v>227</v>
      </c>
      <c r="E153" s="217" t="s">
        <v>822</v>
      </c>
      <c r="F153" s="218" t="s">
        <v>5761</v>
      </c>
      <c r="G153" s="219" t="s">
        <v>5743</v>
      </c>
      <c r="H153" s="220">
        <v>5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82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1291</v>
      </c>
    </row>
    <row r="154" s="2" customFormat="1" ht="16.5" customHeight="1">
      <c r="A154" s="41"/>
      <c r="B154" s="42"/>
      <c r="C154" s="216" t="s">
        <v>827</v>
      </c>
      <c r="D154" s="216" t="s">
        <v>227</v>
      </c>
      <c r="E154" s="217" t="s">
        <v>827</v>
      </c>
      <c r="F154" s="218" t="s">
        <v>5762</v>
      </c>
      <c r="G154" s="219" t="s">
        <v>5743</v>
      </c>
      <c r="H154" s="220">
        <v>100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82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1302</v>
      </c>
    </row>
    <row r="155" s="2" customFormat="1" ht="21.75" customHeight="1">
      <c r="A155" s="41"/>
      <c r="B155" s="42"/>
      <c r="C155" s="216" t="s">
        <v>195</v>
      </c>
      <c r="D155" s="216" t="s">
        <v>227</v>
      </c>
      <c r="E155" s="217" t="s">
        <v>195</v>
      </c>
      <c r="F155" s="218" t="s">
        <v>5763</v>
      </c>
      <c r="G155" s="219" t="s">
        <v>5743</v>
      </c>
      <c r="H155" s="220">
        <v>5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82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1314</v>
      </c>
    </row>
    <row r="156" s="2" customFormat="1" ht="24.15" customHeight="1">
      <c r="A156" s="41"/>
      <c r="B156" s="42"/>
      <c r="C156" s="216" t="s">
        <v>864</v>
      </c>
      <c r="D156" s="216" t="s">
        <v>227</v>
      </c>
      <c r="E156" s="217" t="s">
        <v>864</v>
      </c>
      <c r="F156" s="218" t="s">
        <v>5764</v>
      </c>
      <c r="G156" s="219" t="s">
        <v>5743</v>
      </c>
      <c r="H156" s="220">
        <v>1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82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870</v>
      </c>
    </row>
    <row r="157" s="2" customFormat="1" ht="24.15" customHeight="1">
      <c r="A157" s="41"/>
      <c r="B157" s="42"/>
      <c r="C157" s="216" t="s">
        <v>871</v>
      </c>
      <c r="D157" s="216" t="s">
        <v>227</v>
      </c>
      <c r="E157" s="217" t="s">
        <v>871</v>
      </c>
      <c r="F157" s="218" t="s">
        <v>5765</v>
      </c>
      <c r="G157" s="219" t="s">
        <v>5743</v>
      </c>
      <c r="H157" s="220">
        <v>1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82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1331</v>
      </c>
    </row>
    <row r="158" s="2" customFormat="1" ht="21.75" customHeight="1">
      <c r="A158" s="41"/>
      <c r="B158" s="42"/>
      <c r="C158" s="216" t="s">
        <v>876</v>
      </c>
      <c r="D158" s="216" t="s">
        <v>227</v>
      </c>
      <c r="E158" s="217" t="s">
        <v>876</v>
      </c>
      <c r="F158" s="218" t="s">
        <v>5766</v>
      </c>
      <c r="G158" s="219" t="s">
        <v>5743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82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1344</v>
      </c>
    </row>
    <row r="159" s="2" customFormat="1" ht="16.5" customHeight="1">
      <c r="A159" s="41"/>
      <c r="B159" s="42"/>
      <c r="C159" s="216" t="s">
        <v>882</v>
      </c>
      <c r="D159" s="216" t="s">
        <v>227</v>
      </c>
      <c r="E159" s="217" t="s">
        <v>882</v>
      </c>
      <c r="F159" s="218" t="s">
        <v>5768</v>
      </c>
      <c r="G159" s="219" t="s">
        <v>5743</v>
      </c>
      <c r="H159" s="220">
        <v>1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82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1354</v>
      </c>
    </row>
    <row r="160" s="2" customFormat="1" ht="16.5" customHeight="1">
      <c r="A160" s="41"/>
      <c r="B160" s="42"/>
      <c r="C160" s="216" t="s">
        <v>888</v>
      </c>
      <c r="D160" s="216" t="s">
        <v>227</v>
      </c>
      <c r="E160" s="217" t="s">
        <v>888</v>
      </c>
      <c r="F160" s="218" t="s">
        <v>5769</v>
      </c>
      <c r="G160" s="219" t="s">
        <v>5743</v>
      </c>
      <c r="H160" s="220">
        <v>100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82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1365</v>
      </c>
    </row>
    <row r="161" s="12" customFormat="1" ht="25.92" customHeight="1">
      <c r="A161" s="12"/>
      <c r="B161" s="200"/>
      <c r="C161" s="201"/>
      <c r="D161" s="202" t="s">
        <v>73</v>
      </c>
      <c r="E161" s="203" t="s">
        <v>1365</v>
      </c>
      <c r="F161" s="203" t="s">
        <v>5774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SUM(P162:P164)</f>
        <v>0</v>
      </c>
      <c r="Q161" s="208"/>
      <c r="R161" s="209">
        <f>SUM(R162:R164)</f>
        <v>0</v>
      </c>
      <c r="S161" s="208"/>
      <c r="T161" s="210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74</v>
      </c>
      <c r="AY161" s="211" t="s">
        <v>224</v>
      </c>
      <c r="BK161" s="213">
        <f>SUM(BK162:BK164)</f>
        <v>0</v>
      </c>
    </row>
    <row r="162" s="2" customFormat="1" ht="44.25" customHeight="1">
      <c r="A162" s="41"/>
      <c r="B162" s="42"/>
      <c r="C162" s="216" t="s">
        <v>4982</v>
      </c>
      <c r="D162" s="216" t="s">
        <v>227</v>
      </c>
      <c r="E162" s="217" t="s">
        <v>74</v>
      </c>
      <c r="F162" s="218" t="s">
        <v>5726</v>
      </c>
      <c r="G162" s="219" t="s">
        <v>19</v>
      </c>
      <c r="H162" s="220">
        <v>0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82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5775</v>
      </c>
    </row>
    <row r="163" s="2" customFormat="1" ht="33" customHeight="1">
      <c r="A163" s="41"/>
      <c r="B163" s="42"/>
      <c r="C163" s="216" t="s">
        <v>894</v>
      </c>
      <c r="D163" s="216" t="s">
        <v>227</v>
      </c>
      <c r="E163" s="217" t="s">
        <v>894</v>
      </c>
      <c r="F163" s="218" t="s">
        <v>5776</v>
      </c>
      <c r="G163" s="219" t="s">
        <v>5743</v>
      </c>
      <c r="H163" s="220">
        <v>10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82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5011</v>
      </c>
    </row>
    <row r="164" s="2" customFormat="1" ht="16.5" customHeight="1">
      <c r="A164" s="41"/>
      <c r="B164" s="42"/>
      <c r="C164" s="216" t="s">
        <v>902</v>
      </c>
      <c r="D164" s="216" t="s">
        <v>227</v>
      </c>
      <c r="E164" s="217" t="s">
        <v>902</v>
      </c>
      <c r="F164" s="218" t="s">
        <v>5777</v>
      </c>
      <c r="G164" s="219" t="s">
        <v>5743</v>
      </c>
      <c r="H164" s="220">
        <v>1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82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5015</v>
      </c>
    </row>
    <row r="165" s="12" customFormat="1" ht="25.92" customHeight="1">
      <c r="A165" s="12"/>
      <c r="B165" s="200"/>
      <c r="C165" s="201"/>
      <c r="D165" s="202" t="s">
        <v>73</v>
      </c>
      <c r="E165" s="203" t="s">
        <v>1370</v>
      </c>
      <c r="F165" s="203" t="s">
        <v>5778</v>
      </c>
      <c r="G165" s="201"/>
      <c r="H165" s="201"/>
      <c r="I165" s="204"/>
      <c r="J165" s="205">
        <f>BK165</f>
        <v>0</v>
      </c>
      <c r="K165" s="201"/>
      <c r="L165" s="206"/>
      <c r="M165" s="207"/>
      <c r="N165" s="208"/>
      <c r="O165" s="208"/>
      <c r="P165" s="209">
        <f>SUM(P166:P172)</f>
        <v>0</v>
      </c>
      <c r="Q165" s="208"/>
      <c r="R165" s="209">
        <f>SUM(R166:R172)</f>
        <v>0</v>
      </c>
      <c r="S165" s="208"/>
      <c r="T165" s="210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74</v>
      </c>
      <c r="AY165" s="211" t="s">
        <v>224</v>
      </c>
      <c r="BK165" s="213">
        <f>SUM(BK166:BK172)</f>
        <v>0</v>
      </c>
    </row>
    <row r="166" s="2" customFormat="1" ht="44.25" customHeight="1">
      <c r="A166" s="41"/>
      <c r="B166" s="42"/>
      <c r="C166" s="216" t="s">
        <v>1249</v>
      </c>
      <c r="D166" s="216" t="s">
        <v>227</v>
      </c>
      <c r="E166" s="217" t="s">
        <v>74</v>
      </c>
      <c r="F166" s="218" t="s">
        <v>5726</v>
      </c>
      <c r="G166" s="219" t="s">
        <v>19</v>
      </c>
      <c r="H166" s="220">
        <v>0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82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5779</v>
      </c>
    </row>
    <row r="167" s="2" customFormat="1" ht="33" customHeight="1">
      <c r="A167" s="41"/>
      <c r="B167" s="42"/>
      <c r="C167" s="216" t="s">
        <v>908</v>
      </c>
      <c r="D167" s="216" t="s">
        <v>227</v>
      </c>
      <c r="E167" s="217" t="s">
        <v>913</v>
      </c>
      <c r="F167" s="218" t="s">
        <v>5780</v>
      </c>
      <c r="G167" s="219" t="s">
        <v>5743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82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1416</v>
      </c>
    </row>
    <row r="168" s="2" customFormat="1" ht="24.15" customHeight="1">
      <c r="A168" s="41"/>
      <c r="B168" s="42"/>
      <c r="C168" s="216" t="s">
        <v>913</v>
      </c>
      <c r="D168" s="216" t="s">
        <v>227</v>
      </c>
      <c r="E168" s="217" t="s">
        <v>920</v>
      </c>
      <c r="F168" s="218" t="s">
        <v>5781</v>
      </c>
      <c r="G168" s="219" t="s">
        <v>5743</v>
      </c>
      <c r="H168" s="220">
        <v>1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82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1430</v>
      </c>
    </row>
    <row r="169" s="2" customFormat="1" ht="16.5" customHeight="1">
      <c r="A169" s="41"/>
      <c r="B169" s="42"/>
      <c r="C169" s="216" t="s">
        <v>920</v>
      </c>
      <c r="D169" s="216" t="s">
        <v>227</v>
      </c>
      <c r="E169" s="217" t="s">
        <v>4944</v>
      </c>
      <c r="F169" s="218" t="s">
        <v>5782</v>
      </c>
      <c r="G169" s="219" t="s">
        <v>5743</v>
      </c>
      <c r="H169" s="220">
        <v>1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82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1467</v>
      </c>
    </row>
    <row r="170" s="2" customFormat="1" ht="16.5" customHeight="1">
      <c r="A170" s="41"/>
      <c r="B170" s="42"/>
      <c r="C170" s="216" t="s">
        <v>4944</v>
      </c>
      <c r="D170" s="216" t="s">
        <v>227</v>
      </c>
      <c r="E170" s="217" t="s">
        <v>925</v>
      </c>
      <c r="F170" s="218" t="s">
        <v>5783</v>
      </c>
      <c r="G170" s="219" t="s">
        <v>5743</v>
      </c>
      <c r="H170" s="220">
        <v>1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82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1480</v>
      </c>
    </row>
    <row r="171" s="2" customFormat="1" ht="24.15" customHeight="1">
      <c r="A171" s="41"/>
      <c r="B171" s="42"/>
      <c r="C171" s="216" t="s">
        <v>925</v>
      </c>
      <c r="D171" s="216" t="s">
        <v>227</v>
      </c>
      <c r="E171" s="217" t="s">
        <v>944</v>
      </c>
      <c r="F171" s="218" t="s">
        <v>5784</v>
      </c>
      <c r="G171" s="219" t="s">
        <v>5743</v>
      </c>
      <c r="H171" s="220">
        <v>5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82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1514</v>
      </c>
    </row>
    <row r="172" s="2" customFormat="1" ht="16.5" customHeight="1">
      <c r="A172" s="41"/>
      <c r="B172" s="42"/>
      <c r="C172" s="216" t="s">
        <v>944</v>
      </c>
      <c r="D172" s="216" t="s">
        <v>227</v>
      </c>
      <c r="E172" s="217" t="s">
        <v>962</v>
      </c>
      <c r="F172" s="218" t="s">
        <v>5785</v>
      </c>
      <c r="G172" s="219" t="s">
        <v>5743</v>
      </c>
      <c r="H172" s="220">
        <v>1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82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1528</v>
      </c>
    </row>
    <row r="173" s="12" customFormat="1" ht="25.92" customHeight="1">
      <c r="A173" s="12"/>
      <c r="B173" s="200"/>
      <c r="C173" s="201"/>
      <c r="D173" s="202" t="s">
        <v>73</v>
      </c>
      <c r="E173" s="203" t="s">
        <v>5011</v>
      </c>
      <c r="F173" s="203" t="s">
        <v>5786</v>
      </c>
      <c r="G173" s="201"/>
      <c r="H173" s="201"/>
      <c r="I173" s="204"/>
      <c r="J173" s="205">
        <f>BK173</f>
        <v>0</v>
      </c>
      <c r="K173" s="201"/>
      <c r="L173" s="206"/>
      <c r="M173" s="207"/>
      <c r="N173" s="208"/>
      <c r="O173" s="208"/>
      <c r="P173" s="209">
        <f>SUM(P174:P182)</f>
        <v>0</v>
      </c>
      <c r="Q173" s="208"/>
      <c r="R173" s="209">
        <f>SUM(R174:R182)</f>
        <v>0</v>
      </c>
      <c r="S173" s="208"/>
      <c r="T173" s="210">
        <f>SUM(T174:T182)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82</v>
      </c>
      <c r="AT173" s="212" t="s">
        <v>73</v>
      </c>
      <c r="AU173" s="212" t="s">
        <v>74</v>
      </c>
      <c r="AY173" s="211" t="s">
        <v>224</v>
      </c>
      <c r="BK173" s="213">
        <f>SUM(BK174:BK182)</f>
        <v>0</v>
      </c>
    </row>
    <row r="174" s="2" customFormat="1" ht="44.25" customHeight="1">
      <c r="A174" s="41"/>
      <c r="B174" s="42"/>
      <c r="C174" s="216" t="s">
        <v>1255</v>
      </c>
      <c r="D174" s="216" t="s">
        <v>227</v>
      </c>
      <c r="E174" s="217" t="s">
        <v>74</v>
      </c>
      <c r="F174" s="218" t="s">
        <v>5726</v>
      </c>
      <c r="G174" s="219" t="s">
        <v>19</v>
      </c>
      <c r="H174" s="220">
        <v>0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82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5787</v>
      </c>
    </row>
    <row r="175" s="2" customFormat="1" ht="16.5" customHeight="1">
      <c r="A175" s="41"/>
      <c r="B175" s="42"/>
      <c r="C175" s="216" t="s">
        <v>962</v>
      </c>
      <c r="D175" s="216" t="s">
        <v>227</v>
      </c>
      <c r="E175" s="217" t="s">
        <v>981</v>
      </c>
      <c r="F175" s="218" t="s">
        <v>5788</v>
      </c>
      <c r="G175" s="219" t="s">
        <v>5743</v>
      </c>
      <c r="H175" s="220">
        <v>9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82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1556</v>
      </c>
    </row>
    <row r="176" s="2" customFormat="1" ht="16.5" customHeight="1">
      <c r="A176" s="41"/>
      <c r="B176" s="42"/>
      <c r="C176" s="216" t="s">
        <v>971</v>
      </c>
      <c r="D176" s="216" t="s">
        <v>227</v>
      </c>
      <c r="E176" s="217" t="s">
        <v>991</v>
      </c>
      <c r="F176" s="218" t="s">
        <v>5789</v>
      </c>
      <c r="G176" s="219" t="s">
        <v>5743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82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1572</v>
      </c>
    </row>
    <row r="177" s="2" customFormat="1" ht="16.5" customHeight="1">
      <c r="A177" s="41"/>
      <c r="B177" s="42"/>
      <c r="C177" s="216" t="s">
        <v>981</v>
      </c>
      <c r="D177" s="216" t="s">
        <v>227</v>
      </c>
      <c r="E177" s="217" t="s">
        <v>1005</v>
      </c>
      <c r="F177" s="218" t="s">
        <v>5790</v>
      </c>
      <c r="G177" s="219" t="s">
        <v>5743</v>
      </c>
      <c r="H177" s="220">
        <v>1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82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1582</v>
      </c>
    </row>
    <row r="178" s="2" customFormat="1" ht="16.5" customHeight="1">
      <c r="A178" s="41"/>
      <c r="B178" s="42"/>
      <c r="C178" s="216" t="s">
        <v>991</v>
      </c>
      <c r="D178" s="216" t="s">
        <v>227</v>
      </c>
      <c r="E178" s="217" t="s">
        <v>1036</v>
      </c>
      <c r="F178" s="218" t="s">
        <v>5791</v>
      </c>
      <c r="G178" s="219" t="s">
        <v>5743</v>
      </c>
      <c r="H178" s="220">
        <v>5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82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1592</v>
      </c>
    </row>
    <row r="179" s="2" customFormat="1" ht="16.5" customHeight="1">
      <c r="A179" s="41"/>
      <c r="B179" s="42"/>
      <c r="C179" s="216" t="s">
        <v>1005</v>
      </c>
      <c r="D179" s="216" t="s">
        <v>227</v>
      </c>
      <c r="E179" s="217" t="s">
        <v>1065</v>
      </c>
      <c r="F179" s="218" t="s">
        <v>5792</v>
      </c>
      <c r="G179" s="219" t="s">
        <v>5743</v>
      </c>
      <c r="H179" s="220">
        <v>1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82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1628</v>
      </c>
    </row>
    <row r="180" s="2" customFormat="1" ht="16.5" customHeight="1">
      <c r="A180" s="41"/>
      <c r="B180" s="42"/>
      <c r="C180" s="216" t="s">
        <v>1036</v>
      </c>
      <c r="D180" s="216" t="s">
        <v>227</v>
      </c>
      <c r="E180" s="217" t="s">
        <v>1070</v>
      </c>
      <c r="F180" s="218" t="s">
        <v>5793</v>
      </c>
      <c r="G180" s="219" t="s">
        <v>5743</v>
      </c>
      <c r="H180" s="220">
        <v>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82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1649</v>
      </c>
    </row>
    <row r="181" s="2" customFormat="1" ht="24.15" customHeight="1">
      <c r="A181" s="41"/>
      <c r="B181" s="42"/>
      <c r="C181" s="216" t="s">
        <v>1065</v>
      </c>
      <c r="D181" s="216" t="s">
        <v>227</v>
      </c>
      <c r="E181" s="217" t="s">
        <v>1076</v>
      </c>
      <c r="F181" s="218" t="s">
        <v>5794</v>
      </c>
      <c r="G181" s="219" t="s">
        <v>5743</v>
      </c>
      <c r="H181" s="220">
        <v>88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82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1660</v>
      </c>
    </row>
    <row r="182" s="2" customFormat="1" ht="16.5" customHeight="1">
      <c r="A182" s="41"/>
      <c r="B182" s="42"/>
      <c r="C182" s="216" t="s">
        <v>1070</v>
      </c>
      <c r="D182" s="216" t="s">
        <v>227</v>
      </c>
      <c r="E182" s="217" t="s">
        <v>1085</v>
      </c>
      <c r="F182" s="218" t="s">
        <v>5795</v>
      </c>
      <c r="G182" s="219" t="s">
        <v>5743</v>
      </c>
      <c r="H182" s="220">
        <v>88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82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1678</v>
      </c>
    </row>
    <row r="183" s="12" customFormat="1" ht="25.92" customHeight="1">
      <c r="A183" s="12"/>
      <c r="B183" s="200"/>
      <c r="C183" s="201"/>
      <c r="D183" s="202" t="s">
        <v>73</v>
      </c>
      <c r="E183" s="203" t="s">
        <v>5015</v>
      </c>
      <c r="F183" s="203" t="s">
        <v>5796</v>
      </c>
      <c r="G183" s="201"/>
      <c r="H183" s="201"/>
      <c r="I183" s="204"/>
      <c r="J183" s="205">
        <f>BK183</f>
        <v>0</v>
      </c>
      <c r="K183" s="201"/>
      <c r="L183" s="206"/>
      <c r="M183" s="207"/>
      <c r="N183" s="208"/>
      <c r="O183" s="208"/>
      <c r="P183" s="209">
        <f>SUM(P184:P193)</f>
        <v>0</v>
      </c>
      <c r="Q183" s="208"/>
      <c r="R183" s="209">
        <f>SUM(R184:R193)</f>
        <v>0</v>
      </c>
      <c r="S183" s="208"/>
      <c r="T183" s="210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82</v>
      </c>
      <c r="AT183" s="212" t="s">
        <v>73</v>
      </c>
      <c r="AU183" s="212" t="s">
        <v>74</v>
      </c>
      <c r="AY183" s="211" t="s">
        <v>224</v>
      </c>
      <c r="BK183" s="213">
        <f>SUM(BK184:BK193)</f>
        <v>0</v>
      </c>
    </row>
    <row r="184" s="2" customFormat="1" ht="44.25" customHeight="1">
      <c r="A184" s="41"/>
      <c r="B184" s="42"/>
      <c r="C184" s="216" t="s">
        <v>1265</v>
      </c>
      <c r="D184" s="216" t="s">
        <v>227</v>
      </c>
      <c r="E184" s="217" t="s">
        <v>74</v>
      </c>
      <c r="F184" s="218" t="s">
        <v>5726</v>
      </c>
      <c r="G184" s="219" t="s">
        <v>19</v>
      </c>
      <c r="H184" s="220">
        <v>0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82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231</v>
      </c>
      <c r="BM184" s="227" t="s">
        <v>5797</v>
      </c>
    </row>
    <row r="185" s="2" customFormat="1" ht="16.5" customHeight="1">
      <c r="A185" s="41"/>
      <c r="B185" s="42"/>
      <c r="C185" s="216" t="s">
        <v>1076</v>
      </c>
      <c r="D185" s="216" t="s">
        <v>227</v>
      </c>
      <c r="E185" s="217" t="s">
        <v>1314</v>
      </c>
      <c r="F185" s="218" t="s">
        <v>5798</v>
      </c>
      <c r="G185" s="219" t="s">
        <v>5743</v>
      </c>
      <c r="H185" s="220">
        <v>1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82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5146</v>
      </c>
    </row>
    <row r="186" s="2" customFormat="1" ht="16.5" customHeight="1">
      <c r="A186" s="41"/>
      <c r="B186" s="42"/>
      <c r="C186" s="216" t="s">
        <v>1085</v>
      </c>
      <c r="D186" s="216" t="s">
        <v>227</v>
      </c>
      <c r="E186" s="217" t="s">
        <v>1321</v>
      </c>
      <c r="F186" s="218" t="s">
        <v>5799</v>
      </c>
      <c r="G186" s="219" t="s">
        <v>5743</v>
      </c>
      <c r="H186" s="220">
        <v>1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82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5149</v>
      </c>
    </row>
    <row r="187" s="2" customFormat="1" ht="24.15" customHeight="1">
      <c r="A187" s="41"/>
      <c r="B187" s="42"/>
      <c r="C187" s="216" t="s">
        <v>1092</v>
      </c>
      <c r="D187" s="216" t="s">
        <v>227</v>
      </c>
      <c r="E187" s="217" t="s">
        <v>870</v>
      </c>
      <c r="F187" s="218" t="s">
        <v>5800</v>
      </c>
      <c r="G187" s="219" t="s">
        <v>5743</v>
      </c>
      <c r="H187" s="220">
        <v>5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82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2180</v>
      </c>
    </row>
    <row r="188" s="2" customFormat="1" ht="16.5" customHeight="1">
      <c r="A188" s="41"/>
      <c r="B188" s="42"/>
      <c r="C188" s="216" t="s">
        <v>1097</v>
      </c>
      <c r="D188" s="216" t="s">
        <v>227</v>
      </c>
      <c r="E188" s="217" t="s">
        <v>1326</v>
      </c>
      <c r="F188" s="218" t="s">
        <v>5801</v>
      </c>
      <c r="G188" s="219" t="s">
        <v>5743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82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2194</v>
      </c>
    </row>
    <row r="189" s="2" customFormat="1" ht="16.5" customHeight="1">
      <c r="A189" s="41"/>
      <c r="B189" s="42"/>
      <c r="C189" s="216" t="s">
        <v>1104</v>
      </c>
      <c r="D189" s="216" t="s">
        <v>227</v>
      </c>
      <c r="E189" s="217" t="s">
        <v>1331</v>
      </c>
      <c r="F189" s="218" t="s">
        <v>5802</v>
      </c>
      <c r="G189" s="219" t="s">
        <v>5743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82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2208</v>
      </c>
    </row>
    <row r="190" s="2" customFormat="1" ht="16.5" customHeight="1">
      <c r="A190" s="41"/>
      <c r="B190" s="42"/>
      <c r="C190" s="216" t="s">
        <v>1134</v>
      </c>
      <c r="D190" s="216" t="s">
        <v>227</v>
      </c>
      <c r="E190" s="217" t="s">
        <v>1338</v>
      </c>
      <c r="F190" s="218" t="s">
        <v>5803</v>
      </c>
      <c r="G190" s="219" t="s">
        <v>5743</v>
      </c>
      <c r="H190" s="220">
        <v>5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82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2216</v>
      </c>
    </row>
    <row r="191" s="2" customFormat="1" ht="16.5" customHeight="1">
      <c r="A191" s="41"/>
      <c r="B191" s="42"/>
      <c r="C191" s="216" t="s">
        <v>1153</v>
      </c>
      <c r="D191" s="216" t="s">
        <v>227</v>
      </c>
      <c r="E191" s="217" t="s">
        <v>1344</v>
      </c>
      <c r="F191" s="218" t="s">
        <v>5804</v>
      </c>
      <c r="G191" s="219" t="s">
        <v>5743</v>
      </c>
      <c r="H191" s="220">
        <v>5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82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2224</v>
      </c>
    </row>
    <row r="192" s="2" customFormat="1" ht="16.5" customHeight="1">
      <c r="A192" s="41"/>
      <c r="B192" s="42"/>
      <c r="C192" s="216" t="s">
        <v>1160</v>
      </c>
      <c r="D192" s="216" t="s">
        <v>227</v>
      </c>
      <c r="E192" s="217" t="s">
        <v>1346</v>
      </c>
      <c r="F192" s="218" t="s">
        <v>5805</v>
      </c>
      <c r="G192" s="219" t="s">
        <v>5743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82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2160</v>
      </c>
    </row>
    <row r="193" s="2" customFormat="1" ht="16.5" customHeight="1">
      <c r="A193" s="41"/>
      <c r="B193" s="42"/>
      <c r="C193" s="216" t="s">
        <v>1165</v>
      </c>
      <c r="D193" s="216" t="s">
        <v>227</v>
      </c>
      <c r="E193" s="217" t="s">
        <v>5806</v>
      </c>
      <c r="F193" s="218" t="s">
        <v>5807</v>
      </c>
      <c r="G193" s="219" t="s">
        <v>5743</v>
      </c>
      <c r="H193" s="220">
        <v>3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82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2243</v>
      </c>
    </row>
    <row r="194" s="12" customFormat="1" ht="25.92" customHeight="1">
      <c r="A194" s="12"/>
      <c r="B194" s="200"/>
      <c r="C194" s="201"/>
      <c r="D194" s="202" t="s">
        <v>73</v>
      </c>
      <c r="E194" s="203" t="s">
        <v>5176</v>
      </c>
      <c r="F194" s="203" t="s">
        <v>5808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74</v>
      </c>
      <c r="AY194" s="211" t="s">
        <v>224</v>
      </c>
      <c r="BK194" s="213">
        <f>BK195</f>
        <v>0</v>
      </c>
    </row>
    <row r="195" s="2" customFormat="1" ht="37.8" customHeight="1">
      <c r="A195" s="41"/>
      <c r="B195" s="42"/>
      <c r="C195" s="216" t="s">
        <v>1174</v>
      </c>
      <c r="D195" s="216" t="s">
        <v>227</v>
      </c>
      <c r="E195" s="217" t="s">
        <v>5809</v>
      </c>
      <c r="F195" s="218" t="s">
        <v>5810</v>
      </c>
      <c r="G195" s="219" t="s">
        <v>5743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82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5170</v>
      </c>
    </row>
    <row r="196" s="12" customFormat="1" ht="25.92" customHeight="1">
      <c r="A196" s="12"/>
      <c r="B196" s="200"/>
      <c r="C196" s="201"/>
      <c r="D196" s="202" t="s">
        <v>73</v>
      </c>
      <c r="E196" s="203" t="s">
        <v>1403</v>
      </c>
      <c r="F196" s="203" t="s">
        <v>5811</v>
      </c>
      <c r="G196" s="201"/>
      <c r="H196" s="201"/>
      <c r="I196" s="204"/>
      <c r="J196" s="20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82</v>
      </c>
      <c r="AT196" s="212" t="s">
        <v>73</v>
      </c>
      <c r="AU196" s="212" t="s">
        <v>74</v>
      </c>
      <c r="AY196" s="211" t="s">
        <v>224</v>
      </c>
      <c r="BK196" s="213">
        <f>SUM(BK197:BK199)</f>
        <v>0</v>
      </c>
    </row>
    <row r="197" s="2" customFormat="1" ht="16.5" customHeight="1">
      <c r="A197" s="41"/>
      <c r="B197" s="42"/>
      <c r="C197" s="216" t="s">
        <v>1178</v>
      </c>
      <c r="D197" s="216" t="s">
        <v>227</v>
      </c>
      <c r="E197" s="217" t="s">
        <v>1365</v>
      </c>
      <c r="F197" s="218" t="s">
        <v>5812</v>
      </c>
      <c r="G197" s="219" t="s">
        <v>5743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82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5175</v>
      </c>
    </row>
    <row r="198" s="2" customFormat="1" ht="16.5" customHeight="1">
      <c r="A198" s="41"/>
      <c r="B198" s="42"/>
      <c r="C198" s="216" t="s">
        <v>1186</v>
      </c>
      <c r="D198" s="216" t="s">
        <v>227</v>
      </c>
      <c r="E198" s="217" t="s">
        <v>1370</v>
      </c>
      <c r="F198" s="218" t="s">
        <v>5813</v>
      </c>
      <c r="G198" s="219" t="s">
        <v>5743</v>
      </c>
      <c r="H198" s="220">
        <v>67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82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2268</v>
      </c>
    </row>
    <row r="199" s="2" customFormat="1" ht="16.5" customHeight="1">
      <c r="A199" s="41"/>
      <c r="B199" s="42"/>
      <c r="C199" s="216" t="s">
        <v>1194</v>
      </c>
      <c r="D199" s="216" t="s">
        <v>227</v>
      </c>
      <c r="E199" s="217" t="s">
        <v>5011</v>
      </c>
      <c r="F199" s="218" t="s">
        <v>5814</v>
      </c>
      <c r="G199" s="219" t="s">
        <v>5743</v>
      </c>
      <c r="H199" s="220">
        <v>67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82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2280</v>
      </c>
    </row>
    <row r="200" s="12" customFormat="1" ht="25.92" customHeight="1">
      <c r="A200" s="12"/>
      <c r="B200" s="200"/>
      <c r="C200" s="201"/>
      <c r="D200" s="202" t="s">
        <v>73</v>
      </c>
      <c r="E200" s="203" t="s">
        <v>1407</v>
      </c>
      <c r="F200" s="203" t="s">
        <v>5786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SUM(P201:P204)</f>
        <v>0</v>
      </c>
      <c r="Q200" s="208"/>
      <c r="R200" s="209">
        <f>SUM(R201:R204)</f>
        <v>0</v>
      </c>
      <c r="S200" s="208"/>
      <c r="T200" s="210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82</v>
      </c>
      <c r="AT200" s="212" t="s">
        <v>73</v>
      </c>
      <c r="AU200" s="212" t="s">
        <v>74</v>
      </c>
      <c r="AY200" s="211" t="s">
        <v>224</v>
      </c>
      <c r="BK200" s="213">
        <f>SUM(BK201:BK204)</f>
        <v>0</v>
      </c>
    </row>
    <row r="201" s="2" customFormat="1" ht="16.5" customHeight="1">
      <c r="A201" s="41"/>
      <c r="B201" s="42"/>
      <c r="C201" s="216" t="s">
        <v>1200</v>
      </c>
      <c r="D201" s="216" t="s">
        <v>227</v>
      </c>
      <c r="E201" s="217" t="s">
        <v>5015</v>
      </c>
      <c r="F201" s="218" t="s">
        <v>5815</v>
      </c>
      <c r="G201" s="219" t="s">
        <v>5816</v>
      </c>
      <c r="H201" s="220">
        <v>1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82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2299</v>
      </c>
    </row>
    <row r="202" s="2" customFormat="1" ht="16.5" customHeight="1">
      <c r="A202" s="41"/>
      <c r="B202" s="42"/>
      <c r="C202" s="216" t="s">
        <v>1205</v>
      </c>
      <c r="D202" s="216" t="s">
        <v>227</v>
      </c>
      <c r="E202" s="217" t="s">
        <v>2073</v>
      </c>
      <c r="F202" s="218" t="s">
        <v>5817</v>
      </c>
      <c r="G202" s="219" t="s">
        <v>595</v>
      </c>
      <c r="H202" s="220">
        <v>20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82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5818</v>
      </c>
    </row>
    <row r="203" s="2" customFormat="1" ht="16.5" customHeight="1">
      <c r="A203" s="41"/>
      <c r="B203" s="42"/>
      <c r="C203" s="216" t="s">
        <v>1210</v>
      </c>
      <c r="D203" s="216" t="s">
        <v>227</v>
      </c>
      <c r="E203" s="217" t="s">
        <v>2083</v>
      </c>
      <c r="F203" s="218" t="s">
        <v>5819</v>
      </c>
      <c r="G203" s="219" t="s">
        <v>595</v>
      </c>
      <c r="H203" s="220">
        <v>10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82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5820</v>
      </c>
    </row>
    <row r="204" s="2" customFormat="1" ht="16.5" customHeight="1">
      <c r="A204" s="41"/>
      <c r="B204" s="42"/>
      <c r="C204" s="216" t="s">
        <v>5091</v>
      </c>
      <c r="D204" s="216" t="s">
        <v>227</v>
      </c>
      <c r="E204" s="217" t="s">
        <v>2089</v>
      </c>
      <c r="F204" s="218" t="s">
        <v>5821</v>
      </c>
      <c r="G204" s="219" t="s">
        <v>471</v>
      </c>
      <c r="H204" s="220">
        <v>200</v>
      </c>
      <c r="I204" s="221"/>
      <c r="J204" s="222">
        <f>ROUND(I204*H204,2)</f>
        <v>0</v>
      </c>
      <c r="K204" s="218" t="s">
        <v>19</v>
      </c>
      <c r="L204" s="47"/>
      <c r="M204" s="241" t="s">
        <v>19</v>
      </c>
      <c r="N204" s="242" t="s">
        <v>46</v>
      </c>
      <c r="O204" s="243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82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5822</v>
      </c>
    </row>
    <row r="205" s="2" customFormat="1" ht="6.96" customHeight="1">
      <c r="A205" s="41"/>
      <c r="B205" s="62"/>
      <c r="C205" s="63"/>
      <c r="D205" s="63"/>
      <c r="E205" s="63"/>
      <c r="F205" s="63"/>
      <c r="G205" s="63"/>
      <c r="H205" s="63"/>
      <c r="I205" s="63"/>
      <c r="J205" s="63"/>
      <c r="K205" s="63"/>
      <c r="L205" s="47"/>
      <c r="M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</row>
  </sheetData>
  <sheetProtection sheet="1" autoFilter="0" formatColumns="0" formatRows="0" objects="1" scenarios="1" spinCount="100000" saltValue="y2bz4gWGvI7PraV5hjZOLIRgiNqMv1V7D5J0MqyxexWIrv7xfqC/G9js3FIZ9Slqg04KAxwYYNB7d+kML8Sqog==" hashValue="34MxdzU7V78BcSUkwga/zsrze1A/gv+rhyDhT7xNW7Ro5B5CQw/roe/ilrLrYGwhY/ireBgLO5PnEhL99bOT2A==" algorithmName="SHA-512" password="CC35"/>
  <autoFilter ref="C101:K2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8:H88"/>
    <mergeCell ref="E92:H92"/>
    <mergeCell ref="E90:H90"/>
    <mergeCell ref="E94:H9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>
      <c r="B8" s="23"/>
      <c r="D8" s="146" t="s">
        <v>199</v>
      </c>
      <c r="L8" s="23"/>
    </row>
    <row r="9" s="1" customFormat="1" ht="16.5" customHeight="1">
      <c r="B9" s="23"/>
      <c r="E9" s="147" t="s">
        <v>384</v>
      </c>
      <c r="F9" s="1"/>
      <c r="G9" s="1"/>
      <c r="H9" s="1"/>
      <c r="L9" s="23"/>
    </row>
    <row r="10" s="1" customFormat="1" ht="12" customHeight="1">
      <c r="B10" s="23"/>
      <c r="D10" s="146" t="s">
        <v>385</v>
      </c>
      <c r="L10" s="23"/>
    </row>
    <row r="11" s="2" customFormat="1" ht="16.5" customHeight="1">
      <c r="A11" s="41"/>
      <c r="B11" s="47"/>
      <c r="C11" s="41"/>
      <c r="D11" s="41"/>
      <c r="E11" s="159" t="s">
        <v>5711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5712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5823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5. 4. 2024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tr">
        <f>IF('Rekapitulace stavby'!AN10="","",'Rekapitulace stavby'!AN10)</f>
        <v/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tr">
        <f>IF('Rekapitulace stavby'!E11="","",'Rekapitulace stavby'!E11)</f>
        <v>Statutární město Brno,Dominikánské nám.196/1, Brno</v>
      </c>
      <c r="F19" s="41"/>
      <c r="G19" s="41"/>
      <c r="H19" s="41"/>
      <c r="I19" s="146" t="s">
        <v>28</v>
      </c>
      <c r="J19" s="136" t="str">
        <f>IF('Rekapitulace stavby'!AN11="","",'Rekapitulace stavby'!AN11)</f>
        <v/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29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28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31</v>
      </c>
      <c r="E24" s="41"/>
      <c r="F24" s="41"/>
      <c r="G24" s="41"/>
      <c r="H24" s="41"/>
      <c r="I24" s="146" t="s">
        <v>26</v>
      </c>
      <c r="J24" s="136" t="str">
        <f>IF('Rekapitulace stavby'!AN16="","",'Rekapitulace stavby'!AN16)</f>
        <v xml:space="preserve"> 27689778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tr">
        <f>IF('Rekapitulace stavby'!E17="","",'Rekapitulace stavby'!E17)</f>
        <v>P.P.Architects s.r.o.</v>
      </c>
      <c r="F25" s="41"/>
      <c r="G25" s="41"/>
      <c r="H25" s="41"/>
      <c r="I25" s="146" t="s">
        <v>28</v>
      </c>
      <c r="J25" s="136" t="str">
        <f>IF('Rekapitulace stavby'!AN17="","",'Rekapitulace stavby'!AN17)</f>
        <v/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35</v>
      </c>
      <c r="E27" s="41"/>
      <c r="F27" s="41"/>
      <c r="G27" s="41"/>
      <c r="H27" s="41"/>
      <c r="I27" s="146" t="s">
        <v>26</v>
      </c>
      <c r="J27" s="136" t="str">
        <f>IF('Rekapitulace stavby'!AN19="","",'Rekapitulace stavby'!AN19)</f>
        <v>63472066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tr">
        <f>IF('Rekapitulace stavby'!E20="","",'Rekapitulace stavby'!E20)</f>
        <v>CKN Invest, spol. s r.o.</v>
      </c>
      <c r="F28" s="41"/>
      <c r="G28" s="41"/>
      <c r="H28" s="41"/>
      <c r="I28" s="146" t="s">
        <v>28</v>
      </c>
      <c r="J28" s="136" t="str">
        <f>IF('Rekapitulace stavby'!AN20="","",'Rekapitulace stavby'!AN20)</f>
        <v/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38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40</v>
      </c>
      <c r="E34" s="41"/>
      <c r="F34" s="41"/>
      <c r="G34" s="41"/>
      <c r="H34" s="41"/>
      <c r="I34" s="41"/>
      <c r="J34" s="157">
        <f>ROUND(J96,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42</v>
      </c>
      <c r="G36" s="41"/>
      <c r="H36" s="41"/>
      <c r="I36" s="158" t="s">
        <v>41</v>
      </c>
      <c r="J36" s="158" t="s">
        <v>43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44</v>
      </c>
      <c r="E37" s="146" t="s">
        <v>45</v>
      </c>
      <c r="F37" s="160">
        <f>ROUND((SUM(BE96:BE155)),  2)</f>
        <v>0</v>
      </c>
      <c r="G37" s="41"/>
      <c r="H37" s="41"/>
      <c r="I37" s="161">
        <v>0.20999999999999999</v>
      </c>
      <c r="J37" s="160">
        <f>ROUND(((SUM(BE96:BE155))*I37),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46</v>
      </c>
      <c r="F38" s="160">
        <f>ROUND((SUM(BF96:BF155)),  2)</f>
        <v>0</v>
      </c>
      <c r="G38" s="41"/>
      <c r="H38" s="41"/>
      <c r="I38" s="161">
        <v>0.12</v>
      </c>
      <c r="J38" s="160">
        <f>ROUND(((SUM(BF96:BF155))*I38),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47</v>
      </c>
      <c r="F39" s="160">
        <f>ROUND((SUM(BG96:BG155)),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48</v>
      </c>
      <c r="F40" s="160">
        <f>ROUND((SUM(BH96:BH155)),  2)</f>
        <v>0</v>
      </c>
      <c r="G40" s="41"/>
      <c r="H40" s="41"/>
      <c r="I40" s="161">
        <v>0.12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49</v>
      </c>
      <c r="F41" s="160">
        <f>ROUND((SUM(BI96:BI155)),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50</v>
      </c>
      <c r="E43" s="164"/>
      <c r="F43" s="164"/>
      <c r="G43" s="165" t="s">
        <v>51</v>
      </c>
      <c r="H43" s="166" t="s">
        <v>52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201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Dům s pečovatelskou službou, Brno-Bystrc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199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384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385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2" t="s">
        <v>5711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5712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 xml:space="preserve">205.2 - System  sestra-pacient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 xml:space="preserve"> </v>
      </c>
      <c r="G60" s="43"/>
      <c r="H60" s="43"/>
      <c r="I60" s="35" t="s">
        <v>23</v>
      </c>
      <c r="J60" s="75" t="str">
        <f>IF(J16="","",J16)</f>
        <v>5. 4. 2024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5.15" customHeight="1">
      <c r="A62" s="41"/>
      <c r="B62" s="42"/>
      <c r="C62" s="35" t="s">
        <v>25</v>
      </c>
      <c r="D62" s="43"/>
      <c r="E62" s="43"/>
      <c r="F62" s="30" t="str">
        <f>E19</f>
        <v>Statutární město Brno,Dominikánské nám.196/1, Brno</v>
      </c>
      <c r="G62" s="43"/>
      <c r="H62" s="43"/>
      <c r="I62" s="35" t="s">
        <v>31</v>
      </c>
      <c r="J62" s="39" t="str">
        <f>E25</f>
        <v>P.P.Architects s.r.o.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29</v>
      </c>
      <c r="D63" s="43"/>
      <c r="E63" s="43"/>
      <c r="F63" s="30" t="str">
        <f>IF(E22="","",E22)</f>
        <v>Vyplň údaj</v>
      </c>
      <c r="G63" s="43"/>
      <c r="H63" s="43"/>
      <c r="I63" s="35" t="s">
        <v>35</v>
      </c>
      <c r="J63" s="39" t="str">
        <f>E28</f>
        <v>CKN Invest, spol. s r.o.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202</v>
      </c>
      <c r="D65" s="175"/>
      <c r="E65" s="175"/>
      <c r="F65" s="175"/>
      <c r="G65" s="175"/>
      <c r="H65" s="175"/>
      <c r="I65" s="175"/>
      <c r="J65" s="176" t="s">
        <v>203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72</v>
      </c>
      <c r="D67" s="43"/>
      <c r="E67" s="43"/>
      <c r="F67" s="43"/>
      <c r="G67" s="43"/>
      <c r="H67" s="43"/>
      <c r="I67" s="43"/>
      <c r="J67" s="105">
        <f>J96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204</v>
      </c>
    </row>
    <row r="68" s="9" customFormat="1" ht="24.96" customHeight="1">
      <c r="A68" s="9"/>
      <c r="B68" s="178"/>
      <c r="C68" s="179"/>
      <c r="D68" s="180" t="s">
        <v>5824</v>
      </c>
      <c r="E68" s="181"/>
      <c r="F68" s="181"/>
      <c r="G68" s="181"/>
      <c r="H68" s="181"/>
      <c r="I68" s="181"/>
      <c r="J68" s="182">
        <f>J97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8"/>
      <c r="D69" s="185" t="s">
        <v>5825</v>
      </c>
      <c r="E69" s="186"/>
      <c r="F69" s="186"/>
      <c r="G69" s="186"/>
      <c r="H69" s="186"/>
      <c r="I69" s="186"/>
      <c r="J69" s="187">
        <f>J98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5826</v>
      </c>
      <c r="E70" s="186"/>
      <c r="F70" s="186"/>
      <c r="G70" s="186"/>
      <c r="H70" s="186"/>
      <c r="I70" s="186"/>
      <c r="J70" s="187">
        <f>J132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5827</v>
      </c>
      <c r="E71" s="186"/>
      <c r="F71" s="186"/>
      <c r="G71" s="186"/>
      <c r="H71" s="186"/>
      <c r="I71" s="186"/>
      <c r="J71" s="187">
        <f>J140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5828</v>
      </c>
      <c r="E72" s="186"/>
      <c r="F72" s="186"/>
      <c r="G72" s="186"/>
      <c r="H72" s="186"/>
      <c r="I72" s="186"/>
      <c r="J72" s="187">
        <f>J144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209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73" t="str">
        <f>E7</f>
        <v>Dům s pečovatelskou službou, Brno-Bystrc</v>
      </c>
      <c r="F82" s="35"/>
      <c r="G82" s="35"/>
      <c r="H82" s="35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" customFormat="1" ht="12" customHeight="1">
      <c r="B83" s="24"/>
      <c r="C83" s="35" t="s">
        <v>199</v>
      </c>
      <c r="D83" s="25"/>
      <c r="E83" s="25"/>
      <c r="F83" s="25"/>
      <c r="G83" s="25"/>
      <c r="H83" s="25"/>
      <c r="I83" s="25"/>
      <c r="J83" s="25"/>
      <c r="K83" s="25"/>
      <c r="L83" s="23"/>
    </row>
    <row r="84" s="1" customFormat="1" ht="16.5" customHeight="1">
      <c r="B84" s="24"/>
      <c r="C84" s="25"/>
      <c r="D84" s="25"/>
      <c r="E84" s="173" t="s">
        <v>384</v>
      </c>
      <c r="F84" s="25"/>
      <c r="G84" s="25"/>
      <c r="H84" s="25"/>
      <c r="I84" s="25"/>
      <c r="J84" s="25"/>
      <c r="K84" s="25"/>
      <c r="L84" s="23"/>
    </row>
    <row r="85" s="1" customFormat="1" ht="12" customHeight="1">
      <c r="B85" s="24"/>
      <c r="C85" s="35" t="s">
        <v>385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302" t="s">
        <v>5711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5712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E13</f>
        <v xml:space="preserve">205.2 - System  sestra-pacient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F16</f>
        <v xml:space="preserve"> </v>
      </c>
      <c r="G90" s="43"/>
      <c r="H90" s="43"/>
      <c r="I90" s="35" t="s">
        <v>23</v>
      </c>
      <c r="J90" s="75" t="str">
        <f>IF(J16="","",J16)</f>
        <v>5. 4. 2024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E19</f>
        <v>Statutární město Brno,Dominikánské nám.196/1, Brno</v>
      </c>
      <c r="G92" s="43"/>
      <c r="H92" s="43"/>
      <c r="I92" s="35" t="s">
        <v>31</v>
      </c>
      <c r="J92" s="39" t="str">
        <f>E25</f>
        <v>P.P.Architects s.r.o.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25.65" customHeight="1">
      <c r="A93" s="41"/>
      <c r="B93" s="42"/>
      <c r="C93" s="35" t="s">
        <v>29</v>
      </c>
      <c r="D93" s="43"/>
      <c r="E93" s="43"/>
      <c r="F93" s="30" t="str">
        <f>IF(E22="","",E22)</f>
        <v>Vyplň údaj</v>
      </c>
      <c r="G93" s="43"/>
      <c r="H93" s="43"/>
      <c r="I93" s="35" t="s">
        <v>35</v>
      </c>
      <c r="J93" s="39" t="str">
        <f>E28</f>
        <v>CKN Invest, spol. s r.o.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210</v>
      </c>
      <c r="D95" s="192" t="s">
        <v>59</v>
      </c>
      <c r="E95" s="192" t="s">
        <v>55</v>
      </c>
      <c r="F95" s="192" t="s">
        <v>56</v>
      </c>
      <c r="G95" s="192" t="s">
        <v>211</v>
      </c>
      <c r="H95" s="192" t="s">
        <v>212</v>
      </c>
      <c r="I95" s="192" t="s">
        <v>213</v>
      </c>
      <c r="J95" s="192" t="s">
        <v>203</v>
      </c>
      <c r="K95" s="193" t="s">
        <v>214</v>
      </c>
      <c r="L95" s="194"/>
      <c r="M95" s="95" t="s">
        <v>19</v>
      </c>
      <c r="N95" s="96" t="s">
        <v>44</v>
      </c>
      <c r="O95" s="96" t="s">
        <v>215</v>
      </c>
      <c r="P95" s="96" t="s">
        <v>216</v>
      </c>
      <c r="Q95" s="96" t="s">
        <v>217</v>
      </c>
      <c r="R95" s="96" t="s">
        <v>218</v>
      </c>
      <c r="S95" s="96" t="s">
        <v>219</v>
      </c>
      <c r="T95" s="97" t="s">
        <v>220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221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</f>
        <v>0</v>
      </c>
      <c r="Q96" s="99"/>
      <c r="R96" s="197">
        <f>R97</f>
        <v>0</v>
      </c>
      <c r="S96" s="99"/>
      <c r="T96" s="198">
        <f>T97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73</v>
      </c>
      <c r="AU96" s="20" t="s">
        <v>204</v>
      </c>
      <c r="BK96" s="199">
        <f>BK97</f>
        <v>0</v>
      </c>
    </row>
    <row r="97" s="12" customFormat="1" ht="25.92" customHeight="1">
      <c r="A97" s="12"/>
      <c r="B97" s="200"/>
      <c r="C97" s="201"/>
      <c r="D97" s="202" t="s">
        <v>73</v>
      </c>
      <c r="E97" s="203" t="s">
        <v>5829</v>
      </c>
      <c r="F97" s="203" t="s">
        <v>5830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P98+P132+P140+P144</f>
        <v>0</v>
      </c>
      <c r="Q97" s="208"/>
      <c r="R97" s="209">
        <f>R98+R132+R140+R144</f>
        <v>0</v>
      </c>
      <c r="S97" s="208"/>
      <c r="T97" s="210">
        <f>T98+T132+T140+T144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82</v>
      </c>
      <c r="AT97" s="212" t="s">
        <v>73</v>
      </c>
      <c r="AU97" s="212" t="s">
        <v>74</v>
      </c>
      <c r="AY97" s="211" t="s">
        <v>224</v>
      </c>
      <c r="BK97" s="213">
        <f>BK98+BK132+BK140+BK144</f>
        <v>0</v>
      </c>
    </row>
    <row r="98" s="12" customFormat="1" ht="22.8" customHeight="1">
      <c r="A98" s="12"/>
      <c r="B98" s="200"/>
      <c r="C98" s="201"/>
      <c r="D98" s="202" t="s">
        <v>73</v>
      </c>
      <c r="E98" s="214" t="s">
        <v>1326</v>
      </c>
      <c r="F98" s="214" t="s">
        <v>5831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SUM(P99:P131)</f>
        <v>0</v>
      </c>
      <c r="Q98" s="208"/>
      <c r="R98" s="209">
        <f>SUM(R99:R131)</f>
        <v>0</v>
      </c>
      <c r="S98" s="208"/>
      <c r="T98" s="210">
        <f>SUM(T99:T131)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82</v>
      </c>
      <c r="AT98" s="212" t="s">
        <v>73</v>
      </c>
      <c r="AU98" s="212" t="s">
        <v>82</v>
      </c>
      <c r="AY98" s="211" t="s">
        <v>224</v>
      </c>
      <c r="BK98" s="213">
        <f>SUM(BK99:BK131)</f>
        <v>0</v>
      </c>
    </row>
    <row r="99" s="2" customFormat="1" ht="145.5" customHeight="1">
      <c r="A99" s="41"/>
      <c r="B99" s="42"/>
      <c r="C99" s="216" t="s">
        <v>82</v>
      </c>
      <c r="D99" s="216" t="s">
        <v>227</v>
      </c>
      <c r="E99" s="217" t="s">
        <v>82</v>
      </c>
      <c r="F99" s="218" t="s">
        <v>5832</v>
      </c>
      <c r="G99" s="219" t="s">
        <v>5743</v>
      </c>
      <c r="H99" s="220">
        <v>1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93</v>
      </c>
    </row>
    <row r="100" s="2" customFormat="1" ht="16.5" customHeight="1">
      <c r="A100" s="41"/>
      <c r="B100" s="42"/>
      <c r="C100" s="216" t="s">
        <v>93</v>
      </c>
      <c r="D100" s="216" t="s">
        <v>227</v>
      </c>
      <c r="E100" s="217" t="s">
        <v>93</v>
      </c>
      <c r="F100" s="218" t="s">
        <v>5833</v>
      </c>
      <c r="G100" s="219" t="s">
        <v>5743</v>
      </c>
      <c r="H100" s="220">
        <v>1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231</v>
      </c>
    </row>
    <row r="101" s="2" customFormat="1" ht="16.5" customHeight="1">
      <c r="A101" s="41"/>
      <c r="B101" s="42"/>
      <c r="C101" s="216" t="s">
        <v>108</v>
      </c>
      <c r="D101" s="216" t="s">
        <v>227</v>
      </c>
      <c r="E101" s="217" t="s">
        <v>108</v>
      </c>
      <c r="F101" s="218" t="s">
        <v>5834</v>
      </c>
      <c r="G101" s="219" t="s">
        <v>5743</v>
      </c>
      <c r="H101" s="220">
        <v>1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246</v>
      </c>
    </row>
    <row r="102" s="2" customFormat="1" ht="16.5" customHeight="1">
      <c r="A102" s="41"/>
      <c r="B102" s="42"/>
      <c r="C102" s="216" t="s">
        <v>231</v>
      </c>
      <c r="D102" s="216" t="s">
        <v>227</v>
      </c>
      <c r="E102" s="217" t="s">
        <v>231</v>
      </c>
      <c r="F102" s="218" t="s">
        <v>5835</v>
      </c>
      <c r="G102" s="219" t="s">
        <v>5743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254</v>
      </c>
    </row>
    <row r="103" s="2" customFormat="1" ht="16.5" customHeight="1">
      <c r="A103" s="41"/>
      <c r="B103" s="42"/>
      <c r="C103" s="216" t="s">
        <v>223</v>
      </c>
      <c r="D103" s="216" t="s">
        <v>227</v>
      </c>
      <c r="E103" s="217" t="s">
        <v>223</v>
      </c>
      <c r="F103" s="218" t="s">
        <v>5836</v>
      </c>
      <c r="G103" s="219" t="s">
        <v>5743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263</v>
      </c>
    </row>
    <row r="104" s="2" customFormat="1" ht="16.5" customHeight="1">
      <c r="A104" s="41"/>
      <c r="B104" s="42"/>
      <c r="C104" s="216" t="s">
        <v>246</v>
      </c>
      <c r="D104" s="216" t="s">
        <v>227</v>
      </c>
      <c r="E104" s="217" t="s">
        <v>246</v>
      </c>
      <c r="F104" s="218" t="s">
        <v>5837</v>
      </c>
      <c r="G104" s="219" t="s">
        <v>5743</v>
      </c>
      <c r="H104" s="220">
        <v>18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</v>
      </c>
    </row>
    <row r="105" s="2" customFormat="1" ht="16.5" customHeight="1">
      <c r="A105" s="41"/>
      <c r="B105" s="42"/>
      <c r="C105" s="216" t="s">
        <v>250</v>
      </c>
      <c r="D105" s="216" t="s">
        <v>227</v>
      </c>
      <c r="E105" s="217" t="s">
        <v>250</v>
      </c>
      <c r="F105" s="218" t="s">
        <v>5838</v>
      </c>
      <c r="G105" s="219" t="s">
        <v>5743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151</v>
      </c>
    </row>
    <row r="106" s="2" customFormat="1" ht="16.5" customHeight="1">
      <c r="A106" s="41"/>
      <c r="B106" s="42"/>
      <c r="C106" s="216" t="s">
        <v>254</v>
      </c>
      <c r="D106" s="216" t="s">
        <v>227</v>
      </c>
      <c r="E106" s="217" t="s">
        <v>254</v>
      </c>
      <c r="F106" s="218" t="s">
        <v>5839</v>
      </c>
      <c r="G106" s="219" t="s">
        <v>5743</v>
      </c>
      <c r="H106" s="220">
        <v>1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 ht="16.5" customHeight="1">
      <c r="A107" s="41"/>
      <c r="B107" s="42"/>
      <c r="C107" s="216" t="s">
        <v>260</v>
      </c>
      <c r="D107" s="216" t="s">
        <v>227</v>
      </c>
      <c r="E107" s="217" t="s">
        <v>260</v>
      </c>
      <c r="F107" s="218" t="s">
        <v>5840</v>
      </c>
      <c r="G107" s="219" t="s">
        <v>5743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559</v>
      </c>
    </row>
    <row r="108" s="2" customFormat="1" ht="16.5" customHeight="1">
      <c r="A108" s="41"/>
      <c r="B108" s="42"/>
      <c r="C108" s="216" t="s">
        <v>263</v>
      </c>
      <c r="D108" s="216" t="s">
        <v>227</v>
      </c>
      <c r="E108" s="217" t="s">
        <v>263</v>
      </c>
      <c r="F108" s="218" t="s">
        <v>5841</v>
      </c>
      <c r="G108" s="219" t="s">
        <v>5743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571</v>
      </c>
    </row>
    <row r="109" s="2" customFormat="1" ht="16.5" customHeight="1">
      <c r="A109" s="41"/>
      <c r="B109" s="42"/>
      <c r="C109" s="216" t="s">
        <v>143</v>
      </c>
      <c r="D109" s="216" t="s">
        <v>227</v>
      </c>
      <c r="E109" s="217" t="s">
        <v>143</v>
      </c>
      <c r="F109" s="218" t="s">
        <v>5842</v>
      </c>
      <c r="G109" s="219" t="s">
        <v>5743</v>
      </c>
      <c r="H109" s="220">
        <v>1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156</v>
      </c>
    </row>
    <row r="110" s="2" customFormat="1" ht="24.15" customHeight="1">
      <c r="A110" s="41"/>
      <c r="B110" s="42"/>
      <c r="C110" s="216" t="s">
        <v>8</v>
      </c>
      <c r="D110" s="216" t="s">
        <v>227</v>
      </c>
      <c r="E110" s="217" t="s">
        <v>8</v>
      </c>
      <c r="F110" s="218" t="s">
        <v>5843</v>
      </c>
      <c r="G110" s="219" t="s">
        <v>5743</v>
      </c>
      <c r="H110" s="220">
        <v>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162</v>
      </c>
    </row>
    <row r="111" s="2" customFormat="1" ht="16.5" customHeight="1">
      <c r="A111" s="41"/>
      <c r="B111" s="42"/>
      <c r="C111" s="216" t="s">
        <v>148</v>
      </c>
      <c r="D111" s="216" t="s">
        <v>227</v>
      </c>
      <c r="E111" s="217" t="s">
        <v>148</v>
      </c>
      <c r="F111" s="218" t="s">
        <v>5844</v>
      </c>
      <c r="G111" s="219" t="s">
        <v>5743</v>
      </c>
      <c r="H111" s="220">
        <v>1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168</v>
      </c>
    </row>
    <row r="112" s="2" customFormat="1" ht="16.5" customHeight="1">
      <c r="A112" s="41"/>
      <c r="B112" s="42"/>
      <c r="C112" s="216" t="s">
        <v>151</v>
      </c>
      <c r="D112" s="216" t="s">
        <v>227</v>
      </c>
      <c r="E112" s="217" t="s">
        <v>151</v>
      </c>
      <c r="F112" s="218" t="s">
        <v>5845</v>
      </c>
      <c r="G112" s="219" t="s">
        <v>5743</v>
      </c>
      <c r="H112" s="220">
        <v>1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174</v>
      </c>
    </row>
    <row r="113" s="2" customFormat="1" ht="16.5" customHeight="1">
      <c r="A113" s="41"/>
      <c r="B113" s="42"/>
      <c r="C113" s="216" t="s">
        <v>284</v>
      </c>
      <c r="D113" s="216" t="s">
        <v>227</v>
      </c>
      <c r="E113" s="217" t="s">
        <v>284</v>
      </c>
      <c r="F113" s="218" t="s">
        <v>5846</v>
      </c>
      <c r="G113" s="219" t="s">
        <v>5743</v>
      </c>
      <c r="H113" s="220">
        <v>1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 ht="16.5" customHeight="1">
      <c r="A114" s="41"/>
      <c r="B114" s="42"/>
      <c r="C114" s="216" t="s">
        <v>544</v>
      </c>
      <c r="D114" s="216" t="s">
        <v>227</v>
      </c>
      <c r="E114" s="217" t="s">
        <v>544</v>
      </c>
      <c r="F114" s="218" t="s">
        <v>5847</v>
      </c>
      <c r="G114" s="219" t="s">
        <v>5743</v>
      </c>
      <c r="H114" s="220">
        <v>2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643</v>
      </c>
    </row>
    <row r="115" s="2" customFormat="1" ht="16.5" customHeight="1">
      <c r="A115" s="41"/>
      <c r="B115" s="42"/>
      <c r="C115" s="216" t="s">
        <v>549</v>
      </c>
      <c r="D115" s="216" t="s">
        <v>227</v>
      </c>
      <c r="E115" s="217" t="s">
        <v>549</v>
      </c>
      <c r="F115" s="218" t="s">
        <v>5848</v>
      </c>
      <c r="G115" s="219" t="s">
        <v>5743</v>
      </c>
      <c r="H115" s="220">
        <v>2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656</v>
      </c>
    </row>
    <row r="116" s="2" customFormat="1" ht="16.5" customHeight="1">
      <c r="A116" s="41"/>
      <c r="B116" s="42"/>
      <c r="C116" s="216" t="s">
        <v>559</v>
      </c>
      <c r="D116" s="216" t="s">
        <v>227</v>
      </c>
      <c r="E116" s="217" t="s">
        <v>559</v>
      </c>
      <c r="F116" s="218" t="s">
        <v>5849</v>
      </c>
      <c r="G116" s="219" t="s">
        <v>5743</v>
      </c>
      <c r="H116" s="220">
        <v>17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680</v>
      </c>
    </row>
    <row r="117" s="2" customFormat="1" ht="16.5" customHeight="1">
      <c r="A117" s="41"/>
      <c r="B117" s="42"/>
      <c r="C117" s="216" t="s">
        <v>565</v>
      </c>
      <c r="D117" s="216" t="s">
        <v>227</v>
      </c>
      <c r="E117" s="217" t="s">
        <v>565</v>
      </c>
      <c r="F117" s="218" t="s">
        <v>5850</v>
      </c>
      <c r="G117" s="219" t="s">
        <v>5743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699</v>
      </c>
    </row>
    <row r="118" s="2" customFormat="1" ht="76.35" customHeight="1">
      <c r="A118" s="41"/>
      <c r="B118" s="42"/>
      <c r="C118" s="216" t="s">
        <v>571</v>
      </c>
      <c r="D118" s="216" t="s">
        <v>227</v>
      </c>
      <c r="E118" s="217" t="s">
        <v>571</v>
      </c>
      <c r="F118" s="218" t="s">
        <v>5851</v>
      </c>
      <c r="G118" s="219" t="s">
        <v>5743</v>
      </c>
      <c r="H118" s="220">
        <v>17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719</v>
      </c>
    </row>
    <row r="119" s="2" customFormat="1" ht="16.5" customHeight="1">
      <c r="A119" s="41"/>
      <c r="B119" s="42"/>
      <c r="C119" s="216" t="s">
        <v>7</v>
      </c>
      <c r="D119" s="216" t="s">
        <v>227</v>
      </c>
      <c r="E119" s="217" t="s">
        <v>7</v>
      </c>
      <c r="F119" s="218" t="s">
        <v>5852</v>
      </c>
      <c r="G119" s="219" t="s">
        <v>5743</v>
      </c>
      <c r="H119" s="220">
        <v>4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192</v>
      </c>
    </row>
    <row r="120" s="2" customFormat="1" ht="66.75" customHeight="1">
      <c r="A120" s="41"/>
      <c r="B120" s="42"/>
      <c r="C120" s="216" t="s">
        <v>156</v>
      </c>
      <c r="D120" s="216" t="s">
        <v>227</v>
      </c>
      <c r="E120" s="217" t="s">
        <v>156</v>
      </c>
      <c r="F120" s="218" t="s">
        <v>5853</v>
      </c>
      <c r="G120" s="219" t="s">
        <v>5743</v>
      </c>
      <c r="H120" s="220">
        <v>18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827</v>
      </c>
    </row>
    <row r="121" s="2" customFormat="1" ht="16.5" customHeight="1">
      <c r="A121" s="41"/>
      <c r="B121" s="42"/>
      <c r="C121" s="216" t="s">
        <v>159</v>
      </c>
      <c r="D121" s="216" t="s">
        <v>227</v>
      </c>
      <c r="E121" s="217" t="s">
        <v>159</v>
      </c>
      <c r="F121" s="218" t="s">
        <v>5854</v>
      </c>
      <c r="G121" s="219" t="s">
        <v>5743</v>
      </c>
      <c r="H121" s="220">
        <v>18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864</v>
      </c>
    </row>
    <row r="122" s="2" customFormat="1" ht="33" customHeight="1">
      <c r="A122" s="41"/>
      <c r="B122" s="42"/>
      <c r="C122" s="216" t="s">
        <v>162</v>
      </c>
      <c r="D122" s="216" t="s">
        <v>227</v>
      </c>
      <c r="E122" s="217" t="s">
        <v>162</v>
      </c>
      <c r="F122" s="218" t="s">
        <v>5855</v>
      </c>
      <c r="G122" s="219" t="s">
        <v>5743</v>
      </c>
      <c r="H122" s="220">
        <v>18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876</v>
      </c>
    </row>
    <row r="123" s="2" customFormat="1" ht="16.5" customHeight="1">
      <c r="A123" s="41"/>
      <c r="B123" s="42"/>
      <c r="C123" s="216" t="s">
        <v>165</v>
      </c>
      <c r="D123" s="216" t="s">
        <v>227</v>
      </c>
      <c r="E123" s="217" t="s">
        <v>165</v>
      </c>
      <c r="F123" s="218" t="s">
        <v>5856</v>
      </c>
      <c r="G123" s="219" t="s">
        <v>5743</v>
      </c>
      <c r="H123" s="220">
        <v>18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888</v>
      </c>
    </row>
    <row r="124" s="2" customFormat="1" ht="16.5" customHeight="1">
      <c r="A124" s="41"/>
      <c r="B124" s="42"/>
      <c r="C124" s="216" t="s">
        <v>168</v>
      </c>
      <c r="D124" s="216" t="s">
        <v>227</v>
      </c>
      <c r="E124" s="217" t="s">
        <v>168</v>
      </c>
      <c r="F124" s="218" t="s">
        <v>5857</v>
      </c>
      <c r="G124" s="219" t="s">
        <v>5743</v>
      </c>
      <c r="H124" s="220">
        <v>4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902</v>
      </c>
    </row>
    <row r="125" s="2" customFormat="1" ht="16.5" customHeight="1">
      <c r="A125" s="41"/>
      <c r="B125" s="42"/>
      <c r="C125" s="216" t="s">
        <v>171</v>
      </c>
      <c r="D125" s="216" t="s">
        <v>227</v>
      </c>
      <c r="E125" s="217" t="s">
        <v>171</v>
      </c>
      <c r="F125" s="218" t="s">
        <v>5858</v>
      </c>
      <c r="G125" s="219" t="s">
        <v>5743</v>
      </c>
      <c r="H125" s="220">
        <v>9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913</v>
      </c>
    </row>
    <row r="126" s="2" customFormat="1" ht="16.5" customHeight="1">
      <c r="A126" s="41"/>
      <c r="B126" s="42"/>
      <c r="C126" s="216" t="s">
        <v>174</v>
      </c>
      <c r="D126" s="216" t="s">
        <v>227</v>
      </c>
      <c r="E126" s="217" t="s">
        <v>174</v>
      </c>
      <c r="F126" s="218" t="s">
        <v>5859</v>
      </c>
      <c r="G126" s="219" t="s">
        <v>5743</v>
      </c>
      <c r="H126" s="220">
        <v>15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4944</v>
      </c>
    </row>
    <row r="127" s="2" customFormat="1" ht="16.5" customHeight="1">
      <c r="A127" s="41"/>
      <c r="B127" s="42"/>
      <c r="C127" s="216" t="s">
        <v>623</v>
      </c>
      <c r="D127" s="216" t="s">
        <v>227</v>
      </c>
      <c r="E127" s="217" t="s">
        <v>623</v>
      </c>
      <c r="F127" s="218" t="s">
        <v>5860</v>
      </c>
      <c r="G127" s="219" t="s">
        <v>5743</v>
      </c>
      <c r="H127" s="220">
        <v>1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944</v>
      </c>
    </row>
    <row r="128" s="2" customFormat="1" ht="16.5" customHeight="1">
      <c r="A128" s="41"/>
      <c r="B128" s="42"/>
      <c r="C128" s="216" t="s">
        <v>629</v>
      </c>
      <c r="D128" s="216" t="s">
        <v>227</v>
      </c>
      <c r="E128" s="217" t="s">
        <v>629</v>
      </c>
      <c r="F128" s="218" t="s">
        <v>5861</v>
      </c>
      <c r="G128" s="219" t="s">
        <v>5743</v>
      </c>
      <c r="H128" s="220">
        <v>1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971</v>
      </c>
    </row>
    <row r="129" s="2" customFormat="1" ht="16.5" customHeight="1">
      <c r="A129" s="41"/>
      <c r="B129" s="42"/>
      <c r="C129" s="216" t="s">
        <v>177</v>
      </c>
      <c r="D129" s="216" t="s">
        <v>227</v>
      </c>
      <c r="E129" s="217" t="s">
        <v>177</v>
      </c>
      <c r="F129" s="218" t="s">
        <v>5862</v>
      </c>
      <c r="G129" s="219" t="s">
        <v>5743</v>
      </c>
      <c r="H129" s="220">
        <v>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991</v>
      </c>
    </row>
    <row r="130" s="2" customFormat="1" ht="16.5" customHeight="1">
      <c r="A130" s="41"/>
      <c r="B130" s="42"/>
      <c r="C130" s="216" t="s">
        <v>643</v>
      </c>
      <c r="D130" s="216" t="s">
        <v>227</v>
      </c>
      <c r="E130" s="217" t="s">
        <v>643</v>
      </c>
      <c r="F130" s="218" t="s">
        <v>5863</v>
      </c>
      <c r="G130" s="219" t="s">
        <v>5743</v>
      </c>
      <c r="H130" s="220">
        <v>40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1036</v>
      </c>
    </row>
    <row r="131" s="2" customFormat="1" ht="21.75" customHeight="1">
      <c r="A131" s="41"/>
      <c r="B131" s="42"/>
      <c r="C131" s="216" t="s">
        <v>650</v>
      </c>
      <c r="D131" s="216" t="s">
        <v>227</v>
      </c>
      <c r="E131" s="217" t="s">
        <v>650</v>
      </c>
      <c r="F131" s="218" t="s">
        <v>5864</v>
      </c>
      <c r="G131" s="219" t="s">
        <v>5743</v>
      </c>
      <c r="H131" s="220">
        <v>90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1070</v>
      </c>
    </row>
    <row r="132" s="12" customFormat="1" ht="22.8" customHeight="1">
      <c r="A132" s="12"/>
      <c r="B132" s="200"/>
      <c r="C132" s="201"/>
      <c r="D132" s="202" t="s">
        <v>73</v>
      </c>
      <c r="E132" s="214" t="s">
        <v>1331</v>
      </c>
      <c r="F132" s="214" t="s">
        <v>5865</v>
      </c>
      <c r="G132" s="201"/>
      <c r="H132" s="201"/>
      <c r="I132" s="204"/>
      <c r="J132" s="215">
        <f>BK132</f>
        <v>0</v>
      </c>
      <c r="K132" s="201"/>
      <c r="L132" s="206"/>
      <c r="M132" s="207"/>
      <c r="N132" s="208"/>
      <c r="O132" s="208"/>
      <c r="P132" s="209">
        <f>SUM(P133:P139)</f>
        <v>0</v>
      </c>
      <c r="Q132" s="208"/>
      <c r="R132" s="209">
        <f>SUM(R133:R139)</f>
        <v>0</v>
      </c>
      <c r="S132" s="208"/>
      <c r="T132" s="210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1" t="s">
        <v>82</v>
      </c>
      <c r="AT132" s="212" t="s">
        <v>73</v>
      </c>
      <c r="AU132" s="212" t="s">
        <v>82</v>
      </c>
      <c r="AY132" s="211" t="s">
        <v>224</v>
      </c>
      <c r="BK132" s="213">
        <f>SUM(BK133:BK139)</f>
        <v>0</v>
      </c>
    </row>
    <row r="133" s="2" customFormat="1" ht="16.5" customHeight="1">
      <c r="A133" s="41"/>
      <c r="B133" s="42"/>
      <c r="C133" s="216" t="s">
        <v>656</v>
      </c>
      <c r="D133" s="216" t="s">
        <v>227</v>
      </c>
      <c r="E133" s="217" t="s">
        <v>656</v>
      </c>
      <c r="F133" s="218" t="s">
        <v>5866</v>
      </c>
      <c r="G133" s="219" t="s">
        <v>5743</v>
      </c>
      <c r="H133" s="220">
        <v>1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1085</v>
      </c>
    </row>
    <row r="134" s="2" customFormat="1" ht="16.5" customHeight="1">
      <c r="A134" s="41"/>
      <c r="B134" s="42"/>
      <c r="C134" s="216" t="s">
        <v>671</v>
      </c>
      <c r="D134" s="216" t="s">
        <v>227</v>
      </c>
      <c r="E134" s="217" t="s">
        <v>671</v>
      </c>
      <c r="F134" s="218" t="s">
        <v>5867</v>
      </c>
      <c r="G134" s="219" t="s">
        <v>5743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1097</v>
      </c>
    </row>
    <row r="135" s="2" customFormat="1" ht="16.5" customHeight="1">
      <c r="A135" s="41"/>
      <c r="B135" s="42"/>
      <c r="C135" s="216" t="s">
        <v>680</v>
      </c>
      <c r="D135" s="216" t="s">
        <v>227</v>
      </c>
      <c r="E135" s="217" t="s">
        <v>680</v>
      </c>
      <c r="F135" s="218" t="s">
        <v>5868</v>
      </c>
      <c r="G135" s="219" t="s">
        <v>5743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1134</v>
      </c>
    </row>
    <row r="136" s="2" customFormat="1" ht="16.5" customHeight="1">
      <c r="A136" s="41"/>
      <c r="B136" s="42"/>
      <c r="C136" s="216" t="s">
        <v>688</v>
      </c>
      <c r="D136" s="216" t="s">
        <v>227</v>
      </c>
      <c r="E136" s="217" t="s">
        <v>688</v>
      </c>
      <c r="F136" s="218" t="s">
        <v>5869</v>
      </c>
      <c r="G136" s="219" t="s">
        <v>5743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1160</v>
      </c>
    </row>
    <row r="137" s="2" customFormat="1" ht="16.5" customHeight="1">
      <c r="A137" s="41"/>
      <c r="B137" s="42"/>
      <c r="C137" s="216" t="s">
        <v>699</v>
      </c>
      <c r="D137" s="216" t="s">
        <v>227</v>
      </c>
      <c r="E137" s="217" t="s">
        <v>699</v>
      </c>
      <c r="F137" s="218" t="s">
        <v>5870</v>
      </c>
      <c r="G137" s="219" t="s">
        <v>5700</v>
      </c>
      <c r="H137" s="220">
        <v>10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1174</v>
      </c>
    </row>
    <row r="138" s="2" customFormat="1" ht="16.5" customHeight="1">
      <c r="A138" s="41"/>
      <c r="B138" s="42"/>
      <c r="C138" s="216" t="s">
        <v>711</v>
      </c>
      <c r="D138" s="216" t="s">
        <v>227</v>
      </c>
      <c r="E138" s="217" t="s">
        <v>711</v>
      </c>
      <c r="F138" s="218" t="s">
        <v>5871</v>
      </c>
      <c r="G138" s="219" t="s">
        <v>5700</v>
      </c>
      <c r="H138" s="220">
        <v>10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1186</v>
      </c>
    </row>
    <row r="139" s="2" customFormat="1" ht="16.5" customHeight="1">
      <c r="A139" s="41"/>
      <c r="B139" s="42"/>
      <c r="C139" s="216" t="s">
        <v>719</v>
      </c>
      <c r="D139" s="216" t="s">
        <v>227</v>
      </c>
      <c r="E139" s="217" t="s">
        <v>719</v>
      </c>
      <c r="F139" s="218" t="s">
        <v>5872</v>
      </c>
      <c r="G139" s="219" t="s">
        <v>5873</v>
      </c>
      <c r="H139" s="220">
        <v>300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1200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1338</v>
      </c>
      <c r="F140" s="214" t="s">
        <v>5874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SUM(P141:P143)</f>
        <v>0</v>
      </c>
      <c r="Q140" s="208"/>
      <c r="R140" s="209">
        <f>SUM(R141:R143)</f>
        <v>0</v>
      </c>
      <c r="S140" s="208"/>
      <c r="T140" s="210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SUM(BK141:BK143)</f>
        <v>0</v>
      </c>
    </row>
    <row r="141" s="2" customFormat="1" ht="21.75" customHeight="1">
      <c r="A141" s="41"/>
      <c r="B141" s="42"/>
      <c r="C141" s="216" t="s">
        <v>180</v>
      </c>
      <c r="D141" s="216" t="s">
        <v>227</v>
      </c>
      <c r="E141" s="217" t="s">
        <v>192</v>
      </c>
      <c r="F141" s="218" t="s">
        <v>5875</v>
      </c>
      <c r="G141" s="219" t="s">
        <v>471</v>
      </c>
      <c r="H141" s="220">
        <v>2200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4973</v>
      </c>
    </row>
    <row r="142" s="2" customFormat="1" ht="16.5" customHeight="1">
      <c r="A142" s="41"/>
      <c r="B142" s="42"/>
      <c r="C142" s="216" t="s">
        <v>192</v>
      </c>
      <c r="D142" s="216" t="s">
        <v>227</v>
      </c>
      <c r="E142" s="217" t="s">
        <v>822</v>
      </c>
      <c r="F142" s="218" t="s">
        <v>5876</v>
      </c>
      <c r="G142" s="219" t="s">
        <v>471</v>
      </c>
      <c r="H142" s="220">
        <v>10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2164</v>
      </c>
    </row>
    <row r="143" s="2" customFormat="1" ht="16.5" customHeight="1">
      <c r="A143" s="41"/>
      <c r="B143" s="42"/>
      <c r="C143" s="216" t="s">
        <v>822</v>
      </c>
      <c r="D143" s="216" t="s">
        <v>227</v>
      </c>
      <c r="E143" s="217" t="s">
        <v>827</v>
      </c>
      <c r="F143" s="218" t="s">
        <v>5876</v>
      </c>
      <c r="G143" s="219" t="s">
        <v>471</v>
      </c>
      <c r="H143" s="220">
        <v>30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4982</v>
      </c>
    </row>
    <row r="144" s="12" customFormat="1" ht="22.8" customHeight="1">
      <c r="A144" s="12"/>
      <c r="B144" s="200"/>
      <c r="C144" s="201"/>
      <c r="D144" s="202" t="s">
        <v>73</v>
      </c>
      <c r="E144" s="214" t="s">
        <v>1344</v>
      </c>
      <c r="F144" s="214" t="s">
        <v>5877</v>
      </c>
      <c r="G144" s="201"/>
      <c r="H144" s="201"/>
      <c r="I144" s="204"/>
      <c r="J144" s="215">
        <f>BK144</f>
        <v>0</v>
      </c>
      <c r="K144" s="201"/>
      <c r="L144" s="206"/>
      <c r="M144" s="207"/>
      <c r="N144" s="208"/>
      <c r="O144" s="208"/>
      <c r="P144" s="209">
        <f>SUM(P145:P155)</f>
        <v>0</v>
      </c>
      <c r="Q144" s="208"/>
      <c r="R144" s="209">
        <f>SUM(R145:R155)</f>
        <v>0</v>
      </c>
      <c r="S144" s="208"/>
      <c r="T144" s="210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82</v>
      </c>
      <c r="AT144" s="212" t="s">
        <v>73</v>
      </c>
      <c r="AU144" s="212" t="s">
        <v>82</v>
      </c>
      <c r="AY144" s="211" t="s">
        <v>224</v>
      </c>
      <c r="BK144" s="213">
        <f>SUM(BK145:BK155)</f>
        <v>0</v>
      </c>
    </row>
    <row r="145" s="2" customFormat="1" ht="16.5" customHeight="1">
      <c r="A145" s="41"/>
      <c r="B145" s="42"/>
      <c r="C145" s="216" t="s">
        <v>827</v>
      </c>
      <c r="D145" s="216" t="s">
        <v>227</v>
      </c>
      <c r="E145" s="217" t="s">
        <v>195</v>
      </c>
      <c r="F145" s="218" t="s">
        <v>5878</v>
      </c>
      <c r="G145" s="219" t="s">
        <v>5743</v>
      </c>
      <c r="H145" s="220">
        <v>40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1255</v>
      </c>
    </row>
    <row r="146" s="2" customFormat="1" ht="16.5" customHeight="1">
      <c r="A146" s="41"/>
      <c r="B146" s="42"/>
      <c r="C146" s="216" t="s">
        <v>195</v>
      </c>
      <c r="D146" s="216" t="s">
        <v>227</v>
      </c>
      <c r="E146" s="217" t="s">
        <v>864</v>
      </c>
      <c r="F146" s="218" t="s">
        <v>5878</v>
      </c>
      <c r="G146" s="219" t="s">
        <v>5743</v>
      </c>
      <c r="H146" s="220">
        <v>40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1270</v>
      </c>
    </row>
    <row r="147" s="2" customFormat="1" ht="16.5" customHeight="1">
      <c r="A147" s="41"/>
      <c r="B147" s="42"/>
      <c r="C147" s="216" t="s">
        <v>864</v>
      </c>
      <c r="D147" s="216" t="s">
        <v>227</v>
      </c>
      <c r="E147" s="217" t="s">
        <v>871</v>
      </c>
      <c r="F147" s="218" t="s">
        <v>5879</v>
      </c>
      <c r="G147" s="219" t="s">
        <v>471</v>
      </c>
      <c r="H147" s="220">
        <v>270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1291</v>
      </c>
    </row>
    <row r="148" s="2" customFormat="1" ht="16.5" customHeight="1">
      <c r="A148" s="41"/>
      <c r="B148" s="42"/>
      <c r="C148" s="216" t="s">
        <v>871</v>
      </c>
      <c r="D148" s="216" t="s">
        <v>227</v>
      </c>
      <c r="E148" s="217" t="s">
        <v>876</v>
      </c>
      <c r="F148" s="218" t="s">
        <v>5879</v>
      </c>
      <c r="G148" s="219" t="s">
        <v>471</v>
      </c>
      <c r="H148" s="220">
        <v>170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1302</v>
      </c>
    </row>
    <row r="149" s="2" customFormat="1" ht="24.15" customHeight="1">
      <c r="A149" s="41"/>
      <c r="B149" s="42"/>
      <c r="C149" s="216" t="s">
        <v>876</v>
      </c>
      <c r="D149" s="216" t="s">
        <v>227</v>
      </c>
      <c r="E149" s="217" t="s">
        <v>882</v>
      </c>
      <c r="F149" s="218" t="s">
        <v>5880</v>
      </c>
      <c r="G149" s="219" t="s">
        <v>471</v>
      </c>
      <c r="H149" s="220">
        <v>80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1314</v>
      </c>
    </row>
    <row r="150" s="2" customFormat="1" ht="16.5" customHeight="1">
      <c r="A150" s="41"/>
      <c r="B150" s="42"/>
      <c r="C150" s="216" t="s">
        <v>882</v>
      </c>
      <c r="D150" s="216" t="s">
        <v>227</v>
      </c>
      <c r="E150" s="217" t="s">
        <v>888</v>
      </c>
      <c r="F150" s="218" t="s">
        <v>5881</v>
      </c>
      <c r="G150" s="219" t="s">
        <v>4656</v>
      </c>
      <c r="H150" s="220">
        <v>15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870</v>
      </c>
    </row>
    <row r="151" s="2" customFormat="1" ht="16.5" customHeight="1">
      <c r="A151" s="41"/>
      <c r="B151" s="42"/>
      <c r="C151" s="216" t="s">
        <v>888</v>
      </c>
      <c r="D151" s="216" t="s">
        <v>227</v>
      </c>
      <c r="E151" s="217" t="s">
        <v>894</v>
      </c>
      <c r="F151" s="218" t="s">
        <v>5882</v>
      </c>
      <c r="G151" s="219" t="s">
        <v>4656</v>
      </c>
      <c r="H151" s="220">
        <v>15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1331</v>
      </c>
    </row>
    <row r="152" s="2" customFormat="1" ht="16.5" customHeight="1">
      <c r="A152" s="41"/>
      <c r="B152" s="42"/>
      <c r="C152" s="216" t="s">
        <v>894</v>
      </c>
      <c r="D152" s="216" t="s">
        <v>227</v>
      </c>
      <c r="E152" s="217" t="s">
        <v>902</v>
      </c>
      <c r="F152" s="218" t="s">
        <v>5883</v>
      </c>
      <c r="G152" s="219" t="s">
        <v>4656</v>
      </c>
      <c r="H152" s="220">
        <v>10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1344</v>
      </c>
    </row>
    <row r="153" s="2" customFormat="1" ht="49.05" customHeight="1">
      <c r="A153" s="41"/>
      <c r="B153" s="42"/>
      <c r="C153" s="216" t="s">
        <v>902</v>
      </c>
      <c r="D153" s="216" t="s">
        <v>227</v>
      </c>
      <c r="E153" s="217" t="s">
        <v>908</v>
      </c>
      <c r="F153" s="218" t="s">
        <v>5884</v>
      </c>
      <c r="G153" s="219" t="s">
        <v>5885</v>
      </c>
      <c r="H153" s="220">
        <v>1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1354</v>
      </c>
    </row>
    <row r="154" s="2" customFormat="1" ht="16.5" customHeight="1">
      <c r="A154" s="41"/>
      <c r="B154" s="42"/>
      <c r="C154" s="216" t="s">
        <v>908</v>
      </c>
      <c r="D154" s="216" t="s">
        <v>227</v>
      </c>
      <c r="E154" s="217" t="s">
        <v>913</v>
      </c>
      <c r="F154" s="218" t="s">
        <v>5886</v>
      </c>
      <c r="G154" s="219" t="s">
        <v>471</v>
      </c>
      <c r="H154" s="220">
        <v>300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1365</v>
      </c>
    </row>
    <row r="155" s="2" customFormat="1" ht="16.5" customHeight="1">
      <c r="A155" s="41"/>
      <c r="B155" s="42"/>
      <c r="C155" s="216" t="s">
        <v>913</v>
      </c>
      <c r="D155" s="216" t="s">
        <v>227</v>
      </c>
      <c r="E155" s="217" t="s">
        <v>920</v>
      </c>
      <c r="F155" s="218" t="s">
        <v>5887</v>
      </c>
      <c r="G155" s="219" t="s">
        <v>5743</v>
      </c>
      <c r="H155" s="220">
        <v>20</v>
      </c>
      <c r="I155" s="221"/>
      <c r="J155" s="222">
        <f>ROUND(I155*H155,2)</f>
        <v>0</v>
      </c>
      <c r="K155" s="218" t="s">
        <v>19</v>
      </c>
      <c r="L155" s="47"/>
      <c r="M155" s="241" t="s">
        <v>19</v>
      </c>
      <c r="N155" s="242" t="s">
        <v>46</v>
      </c>
      <c r="O155" s="243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5011</v>
      </c>
    </row>
    <row r="156" s="2" customFormat="1" ht="6.96" customHeight="1">
      <c r="A156" s="41"/>
      <c r="B156" s="62"/>
      <c r="C156" s="63"/>
      <c r="D156" s="63"/>
      <c r="E156" s="63"/>
      <c r="F156" s="63"/>
      <c r="G156" s="63"/>
      <c r="H156" s="63"/>
      <c r="I156" s="63"/>
      <c r="J156" s="63"/>
      <c r="K156" s="63"/>
      <c r="L156" s="47"/>
      <c r="M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</row>
  </sheetData>
  <sheetProtection sheet="1" autoFilter="0" formatColumns="0" formatRows="0" objects="1" scenarios="1" spinCount="100000" saltValue="yQdn4Km47GzCCeCPslKZQbvUL6luxpG9+rYRIi0lIAIXbpbfNUI5/RB5kQqXjKat3nQEckUvSc7tF6V50AtMew==" hashValue="AlgrGk+++pRzU360M4jAkTkkGDv2dkaeddfNnXtzyQuFwPYKsf8dA7p+PYEzV3SiGrs09yuh8AKdvL4iMV/NiQ==" algorithmName="SHA-512" password="CC35"/>
  <autoFilter ref="C95:K15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5888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ROUND((SUM(BE88:BE122)),  2)</f>
        <v>0</v>
      </c>
      <c r="G35" s="41"/>
      <c r="H35" s="41"/>
      <c r="I35" s="161">
        <v>0.20999999999999999</v>
      </c>
      <c r="J35" s="160">
        <f>ROUND(((SUM(BE88:BE122))*I35),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ROUND((SUM(BF88:BF122)),  2)</f>
        <v>0</v>
      </c>
      <c r="G36" s="41"/>
      <c r="H36" s="41"/>
      <c r="I36" s="161">
        <v>0.12</v>
      </c>
      <c r="J36" s="160">
        <f>ROUND(((SUM(BF88:BF122))*I36),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02.06 - EPS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5889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5890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5891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384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02.06 - EPS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572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P90+P99</f>
        <v>0</v>
      </c>
      <c r="Q89" s="208"/>
      <c r="R89" s="209">
        <f>R90+R99</f>
        <v>0</v>
      </c>
      <c r="S89" s="208"/>
      <c r="T89" s="210">
        <f>T90+T99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BK90+BK99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5892</v>
      </c>
      <c r="F90" s="214" t="s">
        <v>5893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SUM(P91:P98)</f>
        <v>0</v>
      </c>
      <c r="Q90" s="208"/>
      <c r="R90" s="209">
        <f>SUM(R91:R98)</f>
        <v>0</v>
      </c>
      <c r="S90" s="208"/>
      <c r="T90" s="210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108</v>
      </c>
      <c r="AT90" s="212" t="s">
        <v>73</v>
      </c>
      <c r="AU90" s="212" t="s">
        <v>82</v>
      </c>
      <c r="AY90" s="211" t="s">
        <v>224</v>
      </c>
      <c r="BK90" s="213">
        <f>SUM(BK91:BK98)</f>
        <v>0</v>
      </c>
    </row>
    <row r="91" s="2" customFormat="1" ht="44.25" customHeight="1">
      <c r="A91" s="41"/>
      <c r="B91" s="42"/>
      <c r="C91" s="216" t="s">
        <v>82</v>
      </c>
      <c r="D91" s="216" t="s">
        <v>227</v>
      </c>
      <c r="E91" s="217" t="s">
        <v>79</v>
      </c>
      <c r="F91" s="218" t="s">
        <v>5726</v>
      </c>
      <c r="G91" s="219" t="s">
        <v>19</v>
      </c>
      <c r="H91" s="220">
        <v>0</v>
      </c>
      <c r="I91" s="221"/>
      <c r="J91" s="222">
        <f>ROUND(I91*H91,2)</f>
        <v>0</v>
      </c>
      <c r="K91" s="218" t="s">
        <v>19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1036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1036</v>
      </c>
      <c r="BM91" s="227" t="s">
        <v>5894</v>
      </c>
    </row>
    <row r="92" s="2" customFormat="1" ht="21.75" customHeight="1">
      <c r="A92" s="41"/>
      <c r="B92" s="42"/>
      <c r="C92" s="216" t="s">
        <v>93</v>
      </c>
      <c r="D92" s="216" t="s">
        <v>227</v>
      </c>
      <c r="E92" s="217" t="s">
        <v>82</v>
      </c>
      <c r="F92" s="218" t="s">
        <v>5895</v>
      </c>
      <c r="G92" s="219" t="s">
        <v>471</v>
      </c>
      <c r="H92" s="220">
        <v>100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1036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1036</v>
      </c>
      <c r="BM92" s="227" t="s">
        <v>231</v>
      </c>
    </row>
    <row r="93" s="2" customFormat="1" ht="21.75" customHeight="1">
      <c r="A93" s="41"/>
      <c r="B93" s="42"/>
      <c r="C93" s="216" t="s">
        <v>108</v>
      </c>
      <c r="D93" s="216" t="s">
        <v>227</v>
      </c>
      <c r="E93" s="217" t="s">
        <v>93</v>
      </c>
      <c r="F93" s="218" t="s">
        <v>5896</v>
      </c>
      <c r="G93" s="219" t="s">
        <v>471</v>
      </c>
      <c r="H93" s="220">
        <v>50</v>
      </c>
      <c r="I93" s="221"/>
      <c r="J93" s="222">
        <f>ROUND(I93*H93,2)</f>
        <v>0</v>
      </c>
      <c r="K93" s="218" t="s">
        <v>19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1036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1036</v>
      </c>
      <c r="BM93" s="227" t="s">
        <v>246</v>
      </c>
    </row>
    <row r="94" s="2" customFormat="1" ht="16.5" customHeight="1">
      <c r="A94" s="41"/>
      <c r="B94" s="42"/>
      <c r="C94" s="216" t="s">
        <v>231</v>
      </c>
      <c r="D94" s="216" t="s">
        <v>227</v>
      </c>
      <c r="E94" s="217" t="s">
        <v>108</v>
      </c>
      <c r="F94" s="218" t="s">
        <v>5897</v>
      </c>
      <c r="G94" s="219" t="s">
        <v>471</v>
      </c>
      <c r="H94" s="220">
        <v>3174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1036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1036</v>
      </c>
      <c r="BM94" s="227" t="s">
        <v>254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231</v>
      </c>
      <c r="F95" s="218" t="s">
        <v>5898</v>
      </c>
      <c r="G95" s="219" t="s">
        <v>471</v>
      </c>
      <c r="H95" s="220">
        <v>291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1036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1036</v>
      </c>
      <c r="BM95" s="227" t="s">
        <v>263</v>
      </c>
    </row>
    <row r="96" s="2" customFormat="1" ht="33" customHeight="1">
      <c r="A96" s="41"/>
      <c r="B96" s="42"/>
      <c r="C96" s="216" t="s">
        <v>246</v>
      </c>
      <c r="D96" s="216" t="s">
        <v>227</v>
      </c>
      <c r="E96" s="217" t="s">
        <v>246</v>
      </c>
      <c r="F96" s="218" t="s">
        <v>5738</v>
      </c>
      <c r="G96" s="219" t="s">
        <v>471</v>
      </c>
      <c r="H96" s="220">
        <v>21483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1036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1036</v>
      </c>
      <c r="BM96" s="227" t="s">
        <v>151</v>
      </c>
    </row>
    <row r="97" s="2" customFormat="1" ht="24.15" customHeight="1">
      <c r="A97" s="41"/>
      <c r="B97" s="42"/>
      <c r="C97" s="216" t="s">
        <v>250</v>
      </c>
      <c r="D97" s="216" t="s">
        <v>227</v>
      </c>
      <c r="E97" s="217" t="s">
        <v>250</v>
      </c>
      <c r="F97" s="218" t="s">
        <v>5899</v>
      </c>
      <c r="G97" s="219" t="s">
        <v>5743</v>
      </c>
      <c r="H97" s="220">
        <v>5775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1036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1036</v>
      </c>
      <c r="BM97" s="227" t="s">
        <v>544</v>
      </c>
    </row>
    <row r="98" s="2" customFormat="1" ht="16.5" customHeight="1">
      <c r="A98" s="41"/>
      <c r="B98" s="42"/>
      <c r="C98" s="216" t="s">
        <v>254</v>
      </c>
      <c r="D98" s="216" t="s">
        <v>227</v>
      </c>
      <c r="E98" s="217" t="s">
        <v>254</v>
      </c>
      <c r="F98" s="218" t="s">
        <v>5900</v>
      </c>
      <c r="G98" s="219" t="s">
        <v>5901</v>
      </c>
      <c r="H98" s="220">
        <v>1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1036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1036</v>
      </c>
      <c r="BM98" s="227" t="s">
        <v>559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5902</v>
      </c>
      <c r="F99" s="214" t="s">
        <v>5903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SUM(P100:P122)</f>
        <v>0</v>
      </c>
      <c r="Q99" s="208"/>
      <c r="R99" s="209">
        <f>SUM(R100:R122)</f>
        <v>0</v>
      </c>
      <c r="S99" s="208"/>
      <c r="T99" s="210">
        <f>SUM(T100:T122)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108</v>
      </c>
      <c r="AT99" s="212" t="s">
        <v>73</v>
      </c>
      <c r="AU99" s="212" t="s">
        <v>82</v>
      </c>
      <c r="AY99" s="211" t="s">
        <v>224</v>
      </c>
      <c r="BK99" s="213">
        <f>SUM(BK100:BK122)</f>
        <v>0</v>
      </c>
    </row>
    <row r="100" s="2" customFormat="1" ht="44.25" customHeight="1">
      <c r="A100" s="41"/>
      <c r="B100" s="42"/>
      <c r="C100" s="216" t="s">
        <v>260</v>
      </c>
      <c r="D100" s="216" t="s">
        <v>227</v>
      </c>
      <c r="E100" s="217" t="s">
        <v>79</v>
      </c>
      <c r="F100" s="218" t="s">
        <v>5726</v>
      </c>
      <c r="G100" s="219" t="s">
        <v>19</v>
      </c>
      <c r="H100" s="220">
        <v>0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1036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1036</v>
      </c>
      <c r="BM100" s="227" t="s">
        <v>174</v>
      </c>
    </row>
    <row r="101" s="2" customFormat="1" ht="16.5" customHeight="1">
      <c r="A101" s="41"/>
      <c r="B101" s="42"/>
      <c r="C101" s="216" t="s">
        <v>263</v>
      </c>
      <c r="D101" s="216" t="s">
        <v>227</v>
      </c>
      <c r="E101" s="217" t="s">
        <v>260</v>
      </c>
      <c r="F101" s="218" t="s">
        <v>5904</v>
      </c>
      <c r="G101" s="219" t="s">
        <v>5743</v>
      </c>
      <c r="H101" s="220">
        <v>2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1036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1036</v>
      </c>
      <c r="BM101" s="227" t="s">
        <v>5905</v>
      </c>
    </row>
    <row r="102" s="2" customFormat="1" ht="16.5" customHeight="1">
      <c r="A102" s="41"/>
      <c r="B102" s="42"/>
      <c r="C102" s="216" t="s">
        <v>143</v>
      </c>
      <c r="D102" s="216" t="s">
        <v>227</v>
      </c>
      <c r="E102" s="217" t="s">
        <v>263</v>
      </c>
      <c r="F102" s="218" t="s">
        <v>5906</v>
      </c>
      <c r="G102" s="219" t="s">
        <v>5743</v>
      </c>
      <c r="H102" s="220">
        <v>1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1036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1036</v>
      </c>
      <c r="BM102" s="227" t="s">
        <v>629</v>
      </c>
    </row>
    <row r="103" s="2" customFormat="1" ht="16.5" customHeight="1">
      <c r="A103" s="41"/>
      <c r="B103" s="42"/>
      <c r="C103" s="216" t="s">
        <v>8</v>
      </c>
      <c r="D103" s="216" t="s">
        <v>227</v>
      </c>
      <c r="E103" s="217" t="s">
        <v>143</v>
      </c>
      <c r="F103" s="218" t="s">
        <v>5907</v>
      </c>
      <c r="G103" s="219" t="s">
        <v>5743</v>
      </c>
      <c r="H103" s="220">
        <v>1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1036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1036</v>
      </c>
      <c r="BM103" s="227" t="s">
        <v>643</v>
      </c>
    </row>
    <row r="104" s="2" customFormat="1" ht="16.5" customHeight="1">
      <c r="A104" s="41"/>
      <c r="B104" s="42"/>
      <c r="C104" s="216" t="s">
        <v>148</v>
      </c>
      <c r="D104" s="216" t="s">
        <v>227</v>
      </c>
      <c r="E104" s="217" t="s">
        <v>8</v>
      </c>
      <c r="F104" s="218" t="s">
        <v>5908</v>
      </c>
      <c r="G104" s="219" t="s">
        <v>5743</v>
      </c>
      <c r="H104" s="220">
        <v>1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1036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1036</v>
      </c>
      <c r="BM104" s="227" t="s">
        <v>656</v>
      </c>
    </row>
    <row r="105" s="2" customFormat="1" ht="16.5" customHeight="1">
      <c r="A105" s="41"/>
      <c r="B105" s="42"/>
      <c r="C105" s="216" t="s">
        <v>151</v>
      </c>
      <c r="D105" s="216" t="s">
        <v>227</v>
      </c>
      <c r="E105" s="217" t="s">
        <v>148</v>
      </c>
      <c r="F105" s="218" t="s">
        <v>5909</v>
      </c>
      <c r="G105" s="219" t="s">
        <v>5743</v>
      </c>
      <c r="H105" s="220">
        <v>1</v>
      </c>
      <c r="I105" s="221"/>
      <c r="J105" s="222">
        <f>ROUND(I105*H105,2)</f>
        <v>0</v>
      </c>
      <c r="K105" s="218" t="s">
        <v>19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1036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1036</v>
      </c>
      <c r="BM105" s="227" t="s">
        <v>680</v>
      </c>
    </row>
    <row r="106" s="2" customFormat="1" ht="16.5" customHeight="1">
      <c r="A106" s="41"/>
      <c r="B106" s="42"/>
      <c r="C106" s="216" t="s">
        <v>284</v>
      </c>
      <c r="D106" s="216" t="s">
        <v>227</v>
      </c>
      <c r="E106" s="217" t="s">
        <v>151</v>
      </c>
      <c r="F106" s="218" t="s">
        <v>5910</v>
      </c>
      <c r="G106" s="219" t="s">
        <v>5743</v>
      </c>
      <c r="H106" s="220">
        <v>3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1036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1036</v>
      </c>
      <c r="BM106" s="227" t="s">
        <v>699</v>
      </c>
    </row>
    <row r="107" s="2" customFormat="1" ht="16.5" customHeight="1">
      <c r="A107" s="41"/>
      <c r="B107" s="42"/>
      <c r="C107" s="216" t="s">
        <v>544</v>
      </c>
      <c r="D107" s="216" t="s">
        <v>227</v>
      </c>
      <c r="E107" s="217" t="s">
        <v>284</v>
      </c>
      <c r="F107" s="218" t="s">
        <v>5911</v>
      </c>
      <c r="G107" s="219" t="s">
        <v>5743</v>
      </c>
      <c r="H107" s="220">
        <v>1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1036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1036</v>
      </c>
      <c r="BM107" s="227" t="s">
        <v>719</v>
      </c>
    </row>
    <row r="108" s="2" customFormat="1" ht="16.5" customHeight="1">
      <c r="A108" s="41"/>
      <c r="B108" s="42"/>
      <c r="C108" s="216" t="s">
        <v>549</v>
      </c>
      <c r="D108" s="216" t="s">
        <v>227</v>
      </c>
      <c r="E108" s="217" t="s">
        <v>544</v>
      </c>
      <c r="F108" s="218" t="s">
        <v>5912</v>
      </c>
      <c r="G108" s="219" t="s">
        <v>5743</v>
      </c>
      <c r="H108" s="220">
        <v>136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1036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1036</v>
      </c>
      <c r="BM108" s="227" t="s">
        <v>192</v>
      </c>
    </row>
    <row r="109" s="2" customFormat="1" ht="16.5" customHeight="1">
      <c r="A109" s="41"/>
      <c r="B109" s="42"/>
      <c r="C109" s="216" t="s">
        <v>559</v>
      </c>
      <c r="D109" s="216" t="s">
        <v>227</v>
      </c>
      <c r="E109" s="217" t="s">
        <v>549</v>
      </c>
      <c r="F109" s="218" t="s">
        <v>5913</v>
      </c>
      <c r="G109" s="219" t="s">
        <v>5743</v>
      </c>
      <c r="H109" s="220">
        <v>225</v>
      </c>
      <c r="I109" s="221"/>
      <c r="J109" s="222">
        <f>ROUND(I109*H109,2)</f>
        <v>0</v>
      </c>
      <c r="K109" s="218" t="s">
        <v>19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1036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1036</v>
      </c>
      <c r="BM109" s="227" t="s">
        <v>827</v>
      </c>
    </row>
    <row r="110" s="2" customFormat="1" ht="16.5" customHeight="1">
      <c r="A110" s="41"/>
      <c r="B110" s="42"/>
      <c r="C110" s="216" t="s">
        <v>565</v>
      </c>
      <c r="D110" s="216" t="s">
        <v>227</v>
      </c>
      <c r="E110" s="217" t="s">
        <v>559</v>
      </c>
      <c r="F110" s="218" t="s">
        <v>5914</v>
      </c>
      <c r="G110" s="219" t="s">
        <v>5743</v>
      </c>
      <c r="H110" s="220">
        <v>361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1036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1036</v>
      </c>
      <c r="BM110" s="227" t="s">
        <v>864</v>
      </c>
    </row>
    <row r="111" s="2" customFormat="1" ht="16.5" customHeight="1">
      <c r="A111" s="41"/>
      <c r="B111" s="42"/>
      <c r="C111" s="216" t="s">
        <v>571</v>
      </c>
      <c r="D111" s="216" t="s">
        <v>227</v>
      </c>
      <c r="E111" s="217" t="s">
        <v>565</v>
      </c>
      <c r="F111" s="218" t="s">
        <v>5915</v>
      </c>
      <c r="G111" s="219" t="s">
        <v>5743</v>
      </c>
      <c r="H111" s="220">
        <v>4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1036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1036</v>
      </c>
      <c r="BM111" s="227" t="s">
        <v>876</v>
      </c>
    </row>
    <row r="112" s="2" customFormat="1" ht="16.5" customHeight="1">
      <c r="A112" s="41"/>
      <c r="B112" s="42"/>
      <c r="C112" s="216" t="s">
        <v>7</v>
      </c>
      <c r="D112" s="216" t="s">
        <v>227</v>
      </c>
      <c r="E112" s="217" t="s">
        <v>571</v>
      </c>
      <c r="F112" s="218" t="s">
        <v>5916</v>
      </c>
      <c r="G112" s="219" t="s">
        <v>5743</v>
      </c>
      <c r="H112" s="220">
        <v>4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1036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1036</v>
      </c>
      <c r="BM112" s="227" t="s">
        <v>888</v>
      </c>
    </row>
    <row r="113" s="2" customFormat="1" ht="16.5" customHeight="1">
      <c r="A113" s="41"/>
      <c r="B113" s="42"/>
      <c r="C113" s="216" t="s">
        <v>156</v>
      </c>
      <c r="D113" s="216" t="s">
        <v>227</v>
      </c>
      <c r="E113" s="217" t="s">
        <v>7</v>
      </c>
      <c r="F113" s="218" t="s">
        <v>5917</v>
      </c>
      <c r="G113" s="219" t="s">
        <v>5743</v>
      </c>
      <c r="H113" s="220">
        <v>3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1036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1036</v>
      </c>
      <c r="BM113" s="227" t="s">
        <v>902</v>
      </c>
    </row>
    <row r="114" s="2" customFormat="1" ht="16.5" customHeight="1">
      <c r="A114" s="41"/>
      <c r="B114" s="42"/>
      <c r="C114" s="216" t="s">
        <v>159</v>
      </c>
      <c r="D114" s="216" t="s">
        <v>227</v>
      </c>
      <c r="E114" s="217" t="s">
        <v>156</v>
      </c>
      <c r="F114" s="218" t="s">
        <v>5918</v>
      </c>
      <c r="G114" s="219" t="s">
        <v>5743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1036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1036</v>
      </c>
      <c r="BM114" s="227" t="s">
        <v>913</v>
      </c>
    </row>
    <row r="115" s="2" customFormat="1" ht="16.5" customHeight="1">
      <c r="A115" s="41"/>
      <c r="B115" s="42"/>
      <c r="C115" s="216" t="s">
        <v>162</v>
      </c>
      <c r="D115" s="216" t="s">
        <v>227</v>
      </c>
      <c r="E115" s="217" t="s">
        <v>159</v>
      </c>
      <c r="F115" s="218" t="s">
        <v>5919</v>
      </c>
      <c r="G115" s="219" t="s">
        <v>5743</v>
      </c>
      <c r="H115" s="220">
        <v>4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1036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1036</v>
      </c>
      <c r="BM115" s="227" t="s">
        <v>4944</v>
      </c>
    </row>
    <row r="116" s="2" customFormat="1" ht="16.5" customHeight="1">
      <c r="A116" s="41"/>
      <c r="B116" s="42"/>
      <c r="C116" s="216" t="s">
        <v>165</v>
      </c>
      <c r="D116" s="216" t="s">
        <v>227</v>
      </c>
      <c r="E116" s="217" t="s">
        <v>162</v>
      </c>
      <c r="F116" s="218" t="s">
        <v>5920</v>
      </c>
      <c r="G116" s="219" t="s">
        <v>5743</v>
      </c>
      <c r="H116" s="220">
        <v>3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1036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1036</v>
      </c>
      <c r="BM116" s="227" t="s">
        <v>944</v>
      </c>
    </row>
    <row r="117" s="2" customFormat="1" ht="16.5" customHeight="1">
      <c r="A117" s="41"/>
      <c r="B117" s="42"/>
      <c r="C117" s="216" t="s">
        <v>168</v>
      </c>
      <c r="D117" s="216" t="s">
        <v>227</v>
      </c>
      <c r="E117" s="217" t="s">
        <v>165</v>
      </c>
      <c r="F117" s="218" t="s">
        <v>5921</v>
      </c>
      <c r="G117" s="219" t="s">
        <v>5743</v>
      </c>
      <c r="H117" s="220">
        <v>6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1036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1036</v>
      </c>
      <c r="BM117" s="227" t="s">
        <v>971</v>
      </c>
    </row>
    <row r="118" s="2" customFormat="1" ht="16.5" customHeight="1">
      <c r="A118" s="41"/>
      <c r="B118" s="42"/>
      <c r="C118" s="216" t="s">
        <v>171</v>
      </c>
      <c r="D118" s="216" t="s">
        <v>227</v>
      </c>
      <c r="E118" s="217" t="s">
        <v>168</v>
      </c>
      <c r="F118" s="218" t="s">
        <v>5922</v>
      </c>
      <c r="G118" s="219" t="s">
        <v>5743</v>
      </c>
      <c r="H118" s="220">
        <v>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1036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1036</v>
      </c>
      <c r="BM118" s="227" t="s">
        <v>991</v>
      </c>
    </row>
    <row r="119" s="2" customFormat="1" ht="16.5" customHeight="1">
      <c r="A119" s="41"/>
      <c r="B119" s="42"/>
      <c r="C119" s="216" t="s">
        <v>174</v>
      </c>
      <c r="D119" s="216" t="s">
        <v>227</v>
      </c>
      <c r="E119" s="217" t="s">
        <v>171</v>
      </c>
      <c r="F119" s="218" t="s">
        <v>5923</v>
      </c>
      <c r="G119" s="219" t="s">
        <v>5743</v>
      </c>
      <c r="H119" s="220">
        <v>26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1036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1036</v>
      </c>
      <c r="BM119" s="227" t="s">
        <v>1036</v>
      </c>
    </row>
    <row r="120" s="2" customFormat="1" ht="16.5" customHeight="1">
      <c r="A120" s="41"/>
      <c r="B120" s="42"/>
      <c r="C120" s="216" t="s">
        <v>623</v>
      </c>
      <c r="D120" s="216" t="s">
        <v>227</v>
      </c>
      <c r="E120" s="217" t="s">
        <v>174</v>
      </c>
      <c r="F120" s="218" t="s">
        <v>5924</v>
      </c>
      <c r="G120" s="219" t="s">
        <v>5743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1036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1036</v>
      </c>
      <c r="BM120" s="227" t="s">
        <v>1070</v>
      </c>
    </row>
    <row r="121" s="2" customFormat="1" ht="16.5" customHeight="1">
      <c r="A121" s="41"/>
      <c r="B121" s="42"/>
      <c r="C121" s="216" t="s">
        <v>629</v>
      </c>
      <c r="D121" s="216" t="s">
        <v>227</v>
      </c>
      <c r="E121" s="217" t="s">
        <v>623</v>
      </c>
      <c r="F121" s="218" t="s">
        <v>5925</v>
      </c>
      <c r="G121" s="219" t="s">
        <v>5743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1036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1036</v>
      </c>
      <c r="BM121" s="227" t="s">
        <v>1085</v>
      </c>
    </row>
    <row r="122" s="2" customFormat="1" ht="16.5" customHeight="1">
      <c r="A122" s="41"/>
      <c r="B122" s="42"/>
      <c r="C122" s="216" t="s">
        <v>177</v>
      </c>
      <c r="D122" s="216" t="s">
        <v>227</v>
      </c>
      <c r="E122" s="217" t="s">
        <v>629</v>
      </c>
      <c r="F122" s="218" t="s">
        <v>5926</v>
      </c>
      <c r="G122" s="219" t="s">
        <v>5743</v>
      </c>
      <c r="H122" s="220">
        <v>1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1036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1036</v>
      </c>
      <c r="BM122" s="227" t="s">
        <v>1097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LlXZP8/5/SVXO/0p/qHOLJfOX5JA4s40s2J6pLYuq+mGjCQuX4ewTc6NvIE3JlrMSKICyQ4hmOe/r6+I163OZg==" hashValue="gJFYfy4Yhc8O3SiMCMdHmPkgJxlYePya7//HG6a20SIGUZfIa90dk4G1Ht9xISUu9dujNKVhPDMA17UIpJc7DQ==" algorithmName="SHA-512" password="CC35"/>
  <autoFilter ref="C87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5927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ROUND(J110,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ROUND((SUM(BE110:BE367)),  2)</f>
        <v>0</v>
      </c>
      <c r="G35" s="41"/>
      <c r="H35" s="41"/>
      <c r="I35" s="161">
        <v>0.20999999999999999</v>
      </c>
      <c r="J35" s="160">
        <f>ROUND(((SUM(BE110:BE367))*I35),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ROUND((SUM(BF110:BF367)),  2)</f>
        <v>0</v>
      </c>
      <c r="G36" s="41"/>
      <c r="H36" s="41"/>
      <c r="I36" s="161">
        <v>0.12</v>
      </c>
      <c r="J36" s="160">
        <f>ROUND(((SUM(BF110:BF367))*I36),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ROUND((SUM(BG110:BG367)),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ROUND((SUM(BH110:BH367)),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ROUND((SUM(BI110:BI367)),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02.07 - Silnoproud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J110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5928</v>
      </c>
      <c r="E64" s="181"/>
      <c r="F64" s="181"/>
      <c r="G64" s="181"/>
      <c r="H64" s="181"/>
      <c r="I64" s="181"/>
      <c r="J64" s="182">
        <f>J111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5929</v>
      </c>
      <c r="E65" s="186"/>
      <c r="F65" s="186"/>
      <c r="G65" s="186"/>
      <c r="H65" s="186"/>
      <c r="I65" s="186"/>
      <c r="J65" s="187">
        <f>J112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5930</v>
      </c>
      <c r="E66" s="186"/>
      <c r="F66" s="186"/>
      <c r="G66" s="186"/>
      <c r="H66" s="186"/>
      <c r="I66" s="186"/>
      <c r="J66" s="187">
        <f>J137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5931</v>
      </c>
      <c r="E67" s="186"/>
      <c r="F67" s="186"/>
      <c r="G67" s="186"/>
      <c r="H67" s="186"/>
      <c r="I67" s="186"/>
      <c r="J67" s="187">
        <f>J146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5932</v>
      </c>
      <c r="E68" s="186"/>
      <c r="F68" s="186"/>
      <c r="G68" s="186"/>
      <c r="H68" s="186"/>
      <c r="I68" s="186"/>
      <c r="J68" s="187">
        <f>J156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5933</v>
      </c>
      <c r="E69" s="186"/>
      <c r="F69" s="186"/>
      <c r="G69" s="186"/>
      <c r="H69" s="186"/>
      <c r="I69" s="186"/>
      <c r="J69" s="187">
        <f>J164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5934</v>
      </c>
      <c r="E70" s="186"/>
      <c r="F70" s="186"/>
      <c r="G70" s="186"/>
      <c r="H70" s="186"/>
      <c r="I70" s="186"/>
      <c r="J70" s="187">
        <f>J168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5935</v>
      </c>
      <c r="E71" s="186"/>
      <c r="F71" s="186"/>
      <c r="G71" s="186"/>
      <c r="H71" s="186"/>
      <c r="I71" s="186"/>
      <c r="J71" s="187">
        <f>J184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5936</v>
      </c>
      <c r="E72" s="186"/>
      <c r="F72" s="186"/>
      <c r="G72" s="186"/>
      <c r="H72" s="186"/>
      <c r="I72" s="186"/>
      <c r="J72" s="187">
        <f>J195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8"/>
      <c r="D73" s="185" t="s">
        <v>5937</v>
      </c>
      <c r="E73" s="186"/>
      <c r="F73" s="186"/>
      <c r="G73" s="186"/>
      <c r="H73" s="186"/>
      <c r="I73" s="186"/>
      <c r="J73" s="187">
        <f>J206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5938</v>
      </c>
      <c r="E74" s="186"/>
      <c r="F74" s="186"/>
      <c r="G74" s="186"/>
      <c r="H74" s="186"/>
      <c r="I74" s="186"/>
      <c r="J74" s="187">
        <f>J217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5939</v>
      </c>
      <c r="E75" s="186"/>
      <c r="F75" s="186"/>
      <c r="G75" s="186"/>
      <c r="H75" s="186"/>
      <c r="I75" s="186"/>
      <c r="J75" s="187">
        <f>J228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5940</v>
      </c>
      <c r="E76" s="186"/>
      <c r="F76" s="186"/>
      <c r="G76" s="186"/>
      <c r="H76" s="186"/>
      <c r="I76" s="186"/>
      <c r="J76" s="187">
        <f>J242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8"/>
      <c r="D77" s="185" t="s">
        <v>5941</v>
      </c>
      <c r="E77" s="186"/>
      <c r="F77" s="186"/>
      <c r="G77" s="186"/>
      <c r="H77" s="186"/>
      <c r="I77" s="186"/>
      <c r="J77" s="187">
        <f>J253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8"/>
      <c r="D78" s="185" t="s">
        <v>5942</v>
      </c>
      <c r="E78" s="186"/>
      <c r="F78" s="186"/>
      <c r="G78" s="186"/>
      <c r="H78" s="186"/>
      <c r="I78" s="186"/>
      <c r="J78" s="187">
        <f>J287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5943</v>
      </c>
      <c r="E79" s="186"/>
      <c r="F79" s="186"/>
      <c r="G79" s="186"/>
      <c r="H79" s="186"/>
      <c r="I79" s="186"/>
      <c r="J79" s="187">
        <f>J303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5944</v>
      </c>
      <c r="E80" s="186"/>
      <c r="F80" s="186"/>
      <c r="G80" s="186"/>
      <c r="H80" s="186"/>
      <c r="I80" s="186"/>
      <c r="J80" s="187">
        <f>J307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5945</v>
      </c>
      <c r="E81" s="186"/>
      <c r="F81" s="186"/>
      <c r="G81" s="186"/>
      <c r="H81" s="186"/>
      <c r="I81" s="186"/>
      <c r="J81" s="187">
        <f>J311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5946</v>
      </c>
      <c r="E82" s="186"/>
      <c r="F82" s="186"/>
      <c r="G82" s="186"/>
      <c r="H82" s="186"/>
      <c r="I82" s="186"/>
      <c r="J82" s="187">
        <f>J316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5947</v>
      </c>
      <c r="E83" s="186"/>
      <c r="F83" s="186"/>
      <c r="G83" s="186"/>
      <c r="H83" s="186"/>
      <c r="I83" s="186"/>
      <c r="J83" s="187">
        <f>J321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5948</v>
      </c>
      <c r="E84" s="186"/>
      <c r="F84" s="186"/>
      <c r="G84" s="186"/>
      <c r="H84" s="186"/>
      <c r="I84" s="186"/>
      <c r="J84" s="187">
        <f>J326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5949</v>
      </c>
      <c r="E85" s="186"/>
      <c r="F85" s="186"/>
      <c r="G85" s="186"/>
      <c r="H85" s="186"/>
      <c r="I85" s="186"/>
      <c r="J85" s="187">
        <f>J331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5950</v>
      </c>
      <c r="E86" s="186"/>
      <c r="F86" s="186"/>
      <c r="G86" s="186"/>
      <c r="H86" s="186"/>
      <c r="I86" s="186"/>
      <c r="J86" s="187">
        <f>J336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5951</v>
      </c>
      <c r="E87" s="186"/>
      <c r="F87" s="186"/>
      <c r="G87" s="186"/>
      <c r="H87" s="186"/>
      <c r="I87" s="186"/>
      <c r="J87" s="187">
        <f>J341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5952</v>
      </c>
      <c r="E88" s="186"/>
      <c r="F88" s="186"/>
      <c r="G88" s="186"/>
      <c r="H88" s="186"/>
      <c r="I88" s="186"/>
      <c r="J88" s="187">
        <f>J347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62"/>
      <c r="C90" s="63"/>
      <c r="D90" s="63"/>
      <c r="E90" s="63"/>
      <c r="F90" s="63"/>
      <c r="G90" s="63"/>
      <c r="H90" s="63"/>
      <c r="I90" s="63"/>
      <c r="J90" s="63"/>
      <c r="K90" s="6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4" s="2" customFormat="1" ht="6.96" customHeight="1">
      <c r="A94" s="41"/>
      <c r="B94" s="64"/>
      <c r="C94" s="65"/>
      <c r="D94" s="65"/>
      <c r="E94" s="65"/>
      <c r="F94" s="65"/>
      <c r="G94" s="65"/>
      <c r="H94" s="65"/>
      <c r="I94" s="65"/>
      <c r="J94" s="65"/>
      <c r="K94" s="65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24.96" customHeight="1">
      <c r="A95" s="41"/>
      <c r="B95" s="42"/>
      <c r="C95" s="26" t="s">
        <v>209</v>
      </c>
      <c r="D95" s="43"/>
      <c r="E95" s="43"/>
      <c r="F95" s="43"/>
      <c r="G95" s="43"/>
      <c r="H95" s="43"/>
      <c r="I95" s="43"/>
      <c r="J95" s="43"/>
      <c r="K95" s="43"/>
      <c r="L95" s="14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16</v>
      </c>
      <c r="D97" s="43"/>
      <c r="E97" s="43"/>
      <c r="F97" s="43"/>
      <c r="G97" s="43"/>
      <c r="H97" s="43"/>
      <c r="I97" s="43"/>
      <c r="J97" s="43"/>
      <c r="K97" s="43"/>
      <c r="L97" s="14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6.5" customHeight="1">
      <c r="A98" s="41"/>
      <c r="B98" s="42"/>
      <c r="C98" s="43"/>
      <c r="D98" s="43"/>
      <c r="E98" s="173" t="str">
        <f>E7</f>
        <v>Dům s pečovatelskou službou, Brno-Bystrc</v>
      </c>
      <c r="F98" s="35"/>
      <c r="G98" s="35"/>
      <c r="H98" s="35"/>
      <c r="I98" s="43"/>
      <c r="J98" s="43"/>
      <c r="K98" s="43"/>
      <c r="L98" s="14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" customFormat="1" ht="12" customHeight="1">
      <c r="B99" s="24"/>
      <c r="C99" s="35" t="s">
        <v>199</v>
      </c>
      <c r="D99" s="25"/>
      <c r="E99" s="25"/>
      <c r="F99" s="25"/>
      <c r="G99" s="25"/>
      <c r="H99" s="25"/>
      <c r="I99" s="25"/>
      <c r="J99" s="25"/>
      <c r="K99" s="25"/>
      <c r="L99" s="23"/>
    </row>
    <row r="100" s="2" customFormat="1" ht="16.5" customHeight="1">
      <c r="A100" s="41"/>
      <c r="B100" s="42"/>
      <c r="C100" s="43"/>
      <c r="D100" s="43"/>
      <c r="E100" s="173" t="s">
        <v>384</v>
      </c>
      <c r="F100" s="43"/>
      <c r="G100" s="43"/>
      <c r="H100" s="43"/>
      <c r="I100" s="43"/>
      <c r="J100" s="43"/>
      <c r="K100" s="43"/>
      <c r="L100" s="14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385</v>
      </c>
      <c r="D101" s="43"/>
      <c r="E101" s="43"/>
      <c r="F101" s="43"/>
      <c r="G101" s="43"/>
      <c r="H101" s="43"/>
      <c r="I101" s="43"/>
      <c r="J101" s="43"/>
      <c r="K101" s="43"/>
      <c r="L101" s="14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E11</f>
        <v>02.07 - Silnoproud</v>
      </c>
      <c r="F102" s="43"/>
      <c r="G102" s="43"/>
      <c r="H102" s="43"/>
      <c r="I102" s="43"/>
      <c r="J102" s="43"/>
      <c r="K102" s="43"/>
      <c r="L102" s="14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F14</f>
        <v xml:space="preserve"> </v>
      </c>
      <c r="G104" s="43"/>
      <c r="H104" s="43"/>
      <c r="I104" s="35" t="s">
        <v>23</v>
      </c>
      <c r="J104" s="75" t="str">
        <f>IF(J14="","",J14)</f>
        <v>5. 4. 2024</v>
      </c>
      <c r="K104" s="4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4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E17</f>
        <v>Statutární město Brno,Dominikánské nám.196/1, Brno</v>
      </c>
      <c r="G106" s="43"/>
      <c r="H106" s="43"/>
      <c r="I106" s="35" t="s">
        <v>31</v>
      </c>
      <c r="J106" s="39" t="str">
        <f>E23</f>
        <v>P.P.Architects s.r.o.</v>
      </c>
      <c r="K106" s="43"/>
      <c r="L106" s="14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5.65" customHeight="1">
      <c r="A107" s="41"/>
      <c r="B107" s="42"/>
      <c r="C107" s="35" t="s">
        <v>29</v>
      </c>
      <c r="D107" s="43"/>
      <c r="E107" s="43"/>
      <c r="F107" s="30" t="str">
        <f>IF(E20="","",E20)</f>
        <v>Vyplň údaj</v>
      </c>
      <c r="G107" s="43"/>
      <c r="H107" s="43"/>
      <c r="I107" s="35" t="s">
        <v>35</v>
      </c>
      <c r="J107" s="39" t="str">
        <f>E26</f>
        <v>CKN Invest, spol. s r.o.</v>
      </c>
      <c r="K107" s="43"/>
      <c r="L107" s="14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9"/>
      <c r="B109" s="190"/>
      <c r="C109" s="191" t="s">
        <v>210</v>
      </c>
      <c r="D109" s="192" t="s">
        <v>59</v>
      </c>
      <c r="E109" s="192" t="s">
        <v>55</v>
      </c>
      <c r="F109" s="192" t="s">
        <v>56</v>
      </c>
      <c r="G109" s="192" t="s">
        <v>211</v>
      </c>
      <c r="H109" s="192" t="s">
        <v>212</v>
      </c>
      <c r="I109" s="192" t="s">
        <v>213</v>
      </c>
      <c r="J109" s="192" t="s">
        <v>203</v>
      </c>
      <c r="K109" s="193" t="s">
        <v>214</v>
      </c>
      <c r="L109" s="194"/>
      <c r="M109" s="95" t="s">
        <v>19</v>
      </c>
      <c r="N109" s="96" t="s">
        <v>44</v>
      </c>
      <c r="O109" s="96" t="s">
        <v>215</v>
      </c>
      <c r="P109" s="96" t="s">
        <v>216</v>
      </c>
      <c r="Q109" s="96" t="s">
        <v>217</v>
      </c>
      <c r="R109" s="96" t="s">
        <v>218</v>
      </c>
      <c r="S109" s="96" t="s">
        <v>219</v>
      </c>
      <c r="T109" s="97" t="s">
        <v>220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1"/>
      <c r="B110" s="42"/>
      <c r="C110" s="102" t="s">
        <v>221</v>
      </c>
      <c r="D110" s="43"/>
      <c r="E110" s="43"/>
      <c r="F110" s="43"/>
      <c r="G110" s="43"/>
      <c r="H110" s="43"/>
      <c r="I110" s="43"/>
      <c r="J110" s="195">
        <f>BK110</f>
        <v>0</v>
      </c>
      <c r="K110" s="43"/>
      <c r="L110" s="47"/>
      <c r="M110" s="98"/>
      <c r="N110" s="196"/>
      <c r="O110" s="99"/>
      <c r="P110" s="197">
        <f>P111</f>
        <v>0</v>
      </c>
      <c r="Q110" s="99"/>
      <c r="R110" s="197">
        <f>R111</f>
        <v>0</v>
      </c>
      <c r="S110" s="99"/>
      <c r="T110" s="198">
        <f>T111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73</v>
      </c>
      <c r="AU110" s="20" t="s">
        <v>204</v>
      </c>
      <c r="BK110" s="199">
        <f>BK111</f>
        <v>0</v>
      </c>
    </row>
    <row r="111" s="12" customFormat="1" ht="25.92" customHeight="1">
      <c r="A111" s="12"/>
      <c r="B111" s="200"/>
      <c r="C111" s="201"/>
      <c r="D111" s="202" t="s">
        <v>73</v>
      </c>
      <c r="E111" s="203" t="s">
        <v>5953</v>
      </c>
      <c r="F111" s="203" t="s">
        <v>117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P112+P137+P146+P156+P164+P168+P184+P195+P206+P217+P228+P242+P253+P287+P303+P307+P311+P316+P321+P326+P331+P336+P341+P347</f>
        <v>0</v>
      </c>
      <c r="Q111" s="208"/>
      <c r="R111" s="209">
        <f>R112+R137+R146+R156+R164+R168+R184+R195+R206+R217+R228+R242+R253+R287+R303+R307+R311+R316+R321+R326+R331+R336+R341+R347</f>
        <v>0</v>
      </c>
      <c r="S111" s="208"/>
      <c r="T111" s="210">
        <f>T112+T137+T146+T156+T164+T168+T184+T195+T206+T217+T228+T242+T253+T287+T303+T307+T311+T316+T321+T326+T331+T336+T341+T347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74</v>
      </c>
      <c r="AY111" s="211" t="s">
        <v>224</v>
      </c>
      <c r="BK111" s="213">
        <f>BK112+BK137+BK146+BK156+BK164+BK168+BK184+BK195+BK206+BK217+BK228+BK242+BK253+BK287+BK303+BK307+BK311+BK316+BK321+BK326+BK331+BK336+BK341+BK347</f>
        <v>0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1326</v>
      </c>
      <c r="F112" s="214" t="s">
        <v>5725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SUM(P113:P136)</f>
        <v>0</v>
      </c>
      <c r="Q112" s="208"/>
      <c r="R112" s="209">
        <f>SUM(R113:R136)</f>
        <v>0</v>
      </c>
      <c r="S112" s="208"/>
      <c r="T112" s="210">
        <f>SUM(T113:T136)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SUM(BK113:BK136)</f>
        <v>0</v>
      </c>
    </row>
    <row r="113" s="2" customFormat="1" ht="24.15" customHeight="1">
      <c r="A113" s="41"/>
      <c r="B113" s="42"/>
      <c r="C113" s="216" t="s">
        <v>2320</v>
      </c>
      <c r="D113" s="216" t="s">
        <v>227</v>
      </c>
      <c r="E113" s="217" t="s">
        <v>74</v>
      </c>
      <c r="F113" s="218" t="s">
        <v>5954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5955</v>
      </c>
    </row>
    <row r="114" s="2" customFormat="1" ht="16.5" customHeight="1">
      <c r="A114" s="41"/>
      <c r="B114" s="42"/>
      <c r="C114" s="216" t="s">
        <v>82</v>
      </c>
      <c r="D114" s="216" t="s">
        <v>227</v>
      </c>
      <c r="E114" s="217" t="s">
        <v>5956</v>
      </c>
      <c r="F114" s="218" t="s">
        <v>5957</v>
      </c>
      <c r="G114" s="219" t="s">
        <v>471</v>
      </c>
      <c r="H114" s="220">
        <v>16.100000000000001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93</v>
      </c>
    </row>
    <row r="115" s="2" customFormat="1" ht="16.5" customHeight="1">
      <c r="A115" s="41"/>
      <c r="B115" s="42"/>
      <c r="C115" s="216" t="s">
        <v>93</v>
      </c>
      <c r="D115" s="216" t="s">
        <v>227</v>
      </c>
      <c r="E115" s="217" t="s">
        <v>5958</v>
      </c>
      <c r="F115" s="218" t="s">
        <v>5959</v>
      </c>
      <c r="G115" s="219" t="s">
        <v>471</v>
      </c>
      <c r="H115" s="220">
        <v>37.950000000000003</v>
      </c>
      <c r="I115" s="221"/>
      <c r="J115" s="222">
        <f>ROUND(I115*H115,2)</f>
        <v>0</v>
      </c>
      <c r="K115" s="218" t="s">
        <v>19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231</v>
      </c>
    </row>
    <row r="116" s="2" customFormat="1" ht="16.5" customHeight="1">
      <c r="A116" s="41"/>
      <c r="B116" s="42"/>
      <c r="C116" s="216" t="s">
        <v>108</v>
      </c>
      <c r="D116" s="216" t="s">
        <v>227</v>
      </c>
      <c r="E116" s="217" t="s">
        <v>5960</v>
      </c>
      <c r="F116" s="218" t="s">
        <v>5961</v>
      </c>
      <c r="G116" s="219" t="s">
        <v>471</v>
      </c>
      <c r="H116" s="220">
        <v>39.100000000000001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246</v>
      </c>
    </row>
    <row r="117" s="2" customFormat="1" ht="16.5" customHeight="1">
      <c r="A117" s="41"/>
      <c r="B117" s="42"/>
      <c r="C117" s="216" t="s">
        <v>231</v>
      </c>
      <c r="D117" s="216" t="s">
        <v>227</v>
      </c>
      <c r="E117" s="217" t="s">
        <v>5962</v>
      </c>
      <c r="F117" s="218" t="s">
        <v>5963</v>
      </c>
      <c r="G117" s="219" t="s">
        <v>471</v>
      </c>
      <c r="H117" s="220">
        <v>1388.05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254</v>
      </c>
    </row>
    <row r="118" s="2" customFormat="1" ht="16.5" customHeight="1">
      <c r="A118" s="41"/>
      <c r="B118" s="42"/>
      <c r="C118" s="216" t="s">
        <v>223</v>
      </c>
      <c r="D118" s="216" t="s">
        <v>227</v>
      </c>
      <c r="E118" s="217" t="s">
        <v>5964</v>
      </c>
      <c r="F118" s="218" t="s">
        <v>5965</v>
      </c>
      <c r="G118" s="219" t="s">
        <v>471</v>
      </c>
      <c r="H118" s="220">
        <v>1509.9500000000001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263</v>
      </c>
    </row>
    <row r="119" s="2" customFormat="1" ht="16.5" customHeight="1">
      <c r="A119" s="41"/>
      <c r="B119" s="42"/>
      <c r="C119" s="216" t="s">
        <v>246</v>
      </c>
      <c r="D119" s="216" t="s">
        <v>227</v>
      </c>
      <c r="E119" s="217" t="s">
        <v>5966</v>
      </c>
      <c r="F119" s="218" t="s">
        <v>5967</v>
      </c>
      <c r="G119" s="219" t="s">
        <v>471</v>
      </c>
      <c r="H119" s="220">
        <v>267.94999999999999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8</v>
      </c>
    </row>
    <row r="120" s="2" customFormat="1" ht="16.5" customHeight="1">
      <c r="A120" s="41"/>
      <c r="B120" s="42"/>
      <c r="C120" s="216" t="s">
        <v>250</v>
      </c>
      <c r="D120" s="216" t="s">
        <v>227</v>
      </c>
      <c r="E120" s="217" t="s">
        <v>5968</v>
      </c>
      <c r="F120" s="218" t="s">
        <v>5969</v>
      </c>
      <c r="G120" s="219" t="s">
        <v>471</v>
      </c>
      <c r="H120" s="220">
        <v>353.05000000000001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151</v>
      </c>
    </row>
    <row r="121" s="2" customFormat="1" ht="16.5" customHeight="1">
      <c r="A121" s="41"/>
      <c r="B121" s="42"/>
      <c r="C121" s="216" t="s">
        <v>254</v>
      </c>
      <c r="D121" s="216" t="s">
        <v>227</v>
      </c>
      <c r="E121" s="217" t="s">
        <v>5970</v>
      </c>
      <c r="F121" s="218" t="s">
        <v>5971</v>
      </c>
      <c r="G121" s="219" t="s">
        <v>471</v>
      </c>
      <c r="H121" s="220">
        <v>69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544</v>
      </c>
    </row>
    <row r="122" s="2" customFormat="1" ht="16.5" customHeight="1">
      <c r="A122" s="41"/>
      <c r="B122" s="42"/>
      <c r="C122" s="216" t="s">
        <v>260</v>
      </c>
      <c r="D122" s="216" t="s">
        <v>227</v>
      </c>
      <c r="E122" s="217" t="s">
        <v>5972</v>
      </c>
      <c r="F122" s="218" t="s">
        <v>5973</v>
      </c>
      <c r="G122" s="219" t="s">
        <v>471</v>
      </c>
      <c r="H122" s="220">
        <v>60.950000000000003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559</v>
      </c>
    </row>
    <row r="123" s="2" customFormat="1" ht="16.5" customHeight="1">
      <c r="A123" s="41"/>
      <c r="B123" s="42"/>
      <c r="C123" s="216" t="s">
        <v>263</v>
      </c>
      <c r="D123" s="216" t="s">
        <v>227</v>
      </c>
      <c r="E123" s="217" t="s">
        <v>5974</v>
      </c>
      <c r="F123" s="218" t="s">
        <v>5975</v>
      </c>
      <c r="G123" s="219" t="s">
        <v>471</v>
      </c>
      <c r="H123" s="220">
        <v>10295.950000000001</v>
      </c>
      <c r="I123" s="221"/>
      <c r="J123" s="222">
        <f>ROUND(I123*H123,2)</f>
        <v>0</v>
      </c>
      <c r="K123" s="218" t="s">
        <v>19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571</v>
      </c>
    </row>
    <row r="124" s="2" customFormat="1" ht="16.5" customHeight="1">
      <c r="A124" s="41"/>
      <c r="B124" s="42"/>
      <c r="C124" s="216" t="s">
        <v>143</v>
      </c>
      <c r="D124" s="216" t="s">
        <v>227</v>
      </c>
      <c r="E124" s="217" t="s">
        <v>5976</v>
      </c>
      <c r="F124" s="218" t="s">
        <v>5977</v>
      </c>
      <c r="G124" s="219" t="s">
        <v>471</v>
      </c>
      <c r="H124" s="220">
        <v>16968.25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156</v>
      </c>
    </row>
    <row r="125" s="2" customFormat="1" ht="16.5" customHeight="1">
      <c r="A125" s="41"/>
      <c r="B125" s="42"/>
      <c r="C125" s="216" t="s">
        <v>8</v>
      </c>
      <c r="D125" s="216" t="s">
        <v>227</v>
      </c>
      <c r="E125" s="217" t="s">
        <v>5978</v>
      </c>
      <c r="F125" s="218" t="s">
        <v>5979</v>
      </c>
      <c r="G125" s="219" t="s">
        <v>471</v>
      </c>
      <c r="H125" s="220">
        <v>33.350000000000001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162</v>
      </c>
    </row>
    <row r="126" s="2" customFormat="1" ht="16.5" customHeight="1">
      <c r="A126" s="41"/>
      <c r="B126" s="42"/>
      <c r="C126" s="216" t="s">
        <v>148</v>
      </c>
      <c r="D126" s="216" t="s">
        <v>227</v>
      </c>
      <c r="E126" s="217" t="s">
        <v>5980</v>
      </c>
      <c r="F126" s="218" t="s">
        <v>5981</v>
      </c>
      <c r="G126" s="219" t="s">
        <v>471</v>
      </c>
      <c r="H126" s="220">
        <v>28.75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168</v>
      </c>
    </row>
    <row r="127" s="2" customFormat="1" ht="16.5" customHeight="1">
      <c r="A127" s="41"/>
      <c r="B127" s="42"/>
      <c r="C127" s="216" t="s">
        <v>151</v>
      </c>
      <c r="D127" s="216" t="s">
        <v>227</v>
      </c>
      <c r="E127" s="217" t="s">
        <v>5982</v>
      </c>
      <c r="F127" s="218" t="s">
        <v>5983</v>
      </c>
      <c r="G127" s="219" t="s">
        <v>471</v>
      </c>
      <c r="H127" s="220">
        <v>5.75</v>
      </c>
      <c r="I127" s="221"/>
      <c r="J127" s="222">
        <f>ROUND(I127*H127,2)</f>
        <v>0</v>
      </c>
      <c r="K127" s="218" t="s">
        <v>19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174</v>
      </c>
    </row>
    <row r="128" s="2" customFormat="1" ht="16.5" customHeight="1">
      <c r="A128" s="41"/>
      <c r="B128" s="42"/>
      <c r="C128" s="216" t="s">
        <v>284</v>
      </c>
      <c r="D128" s="216" t="s">
        <v>227</v>
      </c>
      <c r="E128" s="217" t="s">
        <v>5984</v>
      </c>
      <c r="F128" s="218" t="s">
        <v>5985</v>
      </c>
      <c r="G128" s="219" t="s">
        <v>471</v>
      </c>
      <c r="H128" s="220">
        <v>1631.8499999999999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629</v>
      </c>
    </row>
    <row r="129" s="2" customFormat="1" ht="16.5" customHeight="1">
      <c r="A129" s="41"/>
      <c r="B129" s="42"/>
      <c r="C129" s="216" t="s">
        <v>544</v>
      </c>
      <c r="D129" s="216" t="s">
        <v>227</v>
      </c>
      <c r="E129" s="217" t="s">
        <v>5986</v>
      </c>
      <c r="F129" s="218" t="s">
        <v>5987</v>
      </c>
      <c r="G129" s="219" t="s">
        <v>471</v>
      </c>
      <c r="H129" s="220">
        <v>27.600000000000001</v>
      </c>
      <c r="I129" s="221"/>
      <c r="J129" s="222">
        <f>ROUND(I129*H129,2)</f>
        <v>0</v>
      </c>
      <c r="K129" s="218" t="s">
        <v>19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643</v>
      </c>
    </row>
    <row r="130" s="2" customFormat="1" ht="16.5" customHeight="1">
      <c r="A130" s="41"/>
      <c r="B130" s="42"/>
      <c r="C130" s="216" t="s">
        <v>549</v>
      </c>
      <c r="D130" s="216" t="s">
        <v>227</v>
      </c>
      <c r="E130" s="217" t="s">
        <v>5988</v>
      </c>
      <c r="F130" s="218" t="s">
        <v>5989</v>
      </c>
      <c r="G130" s="219" t="s">
        <v>471</v>
      </c>
      <c r="H130" s="220">
        <v>71.299999999999997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 ht="16.5" customHeight="1">
      <c r="A131" s="41"/>
      <c r="B131" s="42"/>
      <c r="C131" s="216" t="s">
        <v>559</v>
      </c>
      <c r="D131" s="216" t="s">
        <v>227</v>
      </c>
      <c r="E131" s="217" t="s">
        <v>5990</v>
      </c>
      <c r="F131" s="218" t="s">
        <v>5991</v>
      </c>
      <c r="G131" s="219" t="s">
        <v>471</v>
      </c>
      <c r="H131" s="220">
        <v>69</v>
      </c>
      <c r="I131" s="221"/>
      <c r="J131" s="222">
        <f>ROUND(I131*H131,2)</f>
        <v>0</v>
      </c>
      <c r="K131" s="218" t="s">
        <v>19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680</v>
      </c>
    </row>
    <row r="132" s="2" customFormat="1" ht="16.5" customHeight="1">
      <c r="A132" s="41"/>
      <c r="B132" s="42"/>
      <c r="C132" s="216" t="s">
        <v>565</v>
      </c>
      <c r="D132" s="216" t="s">
        <v>227</v>
      </c>
      <c r="E132" s="217" t="s">
        <v>5992</v>
      </c>
      <c r="F132" s="218" t="s">
        <v>5993</v>
      </c>
      <c r="G132" s="219" t="s">
        <v>471</v>
      </c>
      <c r="H132" s="220">
        <v>250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699</v>
      </c>
    </row>
    <row r="133" s="2" customFormat="1" ht="16.5" customHeight="1">
      <c r="A133" s="41"/>
      <c r="B133" s="42"/>
      <c r="C133" s="216" t="s">
        <v>571</v>
      </c>
      <c r="D133" s="216" t="s">
        <v>227</v>
      </c>
      <c r="E133" s="217" t="s">
        <v>5994</v>
      </c>
      <c r="F133" s="218" t="s">
        <v>5995</v>
      </c>
      <c r="G133" s="219" t="s">
        <v>471</v>
      </c>
      <c r="H133" s="220">
        <v>1631.8499999999999</v>
      </c>
      <c r="I133" s="221"/>
      <c r="J133" s="222">
        <f>ROUND(I133*H133,2)</f>
        <v>0</v>
      </c>
      <c r="K133" s="218" t="s">
        <v>19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719</v>
      </c>
    </row>
    <row r="134" s="2" customFormat="1" ht="16.5" customHeight="1">
      <c r="A134" s="41"/>
      <c r="B134" s="42"/>
      <c r="C134" s="216" t="s">
        <v>7</v>
      </c>
      <c r="D134" s="216" t="s">
        <v>227</v>
      </c>
      <c r="E134" s="217" t="s">
        <v>5996</v>
      </c>
      <c r="F134" s="218" t="s">
        <v>5997</v>
      </c>
      <c r="G134" s="219" t="s">
        <v>471</v>
      </c>
      <c r="H134" s="220">
        <v>270.25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192</v>
      </c>
    </row>
    <row r="135" s="2" customFormat="1" ht="16.5" customHeight="1">
      <c r="A135" s="41"/>
      <c r="B135" s="42"/>
      <c r="C135" s="216" t="s">
        <v>156</v>
      </c>
      <c r="D135" s="216" t="s">
        <v>227</v>
      </c>
      <c r="E135" s="217" t="s">
        <v>5998</v>
      </c>
      <c r="F135" s="218" t="s">
        <v>5999</v>
      </c>
      <c r="G135" s="219" t="s">
        <v>471</v>
      </c>
      <c r="H135" s="220">
        <v>39.100000000000001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827</v>
      </c>
    </row>
    <row r="136" s="2" customFormat="1" ht="16.5" customHeight="1">
      <c r="A136" s="41"/>
      <c r="B136" s="42"/>
      <c r="C136" s="216" t="s">
        <v>159</v>
      </c>
      <c r="D136" s="216" t="s">
        <v>227</v>
      </c>
      <c r="E136" s="217" t="s">
        <v>6000</v>
      </c>
      <c r="F136" s="218" t="s">
        <v>6001</v>
      </c>
      <c r="G136" s="219" t="s">
        <v>5743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864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2142</v>
      </c>
      <c r="F137" s="214" t="s">
        <v>5736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SUM(P138:P145)</f>
        <v>0</v>
      </c>
      <c r="Q137" s="208"/>
      <c r="R137" s="209">
        <f>SUM(R138:R145)</f>
        <v>0</v>
      </c>
      <c r="S137" s="208"/>
      <c r="T137" s="210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SUM(BK138:BK145)</f>
        <v>0</v>
      </c>
    </row>
    <row r="138" s="2" customFormat="1" ht="24.15" customHeight="1">
      <c r="A138" s="41"/>
      <c r="B138" s="42"/>
      <c r="C138" s="216" t="s">
        <v>2316</v>
      </c>
      <c r="D138" s="216" t="s">
        <v>227</v>
      </c>
      <c r="E138" s="217" t="s">
        <v>74</v>
      </c>
      <c r="F138" s="218" t="s">
        <v>5954</v>
      </c>
      <c r="G138" s="219" t="s">
        <v>19</v>
      </c>
      <c r="H138" s="220">
        <v>0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6002</v>
      </c>
    </row>
    <row r="139" s="2" customFormat="1" ht="33" customHeight="1">
      <c r="A139" s="41"/>
      <c r="B139" s="42"/>
      <c r="C139" s="216" t="s">
        <v>162</v>
      </c>
      <c r="D139" s="216" t="s">
        <v>227</v>
      </c>
      <c r="E139" s="217" t="s">
        <v>6003</v>
      </c>
      <c r="F139" s="218" t="s">
        <v>6004</v>
      </c>
      <c r="G139" s="219" t="s">
        <v>471</v>
      </c>
      <c r="H139" s="220">
        <v>6816.0500000000002</v>
      </c>
      <c r="I139" s="221"/>
      <c r="J139" s="222">
        <f>ROUND(I139*H139,2)</f>
        <v>0</v>
      </c>
      <c r="K139" s="218" t="s">
        <v>19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876</v>
      </c>
    </row>
    <row r="140" s="2" customFormat="1" ht="16.5" customHeight="1">
      <c r="A140" s="41"/>
      <c r="B140" s="42"/>
      <c r="C140" s="216" t="s">
        <v>165</v>
      </c>
      <c r="D140" s="216" t="s">
        <v>227</v>
      </c>
      <c r="E140" s="217" t="s">
        <v>6005</v>
      </c>
      <c r="F140" s="218" t="s">
        <v>6006</v>
      </c>
      <c r="G140" s="219" t="s">
        <v>471</v>
      </c>
      <c r="H140" s="220">
        <v>53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888</v>
      </c>
    </row>
    <row r="141" s="2" customFormat="1" ht="24.15" customHeight="1">
      <c r="A141" s="41"/>
      <c r="B141" s="42"/>
      <c r="C141" s="216" t="s">
        <v>171</v>
      </c>
      <c r="D141" s="216" t="s">
        <v>227</v>
      </c>
      <c r="E141" s="217" t="s">
        <v>6007</v>
      </c>
      <c r="F141" s="218" t="s">
        <v>6008</v>
      </c>
      <c r="G141" s="219" t="s">
        <v>471</v>
      </c>
      <c r="H141" s="220">
        <v>78.200000000000003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913</v>
      </c>
    </row>
    <row r="142" s="2" customFormat="1" ht="16.5" customHeight="1">
      <c r="A142" s="41"/>
      <c r="B142" s="42"/>
      <c r="C142" s="216" t="s">
        <v>623</v>
      </c>
      <c r="D142" s="216" t="s">
        <v>227</v>
      </c>
      <c r="E142" s="217" t="s">
        <v>6009</v>
      </c>
      <c r="F142" s="218" t="s">
        <v>5746</v>
      </c>
      <c r="G142" s="219" t="s">
        <v>471</v>
      </c>
      <c r="H142" s="220">
        <v>207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944</v>
      </c>
    </row>
    <row r="143" s="2" customFormat="1" ht="16.5" customHeight="1">
      <c r="A143" s="41"/>
      <c r="B143" s="42"/>
      <c r="C143" s="216" t="s">
        <v>177</v>
      </c>
      <c r="D143" s="216" t="s">
        <v>227</v>
      </c>
      <c r="E143" s="217" t="s">
        <v>6010</v>
      </c>
      <c r="F143" s="218" t="s">
        <v>5747</v>
      </c>
      <c r="G143" s="219" t="s">
        <v>471</v>
      </c>
      <c r="H143" s="220">
        <v>87.400000000000006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991</v>
      </c>
    </row>
    <row r="144" s="2" customFormat="1" ht="16.5" customHeight="1">
      <c r="A144" s="41"/>
      <c r="B144" s="42"/>
      <c r="C144" s="216" t="s">
        <v>650</v>
      </c>
      <c r="D144" s="216" t="s">
        <v>227</v>
      </c>
      <c r="E144" s="217" t="s">
        <v>6011</v>
      </c>
      <c r="F144" s="218" t="s">
        <v>5748</v>
      </c>
      <c r="G144" s="219" t="s">
        <v>471</v>
      </c>
      <c r="H144" s="220">
        <v>13.800000000000001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1070</v>
      </c>
    </row>
    <row r="145" s="2" customFormat="1" ht="16.5" customHeight="1">
      <c r="A145" s="41"/>
      <c r="B145" s="42"/>
      <c r="C145" s="216" t="s">
        <v>671</v>
      </c>
      <c r="D145" s="216" t="s">
        <v>227</v>
      </c>
      <c r="E145" s="217" t="s">
        <v>6012</v>
      </c>
      <c r="F145" s="218" t="s">
        <v>6001</v>
      </c>
      <c r="G145" s="219" t="s">
        <v>5743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1097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2587</v>
      </c>
      <c r="F146" s="214" t="s">
        <v>6013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SUM(P147:P155)</f>
        <v>0</v>
      </c>
      <c r="Q146" s="208"/>
      <c r="R146" s="209">
        <f>SUM(R147:R155)</f>
        <v>0</v>
      </c>
      <c r="S146" s="208"/>
      <c r="T146" s="210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SUM(BK147:BK155)</f>
        <v>0</v>
      </c>
    </row>
    <row r="147" s="2" customFormat="1" ht="24.15" customHeight="1">
      <c r="A147" s="41"/>
      <c r="B147" s="42"/>
      <c r="C147" s="216" t="s">
        <v>2312</v>
      </c>
      <c r="D147" s="216" t="s">
        <v>227</v>
      </c>
      <c r="E147" s="217" t="s">
        <v>74</v>
      </c>
      <c r="F147" s="218" t="s">
        <v>5954</v>
      </c>
      <c r="G147" s="219" t="s">
        <v>19</v>
      </c>
      <c r="H147" s="220">
        <v>0</v>
      </c>
      <c r="I147" s="221"/>
      <c r="J147" s="222">
        <f>ROUND(I147*H147,2)</f>
        <v>0</v>
      </c>
      <c r="K147" s="218" t="s">
        <v>19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6014</v>
      </c>
    </row>
    <row r="148" s="2" customFormat="1" ht="16.5" customHeight="1">
      <c r="A148" s="41"/>
      <c r="B148" s="42"/>
      <c r="C148" s="216" t="s">
        <v>680</v>
      </c>
      <c r="D148" s="216" t="s">
        <v>227</v>
      </c>
      <c r="E148" s="217" t="s">
        <v>6015</v>
      </c>
      <c r="F148" s="218" t="s">
        <v>6016</v>
      </c>
      <c r="G148" s="219" t="s">
        <v>5743</v>
      </c>
      <c r="H148" s="220">
        <v>191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1134</v>
      </c>
    </row>
    <row r="149" s="2" customFormat="1" ht="16.5" customHeight="1">
      <c r="A149" s="41"/>
      <c r="B149" s="42"/>
      <c r="C149" s="216" t="s">
        <v>688</v>
      </c>
      <c r="D149" s="216" t="s">
        <v>227</v>
      </c>
      <c r="E149" s="217" t="s">
        <v>6017</v>
      </c>
      <c r="F149" s="218" t="s">
        <v>6018</v>
      </c>
      <c r="G149" s="219" t="s">
        <v>5743</v>
      </c>
      <c r="H149" s="220">
        <v>110</v>
      </c>
      <c r="I149" s="221"/>
      <c r="J149" s="222">
        <f>ROUND(I149*H149,2)</f>
        <v>0</v>
      </c>
      <c r="K149" s="218" t="s">
        <v>19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1160</v>
      </c>
    </row>
    <row r="150" s="2" customFormat="1" ht="16.5" customHeight="1">
      <c r="A150" s="41"/>
      <c r="B150" s="42"/>
      <c r="C150" s="216" t="s">
        <v>699</v>
      </c>
      <c r="D150" s="216" t="s">
        <v>227</v>
      </c>
      <c r="E150" s="217" t="s">
        <v>6019</v>
      </c>
      <c r="F150" s="218" t="s">
        <v>6020</v>
      </c>
      <c r="G150" s="219" t="s">
        <v>5743</v>
      </c>
      <c r="H150" s="220">
        <v>188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1174</v>
      </c>
    </row>
    <row r="151" s="2" customFormat="1" ht="16.5" customHeight="1">
      <c r="A151" s="41"/>
      <c r="B151" s="42"/>
      <c r="C151" s="216" t="s">
        <v>711</v>
      </c>
      <c r="D151" s="216" t="s">
        <v>227</v>
      </c>
      <c r="E151" s="217" t="s">
        <v>6021</v>
      </c>
      <c r="F151" s="218" t="s">
        <v>6022</v>
      </c>
      <c r="G151" s="219" t="s">
        <v>5743</v>
      </c>
      <c r="H151" s="220">
        <v>6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1186</v>
      </c>
    </row>
    <row r="152" s="2" customFormat="1" ht="16.5" customHeight="1">
      <c r="A152" s="41"/>
      <c r="B152" s="42"/>
      <c r="C152" s="216" t="s">
        <v>719</v>
      </c>
      <c r="D152" s="216" t="s">
        <v>227</v>
      </c>
      <c r="E152" s="217" t="s">
        <v>6023</v>
      </c>
      <c r="F152" s="218" t="s">
        <v>6024</v>
      </c>
      <c r="G152" s="219" t="s">
        <v>5743</v>
      </c>
      <c r="H152" s="220">
        <v>72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1200</v>
      </c>
    </row>
    <row r="153" s="2" customFormat="1" ht="16.5" customHeight="1">
      <c r="A153" s="41"/>
      <c r="B153" s="42"/>
      <c r="C153" s="216" t="s">
        <v>180</v>
      </c>
      <c r="D153" s="216" t="s">
        <v>227</v>
      </c>
      <c r="E153" s="217" t="s">
        <v>6025</v>
      </c>
      <c r="F153" s="218" t="s">
        <v>6026</v>
      </c>
      <c r="G153" s="219" t="s">
        <v>5743</v>
      </c>
      <c r="H153" s="220">
        <v>79</v>
      </c>
      <c r="I153" s="221"/>
      <c r="J153" s="222">
        <f>ROUND(I153*H153,2)</f>
        <v>0</v>
      </c>
      <c r="K153" s="218" t="s">
        <v>19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1210</v>
      </c>
    </row>
    <row r="154" s="2" customFormat="1" ht="24.15" customHeight="1">
      <c r="A154" s="41"/>
      <c r="B154" s="42"/>
      <c r="C154" s="216" t="s">
        <v>192</v>
      </c>
      <c r="D154" s="216" t="s">
        <v>227</v>
      </c>
      <c r="E154" s="217" t="s">
        <v>6027</v>
      </c>
      <c r="F154" s="218" t="s">
        <v>6028</v>
      </c>
      <c r="G154" s="219" t="s">
        <v>5743</v>
      </c>
      <c r="H154" s="220">
        <v>126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4973</v>
      </c>
    </row>
    <row r="155" s="2" customFormat="1" ht="16.5" customHeight="1">
      <c r="A155" s="41"/>
      <c r="B155" s="42"/>
      <c r="C155" s="216" t="s">
        <v>822</v>
      </c>
      <c r="D155" s="216" t="s">
        <v>227</v>
      </c>
      <c r="E155" s="217" t="s">
        <v>6029</v>
      </c>
      <c r="F155" s="218" t="s">
        <v>6001</v>
      </c>
      <c r="G155" s="219" t="s">
        <v>5743</v>
      </c>
      <c r="H155" s="220">
        <v>1</v>
      </c>
      <c r="I155" s="221"/>
      <c r="J155" s="222">
        <f>ROUND(I155*H155,2)</f>
        <v>0</v>
      </c>
      <c r="K155" s="218" t="s">
        <v>19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2164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3384</v>
      </c>
      <c r="F156" s="214" t="s">
        <v>6030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SUM(P157:P163)</f>
        <v>0</v>
      </c>
      <c r="Q156" s="208"/>
      <c r="R156" s="209">
        <f>SUM(R157:R163)</f>
        <v>0</v>
      </c>
      <c r="S156" s="208"/>
      <c r="T156" s="210">
        <f>SUM(T157:T163)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SUM(BK157:BK163)</f>
        <v>0</v>
      </c>
    </row>
    <row r="157" s="2" customFormat="1" ht="24.15" customHeight="1">
      <c r="A157" s="41"/>
      <c r="B157" s="42"/>
      <c r="C157" s="216" t="s">
        <v>2308</v>
      </c>
      <c r="D157" s="216" t="s">
        <v>227</v>
      </c>
      <c r="E157" s="217" t="s">
        <v>74</v>
      </c>
      <c r="F157" s="218" t="s">
        <v>5954</v>
      </c>
      <c r="G157" s="219" t="s">
        <v>19</v>
      </c>
      <c r="H157" s="220">
        <v>0</v>
      </c>
      <c r="I157" s="221"/>
      <c r="J157" s="222">
        <f>ROUND(I157*H157,2)</f>
        <v>0</v>
      </c>
      <c r="K157" s="218" t="s">
        <v>19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6031</v>
      </c>
    </row>
    <row r="158" s="2" customFormat="1" ht="24.15" customHeight="1">
      <c r="A158" s="41"/>
      <c r="B158" s="42"/>
      <c r="C158" s="216" t="s">
        <v>827</v>
      </c>
      <c r="D158" s="216" t="s">
        <v>227</v>
      </c>
      <c r="E158" s="217" t="s">
        <v>6032</v>
      </c>
      <c r="F158" s="218" t="s">
        <v>6033</v>
      </c>
      <c r="G158" s="219" t="s">
        <v>5743</v>
      </c>
      <c r="H158" s="220">
        <v>1825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4982</v>
      </c>
    </row>
    <row r="159" s="2" customFormat="1" ht="24.15" customHeight="1">
      <c r="A159" s="41"/>
      <c r="B159" s="42"/>
      <c r="C159" s="216" t="s">
        <v>195</v>
      </c>
      <c r="D159" s="216" t="s">
        <v>227</v>
      </c>
      <c r="E159" s="217" t="s">
        <v>6034</v>
      </c>
      <c r="F159" s="218" t="s">
        <v>6035</v>
      </c>
      <c r="G159" s="219" t="s">
        <v>5743</v>
      </c>
      <c r="H159" s="220">
        <v>404</v>
      </c>
      <c r="I159" s="221"/>
      <c r="J159" s="222">
        <f>ROUND(I159*H159,2)</f>
        <v>0</v>
      </c>
      <c r="K159" s="218" t="s">
        <v>19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1255</v>
      </c>
    </row>
    <row r="160" s="2" customFormat="1" ht="24.15" customHeight="1">
      <c r="A160" s="41"/>
      <c r="B160" s="42"/>
      <c r="C160" s="216" t="s">
        <v>864</v>
      </c>
      <c r="D160" s="216" t="s">
        <v>227</v>
      </c>
      <c r="E160" s="217" t="s">
        <v>6036</v>
      </c>
      <c r="F160" s="218" t="s">
        <v>6037</v>
      </c>
      <c r="G160" s="219" t="s">
        <v>5743</v>
      </c>
      <c r="H160" s="220">
        <v>87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1270</v>
      </c>
    </row>
    <row r="161" s="2" customFormat="1" ht="24.15" customHeight="1">
      <c r="A161" s="41"/>
      <c r="B161" s="42"/>
      <c r="C161" s="216" t="s">
        <v>871</v>
      </c>
      <c r="D161" s="216" t="s">
        <v>227</v>
      </c>
      <c r="E161" s="217" t="s">
        <v>6038</v>
      </c>
      <c r="F161" s="218" t="s">
        <v>6039</v>
      </c>
      <c r="G161" s="219" t="s">
        <v>5743</v>
      </c>
      <c r="H161" s="220">
        <v>1</v>
      </c>
      <c r="I161" s="221"/>
      <c r="J161" s="222">
        <f>ROUND(I161*H161,2)</f>
        <v>0</v>
      </c>
      <c r="K161" s="218" t="s">
        <v>19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1291</v>
      </c>
    </row>
    <row r="162" s="2" customFormat="1" ht="21.75" customHeight="1">
      <c r="A162" s="41"/>
      <c r="B162" s="42"/>
      <c r="C162" s="216" t="s">
        <v>876</v>
      </c>
      <c r="D162" s="216" t="s">
        <v>227</v>
      </c>
      <c r="E162" s="217" t="s">
        <v>6040</v>
      </c>
      <c r="F162" s="218" t="s">
        <v>6041</v>
      </c>
      <c r="G162" s="219" t="s">
        <v>5743</v>
      </c>
      <c r="H162" s="220">
        <v>112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1302</v>
      </c>
    </row>
    <row r="163" s="2" customFormat="1" ht="16.5" customHeight="1">
      <c r="A163" s="41"/>
      <c r="B163" s="42"/>
      <c r="C163" s="216" t="s">
        <v>882</v>
      </c>
      <c r="D163" s="216" t="s">
        <v>227</v>
      </c>
      <c r="E163" s="217" t="s">
        <v>6042</v>
      </c>
      <c r="F163" s="218" t="s">
        <v>6001</v>
      </c>
      <c r="G163" s="219" t="s">
        <v>5743</v>
      </c>
      <c r="H163" s="220">
        <v>1</v>
      </c>
      <c r="I163" s="221"/>
      <c r="J163" s="222">
        <f>ROUND(I163*H163,2)</f>
        <v>0</v>
      </c>
      <c r="K163" s="218" t="s">
        <v>19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1314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1284</v>
      </c>
      <c r="F164" s="214" t="s">
        <v>5740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SUM(P165:P167)</f>
        <v>0</v>
      </c>
      <c r="Q164" s="208"/>
      <c r="R164" s="209">
        <f>SUM(R165:R167)</f>
        <v>0</v>
      </c>
      <c r="S164" s="208"/>
      <c r="T164" s="210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SUM(BK165:BK167)</f>
        <v>0</v>
      </c>
    </row>
    <row r="165" s="2" customFormat="1" ht="24.15" customHeight="1">
      <c r="A165" s="41"/>
      <c r="B165" s="42"/>
      <c r="C165" s="216" t="s">
        <v>2304</v>
      </c>
      <c r="D165" s="216" t="s">
        <v>227</v>
      </c>
      <c r="E165" s="217" t="s">
        <v>74</v>
      </c>
      <c r="F165" s="218" t="s">
        <v>5954</v>
      </c>
      <c r="G165" s="219" t="s">
        <v>19</v>
      </c>
      <c r="H165" s="220">
        <v>0</v>
      </c>
      <c r="I165" s="221"/>
      <c r="J165" s="222">
        <f>ROUND(I165*H165,2)</f>
        <v>0</v>
      </c>
      <c r="K165" s="218" t="s">
        <v>19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6043</v>
      </c>
    </row>
    <row r="166" s="2" customFormat="1" ht="21.75" customHeight="1">
      <c r="A166" s="41"/>
      <c r="B166" s="42"/>
      <c r="C166" s="216" t="s">
        <v>888</v>
      </c>
      <c r="D166" s="216" t="s">
        <v>227</v>
      </c>
      <c r="E166" s="217" t="s">
        <v>6044</v>
      </c>
      <c r="F166" s="218" t="s">
        <v>6045</v>
      </c>
      <c r="G166" s="219" t="s">
        <v>5743</v>
      </c>
      <c r="H166" s="220">
        <v>2709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16" t="s">
        <v>894</v>
      </c>
      <c r="D167" s="216" t="s">
        <v>227</v>
      </c>
      <c r="E167" s="217" t="s">
        <v>6046</v>
      </c>
      <c r="F167" s="218" t="s">
        <v>6001</v>
      </c>
      <c r="G167" s="219" t="s">
        <v>5743</v>
      </c>
      <c r="H167" s="220">
        <v>1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1331</v>
      </c>
    </row>
    <row r="168" s="12" customFormat="1" ht="22.8" customHeight="1">
      <c r="A168" s="12"/>
      <c r="B168" s="200"/>
      <c r="C168" s="201"/>
      <c r="D168" s="202" t="s">
        <v>73</v>
      </c>
      <c r="E168" s="214" t="s">
        <v>4312</v>
      </c>
      <c r="F168" s="214" t="s">
        <v>6047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SUM(P169:P183)</f>
        <v>0</v>
      </c>
      <c r="Q168" s="208"/>
      <c r="R168" s="209">
        <f>SUM(R169:R183)</f>
        <v>0</v>
      </c>
      <c r="S168" s="208"/>
      <c r="T168" s="210">
        <f>SUM(T169:T183)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82</v>
      </c>
      <c r="AT168" s="212" t="s">
        <v>73</v>
      </c>
      <c r="AU168" s="212" t="s">
        <v>82</v>
      </c>
      <c r="AY168" s="211" t="s">
        <v>224</v>
      </c>
      <c r="BK168" s="213">
        <f>SUM(BK169:BK183)</f>
        <v>0</v>
      </c>
    </row>
    <row r="169" s="2" customFormat="1" ht="24.15" customHeight="1">
      <c r="A169" s="41"/>
      <c r="B169" s="42"/>
      <c r="C169" s="216" t="s">
        <v>2299</v>
      </c>
      <c r="D169" s="216" t="s">
        <v>227</v>
      </c>
      <c r="E169" s="217" t="s">
        <v>74</v>
      </c>
      <c r="F169" s="218" t="s">
        <v>5954</v>
      </c>
      <c r="G169" s="219" t="s">
        <v>19</v>
      </c>
      <c r="H169" s="220">
        <v>0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6048</v>
      </c>
    </row>
    <row r="170" s="2" customFormat="1" ht="24.15" customHeight="1">
      <c r="A170" s="41"/>
      <c r="B170" s="42"/>
      <c r="C170" s="216" t="s">
        <v>902</v>
      </c>
      <c r="D170" s="216" t="s">
        <v>227</v>
      </c>
      <c r="E170" s="217" t="s">
        <v>82</v>
      </c>
      <c r="F170" s="218" t="s">
        <v>6049</v>
      </c>
      <c r="G170" s="219" t="s">
        <v>5743</v>
      </c>
      <c r="H170" s="220">
        <v>73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1344</v>
      </c>
    </row>
    <row r="171" s="2" customFormat="1" ht="33" customHeight="1">
      <c r="A171" s="41"/>
      <c r="B171" s="42"/>
      <c r="C171" s="216" t="s">
        <v>908</v>
      </c>
      <c r="D171" s="216" t="s">
        <v>227</v>
      </c>
      <c r="E171" s="217" t="s">
        <v>93</v>
      </c>
      <c r="F171" s="218" t="s">
        <v>6050</v>
      </c>
      <c r="G171" s="219" t="s">
        <v>5743</v>
      </c>
      <c r="H171" s="220">
        <v>41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1354</v>
      </c>
    </row>
    <row r="172" s="2" customFormat="1" ht="24.15" customHeight="1">
      <c r="A172" s="41"/>
      <c r="B172" s="42"/>
      <c r="C172" s="216" t="s">
        <v>913</v>
      </c>
      <c r="D172" s="216" t="s">
        <v>227</v>
      </c>
      <c r="E172" s="217" t="s">
        <v>108</v>
      </c>
      <c r="F172" s="218" t="s">
        <v>6051</v>
      </c>
      <c r="G172" s="219" t="s">
        <v>5743</v>
      </c>
      <c r="H172" s="220">
        <v>9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1365</v>
      </c>
    </row>
    <row r="173" s="2" customFormat="1" ht="33" customHeight="1">
      <c r="A173" s="41"/>
      <c r="B173" s="42"/>
      <c r="C173" s="216" t="s">
        <v>920</v>
      </c>
      <c r="D173" s="216" t="s">
        <v>227</v>
      </c>
      <c r="E173" s="217" t="s">
        <v>231</v>
      </c>
      <c r="F173" s="218" t="s">
        <v>6052</v>
      </c>
      <c r="G173" s="219" t="s">
        <v>5743</v>
      </c>
      <c r="H173" s="220">
        <v>41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5011</v>
      </c>
    </row>
    <row r="174" s="2" customFormat="1" ht="24.15" customHeight="1">
      <c r="A174" s="41"/>
      <c r="B174" s="42"/>
      <c r="C174" s="216" t="s">
        <v>4944</v>
      </c>
      <c r="D174" s="216" t="s">
        <v>227</v>
      </c>
      <c r="E174" s="217" t="s">
        <v>223</v>
      </c>
      <c r="F174" s="218" t="s">
        <v>6053</v>
      </c>
      <c r="G174" s="219" t="s">
        <v>5743</v>
      </c>
      <c r="H174" s="220">
        <v>2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5015</v>
      </c>
    </row>
    <row r="175" s="2" customFormat="1" ht="24.15" customHeight="1">
      <c r="A175" s="41"/>
      <c r="B175" s="42"/>
      <c r="C175" s="216" t="s">
        <v>925</v>
      </c>
      <c r="D175" s="216" t="s">
        <v>227</v>
      </c>
      <c r="E175" s="217" t="s">
        <v>246</v>
      </c>
      <c r="F175" s="218" t="s">
        <v>6054</v>
      </c>
      <c r="G175" s="219" t="s">
        <v>5743</v>
      </c>
      <c r="H175" s="220">
        <v>191</v>
      </c>
      <c r="I175" s="221"/>
      <c r="J175" s="222">
        <f>ROUND(I175*H175,2)</f>
        <v>0</v>
      </c>
      <c r="K175" s="218" t="s">
        <v>19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1403</v>
      </c>
    </row>
    <row r="176" s="2" customFormat="1" ht="24.15" customHeight="1">
      <c r="A176" s="41"/>
      <c r="B176" s="42"/>
      <c r="C176" s="216" t="s">
        <v>944</v>
      </c>
      <c r="D176" s="216" t="s">
        <v>227</v>
      </c>
      <c r="E176" s="217" t="s">
        <v>250</v>
      </c>
      <c r="F176" s="218" t="s">
        <v>6055</v>
      </c>
      <c r="G176" s="219" t="s">
        <v>5743</v>
      </c>
      <c r="H176" s="220">
        <v>147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1416</v>
      </c>
    </row>
    <row r="177" s="2" customFormat="1" ht="24.15" customHeight="1">
      <c r="A177" s="41"/>
      <c r="B177" s="42"/>
      <c r="C177" s="216" t="s">
        <v>962</v>
      </c>
      <c r="D177" s="216" t="s">
        <v>227</v>
      </c>
      <c r="E177" s="217" t="s">
        <v>254</v>
      </c>
      <c r="F177" s="218" t="s">
        <v>6056</v>
      </c>
      <c r="G177" s="219" t="s">
        <v>5743</v>
      </c>
      <c r="H177" s="220">
        <v>348</v>
      </c>
      <c r="I177" s="221"/>
      <c r="J177" s="222">
        <f>ROUND(I177*H177,2)</f>
        <v>0</v>
      </c>
      <c r="K177" s="218" t="s">
        <v>19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1430</v>
      </c>
    </row>
    <row r="178" s="2" customFormat="1" ht="21.75" customHeight="1">
      <c r="A178" s="41"/>
      <c r="B178" s="42"/>
      <c r="C178" s="216" t="s">
        <v>971</v>
      </c>
      <c r="D178" s="216" t="s">
        <v>227</v>
      </c>
      <c r="E178" s="217" t="s">
        <v>260</v>
      </c>
      <c r="F178" s="218" t="s">
        <v>6057</v>
      </c>
      <c r="G178" s="219" t="s">
        <v>5743</v>
      </c>
      <c r="H178" s="220">
        <v>10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1467</v>
      </c>
    </row>
    <row r="179" s="2" customFormat="1" ht="24.15" customHeight="1">
      <c r="A179" s="41"/>
      <c r="B179" s="42"/>
      <c r="C179" s="216" t="s">
        <v>981</v>
      </c>
      <c r="D179" s="216" t="s">
        <v>227</v>
      </c>
      <c r="E179" s="217" t="s">
        <v>263</v>
      </c>
      <c r="F179" s="218" t="s">
        <v>6058</v>
      </c>
      <c r="G179" s="219" t="s">
        <v>5743</v>
      </c>
      <c r="H179" s="220">
        <v>18</v>
      </c>
      <c r="I179" s="221"/>
      <c r="J179" s="222">
        <f>ROUND(I179*H179,2)</f>
        <v>0</v>
      </c>
      <c r="K179" s="218" t="s">
        <v>19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231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1480</v>
      </c>
    </row>
    <row r="180" s="2" customFormat="1" ht="24.15" customHeight="1">
      <c r="A180" s="41"/>
      <c r="B180" s="42"/>
      <c r="C180" s="216" t="s">
        <v>991</v>
      </c>
      <c r="D180" s="216" t="s">
        <v>227</v>
      </c>
      <c r="E180" s="217" t="s">
        <v>143</v>
      </c>
      <c r="F180" s="218" t="s">
        <v>6059</v>
      </c>
      <c r="G180" s="219" t="s">
        <v>5743</v>
      </c>
      <c r="H180" s="220">
        <v>31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1514</v>
      </c>
    </row>
    <row r="181" s="2" customFormat="1" ht="24.15" customHeight="1">
      <c r="A181" s="41"/>
      <c r="B181" s="42"/>
      <c r="C181" s="216" t="s">
        <v>1005</v>
      </c>
      <c r="D181" s="216" t="s">
        <v>227</v>
      </c>
      <c r="E181" s="217" t="s">
        <v>8</v>
      </c>
      <c r="F181" s="218" t="s">
        <v>6060</v>
      </c>
      <c r="G181" s="219" t="s">
        <v>5743</v>
      </c>
      <c r="H181" s="220">
        <v>23</v>
      </c>
      <c r="I181" s="221"/>
      <c r="J181" s="222">
        <f>ROUND(I181*H181,2)</f>
        <v>0</v>
      </c>
      <c r="K181" s="218" t="s">
        <v>19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1528</v>
      </c>
    </row>
    <row r="182" s="2" customFormat="1" ht="24.15" customHeight="1">
      <c r="A182" s="41"/>
      <c r="B182" s="42"/>
      <c r="C182" s="216" t="s">
        <v>1036</v>
      </c>
      <c r="D182" s="216" t="s">
        <v>227</v>
      </c>
      <c r="E182" s="217" t="s">
        <v>148</v>
      </c>
      <c r="F182" s="218" t="s">
        <v>6061</v>
      </c>
      <c r="G182" s="219" t="s">
        <v>5743</v>
      </c>
      <c r="H182" s="220">
        <v>39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1548</v>
      </c>
    </row>
    <row r="183" s="2" customFormat="1" ht="16.5" customHeight="1">
      <c r="A183" s="41"/>
      <c r="B183" s="42"/>
      <c r="C183" s="216" t="s">
        <v>1065</v>
      </c>
      <c r="D183" s="216" t="s">
        <v>227</v>
      </c>
      <c r="E183" s="217" t="s">
        <v>151</v>
      </c>
      <c r="F183" s="218" t="s">
        <v>6001</v>
      </c>
      <c r="G183" s="219" t="s">
        <v>5743</v>
      </c>
      <c r="H183" s="220">
        <v>1</v>
      </c>
      <c r="I183" s="221"/>
      <c r="J183" s="222">
        <f>ROUND(I183*H183,2)</f>
        <v>0</v>
      </c>
      <c r="K183" s="218" t="s">
        <v>19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1556</v>
      </c>
    </row>
    <row r="184" s="12" customFormat="1" ht="22.8" customHeight="1">
      <c r="A184" s="12"/>
      <c r="B184" s="200"/>
      <c r="C184" s="201"/>
      <c r="D184" s="202" t="s">
        <v>73</v>
      </c>
      <c r="E184" s="214" t="s">
        <v>6062</v>
      </c>
      <c r="F184" s="214" t="s">
        <v>6063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SUM(P185:P194)</f>
        <v>0</v>
      </c>
      <c r="Q184" s="208"/>
      <c r="R184" s="209">
        <f>SUM(R185:R194)</f>
        <v>0</v>
      </c>
      <c r="S184" s="208"/>
      <c r="T184" s="210">
        <f>SUM(T185:T194)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82</v>
      </c>
      <c r="AT184" s="212" t="s">
        <v>73</v>
      </c>
      <c r="AU184" s="212" t="s">
        <v>82</v>
      </c>
      <c r="AY184" s="211" t="s">
        <v>224</v>
      </c>
      <c r="BK184" s="213">
        <f>SUM(BK185:BK194)</f>
        <v>0</v>
      </c>
    </row>
    <row r="185" s="2" customFormat="1" ht="24.15" customHeight="1">
      <c r="A185" s="41"/>
      <c r="B185" s="42"/>
      <c r="C185" s="216" t="s">
        <v>2292</v>
      </c>
      <c r="D185" s="216" t="s">
        <v>227</v>
      </c>
      <c r="E185" s="217" t="s">
        <v>74</v>
      </c>
      <c r="F185" s="218" t="s">
        <v>5954</v>
      </c>
      <c r="G185" s="219" t="s">
        <v>19</v>
      </c>
      <c r="H185" s="220">
        <v>0</v>
      </c>
      <c r="I185" s="221"/>
      <c r="J185" s="222">
        <f>ROUND(I185*H185,2)</f>
        <v>0</v>
      </c>
      <c r="K185" s="218" t="s">
        <v>19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6064</v>
      </c>
    </row>
    <row r="186" s="2" customFormat="1" ht="44.25" customHeight="1">
      <c r="A186" s="41"/>
      <c r="B186" s="42"/>
      <c r="C186" s="216" t="s">
        <v>1070</v>
      </c>
      <c r="D186" s="216" t="s">
        <v>227</v>
      </c>
      <c r="E186" s="217" t="s">
        <v>284</v>
      </c>
      <c r="F186" s="218" t="s">
        <v>6065</v>
      </c>
      <c r="G186" s="219" t="s">
        <v>5743</v>
      </c>
      <c r="H186" s="220">
        <v>32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1572</v>
      </c>
    </row>
    <row r="187" s="2" customFormat="1" ht="16.5" customHeight="1">
      <c r="A187" s="41"/>
      <c r="B187" s="42"/>
      <c r="C187" s="216" t="s">
        <v>1076</v>
      </c>
      <c r="D187" s="216" t="s">
        <v>227</v>
      </c>
      <c r="E187" s="217" t="s">
        <v>544</v>
      </c>
      <c r="F187" s="218" t="s">
        <v>6066</v>
      </c>
      <c r="G187" s="219" t="s">
        <v>5743</v>
      </c>
      <c r="H187" s="220">
        <v>32</v>
      </c>
      <c r="I187" s="221"/>
      <c r="J187" s="222">
        <f>ROUND(I187*H187,2)</f>
        <v>0</v>
      </c>
      <c r="K187" s="218" t="s">
        <v>19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1582</v>
      </c>
    </row>
    <row r="188" s="2" customFormat="1" ht="16.5" customHeight="1">
      <c r="A188" s="41"/>
      <c r="B188" s="42"/>
      <c r="C188" s="216" t="s">
        <v>1085</v>
      </c>
      <c r="D188" s="216" t="s">
        <v>227</v>
      </c>
      <c r="E188" s="217" t="s">
        <v>549</v>
      </c>
      <c r="F188" s="218" t="s">
        <v>6067</v>
      </c>
      <c r="G188" s="219" t="s">
        <v>5743</v>
      </c>
      <c r="H188" s="220">
        <v>32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1592</v>
      </c>
    </row>
    <row r="189" s="2" customFormat="1" ht="24.15" customHeight="1">
      <c r="A189" s="41"/>
      <c r="B189" s="42"/>
      <c r="C189" s="216" t="s">
        <v>1092</v>
      </c>
      <c r="D189" s="216" t="s">
        <v>227</v>
      </c>
      <c r="E189" s="217" t="s">
        <v>559</v>
      </c>
      <c r="F189" s="218" t="s">
        <v>6068</v>
      </c>
      <c r="G189" s="219" t="s">
        <v>5743</v>
      </c>
      <c r="H189" s="220">
        <v>128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1628</v>
      </c>
    </row>
    <row r="190" s="2" customFormat="1" ht="24.15" customHeight="1">
      <c r="A190" s="41"/>
      <c r="B190" s="42"/>
      <c r="C190" s="216" t="s">
        <v>1097</v>
      </c>
      <c r="D190" s="216" t="s">
        <v>227</v>
      </c>
      <c r="E190" s="217" t="s">
        <v>565</v>
      </c>
      <c r="F190" s="218" t="s">
        <v>6069</v>
      </c>
      <c r="G190" s="219" t="s">
        <v>5743</v>
      </c>
      <c r="H190" s="220">
        <v>288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231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231</v>
      </c>
      <c r="BM190" s="227" t="s">
        <v>1649</v>
      </c>
    </row>
    <row r="191" s="2" customFormat="1" ht="16.5" customHeight="1">
      <c r="A191" s="41"/>
      <c r="B191" s="42"/>
      <c r="C191" s="216" t="s">
        <v>1104</v>
      </c>
      <c r="D191" s="216" t="s">
        <v>227</v>
      </c>
      <c r="E191" s="217" t="s">
        <v>571</v>
      </c>
      <c r="F191" s="218" t="s">
        <v>6070</v>
      </c>
      <c r="G191" s="219" t="s">
        <v>5743</v>
      </c>
      <c r="H191" s="220">
        <v>384</v>
      </c>
      <c r="I191" s="221"/>
      <c r="J191" s="222">
        <f>ROUND(I191*H191,2)</f>
        <v>0</v>
      </c>
      <c r="K191" s="218" t="s">
        <v>19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231</v>
      </c>
      <c r="BM191" s="227" t="s">
        <v>1660</v>
      </c>
    </row>
    <row r="192" s="2" customFormat="1" ht="16.5" customHeight="1">
      <c r="A192" s="41"/>
      <c r="B192" s="42"/>
      <c r="C192" s="216" t="s">
        <v>1134</v>
      </c>
      <c r="D192" s="216" t="s">
        <v>227</v>
      </c>
      <c r="E192" s="217" t="s">
        <v>7</v>
      </c>
      <c r="F192" s="218" t="s">
        <v>6071</v>
      </c>
      <c r="G192" s="219" t="s">
        <v>5743</v>
      </c>
      <c r="H192" s="220">
        <v>864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231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1678</v>
      </c>
    </row>
    <row r="193" s="2" customFormat="1" ht="16.5" customHeight="1">
      <c r="A193" s="41"/>
      <c r="B193" s="42"/>
      <c r="C193" s="216" t="s">
        <v>1153</v>
      </c>
      <c r="D193" s="216" t="s">
        <v>227</v>
      </c>
      <c r="E193" s="217" t="s">
        <v>156</v>
      </c>
      <c r="F193" s="218" t="s">
        <v>6072</v>
      </c>
      <c r="G193" s="219" t="s">
        <v>5743</v>
      </c>
      <c r="H193" s="220">
        <v>160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1689</v>
      </c>
    </row>
    <row r="194" s="2" customFormat="1" ht="24.15" customHeight="1">
      <c r="A194" s="41"/>
      <c r="B194" s="42"/>
      <c r="C194" s="216" t="s">
        <v>1160</v>
      </c>
      <c r="D194" s="216" t="s">
        <v>227</v>
      </c>
      <c r="E194" s="217" t="s">
        <v>159</v>
      </c>
      <c r="F194" s="218" t="s">
        <v>6073</v>
      </c>
      <c r="G194" s="219" t="s">
        <v>595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231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231</v>
      </c>
      <c r="BM194" s="227" t="s">
        <v>5280</v>
      </c>
    </row>
    <row r="195" s="12" customFormat="1" ht="22.8" customHeight="1">
      <c r="A195" s="12"/>
      <c r="B195" s="200"/>
      <c r="C195" s="201"/>
      <c r="D195" s="202" t="s">
        <v>73</v>
      </c>
      <c r="E195" s="214" t="s">
        <v>2512</v>
      </c>
      <c r="F195" s="214" t="s">
        <v>6074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SUM(P196:P205)</f>
        <v>0</v>
      </c>
      <c r="Q195" s="208"/>
      <c r="R195" s="209">
        <f>SUM(R196:R205)</f>
        <v>0</v>
      </c>
      <c r="S195" s="208"/>
      <c r="T195" s="210">
        <f>SUM(T196:T205)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82</v>
      </c>
      <c r="AT195" s="212" t="s">
        <v>73</v>
      </c>
      <c r="AU195" s="212" t="s">
        <v>82</v>
      </c>
      <c r="AY195" s="211" t="s">
        <v>224</v>
      </c>
      <c r="BK195" s="213">
        <f>SUM(BK196:BK205)</f>
        <v>0</v>
      </c>
    </row>
    <row r="196" s="2" customFormat="1" ht="24.15" customHeight="1">
      <c r="A196" s="41"/>
      <c r="B196" s="42"/>
      <c r="C196" s="216" t="s">
        <v>2288</v>
      </c>
      <c r="D196" s="216" t="s">
        <v>227</v>
      </c>
      <c r="E196" s="217" t="s">
        <v>74</v>
      </c>
      <c r="F196" s="218" t="s">
        <v>5954</v>
      </c>
      <c r="G196" s="219" t="s">
        <v>19</v>
      </c>
      <c r="H196" s="220">
        <v>0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6075</v>
      </c>
    </row>
    <row r="197" s="2" customFormat="1" ht="44.25" customHeight="1">
      <c r="A197" s="41"/>
      <c r="B197" s="42"/>
      <c r="C197" s="216" t="s">
        <v>1165</v>
      </c>
      <c r="D197" s="216" t="s">
        <v>227</v>
      </c>
      <c r="E197" s="217" t="s">
        <v>162</v>
      </c>
      <c r="F197" s="218" t="s">
        <v>6065</v>
      </c>
      <c r="G197" s="219" t="s">
        <v>5743</v>
      </c>
      <c r="H197" s="220">
        <v>3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231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5289</v>
      </c>
    </row>
    <row r="198" s="2" customFormat="1" ht="16.5" customHeight="1">
      <c r="A198" s="41"/>
      <c r="B198" s="42"/>
      <c r="C198" s="216" t="s">
        <v>1174</v>
      </c>
      <c r="D198" s="216" t="s">
        <v>227</v>
      </c>
      <c r="E198" s="217" t="s">
        <v>165</v>
      </c>
      <c r="F198" s="218" t="s">
        <v>6066</v>
      </c>
      <c r="G198" s="219" t="s">
        <v>5743</v>
      </c>
      <c r="H198" s="220">
        <v>3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5298</v>
      </c>
    </row>
    <row r="199" s="2" customFormat="1" ht="16.5" customHeight="1">
      <c r="A199" s="41"/>
      <c r="B199" s="42"/>
      <c r="C199" s="216" t="s">
        <v>1178</v>
      </c>
      <c r="D199" s="216" t="s">
        <v>227</v>
      </c>
      <c r="E199" s="217" t="s">
        <v>168</v>
      </c>
      <c r="F199" s="218" t="s">
        <v>6067</v>
      </c>
      <c r="G199" s="219" t="s">
        <v>5743</v>
      </c>
      <c r="H199" s="220">
        <v>3</v>
      </c>
      <c r="I199" s="221"/>
      <c r="J199" s="222">
        <f>ROUND(I199*H199,2)</f>
        <v>0</v>
      </c>
      <c r="K199" s="218" t="s">
        <v>19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231</v>
      </c>
      <c r="BM199" s="227" t="s">
        <v>1757</v>
      </c>
    </row>
    <row r="200" s="2" customFormat="1" ht="24.15" customHeight="1">
      <c r="A200" s="41"/>
      <c r="B200" s="42"/>
      <c r="C200" s="216" t="s">
        <v>1186</v>
      </c>
      <c r="D200" s="216" t="s">
        <v>227</v>
      </c>
      <c r="E200" s="217" t="s">
        <v>171</v>
      </c>
      <c r="F200" s="218" t="s">
        <v>6068</v>
      </c>
      <c r="G200" s="219" t="s">
        <v>5743</v>
      </c>
      <c r="H200" s="220">
        <v>9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1772</v>
      </c>
    </row>
    <row r="201" s="2" customFormat="1" ht="24.15" customHeight="1">
      <c r="A201" s="41"/>
      <c r="B201" s="42"/>
      <c r="C201" s="216" t="s">
        <v>1194</v>
      </c>
      <c r="D201" s="216" t="s">
        <v>227</v>
      </c>
      <c r="E201" s="217" t="s">
        <v>174</v>
      </c>
      <c r="F201" s="218" t="s">
        <v>6069</v>
      </c>
      <c r="G201" s="219" t="s">
        <v>5743</v>
      </c>
      <c r="H201" s="220">
        <v>27</v>
      </c>
      <c r="I201" s="221"/>
      <c r="J201" s="222">
        <f>ROUND(I201*H201,2)</f>
        <v>0</v>
      </c>
      <c r="K201" s="218" t="s">
        <v>19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1792</v>
      </c>
    </row>
    <row r="202" s="2" customFormat="1" ht="16.5" customHeight="1">
      <c r="A202" s="41"/>
      <c r="B202" s="42"/>
      <c r="C202" s="216" t="s">
        <v>1200</v>
      </c>
      <c r="D202" s="216" t="s">
        <v>227</v>
      </c>
      <c r="E202" s="217" t="s">
        <v>623</v>
      </c>
      <c r="F202" s="218" t="s">
        <v>6070</v>
      </c>
      <c r="G202" s="219" t="s">
        <v>5743</v>
      </c>
      <c r="H202" s="220">
        <v>27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1802</v>
      </c>
    </row>
    <row r="203" s="2" customFormat="1" ht="16.5" customHeight="1">
      <c r="A203" s="41"/>
      <c r="B203" s="42"/>
      <c r="C203" s="216" t="s">
        <v>1205</v>
      </c>
      <c r="D203" s="216" t="s">
        <v>227</v>
      </c>
      <c r="E203" s="217" t="s">
        <v>629</v>
      </c>
      <c r="F203" s="218" t="s">
        <v>6071</v>
      </c>
      <c r="G203" s="219" t="s">
        <v>5743</v>
      </c>
      <c r="H203" s="220">
        <v>81</v>
      </c>
      <c r="I203" s="221"/>
      <c r="J203" s="222">
        <f>ROUND(I203*H203,2)</f>
        <v>0</v>
      </c>
      <c r="K203" s="218" t="s">
        <v>19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1817</v>
      </c>
    </row>
    <row r="204" s="2" customFormat="1" ht="16.5" customHeight="1">
      <c r="A204" s="41"/>
      <c r="B204" s="42"/>
      <c r="C204" s="216" t="s">
        <v>1210</v>
      </c>
      <c r="D204" s="216" t="s">
        <v>227</v>
      </c>
      <c r="E204" s="217" t="s">
        <v>177</v>
      </c>
      <c r="F204" s="218" t="s">
        <v>6072</v>
      </c>
      <c r="G204" s="219" t="s">
        <v>5743</v>
      </c>
      <c r="H204" s="220">
        <v>15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1828</v>
      </c>
    </row>
    <row r="205" s="2" customFormat="1" ht="24.15" customHeight="1">
      <c r="A205" s="41"/>
      <c r="B205" s="42"/>
      <c r="C205" s="216" t="s">
        <v>5091</v>
      </c>
      <c r="D205" s="216" t="s">
        <v>227</v>
      </c>
      <c r="E205" s="217" t="s">
        <v>643</v>
      </c>
      <c r="F205" s="218" t="s">
        <v>6073</v>
      </c>
      <c r="G205" s="219" t="s">
        <v>595</v>
      </c>
      <c r="H205" s="220">
        <v>1</v>
      </c>
      <c r="I205" s="221"/>
      <c r="J205" s="222">
        <f>ROUND(I205*H205,2)</f>
        <v>0</v>
      </c>
      <c r="K205" s="218" t="s">
        <v>19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1874</v>
      </c>
    </row>
    <row r="206" s="12" customFormat="1" ht="22.8" customHeight="1">
      <c r="A206" s="12"/>
      <c r="B206" s="200"/>
      <c r="C206" s="201"/>
      <c r="D206" s="202" t="s">
        <v>73</v>
      </c>
      <c r="E206" s="214" t="s">
        <v>2504</v>
      </c>
      <c r="F206" s="214" t="s">
        <v>6076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SUM(P207:P216)</f>
        <v>0</v>
      </c>
      <c r="Q206" s="208"/>
      <c r="R206" s="209">
        <f>SUM(R207:R216)</f>
        <v>0</v>
      </c>
      <c r="S206" s="208"/>
      <c r="T206" s="210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82</v>
      </c>
      <c r="AT206" s="212" t="s">
        <v>73</v>
      </c>
      <c r="AU206" s="212" t="s">
        <v>82</v>
      </c>
      <c r="AY206" s="211" t="s">
        <v>224</v>
      </c>
      <c r="BK206" s="213">
        <f>SUM(BK207:BK216)</f>
        <v>0</v>
      </c>
    </row>
    <row r="207" s="2" customFormat="1" ht="24.15" customHeight="1">
      <c r="A207" s="41"/>
      <c r="B207" s="42"/>
      <c r="C207" s="216" t="s">
        <v>2284</v>
      </c>
      <c r="D207" s="216" t="s">
        <v>227</v>
      </c>
      <c r="E207" s="217" t="s">
        <v>74</v>
      </c>
      <c r="F207" s="218" t="s">
        <v>5954</v>
      </c>
      <c r="G207" s="219" t="s">
        <v>19</v>
      </c>
      <c r="H207" s="220">
        <v>0</v>
      </c>
      <c r="I207" s="221"/>
      <c r="J207" s="222">
        <f>ROUND(I207*H207,2)</f>
        <v>0</v>
      </c>
      <c r="K207" s="218" t="s">
        <v>19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6077</v>
      </c>
    </row>
    <row r="208" s="2" customFormat="1" ht="44.25" customHeight="1">
      <c r="A208" s="41"/>
      <c r="B208" s="42"/>
      <c r="C208" s="216" t="s">
        <v>4973</v>
      </c>
      <c r="D208" s="216" t="s">
        <v>227</v>
      </c>
      <c r="E208" s="217" t="s">
        <v>650</v>
      </c>
      <c r="F208" s="218" t="s">
        <v>6065</v>
      </c>
      <c r="G208" s="219" t="s">
        <v>5743</v>
      </c>
      <c r="H208" s="220">
        <v>25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231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231</v>
      </c>
      <c r="BM208" s="227" t="s">
        <v>1889</v>
      </c>
    </row>
    <row r="209" s="2" customFormat="1" ht="16.5" customHeight="1">
      <c r="A209" s="41"/>
      <c r="B209" s="42"/>
      <c r="C209" s="216" t="s">
        <v>2503</v>
      </c>
      <c r="D209" s="216" t="s">
        <v>227</v>
      </c>
      <c r="E209" s="217" t="s">
        <v>656</v>
      </c>
      <c r="F209" s="218" t="s">
        <v>6066</v>
      </c>
      <c r="G209" s="219" t="s">
        <v>5743</v>
      </c>
      <c r="H209" s="220">
        <v>25</v>
      </c>
      <c r="I209" s="221"/>
      <c r="J209" s="222">
        <f>ROUND(I209*H209,2)</f>
        <v>0</v>
      </c>
      <c r="K209" s="218" t="s">
        <v>19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231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231</v>
      </c>
      <c r="BM209" s="227" t="s">
        <v>1901</v>
      </c>
    </row>
    <row r="210" s="2" customFormat="1" ht="16.5" customHeight="1">
      <c r="A210" s="41"/>
      <c r="B210" s="42"/>
      <c r="C210" s="216" t="s">
        <v>2164</v>
      </c>
      <c r="D210" s="216" t="s">
        <v>227</v>
      </c>
      <c r="E210" s="217" t="s">
        <v>671</v>
      </c>
      <c r="F210" s="218" t="s">
        <v>6067</v>
      </c>
      <c r="G210" s="219" t="s">
        <v>5743</v>
      </c>
      <c r="H210" s="220">
        <v>25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231</v>
      </c>
      <c r="BM210" s="227" t="s">
        <v>1916</v>
      </c>
    </row>
    <row r="211" s="2" customFormat="1" ht="24.15" customHeight="1">
      <c r="A211" s="41"/>
      <c r="B211" s="42"/>
      <c r="C211" s="216" t="s">
        <v>5103</v>
      </c>
      <c r="D211" s="216" t="s">
        <v>227</v>
      </c>
      <c r="E211" s="217" t="s">
        <v>680</v>
      </c>
      <c r="F211" s="218" t="s">
        <v>6068</v>
      </c>
      <c r="G211" s="219" t="s">
        <v>5743</v>
      </c>
      <c r="H211" s="220">
        <v>100</v>
      </c>
      <c r="I211" s="221"/>
      <c r="J211" s="222">
        <f>ROUND(I211*H211,2)</f>
        <v>0</v>
      </c>
      <c r="K211" s="218" t="s">
        <v>19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1937</v>
      </c>
    </row>
    <row r="212" s="2" customFormat="1" ht="24.15" customHeight="1">
      <c r="A212" s="41"/>
      <c r="B212" s="42"/>
      <c r="C212" s="216" t="s">
        <v>4982</v>
      </c>
      <c r="D212" s="216" t="s">
        <v>227</v>
      </c>
      <c r="E212" s="217" t="s">
        <v>688</v>
      </c>
      <c r="F212" s="218" t="s">
        <v>6069</v>
      </c>
      <c r="G212" s="219" t="s">
        <v>5743</v>
      </c>
      <c r="H212" s="220">
        <v>250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231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231</v>
      </c>
      <c r="BM212" s="227" t="s">
        <v>1944</v>
      </c>
    </row>
    <row r="213" s="2" customFormat="1" ht="16.5" customHeight="1">
      <c r="A213" s="41"/>
      <c r="B213" s="42"/>
      <c r="C213" s="216" t="s">
        <v>1249</v>
      </c>
      <c r="D213" s="216" t="s">
        <v>227</v>
      </c>
      <c r="E213" s="217" t="s">
        <v>699</v>
      </c>
      <c r="F213" s="218" t="s">
        <v>6070</v>
      </c>
      <c r="G213" s="219" t="s">
        <v>5743</v>
      </c>
      <c r="H213" s="220">
        <v>300</v>
      </c>
      <c r="I213" s="221"/>
      <c r="J213" s="222">
        <f>ROUND(I213*H213,2)</f>
        <v>0</v>
      </c>
      <c r="K213" s="218" t="s">
        <v>19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1952</v>
      </c>
    </row>
    <row r="214" s="2" customFormat="1" ht="16.5" customHeight="1">
      <c r="A214" s="41"/>
      <c r="B214" s="42"/>
      <c r="C214" s="216" t="s">
        <v>1255</v>
      </c>
      <c r="D214" s="216" t="s">
        <v>227</v>
      </c>
      <c r="E214" s="217" t="s">
        <v>711</v>
      </c>
      <c r="F214" s="218" t="s">
        <v>6071</v>
      </c>
      <c r="G214" s="219" t="s">
        <v>5743</v>
      </c>
      <c r="H214" s="220">
        <v>750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1964</v>
      </c>
    </row>
    <row r="215" s="2" customFormat="1" ht="16.5" customHeight="1">
      <c r="A215" s="41"/>
      <c r="B215" s="42"/>
      <c r="C215" s="216" t="s">
        <v>1265</v>
      </c>
      <c r="D215" s="216" t="s">
        <v>227</v>
      </c>
      <c r="E215" s="217" t="s">
        <v>719</v>
      </c>
      <c r="F215" s="218" t="s">
        <v>6072</v>
      </c>
      <c r="G215" s="219" t="s">
        <v>5743</v>
      </c>
      <c r="H215" s="220">
        <v>125</v>
      </c>
      <c r="I215" s="221"/>
      <c r="J215" s="222">
        <f>ROUND(I215*H215,2)</f>
        <v>0</v>
      </c>
      <c r="K215" s="218" t="s">
        <v>19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1976</v>
      </c>
    </row>
    <row r="216" s="2" customFormat="1" ht="24.15" customHeight="1">
      <c r="A216" s="41"/>
      <c r="B216" s="42"/>
      <c r="C216" s="216" t="s">
        <v>1270</v>
      </c>
      <c r="D216" s="216" t="s">
        <v>227</v>
      </c>
      <c r="E216" s="217" t="s">
        <v>180</v>
      </c>
      <c r="F216" s="218" t="s">
        <v>6073</v>
      </c>
      <c r="G216" s="219" t="s">
        <v>595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231</v>
      </c>
      <c r="BM216" s="227" t="s">
        <v>2009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2488</v>
      </c>
      <c r="F217" s="214" t="s">
        <v>6078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SUM(P218:P227)</f>
        <v>0</v>
      </c>
      <c r="Q217" s="208"/>
      <c r="R217" s="209">
        <f>SUM(R218:R227)</f>
        <v>0</v>
      </c>
      <c r="S217" s="208"/>
      <c r="T217" s="210">
        <f>SUM(T218:T227)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SUM(BK218:BK227)</f>
        <v>0</v>
      </c>
    </row>
    <row r="218" s="2" customFormat="1" ht="24.15" customHeight="1">
      <c r="A218" s="41"/>
      <c r="B218" s="42"/>
      <c r="C218" s="216" t="s">
        <v>2280</v>
      </c>
      <c r="D218" s="216" t="s">
        <v>227</v>
      </c>
      <c r="E218" s="217" t="s">
        <v>74</v>
      </c>
      <c r="F218" s="218" t="s">
        <v>5954</v>
      </c>
      <c r="G218" s="219" t="s">
        <v>19</v>
      </c>
      <c r="H218" s="220">
        <v>0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6079</v>
      </c>
    </row>
    <row r="219" s="2" customFormat="1" ht="44.25" customHeight="1">
      <c r="A219" s="41"/>
      <c r="B219" s="42"/>
      <c r="C219" s="216" t="s">
        <v>1286</v>
      </c>
      <c r="D219" s="216" t="s">
        <v>227</v>
      </c>
      <c r="E219" s="217" t="s">
        <v>192</v>
      </c>
      <c r="F219" s="218" t="s">
        <v>6065</v>
      </c>
      <c r="G219" s="219" t="s">
        <v>5743</v>
      </c>
      <c r="H219" s="220">
        <v>7</v>
      </c>
      <c r="I219" s="221"/>
      <c r="J219" s="222">
        <f>ROUND(I219*H219,2)</f>
        <v>0</v>
      </c>
      <c r="K219" s="218" t="s">
        <v>19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231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2033</v>
      </c>
    </row>
    <row r="220" s="2" customFormat="1" ht="16.5" customHeight="1">
      <c r="A220" s="41"/>
      <c r="B220" s="42"/>
      <c r="C220" s="216" t="s">
        <v>1291</v>
      </c>
      <c r="D220" s="216" t="s">
        <v>227</v>
      </c>
      <c r="E220" s="217" t="s">
        <v>822</v>
      </c>
      <c r="F220" s="218" t="s">
        <v>6066</v>
      </c>
      <c r="G220" s="219" t="s">
        <v>5743</v>
      </c>
      <c r="H220" s="220">
        <v>7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2059</v>
      </c>
    </row>
    <row r="221" s="2" customFormat="1" ht="16.5" customHeight="1">
      <c r="A221" s="41"/>
      <c r="B221" s="42"/>
      <c r="C221" s="216" t="s">
        <v>1300</v>
      </c>
      <c r="D221" s="216" t="s">
        <v>227</v>
      </c>
      <c r="E221" s="217" t="s">
        <v>827</v>
      </c>
      <c r="F221" s="218" t="s">
        <v>6067</v>
      </c>
      <c r="G221" s="219" t="s">
        <v>5743</v>
      </c>
      <c r="H221" s="220">
        <v>7</v>
      </c>
      <c r="I221" s="221"/>
      <c r="J221" s="222">
        <f>ROUND(I221*H221,2)</f>
        <v>0</v>
      </c>
      <c r="K221" s="218" t="s">
        <v>19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231</v>
      </c>
      <c r="BM221" s="227" t="s">
        <v>2073</v>
      </c>
    </row>
    <row r="222" s="2" customFormat="1" ht="24.15" customHeight="1">
      <c r="A222" s="41"/>
      <c r="B222" s="42"/>
      <c r="C222" s="216" t="s">
        <v>1302</v>
      </c>
      <c r="D222" s="216" t="s">
        <v>227</v>
      </c>
      <c r="E222" s="217" t="s">
        <v>195</v>
      </c>
      <c r="F222" s="218" t="s">
        <v>6068</v>
      </c>
      <c r="G222" s="219" t="s">
        <v>5743</v>
      </c>
      <c r="H222" s="220">
        <v>28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231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231</v>
      </c>
      <c r="BM222" s="227" t="s">
        <v>2089</v>
      </c>
    </row>
    <row r="223" s="2" customFormat="1" ht="24.15" customHeight="1">
      <c r="A223" s="41"/>
      <c r="B223" s="42"/>
      <c r="C223" s="216" t="s">
        <v>1309</v>
      </c>
      <c r="D223" s="216" t="s">
        <v>227</v>
      </c>
      <c r="E223" s="217" t="s">
        <v>864</v>
      </c>
      <c r="F223" s="218" t="s">
        <v>6069</v>
      </c>
      <c r="G223" s="219" t="s">
        <v>5743</v>
      </c>
      <c r="H223" s="220">
        <v>70</v>
      </c>
      <c r="I223" s="221"/>
      <c r="J223" s="222">
        <f>ROUND(I223*H223,2)</f>
        <v>0</v>
      </c>
      <c r="K223" s="218" t="s">
        <v>19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2101</v>
      </c>
    </row>
    <row r="224" s="2" customFormat="1" ht="16.5" customHeight="1">
      <c r="A224" s="41"/>
      <c r="B224" s="42"/>
      <c r="C224" s="216" t="s">
        <v>1314</v>
      </c>
      <c r="D224" s="216" t="s">
        <v>227</v>
      </c>
      <c r="E224" s="217" t="s">
        <v>871</v>
      </c>
      <c r="F224" s="218" t="s">
        <v>6070</v>
      </c>
      <c r="G224" s="219" t="s">
        <v>5743</v>
      </c>
      <c r="H224" s="220">
        <v>84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231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231</v>
      </c>
      <c r="BM224" s="227" t="s">
        <v>2112</v>
      </c>
    </row>
    <row r="225" s="2" customFormat="1" ht="16.5" customHeight="1">
      <c r="A225" s="41"/>
      <c r="B225" s="42"/>
      <c r="C225" s="216" t="s">
        <v>1321</v>
      </c>
      <c r="D225" s="216" t="s">
        <v>227</v>
      </c>
      <c r="E225" s="217" t="s">
        <v>876</v>
      </c>
      <c r="F225" s="218" t="s">
        <v>6071</v>
      </c>
      <c r="G225" s="219" t="s">
        <v>5743</v>
      </c>
      <c r="H225" s="220">
        <v>210</v>
      </c>
      <c r="I225" s="221"/>
      <c r="J225" s="222">
        <f>ROUND(I225*H225,2)</f>
        <v>0</v>
      </c>
      <c r="K225" s="218" t="s">
        <v>19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2122</v>
      </c>
    </row>
    <row r="226" s="2" customFormat="1" ht="16.5" customHeight="1">
      <c r="A226" s="41"/>
      <c r="B226" s="42"/>
      <c r="C226" s="216" t="s">
        <v>870</v>
      </c>
      <c r="D226" s="216" t="s">
        <v>227</v>
      </c>
      <c r="E226" s="217" t="s">
        <v>882</v>
      </c>
      <c r="F226" s="218" t="s">
        <v>6072</v>
      </c>
      <c r="G226" s="219" t="s">
        <v>5743</v>
      </c>
      <c r="H226" s="220">
        <v>35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231</v>
      </c>
      <c r="BM226" s="227" t="s">
        <v>2137</v>
      </c>
    </row>
    <row r="227" s="2" customFormat="1" ht="24.15" customHeight="1">
      <c r="A227" s="41"/>
      <c r="B227" s="42"/>
      <c r="C227" s="216" t="s">
        <v>1326</v>
      </c>
      <c r="D227" s="216" t="s">
        <v>227</v>
      </c>
      <c r="E227" s="217" t="s">
        <v>888</v>
      </c>
      <c r="F227" s="218" t="s">
        <v>6073</v>
      </c>
      <c r="G227" s="219" t="s">
        <v>5743</v>
      </c>
      <c r="H227" s="220">
        <v>1</v>
      </c>
      <c r="I227" s="221"/>
      <c r="J227" s="222">
        <f>ROUND(I227*H227,2)</f>
        <v>0</v>
      </c>
      <c r="K227" s="218" t="s">
        <v>19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5143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2532</v>
      </c>
      <c r="F228" s="214" t="s">
        <v>6080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SUM(P229:P241)</f>
        <v>0</v>
      </c>
      <c r="Q228" s="208"/>
      <c r="R228" s="209">
        <f>SUM(R229:R241)</f>
        <v>0</v>
      </c>
      <c r="S228" s="208"/>
      <c r="T228" s="210">
        <f>SUM(T229:T241)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SUM(BK229:BK241)</f>
        <v>0</v>
      </c>
    </row>
    <row r="229" s="2" customFormat="1" ht="24.15" customHeight="1">
      <c r="A229" s="41"/>
      <c r="B229" s="42"/>
      <c r="C229" s="216" t="s">
        <v>2272</v>
      </c>
      <c r="D229" s="216" t="s">
        <v>227</v>
      </c>
      <c r="E229" s="217" t="s">
        <v>74</v>
      </c>
      <c r="F229" s="218" t="s">
        <v>5954</v>
      </c>
      <c r="G229" s="219" t="s">
        <v>19</v>
      </c>
      <c r="H229" s="220">
        <v>0</v>
      </c>
      <c r="I229" s="221"/>
      <c r="J229" s="222">
        <f>ROUND(I229*H229,2)</f>
        <v>0</v>
      </c>
      <c r="K229" s="218" t="s">
        <v>19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231</v>
      </c>
      <c r="BM229" s="227" t="s">
        <v>6081</v>
      </c>
    </row>
    <row r="230" s="2" customFormat="1" ht="44.25" customHeight="1">
      <c r="A230" s="41"/>
      <c r="B230" s="42"/>
      <c r="C230" s="216" t="s">
        <v>1331</v>
      </c>
      <c r="D230" s="216" t="s">
        <v>227</v>
      </c>
      <c r="E230" s="217" t="s">
        <v>894</v>
      </c>
      <c r="F230" s="218" t="s">
        <v>6082</v>
      </c>
      <c r="G230" s="219" t="s">
        <v>5743</v>
      </c>
      <c r="H230" s="220">
        <v>1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5146</v>
      </c>
    </row>
    <row r="231" s="2" customFormat="1" ht="16.5" customHeight="1">
      <c r="A231" s="41"/>
      <c r="B231" s="42"/>
      <c r="C231" s="216" t="s">
        <v>1338</v>
      </c>
      <c r="D231" s="216" t="s">
        <v>227</v>
      </c>
      <c r="E231" s="217" t="s">
        <v>902</v>
      </c>
      <c r="F231" s="218" t="s">
        <v>6083</v>
      </c>
      <c r="G231" s="219" t="s">
        <v>5743</v>
      </c>
      <c r="H231" s="220">
        <v>1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5149</v>
      </c>
    </row>
    <row r="232" s="2" customFormat="1" ht="16.5" customHeight="1">
      <c r="A232" s="41"/>
      <c r="B232" s="42"/>
      <c r="C232" s="216" t="s">
        <v>1344</v>
      </c>
      <c r="D232" s="216" t="s">
        <v>227</v>
      </c>
      <c r="E232" s="217" t="s">
        <v>908</v>
      </c>
      <c r="F232" s="218" t="s">
        <v>6067</v>
      </c>
      <c r="G232" s="219" t="s">
        <v>5743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231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231</v>
      </c>
      <c r="BM232" s="227" t="s">
        <v>2180</v>
      </c>
    </row>
    <row r="233" s="2" customFormat="1" ht="16.5" customHeight="1">
      <c r="A233" s="41"/>
      <c r="B233" s="42"/>
      <c r="C233" s="216" t="s">
        <v>1346</v>
      </c>
      <c r="D233" s="216" t="s">
        <v>227</v>
      </c>
      <c r="E233" s="217" t="s">
        <v>913</v>
      </c>
      <c r="F233" s="218" t="s">
        <v>6084</v>
      </c>
      <c r="G233" s="219" t="s">
        <v>5743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231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231</v>
      </c>
      <c r="BM233" s="227" t="s">
        <v>2194</v>
      </c>
    </row>
    <row r="234" s="2" customFormat="1" ht="21.75" customHeight="1">
      <c r="A234" s="41"/>
      <c r="B234" s="42"/>
      <c r="C234" s="216" t="s">
        <v>1354</v>
      </c>
      <c r="D234" s="216" t="s">
        <v>227</v>
      </c>
      <c r="E234" s="217" t="s">
        <v>920</v>
      </c>
      <c r="F234" s="218" t="s">
        <v>6085</v>
      </c>
      <c r="G234" s="219" t="s">
        <v>5743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2208</v>
      </c>
    </row>
    <row r="235" s="2" customFormat="1" ht="21.75" customHeight="1">
      <c r="A235" s="41"/>
      <c r="B235" s="42"/>
      <c r="C235" s="216" t="s">
        <v>1361</v>
      </c>
      <c r="D235" s="216" t="s">
        <v>227</v>
      </c>
      <c r="E235" s="217" t="s">
        <v>4944</v>
      </c>
      <c r="F235" s="218" t="s">
        <v>6086</v>
      </c>
      <c r="G235" s="219" t="s">
        <v>5743</v>
      </c>
      <c r="H235" s="220">
        <v>4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231</v>
      </c>
      <c r="BM235" s="227" t="s">
        <v>2216</v>
      </c>
    </row>
    <row r="236" s="2" customFormat="1" ht="24.15" customHeight="1">
      <c r="A236" s="41"/>
      <c r="B236" s="42"/>
      <c r="C236" s="216" t="s">
        <v>1365</v>
      </c>
      <c r="D236" s="216" t="s">
        <v>227</v>
      </c>
      <c r="E236" s="217" t="s">
        <v>925</v>
      </c>
      <c r="F236" s="218" t="s">
        <v>6068</v>
      </c>
      <c r="G236" s="219" t="s">
        <v>5743</v>
      </c>
      <c r="H236" s="220">
        <v>31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231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231</v>
      </c>
      <c r="BM236" s="227" t="s">
        <v>2224</v>
      </c>
    </row>
    <row r="237" s="2" customFormat="1" ht="24.15" customHeight="1">
      <c r="A237" s="41"/>
      <c r="B237" s="42"/>
      <c r="C237" s="216" t="s">
        <v>1370</v>
      </c>
      <c r="D237" s="216" t="s">
        <v>227</v>
      </c>
      <c r="E237" s="217" t="s">
        <v>944</v>
      </c>
      <c r="F237" s="218" t="s">
        <v>6069</v>
      </c>
      <c r="G237" s="219" t="s">
        <v>5743</v>
      </c>
      <c r="H237" s="220">
        <v>40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231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231</v>
      </c>
      <c r="BM237" s="227" t="s">
        <v>2160</v>
      </c>
    </row>
    <row r="238" s="2" customFormat="1" ht="16.5" customHeight="1">
      <c r="A238" s="41"/>
      <c r="B238" s="42"/>
      <c r="C238" s="216" t="s">
        <v>5011</v>
      </c>
      <c r="D238" s="216" t="s">
        <v>227</v>
      </c>
      <c r="E238" s="217" t="s">
        <v>962</v>
      </c>
      <c r="F238" s="218" t="s">
        <v>6070</v>
      </c>
      <c r="G238" s="219" t="s">
        <v>5743</v>
      </c>
      <c r="H238" s="220">
        <v>99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2243</v>
      </c>
    </row>
    <row r="239" s="2" customFormat="1" ht="16.5" customHeight="1">
      <c r="A239" s="41"/>
      <c r="B239" s="42"/>
      <c r="C239" s="216" t="s">
        <v>1382</v>
      </c>
      <c r="D239" s="216" t="s">
        <v>227</v>
      </c>
      <c r="E239" s="217" t="s">
        <v>971</v>
      </c>
      <c r="F239" s="218" t="s">
        <v>6071</v>
      </c>
      <c r="G239" s="219" t="s">
        <v>5743</v>
      </c>
      <c r="H239" s="220">
        <v>138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231</v>
      </c>
      <c r="BM239" s="227" t="s">
        <v>5170</v>
      </c>
    </row>
    <row r="240" s="2" customFormat="1" ht="16.5" customHeight="1">
      <c r="A240" s="41"/>
      <c r="B240" s="42"/>
      <c r="C240" s="216" t="s">
        <v>5015</v>
      </c>
      <c r="D240" s="216" t="s">
        <v>227</v>
      </c>
      <c r="E240" s="217" t="s">
        <v>981</v>
      </c>
      <c r="F240" s="218" t="s">
        <v>6087</v>
      </c>
      <c r="G240" s="219" t="s">
        <v>5743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231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231</v>
      </c>
      <c r="BM240" s="227" t="s">
        <v>5175</v>
      </c>
    </row>
    <row r="241" s="2" customFormat="1" ht="24.15" customHeight="1">
      <c r="A241" s="41"/>
      <c r="B241" s="42"/>
      <c r="C241" s="216" t="s">
        <v>5176</v>
      </c>
      <c r="D241" s="216" t="s">
        <v>227</v>
      </c>
      <c r="E241" s="217" t="s">
        <v>991</v>
      </c>
      <c r="F241" s="218" t="s">
        <v>6073</v>
      </c>
      <c r="G241" s="219" t="s">
        <v>5743</v>
      </c>
      <c r="H241" s="220">
        <v>1</v>
      </c>
      <c r="I241" s="221"/>
      <c r="J241" s="222">
        <f>ROUND(I241*H241,2)</f>
        <v>0</v>
      </c>
      <c r="K241" s="218" t="s">
        <v>19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231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231</v>
      </c>
      <c r="BM241" s="227" t="s">
        <v>2268</v>
      </c>
    </row>
    <row r="242" s="12" customFormat="1" ht="22.8" customHeight="1">
      <c r="A242" s="12"/>
      <c r="B242" s="200"/>
      <c r="C242" s="201"/>
      <c r="D242" s="202" t="s">
        <v>73</v>
      </c>
      <c r="E242" s="214" t="s">
        <v>2555</v>
      </c>
      <c r="F242" s="214" t="s">
        <v>6088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SUM(P243:P252)</f>
        <v>0</v>
      </c>
      <c r="Q242" s="208"/>
      <c r="R242" s="209">
        <f>SUM(R243:R252)</f>
        <v>0</v>
      </c>
      <c r="S242" s="208"/>
      <c r="T242" s="210">
        <f>SUM(T243:T252)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82</v>
      </c>
      <c r="AT242" s="212" t="s">
        <v>73</v>
      </c>
      <c r="AU242" s="212" t="s">
        <v>82</v>
      </c>
      <c r="AY242" s="211" t="s">
        <v>224</v>
      </c>
      <c r="BK242" s="213">
        <f>SUM(BK243:BK252)</f>
        <v>0</v>
      </c>
    </row>
    <row r="243" s="2" customFormat="1" ht="24.15" customHeight="1">
      <c r="A243" s="41"/>
      <c r="B243" s="42"/>
      <c r="C243" s="216" t="s">
        <v>2268</v>
      </c>
      <c r="D243" s="216" t="s">
        <v>227</v>
      </c>
      <c r="E243" s="217" t="s">
        <v>74</v>
      </c>
      <c r="F243" s="218" t="s">
        <v>5954</v>
      </c>
      <c r="G243" s="219" t="s">
        <v>19</v>
      </c>
      <c r="H243" s="220">
        <v>0</v>
      </c>
      <c r="I243" s="221"/>
      <c r="J243" s="222">
        <f>ROUND(I243*H243,2)</f>
        <v>0</v>
      </c>
      <c r="K243" s="218" t="s">
        <v>19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6089</v>
      </c>
    </row>
    <row r="244" s="2" customFormat="1" ht="44.25" customHeight="1">
      <c r="A244" s="41"/>
      <c r="B244" s="42"/>
      <c r="C244" s="216" t="s">
        <v>1403</v>
      </c>
      <c r="D244" s="216" t="s">
        <v>227</v>
      </c>
      <c r="E244" s="217" t="s">
        <v>1005</v>
      </c>
      <c r="F244" s="218" t="s">
        <v>6090</v>
      </c>
      <c r="G244" s="219" t="s">
        <v>5743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231</v>
      </c>
      <c r="BM244" s="227" t="s">
        <v>2280</v>
      </c>
    </row>
    <row r="245" s="2" customFormat="1" ht="16.5" customHeight="1">
      <c r="A245" s="41"/>
      <c r="B245" s="42"/>
      <c r="C245" s="216" t="s">
        <v>1407</v>
      </c>
      <c r="D245" s="216" t="s">
        <v>227</v>
      </c>
      <c r="E245" s="217" t="s">
        <v>1036</v>
      </c>
      <c r="F245" s="218" t="s">
        <v>6066</v>
      </c>
      <c r="G245" s="219" t="s">
        <v>5743</v>
      </c>
      <c r="H245" s="220">
        <v>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2288</v>
      </c>
    </row>
    <row r="246" s="2" customFormat="1" ht="16.5" customHeight="1">
      <c r="A246" s="41"/>
      <c r="B246" s="42"/>
      <c r="C246" s="216" t="s">
        <v>1416</v>
      </c>
      <c r="D246" s="216" t="s">
        <v>227</v>
      </c>
      <c r="E246" s="217" t="s">
        <v>1065</v>
      </c>
      <c r="F246" s="218" t="s">
        <v>6067</v>
      </c>
      <c r="G246" s="219" t="s">
        <v>5743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231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231</v>
      </c>
      <c r="BM246" s="227" t="s">
        <v>2299</v>
      </c>
    </row>
    <row r="247" s="2" customFormat="1" ht="24.15" customHeight="1">
      <c r="A247" s="41"/>
      <c r="B247" s="42"/>
      <c r="C247" s="216" t="s">
        <v>1425</v>
      </c>
      <c r="D247" s="216" t="s">
        <v>227</v>
      </c>
      <c r="E247" s="217" t="s">
        <v>1070</v>
      </c>
      <c r="F247" s="218" t="s">
        <v>6068</v>
      </c>
      <c r="G247" s="219" t="s">
        <v>5743</v>
      </c>
      <c r="H247" s="220">
        <v>2</v>
      </c>
      <c r="I247" s="221"/>
      <c r="J247" s="222">
        <f>ROUND(I247*H247,2)</f>
        <v>0</v>
      </c>
      <c r="K247" s="218" t="s">
        <v>19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2308</v>
      </c>
    </row>
    <row r="248" s="2" customFormat="1" ht="24.15" customHeight="1">
      <c r="A248" s="41"/>
      <c r="B248" s="42"/>
      <c r="C248" s="216" t="s">
        <v>1430</v>
      </c>
      <c r="D248" s="216" t="s">
        <v>227</v>
      </c>
      <c r="E248" s="217" t="s">
        <v>1076</v>
      </c>
      <c r="F248" s="218" t="s">
        <v>6069</v>
      </c>
      <c r="G248" s="219" t="s">
        <v>5743</v>
      </c>
      <c r="H248" s="220">
        <v>5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231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231</v>
      </c>
      <c r="BM248" s="227" t="s">
        <v>2316</v>
      </c>
    </row>
    <row r="249" s="2" customFormat="1" ht="16.5" customHeight="1">
      <c r="A249" s="41"/>
      <c r="B249" s="42"/>
      <c r="C249" s="216" t="s">
        <v>1435</v>
      </c>
      <c r="D249" s="216" t="s">
        <v>227</v>
      </c>
      <c r="E249" s="217" t="s">
        <v>1085</v>
      </c>
      <c r="F249" s="218" t="s">
        <v>6070</v>
      </c>
      <c r="G249" s="219" t="s">
        <v>5743</v>
      </c>
      <c r="H249" s="220">
        <v>6</v>
      </c>
      <c r="I249" s="221"/>
      <c r="J249" s="222">
        <f>ROUND(I249*H249,2)</f>
        <v>0</v>
      </c>
      <c r="K249" s="218" t="s">
        <v>19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2324</v>
      </c>
    </row>
    <row r="250" s="2" customFormat="1" ht="16.5" customHeight="1">
      <c r="A250" s="41"/>
      <c r="B250" s="42"/>
      <c r="C250" s="216" t="s">
        <v>1467</v>
      </c>
      <c r="D250" s="216" t="s">
        <v>227</v>
      </c>
      <c r="E250" s="217" t="s">
        <v>1092</v>
      </c>
      <c r="F250" s="218" t="s">
        <v>6071</v>
      </c>
      <c r="G250" s="219" t="s">
        <v>5743</v>
      </c>
      <c r="H250" s="220">
        <v>18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2332</v>
      </c>
    </row>
    <row r="251" s="2" customFormat="1" ht="16.5" customHeight="1">
      <c r="A251" s="41"/>
      <c r="B251" s="42"/>
      <c r="C251" s="216" t="s">
        <v>1475</v>
      </c>
      <c r="D251" s="216" t="s">
        <v>227</v>
      </c>
      <c r="E251" s="217" t="s">
        <v>1097</v>
      </c>
      <c r="F251" s="218" t="s">
        <v>6072</v>
      </c>
      <c r="G251" s="219" t="s">
        <v>5743</v>
      </c>
      <c r="H251" s="220">
        <v>5</v>
      </c>
      <c r="I251" s="221"/>
      <c r="J251" s="222">
        <f>ROUND(I251*H251,2)</f>
        <v>0</v>
      </c>
      <c r="K251" s="218" t="s">
        <v>19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231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231</v>
      </c>
      <c r="BM251" s="227" t="s">
        <v>2340</v>
      </c>
    </row>
    <row r="252" s="2" customFormat="1" ht="24.15" customHeight="1">
      <c r="A252" s="41"/>
      <c r="B252" s="42"/>
      <c r="C252" s="216" t="s">
        <v>1480</v>
      </c>
      <c r="D252" s="216" t="s">
        <v>227</v>
      </c>
      <c r="E252" s="217" t="s">
        <v>1104</v>
      </c>
      <c r="F252" s="218" t="s">
        <v>6073</v>
      </c>
      <c r="G252" s="219" t="s">
        <v>5743</v>
      </c>
      <c r="H252" s="220">
        <v>1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2348</v>
      </c>
    </row>
    <row r="253" s="12" customFormat="1" ht="22.8" customHeight="1">
      <c r="A253" s="12"/>
      <c r="B253" s="200"/>
      <c r="C253" s="201"/>
      <c r="D253" s="202" t="s">
        <v>73</v>
      </c>
      <c r="E253" s="214" t="s">
        <v>3000</v>
      </c>
      <c r="F253" s="214" t="s">
        <v>6091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SUM(P254:P286)</f>
        <v>0</v>
      </c>
      <c r="Q253" s="208"/>
      <c r="R253" s="209">
        <f>SUM(R254:R286)</f>
        <v>0</v>
      </c>
      <c r="S253" s="208"/>
      <c r="T253" s="210">
        <f>SUM(T254:T286)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82</v>
      </c>
      <c r="AT253" s="212" t="s">
        <v>73</v>
      </c>
      <c r="AU253" s="212" t="s">
        <v>82</v>
      </c>
      <c r="AY253" s="211" t="s">
        <v>224</v>
      </c>
      <c r="BK253" s="213">
        <f>SUM(BK254:BK286)</f>
        <v>0</v>
      </c>
    </row>
    <row r="254" s="2" customFormat="1" ht="24.15" customHeight="1">
      <c r="A254" s="41"/>
      <c r="B254" s="42"/>
      <c r="C254" s="216" t="s">
        <v>2264</v>
      </c>
      <c r="D254" s="216" t="s">
        <v>227</v>
      </c>
      <c r="E254" s="217" t="s">
        <v>74</v>
      </c>
      <c r="F254" s="218" t="s">
        <v>5954</v>
      </c>
      <c r="G254" s="219" t="s">
        <v>19</v>
      </c>
      <c r="H254" s="220">
        <v>0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6092</v>
      </c>
    </row>
    <row r="255" s="2" customFormat="1" ht="33" customHeight="1">
      <c r="A255" s="41"/>
      <c r="B255" s="42"/>
      <c r="C255" s="216" t="s">
        <v>1495</v>
      </c>
      <c r="D255" s="216" t="s">
        <v>227</v>
      </c>
      <c r="E255" s="217" t="s">
        <v>1134</v>
      </c>
      <c r="F255" s="218" t="s">
        <v>6093</v>
      </c>
      <c r="G255" s="219" t="s">
        <v>5743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2357</v>
      </c>
    </row>
    <row r="256" s="2" customFormat="1" ht="16.5" customHeight="1">
      <c r="A256" s="41"/>
      <c r="B256" s="42"/>
      <c r="C256" s="216" t="s">
        <v>1514</v>
      </c>
      <c r="D256" s="216" t="s">
        <v>227</v>
      </c>
      <c r="E256" s="217" t="s">
        <v>1153</v>
      </c>
      <c r="F256" s="218" t="s">
        <v>6094</v>
      </c>
      <c r="G256" s="219" t="s">
        <v>5743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231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231</v>
      </c>
      <c r="BM256" s="227" t="s">
        <v>2365</v>
      </c>
    </row>
    <row r="257" s="2" customFormat="1" ht="16.5" customHeight="1">
      <c r="A257" s="41"/>
      <c r="B257" s="42"/>
      <c r="C257" s="216" t="s">
        <v>1520</v>
      </c>
      <c r="D257" s="216" t="s">
        <v>227</v>
      </c>
      <c r="E257" s="217" t="s">
        <v>1160</v>
      </c>
      <c r="F257" s="218" t="s">
        <v>6095</v>
      </c>
      <c r="G257" s="219" t="s">
        <v>5743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231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2373</v>
      </c>
    </row>
    <row r="258" s="2" customFormat="1" ht="16.5" customHeight="1">
      <c r="A258" s="41"/>
      <c r="B258" s="42"/>
      <c r="C258" s="216" t="s">
        <v>1528</v>
      </c>
      <c r="D258" s="216" t="s">
        <v>227</v>
      </c>
      <c r="E258" s="217" t="s">
        <v>1165</v>
      </c>
      <c r="F258" s="218" t="s">
        <v>6096</v>
      </c>
      <c r="G258" s="219" t="s">
        <v>5743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2386</v>
      </c>
    </row>
    <row r="259" s="2" customFormat="1" ht="16.5" customHeight="1">
      <c r="A259" s="41"/>
      <c r="B259" s="42"/>
      <c r="C259" s="216" t="s">
        <v>1533</v>
      </c>
      <c r="D259" s="216" t="s">
        <v>227</v>
      </c>
      <c r="E259" s="217" t="s">
        <v>1174</v>
      </c>
      <c r="F259" s="218" t="s">
        <v>6097</v>
      </c>
      <c r="G259" s="219" t="s">
        <v>5743</v>
      </c>
      <c r="H259" s="220">
        <v>1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231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231</v>
      </c>
      <c r="BM259" s="227" t="s">
        <v>2395</v>
      </c>
    </row>
    <row r="260" s="2" customFormat="1" ht="16.5" customHeight="1">
      <c r="A260" s="41"/>
      <c r="B260" s="42"/>
      <c r="C260" s="216" t="s">
        <v>1548</v>
      </c>
      <c r="D260" s="216" t="s">
        <v>227</v>
      </c>
      <c r="E260" s="217" t="s">
        <v>1178</v>
      </c>
      <c r="F260" s="218" t="s">
        <v>6098</v>
      </c>
      <c r="G260" s="219" t="s">
        <v>5743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231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2402</v>
      </c>
    </row>
    <row r="261" s="2" customFormat="1" ht="16.5" customHeight="1">
      <c r="A261" s="41"/>
      <c r="B261" s="42"/>
      <c r="C261" s="216" t="s">
        <v>1553</v>
      </c>
      <c r="D261" s="216" t="s">
        <v>227</v>
      </c>
      <c r="E261" s="217" t="s">
        <v>1186</v>
      </c>
      <c r="F261" s="218" t="s">
        <v>6099</v>
      </c>
      <c r="G261" s="219" t="s">
        <v>5743</v>
      </c>
      <c r="H261" s="220">
        <v>1</v>
      </c>
      <c r="I261" s="221"/>
      <c r="J261" s="222">
        <f>ROUND(I261*H261,2)</f>
        <v>0</v>
      </c>
      <c r="K261" s="218" t="s">
        <v>19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2410</v>
      </c>
    </row>
    <row r="262" s="2" customFormat="1" ht="16.5" customHeight="1">
      <c r="A262" s="41"/>
      <c r="B262" s="42"/>
      <c r="C262" s="216" t="s">
        <v>1556</v>
      </c>
      <c r="D262" s="216" t="s">
        <v>227</v>
      </c>
      <c r="E262" s="217" t="s">
        <v>1194</v>
      </c>
      <c r="F262" s="218" t="s">
        <v>6100</v>
      </c>
      <c r="G262" s="219" t="s">
        <v>5743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2418</v>
      </c>
    </row>
    <row r="263" s="2" customFormat="1" ht="16.5" customHeight="1">
      <c r="A263" s="41"/>
      <c r="B263" s="42"/>
      <c r="C263" s="216" t="s">
        <v>1565</v>
      </c>
      <c r="D263" s="216" t="s">
        <v>227</v>
      </c>
      <c r="E263" s="217" t="s">
        <v>1200</v>
      </c>
      <c r="F263" s="218" t="s">
        <v>6101</v>
      </c>
      <c r="G263" s="219" t="s">
        <v>5743</v>
      </c>
      <c r="H263" s="220">
        <v>2</v>
      </c>
      <c r="I263" s="221"/>
      <c r="J263" s="222">
        <f>ROUND(I263*H263,2)</f>
        <v>0</v>
      </c>
      <c r="K263" s="218" t="s">
        <v>19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231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2426</v>
      </c>
    </row>
    <row r="264" s="2" customFormat="1" ht="16.5" customHeight="1">
      <c r="A264" s="41"/>
      <c r="B264" s="42"/>
      <c r="C264" s="216" t="s">
        <v>1572</v>
      </c>
      <c r="D264" s="216" t="s">
        <v>227</v>
      </c>
      <c r="E264" s="217" t="s">
        <v>1205</v>
      </c>
      <c r="F264" s="218" t="s">
        <v>6102</v>
      </c>
      <c r="G264" s="219" t="s">
        <v>5743</v>
      </c>
      <c r="H264" s="220">
        <v>1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2434</v>
      </c>
    </row>
    <row r="265" s="2" customFormat="1" ht="16.5" customHeight="1">
      <c r="A265" s="41"/>
      <c r="B265" s="42"/>
      <c r="C265" s="216" t="s">
        <v>1577</v>
      </c>
      <c r="D265" s="216" t="s">
        <v>227</v>
      </c>
      <c r="E265" s="217" t="s">
        <v>1210</v>
      </c>
      <c r="F265" s="218" t="s">
        <v>6103</v>
      </c>
      <c r="G265" s="219" t="s">
        <v>5743</v>
      </c>
      <c r="H265" s="220">
        <v>1</v>
      </c>
      <c r="I265" s="221"/>
      <c r="J265" s="222">
        <f>ROUND(I265*H265,2)</f>
        <v>0</v>
      </c>
      <c r="K265" s="218" t="s">
        <v>19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231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231</v>
      </c>
      <c r="BM265" s="227" t="s">
        <v>2442</v>
      </c>
    </row>
    <row r="266" s="2" customFormat="1" ht="16.5" customHeight="1">
      <c r="A266" s="41"/>
      <c r="B266" s="42"/>
      <c r="C266" s="216" t="s">
        <v>1582</v>
      </c>
      <c r="D266" s="216" t="s">
        <v>227</v>
      </c>
      <c r="E266" s="217" t="s">
        <v>5091</v>
      </c>
      <c r="F266" s="218" t="s">
        <v>6104</v>
      </c>
      <c r="G266" s="219" t="s">
        <v>5743</v>
      </c>
      <c r="H266" s="220">
        <v>2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231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2450</v>
      </c>
    </row>
    <row r="267" s="2" customFormat="1" ht="16.5" customHeight="1">
      <c r="A267" s="41"/>
      <c r="B267" s="42"/>
      <c r="C267" s="216" t="s">
        <v>1587</v>
      </c>
      <c r="D267" s="216" t="s">
        <v>227</v>
      </c>
      <c r="E267" s="217" t="s">
        <v>4973</v>
      </c>
      <c r="F267" s="218" t="s">
        <v>6105</v>
      </c>
      <c r="G267" s="219" t="s">
        <v>5743</v>
      </c>
      <c r="H267" s="220">
        <v>1</v>
      </c>
      <c r="I267" s="221"/>
      <c r="J267" s="222">
        <f>ROUND(I267*H267,2)</f>
        <v>0</v>
      </c>
      <c r="K267" s="218" t="s">
        <v>19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2458</v>
      </c>
    </row>
    <row r="268" s="2" customFormat="1" ht="16.5" customHeight="1">
      <c r="A268" s="41"/>
      <c r="B268" s="42"/>
      <c r="C268" s="216" t="s">
        <v>1592</v>
      </c>
      <c r="D268" s="216" t="s">
        <v>227</v>
      </c>
      <c r="E268" s="217" t="s">
        <v>2503</v>
      </c>
      <c r="F268" s="218" t="s">
        <v>6106</v>
      </c>
      <c r="G268" s="219" t="s">
        <v>5743</v>
      </c>
      <c r="H268" s="220">
        <v>1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231</v>
      </c>
      <c r="BM268" s="227" t="s">
        <v>2466</v>
      </c>
    </row>
    <row r="269" s="2" customFormat="1" ht="16.5" customHeight="1">
      <c r="A269" s="41"/>
      <c r="B269" s="42"/>
      <c r="C269" s="216" t="s">
        <v>1619</v>
      </c>
      <c r="D269" s="216" t="s">
        <v>227</v>
      </c>
      <c r="E269" s="217" t="s">
        <v>2164</v>
      </c>
      <c r="F269" s="218" t="s">
        <v>6107</v>
      </c>
      <c r="G269" s="219" t="s">
        <v>5743</v>
      </c>
      <c r="H269" s="220">
        <v>6</v>
      </c>
      <c r="I269" s="221"/>
      <c r="J269" s="222">
        <f>ROUND(I269*H269,2)</f>
        <v>0</v>
      </c>
      <c r="K269" s="218" t="s">
        <v>19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2474</v>
      </c>
    </row>
    <row r="270" s="2" customFormat="1" ht="16.5" customHeight="1">
      <c r="A270" s="41"/>
      <c r="B270" s="42"/>
      <c r="C270" s="216" t="s">
        <v>1628</v>
      </c>
      <c r="D270" s="216" t="s">
        <v>227</v>
      </c>
      <c r="E270" s="217" t="s">
        <v>5103</v>
      </c>
      <c r="F270" s="218" t="s">
        <v>6108</v>
      </c>
      <c r="G270" s="219" t="s">
        <v>5743</v>
      </c>
      <c r="H270" s="220">
        <v>3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231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231</v>
      </c>
      <c r="BM270" s="227" t="s">
        <v>2482</v>
      </c>
    </row>
    <row r="271" s="2" customFormat="1" ht="16.5" customHeight="1">
      <c r="A271" s="41"/>
      <c r="B271" s="42"/>
      <c r="C271" s="216" t="s">
        <v>1643</v>
      </c>
      <c r="D271" s="216" t="s">
        <v>227</v>
      </c>
      <c r="E271" s="217" t="s">
        <v>4982</v>
      </c>
      <c r="F271" s="218" t="s">
        <v>6109</v>
      </c>
      <c r="G271" s="219" t="s">
        <v>5743</v>
      </c>
      <c r="H271" s="220">
        <v>23</v>
      </c>
      <c r="I271" s="221"/>
      <c r="J271" s="222">
        <f>ROUND(I271*H271,2)</f>
        <v>0</v>
      </c>
      <c r="K271" s="218" t="s">
        <v>19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2492</v>
      </c>
    </row>
    <row r="272" s="2" customFormat="1" ht="16.5" customHeight="1">
      <c r="A272" s="41"/>
      <c r="B272" s="42"/>
      <c r="C272" s="216" t="s">
        <v>1649</v>
      </c>
      <c r="D272" s="216" t="s">
        <v>227</v>
      </c>
      <c r="E272" s="217" t="s">
        <v>1249</v>
      </c>
      <c r="F272" s="218" t="s">
        <v>6110</v>
      </c>
      <c r="G272" s="219" t="s">
        <v>5743</v>
      </c>
      <c r="H272" s="220">
        <v>18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231</v>
      </c>
      <c r="BM272" s="227" t="s">
        <v>2497</v>
      </c>
    </row>
    <row r="273" s="2" customFormat="1" ht="24.15" customHeight="1">
      <c r="A273" s="41"/>
      <c r="B273" s="42"/>
      <c r="C273" s="216" t="s">
        <v>1655</v>
      </c>
      <c r="D273" s="216" t="s">
        <v>227</v>
      </c>
      <c r="E273" s="217" t="s">
        <v>1255</v>
      </c>
      <c r="F273" s="218" t="s">
        <v>6111</v>
      </c>
      <c r="G273" s="219" t="s">
        <v>5743</v>
      </c>
      <c r="H273" s="220">
        <v>1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231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231</v>
      </c>
      <c r="BM273" s="227" t="s">
        <v>2506</v>
      </c>
    </row>
    <row r="274" s="2" customFormat="1" ht="16.5" customHeight="1">
      <c r="A274" s="41"/>
      <c r="B274" s="42"/>
      <c r="C274" s="216" t="s">
        <v>1660</v>
      </c>
      <c r="D274" s="216" t="s">
        <v>227</v>
      </c>
      <c r="E274" s="217" t="s">
        <v>1265</v>
      </c>
      <c r="F274" s="218" t="s">
        <v>6112</v>
      </c>
      <c r="G274" s="219" t="s">
        <v>5743</v>
      </c>
      <c r="H274" s="220">
        <v>4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2514</v>
      </c>
    </row>
    <row r="275" s="2" customFormat="1" ht="16.5" customHeight="1">
      <c r="A275" s="41"/>
      <c r="B275" s="42"/>
      <c r="C275" s="216" t="s">
        <v>1665</v>
      </c>
      <c r="D275" s="216" t="s">
        <v>227</v>
      </c>
      <c r="E275" s="217" t="s">
        <v>1270</v>
      </c>
      <c r="F275" s="218" t="s">
        <v>6113</v>
      </c>
      <c r="G275" s="219" t="s">
        <v>5743</v>
      </c>
      <c r="H275" s="220">
        <v>2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231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231</v>
      </c>
      <c r="BM275" s="227" t="s">
        <v>5270</v>
      </c>
    </row>
    <row r="276" s="2" customFormat="1" ht="16.5" customHeight="1">
      <c r="A276" s="41"/>
      <c r="B276" s="42"/>
      <c r="C276" s="216" t="s">
        <v>1678</v>
      </c>
      <c r="D276" s="216" t="s">
        <v>227</v>
      </c>
      <c r="E276" s="217" t="s">
        <v>1286</v>
      </c>
      <c r="F276" s="218" t="s">
        <v>6070</v>
      </c>
      <c r="G276" s="219" t="s">
        <v>5743</v>
      </c>
      <c r="H276" s="220">
        <v>60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231</v>
      </c>
      <c r="BM276" s="227" t="s">
        <v>5273</v>
      </c>
    </row>
    <row r="277" s="2" customFormat="1" ht="16.5" customHeight="1">
      <c r="A277" s="41"/>
      <c r="B277" s="42"/>
      <c r="C277" s="216" t="s">
        <v>1684</v>
      </c>
      <c r="D277" s="216" t="s">
        <v>227</v>
      </c>
      <c r="E277" s="217" t="s">
        <v>1291</v>
      </c>
      <c r="F277" s="218" t="s">
        <v>6071</v>
      </c>
      <c r="G277" s="219" t="s">
        <v>5743</v>
      </c>
      <c r="H277" s="220">
        <v>96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2540</v>
      </c>
    </row>
    <row r="278" s="2" customFormat="1" ht="16.5" customHeight="1">
      <c r="A278" s="41"/>
      <c r="B278" s="42"/>
      <c r="C278" s="216" t="s">
        <v>1689</v>
      </c>
      <c r="D278" s="216" t="s">
        <v>227</v>
      </c>
      <c r="E278" s="217" t="s">
        <v>1300</v>
      </c>
      <c r="F278" s="218" t="s">
        <v>6114</v>
      </c>
      <c r="G278" s="219" t="s">
        <v>5743</v>
      </c>
      <c r="H278" s="220">
        <v>8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231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231</v>
      </c>
      <c r="BM278" s="227" t="s">
        <v>2548</v>
      </c>
    </row>
    <row r="279" s="2" customFormat="1" ht="16.5" customHeight="1">
      <c r="A279" s="41"/>
      <c r="B279" s="42"/>
      <c r="C279" s="216" t="s">
        <v>1692</v>
      </c>
      <c r="D279" s="216" t="s">
        <v>227</v>
      </c>
      <c r="E279" s="217" t="s">
        <v>1302</v>
      </c>
      <c r="F279" s="218" t="s">
        <v>6115</v>
      </c>
      <c r="G279" s="219" t="s">
        <v>5743</v>
      </c>
      <c r="H279" s="220">
        <v>5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231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231</v>
      </c>
      <c r="BM279" s="227" t="s">
        <v>5283</v>
      </c>
    </row>
    <row r="280" s="2" customFormat="1" ht="16.5" customHeight="1">
      <c r="A280" s="41"/>
      <c r="B280" s="42"/>
      <c r="C280" s="216" t="s">
        <v>5280</v>
      </c>
      <c r="D280" s="216" t="s">
        <v>227</v>
      </c>
      <c r="E280" s="217" t="s">
        <v>1309</v>
      </c>
      <c r="F280" s="218" t="s">
        <v>6072</v>
      </c>
      <c r="G280" s="219" t="s">
        <v>5743</v>
      </c>
      <c r="H280" s="220">
        <v>10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231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231</v>
      </c>
      <c r="BM280" s="227" t="s">
        <v>2561</v>
      </c>
    </row>
    <row r="281" s="2" customFormat="1" ht="16.5" customHeight="1">
      <c r="A281" s="41"/>
      <c r="B281" s="42"/>
      <c r="C281" s="216" t="s">
        <v>1716</v>
      </c>
      <c r="D281" s="216" t="s">
        <v>227</v>
      </c>
      <c r="E281" s="217" t="s">
        <v>1314</v>
      </c>
      <c r="F281" s="218" t="s">
        <v>6087</v>
      </c>
      <c r="G281" s="219" t="s">
        <v>5743</v>
      </c>
      <c r="H281" s="220">
        <v>5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231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231</v>
      </c>
      <c r="BM281" s="227" t="s">
        <v>2569</v>
      </c>
    </row>
    <row r="282" s="2" customFormat="1" ht="16.5" customHeight="1">
      <c r="A282" s="41"/>
      <c r="B282" s="42"/>
      <c r="C282" s="216" t="s">
        <v>5289</v>
      </c>
      <c r="D282" s="216" t="s">
        <v>227</v>
      </c>
      <c r="E282" s="217" t="s">
        <v>1321</v>
      </c>
      <c r="F282" s="218" t="s">
        <v>6116</v>
      </c>
      <c r="G282" s="219" t="s">
        <v>5743</v>
      </c>
      <c r="H282" s="220">
        <v>10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231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231</v>
      </c>
      <c r="BM282" s="227" t="s">
        <v>2578</v>
      </c>
    </row>
    <row r="283" s="2" customFormat="1" ht="16.5" customHeight="1">
      <c r="A283" s="41"/>
      <c r="B283" s="42"/>
      <c r="C283" s="216" t="s">
        <v>467</v>
      </c>
      <c r="D283" s="216" t="s">
        <v>227</v>
      </c>
      <c r="E283" s="217" t="s">
        <v>870</v>
      </c>
      <c r="F283" s="218" t="s">
        <v>6117</v>
      </c>
      <c r="G283" s="219" t="s">
        <v>5743</v>
      </c>
      <c r="H283" s="220">
        <v>16</v>
      </c>
      <c r="I283" s="221"/>
      <c r="J283" s="222">
        <f>ROUND(I283*H283,2)</f>
        <v>0</v>
      </c>
      <c r="K283" s="218" t="s">
        <v>19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231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231</v>
      </c>
      <c r="BM283" s="227" t="s">
        <v>2592</v>
      </c>
    </row>
    <row r="284" s="2" customFormat="1" ht="16.5" customHeight="1">
      <c r="A284" s="41"/>
      <c r="B284" s="42"/>
      <c r="C284" s="216" t="s">
        <v>5298</v>
      </c>
      <c r="D284" s="216" t="s">
        <v>227</v>
      </c>
      <c r="E284" s="217" t="s">
        <v>1326</v>
      </c>
      <c r="F284" s="218" t="s">
        <v>6118</v>
      </c>
      <c r="G284" s="219" t="s">
        <v>5743</v>
      </c>
      <c r="H284" s="220">
        <v>17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231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231</v>
      </c>
      <c r="BM284" s="227" t="s">
        <v>2606</v>
      </c>
    </row>
    <row r="285" s="2" customFormat="1" ht="16.5" customHeight="1">
      <c r="A285" s="41"/>
      <c r="B285" s="42"/>
      <c r="C285" s="216" t="s">
        <v>1742</v>
      </c>
      <c r="D285" s="216" t="s">
        <v>227</v>
      </c>
      <c r="E285" s="217" t="s">
        <v>1331</v>
      </c>
      <c r="F285" s="218" t="s">
        <v>6119</v>
      </c>
      <c r="G285" s="219" t="s">
        <v>5743</v>
      </c>
      <c r="H285" s="220">
        <v>3</v>
      </c>
      <c r="I285" s="221"/>
      <c r="J285" s="222">
        <f>ROUND(I285*H285,2)</f>
        <v>0</v>
      </c>
      <c r="K285" s="218" t="s">
        <v>19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231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231</v>
      </c>
      <c r="BM285" s="227" t="s">
        <v>2614</v>
      </c>
    </row>
    <row r="286" s="2" customFormat="1" ht="24.15" customHeight="1">
      <c r="A286" s="41"/>
      <c r="B286" s="42"/>
      <c r="C286" s="216" t="s">
        <v>1757</v>
      </c>
      <c r="D286" s="216" t="s">
        <v>227</v>
      </c>
      <c r="E286" s="217" t="s">
        <v>1338</v>
      </c>
      <c r="F286" s="218" t="s">
        <v>6073</v>
      </c>
      <c r="G286" s="219" t="s">
        <v>5743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231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231</v>
      </c>
      <c r="BM286" s="227" t="s">
        <v>2624</v>
      </c>
    </row>
    <row r="287" s="12" customFormat="1" ht="22.8" customHeight="1">
      <c r="A287" s="12"/>
      <c r="B287" s="200"/>
      <c r="C287" s="201"/>
      <c r="D287" s="202" t="s">
        <v>73</v>
      </c>
      <c r="E287" s="214" t="s">
        <v>3013</v>
      </c>
      <c r="F287" s="214" t="s">
        <v>6120</v>
      </c>
      <c r="G287" s="201"/>
      <c r="H287" s="201"/>
      <c r="I287" s="204"/>
      <c r="J287" s="215">
        <f>BK287</f>
        <v>0</v>
      </c>
      <c r="K287" s="201"/>
      <c r="L287" s="206"/>
      <c r="M287" s="207"/>
      <c r="N287" s="208"/>
      <c r="O287" s="208"/>
      <c r="P287" s="209">
        <f>SUM(P288:P302)</f>
        <v>0</v>
      </c>
      <c r="Q287" s="208"/>
      <c r="R287" s="209">
        <f>SUM(R288:R302)</f>
        <v>0</v>
      </c>
      <c r="S287" s="208"/>
      <c r="T287" s="210">
        <f>SUM(T288:T302)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1" t="s">
        <v>82</v>
      </c>
      <c r="AT287" s="212" t="s">
        <v>73</v>
      </c>
      <c r="AU287" s="212" t="s">
        <v>82</v>
      </c>
      <c r="AY287" s="211" t="s">
        <v>224</v>
      </c>
      <c r="BK287" s="213">
        <f>SUM(BK288:BK302)</f>
        <v>0</v>
      </c>
    </row>
    <row r="288" s="2" customFormat="1" ht="24.15" customHeight="1">
      <c r="A288" s="41"/>
      <c r="B288" s="42"/>
      <c r="C288" s="216" t="s">
        <v>5175</v>
      </c>
      <c r="D288" s="216" t="s">
        <v>227</v>
      </c>
      <c r="E288" s="217" t="s">
        <v>74</v>
      </c>
      <c r="F288" s="218" t="s">
        <v>5954</v>
      </c>
      <c r="G288" s="219" t="s">
        <v>19</v>
      </c>
      <c r="H288" s="220">
        <v>0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231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231</v>
      </c>
      <c r="BM288" s="227" t="s">
        <v>6121</v>
      </c>
    </row>
    <row r="289" s="2" customFormat="1" ht="37.8" customHeight="1">
      <c r="A289" s="41"/>
      <c r="B289" s="42"/>
      <c r="C289" s="216" t="s">
        <v>5310</v>
      </c>
      <c r="D289" s="216" t="s">
        <v>227</v>
      </c>
      <c r="E289" s="217" t="s">
        <v>1344</v>
      </c>
      <c r="F289" s="218" t="s">
        <v>6122</v>
      </c>
      <c r="G289" s="219" t="s">
        <v>5743</v>
      </c>
      <c r="H289" s="220">
        <v>1</v>
      </c>
      <c r="I289" s="221"/>
      <c r="J289" s="222">
        <f>ROUND(I289*H289,2)</f>
        <v>0</v>
      </c>
      <c r="K289" s="218" t="s">
        <v>19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231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231</v>
      </c>
      <c r="BM289" s="227" t="s">
        <v>2636</v>
      </c>
    </row>
    <row r="290" s="2" customFormat="1" ht="16.5" customHeight="1">
      <c r="A290" s="41"/>
      <c r="B290" s="42"/>
      <c r="C290" s="216" t="s">
        <v>1772</v>
      </c>
      <c r="D290" s="216" t="s">
        <v>227</v>
      </c>
      <c r="E290" s="217" t="s">
        <v>1346</v>
      </c>
      <c r="F290" s="218" t="s">
        <v>6067</v>
      </c>
      <c r="G290" s="219" t="s">
        <v>5743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231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231</v>
      </c>
      <c r="BM290" s="227" t="s">
        <v>2647</v>
      </c>
    </row>
    <row r="291" s="2" customFormat="1" ht="16.5" customHeight="1">
      <c r="A291" s="41"/>
      <c r="B291" s="42"/>
      <c r="C291" s="216" t="s">
        <v>1787</v>
      </c>
      <c r="D291" s="216" t="s">
        <v>227</v>
      </c>
      <c r="E291" s="217" t="s">
        <v>1354</v>
      </c>
      <c r="F291" s="218" t="s">
        <v>6104</v>
      </c>
      <c r="G291" s="219" t="s">
        <v>5743</v>
      </c>
      <c r="H291" s="220">
        <v>1</v>
      </c>
      <c r="I291" s="221"/>
      <c r="J291" s="222">
        <f>ROUND(I291*H291,2)</f>
        <v>0</v>
      </c>
      <c r="K291" s="218" t="s">
        <v>19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231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231</v>
      </c>
      <c r="BM291" s="227" t="s">
        <v>2656</v>
      </c>
    </row>
    <row r="292" s="2" customFormat="1" ht="16.5" customHeight="1">
      <c r="A292" s="41"/>
      <c r="B292" s="42"/>
      <c r="C292" s="216" t="s">
        <v>1792</v>
      </c>
      <c r="D292" s="216" t="s">
        <v>227</v>
      </c>
      <c r="E292" s="217" t="s">
        <v>1361</v>
      </c>
      <c r="F292" s="218" t="s">
        <v>6105</v>
      </c>
      <c r="G292" s="219" t="s">
        <v>5743</v>
      </c>
      <c r="H292" s="220">
        <v>1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231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231</v>
      </c>
      <c r="BM292" s="227" t="s">
        <v>2666</v>
      </c>
    </row>
    <row r="293" s="2" customFormat="1" ht="16.5" customHeight="1">
      <c r="A293" s="41"/>
      <c r="B293" s="42"/>
      <c r="C293" s="216" t="s">
        <v>1797</v>
      </c>
      <c r="D293" s="216" t="s">
        <v>227</v>
      </c>
      <c r="E293" s="217" t="s">
        <v>1365</v>
      </c>
      <c r="F293" s="218" t="s">
        <v>6106</v>
      </c>
      <c r="G293" s="219" t="s">
        <v>5743</v>
      </c>
      <c r="H293" s="220">
        <v>1</v>
      </c>
      <c r="I293" s="221"/>
      <c r="J293" s="222">
        <f>ROUND(I293*H293,2)</f>
        <v>0</v>
      </c>
      <c r="K293" s="218" t="s">
        <v>19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231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231</v>
      </c>
      <c r="BM293" s="227" t="s">
        <v>2744</v>
      </c>
    </row>
    <row r="294" s="2" customFormat="1" ht="16.5" customHeight="1">
      <c r="A294" s="41"/>
      <c r="B294" s="42"/>
      <c r="C294" s="216" t="s">
        <v>1802</v>
      </c>
      <c r="D294" s="216" t="s">
        <v>227</v>
      </c>
      <c r="E294" s="217" t="s">
        <v>6123</v>
      </c>
      <c r="F294" s="218" t="s">
        <v>6107</v>
      </c>
      <c r="G294" s="219" t="s">
        <v>5743</v>
      </c>
      <c r="H294" s="220">
        <v>6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231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231</v>
      </c>
      <c r="BM294" s="227" t="s">
        <v>2779</v>
      </c>
    </row>
    <row r="295" s="2" customFormat="1" ht="16.5" customHeight="1">
      <c r="A295" s="41"/>
      <c r="B295" s="42"/>
      <c r="C295" s="216" t="s">
        <v>1810</v>
      </c>
      <c r="D295" s="216" t="s">
        <v>227</v>
      </c>
      <c r="E295" s="217" t="s">
        <v>1370</v>
      </c>
      <c r="F295" s="218" t="s">
        <v>6124</v>
      </c>
      <c r="G295" s="219" t="s">
        <v>5743</v>
      </c>
      <c r="H295" s="220">
        <v>25</v>
      </c>
      <c r="I295" s="221"/>
      <c r="J295" s="222">
        <f>ROUND(I295*H295,2)</f>
        <v>0</v>
      </c>
      <c r="K295" s="218" t="s">
        <v>19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231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231</v>
      </c>
      <c r="BM295" s="227" t="s">
        <v>2787</v>
      </c>
    </row>
    <row r="296" s="2" customFormat="1" ht="16.5" customHeight="1">
      <c r="A296" s="41"/>
      <c r="B296" s="42"/>
      <c r="C296" s="216" t="s">
        <v>1817</v>
      </c>
      <c r="D296" s="216" t="s">
        <v>227</v>
      </c>
      <c r="E296" s="217" t="s">
        <v>5011</v>
      </c>
      <c r="F296" s="218" t="s">
        <v>6125</v>
      </c>
      <c r="G296" s="219" t="s">
        <v>5743</v>
      </c>
      <c r="H296" s="220">
        <v>24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231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231</v>
      </c>
      <c r="BM296" s="227" t="s">
        <v>2810</v>
      </c>
    </row>
    <row r="297" s="2" customFormat="1" ht="16.5" customHeight="1">
      <c r="A297" s="41"/>
      <c r="B297" s="42"/>
      <c r="C297" s="216" t="s">
        <v>1822</v>
      </c>
      <c r="D297" s="216" t="s">
        <v>227</v>
      </c>
      <c r="E297" s="217" t="s">
        <v>1382</v>
      </c>
      <c r="F297" s="218" t="s">
        <v>6126</v>
      </c>
      <c r="G297" s="219" t="s">
        <v>5743</v>
      </c>
      <c r="H297" s="220">
        <v>1</v>
      </c>
      <c r="I297" s="221"/>
      <c r="J297" s="222">
        <f>ROUND(I297*H297,2)</f>
        <v>0</v>
      </c>
      <c r="K297" s="218" t="s">
        <v>19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231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231</v>
      </c>
      <c r="BM297" s="227" t="s">
        <v>2830</v>
      </c>
    </row>
    <row r="298" s="2" customFormat="1" ht="16.5" customHeight="1">
      <c r="A298" s="41"/>
      <c r="B298" s="42"/>
      <c r="C298" s="216" t="s">
        <v>1828</v>
      </c>
      <c r="D298" s="216" t="s">
        <v>227</v>
      </c>
      <c r="E298" s="217" t="s">
        <v>5015</v>
      </c>
      <c r="F298" s="218" t="s">
        <v>6070</v>
      </c>
      <c r="G298" s="219" t="s">
        <v>5743</v>
      </c>
      <c r="H298" s="220">
        <v>6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231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231</v>
      </c>
      <c r="BM298" s="227" t="s">
        <v>2842</v>
      </c>
    </row>
    <row r="299" s="2" customFormat="1" ht="16.5" customHeight="1">
      <c r="A299" s="41"/>
      <c r="B299" s="42"/>
      <c r="C299" s="216" t="s">
        <v>1857</v>
      </c>
      <c r="D299" s="216" t="s">
        <v>227</v>
      </c>
      <c r="E299" s="217" t="s">
        <v>5176</v>
      </c>
      <c r="F299" s="218" t="s">
        <v>6071</v>
      </c>
      <c r="G299" s="219" t="s">
        <v>5743</v>
      </c>
      <c r="H299" s="220">
        <v>74</v>
      </c>
      <c r="I299" s="221"/>
      <c r="J299" s="222">
        <f>ROUND(I299*H299,2)</f>
        <v>0</v>
      </c>
      <c r="K299" s="218" t="s">
        <v>19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231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231</v>
      </c>
      <c r="BM299" s="227" t="s">
        <v>2854</v>
      </c>
    </row>
    <row r="300" s="2" customFormat="1" ht="16.5" customHeight="1">
      <c r="A300" s="41"/>
      <c r="B300" s="42"/>
      <c r="C300" s="216" t="s">
        <v>1874</v>
      </c>
      <c r="D300" s="216" t="s">
        <v>227</v>
      </c>
      <c r="E300" s="217" t="s">
        <v>1403</v>
      </c>
      <c r="F300" s="218" t="s">
        <v>6114</v>
      </c>
      <c r="G300" s="219" t="s">
        <v>5743</v>
      </c>
      <c r="H300" s="220">
        <v>13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231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231</v>
      </c>
      <c r="BM300" s="227" t="s">
        <v>2865</v>
      </c>
    </row>
    <row r="301" s="2" customFormat="1" ht="16.5" customHeight="1">
      <c r="A301" s="41"/>
      <c r="B301" s="42"/>
      <c r="C301" s="216" t="s">
        <v>1879</v>
      </c>
      <c r="D301" s="216" t="s">
        <v>227</v>
      </c>
      <c r="E301" s="217" t="s">
        <v>1407</v>
      </c>
      <c r="F301" s="218" t="s">
        <v>6072</v>
      </c>
      <c r="G301" s="219" t="s">
        <v>5743</v>
      </c>
      <c r="H301" s="220">
        <v>5</v>
      </c>
      <c r="I301" s="221"/>
      <c r="J301" s="222">
        <f>ROUND(I301*H301,2)</f>
        <v>0</v>
      </c>
      <c r="K301" s="218" t="s">
        <v>19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231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231</v>
      </c>
      <c r="BM301" s="227" t="s">
        <v>2875</v>
      </c>
    </row>
    <row r="302" s="2" customFormat="1" ht="24.15" customHeight="1">
      <c r="A302" s="41"/>
      <c r="B302" s="42"/>
      <c r="C302" s="216" t="s">
        <v>1889</v>
      </c>
      <c r="D302" s="216" t="s">
        <v>227</v>
      </c>
      <c r="E302" s="217" t="s">
        <v>1416</v>
      </c>
      <c r="F302" s="218" t="s">
        <v>6073</v>
      </c>
      <c r="G302" s="219" t="s">
        <v>5743</v>
      </c>
      <c r="H302" s="220">
        <v>1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231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231</v>
      </c>
      <c r="BM302" s="227" t="s">
        <v>2890</v>
      </c>
    </row>
    <row r="303" s="12" customFormat="1" ht="22.8" customHeight="1">
      <c r="A303" s="12"/>
      <c r="B303" s="200"/>
      <c r="C303" s="201"/>
      <c r="D303" s="202" t="s">
        <v>73</v>
      </c>
      <c r="E303" s="214" t="s">
        <v>2951</v>
      </c>
      <c r="F303" s="214" t="s">
        <v>6127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SUM(P304:P306)</f>
        <v>0</v>
      </c>
      <c r="Q303" s="208"/>
      <c r="R303" s="209">
        <f>SUM(R304:R306)</f>
        <v>0</v>
      </c>
      <c r="S303" s="208"/>
      <c r="T303" s="210">
        <f>SUM(T304:T306)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82</v>
      </c>
      <c r="AT303" s="212" t="s">
        <v>73</v>
      </c>
      <c r="AU303" s="212" t="s">
        <v>82</v>
      </c>
      <c r="AY303" s="211" t="s">
        <v>224</v>
      </c>
      <c r="BK303" s="213">
        <f>SUM(BK304:BK306)</f>
        <v>0</v>
      </c>
    </row>
    <row r="304" s="2" customFormat="1" ht="24.15" customHeight="1">
      <c r="A304" s="41"/>
      <c r="B304" s="42"/>
      <c r="C304" s="216" t="s">
        <v>2254</v>
      </c>
      <c r="D304" s="216" t="s">
        <v>227</v>
      </c>
      <c r="E304" s="217" t="s">
        <v>74</v>
      </c>
      <c r="F304" s="218" t="s">
        <v>5954</v>
      </c>
      <c r="G304" s="219" t="s">
        <v>19</v>
      </c>
      <c r="H304" s="220">
        <v>0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231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231</v>
      </c>
      <c r="BM304" s="227" t="s">
        <v>6128</v>
      </c>
    </row>
    <row r="305" s="2" customFormat="1" ht="24.15" customHeight="1">
      <c r="A305" s="41"/>
      <c r="B305" s="42"/>
      <c r="C305" s="216" t="s">
        <v>1896</v>
      </c>
      <c r="D305" s="216" t="s">
        <v>227</v>
      </c>
      <c r="E305" s="217" t="s">
        <v>1425</v>
      </c>
      <c r="F305" s="218" t="s">
        <v>6129</v>
      </c>
      <c r="G305" s="219" t="s">
        <v>5743</v>
      </c>
      <c r="H305" s="220">
        <v>1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231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231</v>
      </c>
      <c r="BM305" s="227" t="s">
        <v>2903</v>
      </c>
    </row>
    <row r="306" s="2" customFormat="1" ht="24.15" customHeight="1">
      <c r="A306" s="41"/>
      <c r="B306" s="42"/>
      <c r="C306" s="216" t="s">
        <v>1901</v>
      </c>
      <c r="D306" s="216" t="s">
        <v>227</v>
      </c>
      <c r="E306" s="217" t="s">
        <v>1430</v>
      </c>
      <c r="F306" s="218" t="s">
        <v>6073</v>
      </c>
      <c r="G306" s="219" t="s">
        <v>5743</v>
      </c>
      <c r="H306" s="220">
        <v>1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231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231</v>
      </c>
      <c r="BM306" s="227" t="s">
        <v>2920</v>
      </c>
    </row>
    <row r="307" s="12" customFormat="1" ht="22.8" customHeight="1">
      <c r="A307" s="12"/>
      <c r="B307" s="200"/>
      <c r="C307" s="201"/>
      <c r="D307" s="202" t="s">
        <v>73</v>
      </c>
      <c r="E307" s="214" t="s">
        <v>3854</v>
      </c>
      <c r="F307" s="214" t="s">
        <v>6130</v>
      </c>
      <c r="G307" s="201"/>
      <c r="H307" s="201"/>
      <c r="I307" s="204"/>
      <c r="J307" s="215">
        <f>BK307</f>
        <v>0</v>
      </c>
      <c r="K307" s="201"/>
      <c r="L307" s="206"/>
      <c r="M307" s="207"/>
      <c r="N307" s="208"/>
      <c r="O307" s="208"/>
      <c r="P307" s="209">
        <f>SUM(P308:P310)</f>
        <v>0</v>
      </c>
      <c r="Q307" s="208"/>
      <c r="R307" s="209">
        <f>SUM(R308:R310)</f>
        <v>0</v>
      </c>
      <c r="S307" s="208"/>
      <c r="T307" s="210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1" t="s">
        <v>82</v>
      </c>
      <c r="AT307" s="212" t="s">
        <v>73</v>
      </c>
      <c r="AU307" s="212" t="s">
        <v>82</v>
      </c>
      <c r="AY307" s="211" t="s">
        <v>224</v>
      </c>
      <c r="BK307" s="213">
        <f>SUM(BK308:BK310)</f>
        <v>0</v>
      </c>
    </row>
    <row r="308" s="2" customFormat="1" ht="24.15" customHeight="1">
      <c r="A308" s="41"/>
      <c r="B308" s="42"/>
      <c r="C308" s="216" t="s">
        <v>5170</v>
      </c>
      <c r="D308" s="216" t="s">
        <v>227</v>
      </c>
      <c r="E308" s="217" t="s">
        <v>74</v>
      </c>
      <c r="F308" s="218" t="s">
        <v>5954</v>
      </c>
      <c r="G308" s="219" t="s">
        <v>19</v>
      </c>
      <c r="H308" s="220">
        <v>0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231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231</v>
      </c>
      <c r="BM308" s="227" t="s">
        <v>6131</v>
      </c>
    </row>
    <row r="309" s="2" customFormat="1" ht="16.5" customHeight="1">
      <c r="A309" s="41"/>
      <c r="B309" s="42"/>
      <c r="C309" s="216" t="s">
        <v>1913</v>
      </c>
      <c r="D309" s="216" t="s">
        <v>227</v>
      </c>
      <c r="E309" s="217" t="s">
        <v>1435</v>
      </c>
      <c r="F309" s="218" t="s">
        <v>6132</v>
      </c>
      <c r="G309" s="219" t="s">
        <v>5743</v>
      </c>
      <c r="H309" s="220">
        <v>1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231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231</v>
      </c>
      <c r="BM309" s="227" t="s">
        <v>2929</v>
      </c>
    </row>
    <row r="310" s="2" customFormat="1" ht="24.15" customHeight="1">
      <c r="A310" s="41"/>
      <c r="B310" s="42"/>
      <c r="C310" s="216" t="s">
        <v>1916</v>
      </c>
      <c r="D310" s="216" t="s">
        <v>227</v>
      </c>
      <c r="E310" s="217" t="s">
        <v>1467</v>
      </c>
      <c r="F310" s="218" t="s">
        <v>6073</v>
      </c>
      <c r="G310" s="219" t="s">
        <v>5743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231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231</v>
      </c>
      <c r="BM310" s="227" t="s">
        <v>2941</v>
      </c>
    </row>
    <row r="311" s="12" customFormat="1" ht="22.8" customHeight="1">
      <c r="A311" s="12"/>
      <c r="B311" s="200"/>
      <c r="C311" s="201"/>
      <c r="D311" s="202" t="s">
        <v>73</v>
      </c>
      <c r="E311" s="214" t="s">
        <v>2585</v>
      </c>
      <c r="F311" s="214" t="s">
        <v>6133</v>
      </c>
      <c r="G311" s="201"/>
      <c r="H311" s="201"/>
      <c r="I311" s="204"/>
      <c r="J311" s="215">
        <f>BK311</f>
        <v>0</v>
      </c>
      <c r="K311" s="201"/>
      <c r="L311" s="206"/>
      <c r="M311" s="207"/>
      <c r="N311" s="208"/>
      <c r="O311" s="208"/>
      <c r="P311" s="209">
        <f>SUM(P312:P315)</f>
        <v>0</v>
      </c>
      <c r="Q311" s="208"/>
      <c r="R311" s="209">
        <f>SUM(R312:R315)</f>
        <v>0</v>
      </c>
      <c r="S311" s="208"/>
      <c r="T311" s="210">
        <f>SUM(T312:T315)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1" t="s">
        <v>93</v>
      </c>
      <c r="AT311" s="212" t="s">
        <v>73</v>
      </c>
      <c r="AU311" s="212" t="s">
        <v>82</v>
      </c>
      <c r="AY311" s="211" t="s">
        <v>224</v>
      </c>
      <c r="BK311" s="213">
        <f>SUM(BK312:BK315)</f>
        <v>0</v>
      </c>
    </row>
    <row r="312" s="2" customFormat="1" ht="24.15" customHeight="1">
      <c r="A312" s="41"/>
      <c r="B312" s="42"/>
      <c r="C312" s="216" t="s">
        <v>6134</v>
      </c>
      <c r="D312" s="216" t="s">
        <v>227</v>
      </c>
      <c r="E312" s="217" t="s">
        <v>74</v>
      </c>
      <c r="F312" s="218" t="s">
        <v>5954</v>
      </c>
      <c r="G312" s="219" t="s">
        <v>19</v>
      </c>
      <c r="H312" s="220">
        <v>0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6135</v>
      </c>
    </row>
    <row r="313" s="2" customFormat="1" ht="44.25" customHeight="1">
      <c r="A313" s="41"/>
      <c r="B313" s="42"/>
      <c r="C313" s="216" t="s">
        <v>1933</v>
      </c>
      <c r="D313" s="216" t="s">
        <v>227</v>
      </c>
      <c r="E313" s="217" t="s">
        <v>1475</v>
      </c>
      <c r="F313" s="218" t="s">
        <v>6136</v>
      </c>
      <c r="G313" s="219" t="s">
        <v>5743</v>
      </c>
      <c r="H313" s="220">
        <v>1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6137</v>
      </c>
    </row>
    <row r="314" s="2" customFormat="1" ht="24.15" customHeight="1">
      <c r="A314" s="41"/>
      <c r="B314" s="42"/>
      <c r="C314" s="216" t="s">
        <v>1937</v>
      </c>
      <c r="D314" s="216" t="s">
        <v>227</v>
      </c>
      <c r="E314" s="217" t="s">
        <v>1480</v>
      </c>
      <c r="F314" s="218" t="s">
        <v>6138</v>
      </c>
      <c r="G314" s="219" t="s">
        <v>5743</v>
      </c>
      <c r="H314" s="220">
        <v>15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2961</v>
      </c>
    </row>
    <row r="315" s="2" customFormat="1" ht="24.15" customHeight="1">
      <c r="A315" s="41"/>
      <c r="B315" s="42"/>
      <c r="C315" s="216" t="s">
        <v>1939</v>
      </c>
      <c r="D315" s="216" t="s">
        <v>227</v>
      </c>
      <c r="E315" s="217" t="s">
        <v>1495</v>
      </c>
      <c r="F315" s="218" t="s">
        <v>6073</v>
      </c>
      <c r="G315" s="219" t="s">
        <v>5743</v>
      </c>
      <c r="H315" s="220">
        <v>1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2981</v>
      </c>
    </row>
    <row r="316" s="12" customFormat="1" ht="22.8" customHeight="1">
      <c r="A316" s="12"/>
      <c r="B316" s="200"/>
      <c r="C316" s="201"/>
      <c r="D316" s="202" t="s">
        <v>73</v>
      </c>
      <c r="E316" s="214" t="s">
        <v>2749</v>
      </c>
      <c r="F316" s="214" t="s">
        <v>6139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SUM(P317:P320)</f>
        <v>0</v>
      </c>
      <c r="Q316" s="208"/>
      <c r="R316" s="209">
        <f>SUM(R317:R320)</f>
        <v>0</v>
      </c>
      <c r="S316" s="208"/>
      <c r="T316" s="210">
        <f>SUM(T317:T320)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11" t="s">
        <v>93</v>
      </c>
      <c r="AT316" s="212" t="s">
        <v>73</v>
      </c>
      <c r="AU316" s="212" t="s">
        <v>82</v>
      </c>
      <c r="AY316" s="211" t="s">
        <v>224</v>
      </c>
      <c r="BK316" s="213">
        <f>SUM(BK317:BK320)</f>
        <v>0</v>
      </c>
    </row>
    <row r="317" s="2" customFormat="1" ht="24.15" customHeight="1">
      <c r="A317" s="41"/>
      <c r="B317" s="42"/>
      <c r="C317" s="216" t="s">
        <v>2243</v>
      </c>
      <c r="D317" s="216" t="s">
        <v>227</v>
      </c>
      <c r="E317" s="217" t="s">
        <v>74</v>
      </c>
      <c r="F317" s="218" t="s">
        <v>5954</v>
      </c>
      <c r="G317" s="219" t="s">
        <v>19</v>
      </c>
      <c r="H317" s="220">
        <v>0</v>
      </c>
      <c r="I317" s="221"/>
      <c r="J317" s="222">
        <f>ROUND(I317*H317,2)</f>
        <v>0</v>
      </c>
      <c r="K317" s="218" t="s">
        <v>19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6140</v>
      </c>
    </row>
    <row r="318" s="2" customFormat="1" ht="37.8" customHeight="1">
      <c r="A318" s="41"/>
      <c r="B318" s="42"/>
      <c r="C318" s="216" t="s">
        <v>1944</v>
      </c>
      <c r="D318" s="216" t="s">
        <v>227</v>
      </c>
      <c r="E318" s="217" t="s">
        <v>1514</v>
      </c>
      <c r="F318" s="218" t="s">
        <v>6141</v>
      </c>
      <c r="G318" s="219" t="s">
        <v>5743</v>
      </c>
      <c r="H318" s="220">
        <v>1</v>
      </c>
      <c r="I318" s="221"/>
      <c r="J318" s="222">
        <f>ROUND(I318*H318,2)</f>
        <v>0</v>
      </c>
      <c r="K318" s="218" t="s">
        <v>19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6142</v>
      </c>
    </row>
    <row r="319" s="2" customFormat="1" ht="24.15" customHeight="1">
      <c r="A319" s="41"/>
      <c r="B319" s="42"/>
      <c r="C319" s="216" t="s">
        <v>1949</v>
      </c>
      <c r="D319" s="216" t="s">
        <v>227</v>
      </c>
      <c r="E319" s="217" t="s">
        <v>1520</v>
      </c>
      <c r="F319" s="218" t="s">
        <v>6138</v>
      </c>
      <c r="G319" s="219" t="s">
        <v>5743</v>
      </c>
      <c r="H319" s="220">
        <v>6</v>
      </c>
      <c r="I319" s="221"/>
      <c r="J319" s="222">
        <f>ROUND(I319*H319,2)</f>
        <v>0</v>
      </c>
      <c r="K319" s="218" t="s">
        <v>19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6143</v>
      </c>
    </row>
    <row r="320" s="2" customFormat="1" ht="24.15" customHeight="1">
      <c r="A320" s="41"/>
      <c r="B320" s="42"/>
      <c r="C320" s="216" t="s">
        <v>1952</v>
      </c>
      <c r="D320" s="216" t="s">
        <v>227</v>
      </c>
      <c r="E320" s="217" t="s">
        <v>1528</v>
      </c>
      <c r="F320" s="218" t="s">
        <v>6073</v>
      </c>
      <c r="G320" s="219" t="s">
        <v>5743</v>
      </c>
      <c r="H320" s="220">
        <v>1</v>
      </c>
      <c r="I320" s="221"/>
      <c r="J320" s="222">
        <f>ROUND(I320*H320,2)</f>
        <v>0</v>
      </c>
      <c r="K320" s="218" t="s">
        <v>19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3030</v>
      </c>
    </row>
    <row r="321" s="12" customFormat="1" ht="22.8" customHeight="1">
      <c r="A321" s="12"/>
      <c r="B321" s="200"/>
      <c r="C321" s="201"/>
      <c r="D321" s="202" t="s">
        <v>73</v>
      </c>
      <c r="E321" s="214" t="s">
        <v>2939</v>
      </c>
      <c r="F321" s="214" t="s">
        <v>6144</v>
      </c>
      <c r="G321" s="201"/>
      <c r="H321" s="201"/>
      <c r="I321" s="204"/>
      <c r="J321" s="215">
        <f>BK321</f>
        <v>0</v>
      </c>
      <c r="K321" s="201"/>
      <c r="L321" s="206"/>
      <c r="M321" s="207"/>
      <c r="N321" s="208"/>
      <c r="O321" s="208"/>
      <c r="P321" s="209">
        <f>SUM(P322:P325)</f>
        <v>0</v>
      </c>
      <c r="Q321" s="208"/>
      <c r="R321" s="209">
        <f>SUM(R322:R325)</f>
        <v>0</v>
      </c>
      <c r="S321" s="208"/>
      <c r="T321" s="210">
        <f>SUM(T322:T325)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11" t="s">
        <v>93</v>
      </c>
      <c r="AT321" s="212" t="s">
        <v>73</v>
      </c>
      <c r="AU321" s="212" t="s">
        <v>82</v>
      </c>
      <c r="AY321" s="211" t="s">
        <v>224</v>
      </c>
      <c r="BK321" s="213">
        <f>SUM(BK322:BK325)</f>
        <v>0</v>
      </c>
    </row>
    <row r="322" s="2" customFormat="1" ht="24.15" customHeight="1">
      <c r="A322" s="41"/>
      <c r="B322" s="42"/>
      <c r="C322" s="216" t="s">
        <v>2239</v>
      </c>
      <c r="D322" s="216" t="s">
        <v>227</v>
      </c>
      <c r="E322" s="217" t="s">
        <v>74</v>
      </c>
      <c r="F322" s="218" t="s">
        <v>5954</v>
      </c>
      <c r="G322" s="219" t="s">
        <v>19</v>
      </c>
      <c r="H322" s="220">
        <v>0</v>
      </c>
      <c r="I322" s="221"/>
      <c r="J322" s="222">
        <f>ROUND(I322*H322,2)</f>
        <v>0</v>
      </c>
      <c r="K322" s="218" t="s">
        <v>19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6145</v>
      </c>
    </row>
    <row r="323" s="2" customFormat="1" ht="44.25" customHeight="1">
      <c r="A323" s="41"/>
      <c r="B323" s="42"/>
      <c r="C323" s="216" t="s">
        <v>1959</v>
      </c>
      <c r="D323" s="216" t="s">
        <v>227</v>
      </c>
      <c r="E323" s="217" t="s">
        <v>1533</v>
      </c>
      <c r="F323" s="218" t="s">
        <v>6136</v>
      </c>
      <c r="G323" s="219" t="s">
        <v>5743</v>
      </c>
      <c r="H323" s="220">
        <v>1</v>
      </c>
      <c r="I323" s="221"/>
      <c r="J323" s="222">
        <f>ROUND(I323*H323,2)</f>
        <v>0</v>
      </c>
      <c r="K323" s="218" t="s">
        <v>19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3056</v>
      </c>
    </row>
    <row r="324" s="2" customFormat="1" ht="24.15" customHeight="1">
      <c r="A324" s="41"/>
      <c r="B324" s="42"/>
      <c r="C324" s="216" t="s">
        <v>1964</v>
      </c>
      <c r="D324" s="216" t="s">
        <v>227</v>
      </c>
      <c r="E324" s="217" t="s">
        <v>1548</v>
      </c>
      <c r="F324" s="218" t="s">
        <v>6138</v>
      </c>
      <c r="G324" s="219" t="s">
        <v>5743</v>
      </c>
      <c r="H324" s="220">
        <v>15</v>
      </c>
      <c r="I324" s="221"/>
      <c r="J324" s="222">
        <f>ROUND(I324*H324,2)</f>
        <v>0</v>
      </c>
      <c r="K324" s="218" t="s">
        <v>19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3066</v>
      </c>
    </row>
    <row r="325" s="2" customFormat="1" ht="24.15" customHeight="1">
      <c r="A325" s="41"/>
      <c r="B325" s="42"/>
      <c r="C325" s="216" t="s">
        <v>1969</v>
      </c>
      <c r="D325" s="216" t="s">
        <v>227</v>
      </c>
      <c r="E325" s="217" t="s">
        <v>1553</v>
      </c>
      <c r="F325" s="218" t="s">
        <v>6073</v>
      </c>
      <c r="G325" s="219" t="s">
        <v>5743</v>
      </c>
      <c r="H325" s="220">
        <v>1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3079</v>
      </c>
    </row>
    <row r="326" s="12" customFormat="1" ht="22.8" customHeight="1">
      <c r="A326" s="12"/>
      <c r="B326" s="200"/>
      <c r="C326" s="201"/>
      <c r="D326" s="202" t="s">
        <v>73</v>
      </c>
      <c r="E326" s="214" t="s">
        <v>3110</v>
      </c>
      <c r="F326" s="214" t="s">
        <v>6146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SUM(P327:P330)</f>
        <v>0</v>
      </c>
      <c r="Q326" s="208"/>
      <c r="R326" s="209">
        <f>SUM(R327:R330)</f>
        <v>0</v>
      </c>
      <c r="S326" s="208"/>
      <c r="T326" s="210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93</v>
      </c>
      <c r="AT326" s="212" t="s">
        <v>73</v>
      </c>
      <c r="AU326" s="212" t="s">
        <v>82</v>
      </c>
      <c r="AY326" s="211" t="s">
        <v>224</v>
      </c>
      <c r="BK326" s="213">
        <f>SUM(BK327:BK330)</f>
        <v>0</v>
      </c>
    </row>
    <row r="327" s="2" customFormat="1" ht="24.15" customHeight="1">
      <c r="A327" s="41"/>
      <c r="B327" s="42"/>
      <c r="C327" s="216" t="s">
        <v>2160</v>
      </c>
      <c r="D327" s="216" t="s">
        <v>227</v>
      </c>
      <c r="E327" s="217" t="s">
        <v>74</v>
      </c>
      <c r="F327" s="218" t="s">
        <v>5954</v>
      </c>
      <c r="G327" s="219" t="s">
        <v>19</v>
      </c>
      <c r="H327" s="220">
        <v>0</v>
      </c>
      <c r="I327" s="221"/>
      <c r="J327" s="222">
        <f>ROUND(I327*H327,2)</f>
        <v>0</v>
      </c>
      <c r="K327" s="218" t="s">
        <v>19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6147</v>
      </c>
    </row>
    <row r="328" s="2" customFormat="1" ht="37.8" customHeight="1">
      <c r="A328" s="41"/>
      <c r="B328" s="42"/>
      <c r="C328" s="216" t="s">
        <v>1976</v>
      </c>
      <c r="D328" s="216" t="s">
        <v>227</v>
      </c>
      <c r="E328" s="217" t="s">
        <v>1556</v>
      </c>
      <c r="F328" s="218" t="s">
        <v>6141</v>
      </c>
      <c r="G328" s="219" t="s">
        <v>5743</v>
      </c>
      <c r="H328" s="220">
        <v>1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3093</v>
      </c>
    </row>
    <row r="329" s="2" customFormat="1" ht="24.15" customHeight="1">
      <c r="A329" s="41"/>
      <c r="B329" s="42"/>
      <c r="C329" s="216" t="s">
        <v>1984</v>
      </c>
      <c r="D329" s="216" t="s">
        <v>227</v>
      </c>
      <c r="E329" s="217" t="s">
        <v>1565</v>
      </c>
      <c r="F329" s="218" t="s">
        <v>6138</v>
      </c>
      <c r="G329" s="219" t="s">
        <v>5743</v>
      </c>
      <c r="H329" s="220">
        <v>6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3105</v>
      </c>
    </row>
    <row r="330" s="2" customFormat="1" ht="24.15" customHeight="1">
      <c r="A330" s="41"/>
      <c r="B330" s="42"/>
      <c r="C330" s="216" t="s">
        <v>2009</v>
      </c>
      <c r="D330" s="216" t="s">
        <v>227</v>
      </c>
      <c r="E330" s="217" t="s">
        <v>1572</v>
      </c>
      <c r="F330" s="218" t="s">
        <v>6073</v>
      </c>
      <c r="G330" s="219" t="s">
        <v>5743</v>
      </c>
      <c r="H330" s="220">
        <v>1</v>
      </c>
      <c r="I330" s="221"/>
      <c r="J330" s="222">
        <f>ROUND(I330*H330,2)</f>
        <v>0</v>
      </c>
      <c r="K330" s="218" t="s">
        <v>19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3119</v>
      </c>
    </row>
    <row r="331" s="12" customFormat="1" ht="22.8" customHeight="1">
      <c r="A331" s="12"/>
      <c r="B331" s="200"/>
      <c r="C331" s="201"/>
      <c r="D331" s="202" t="s">
        <v>73</v>
      </c>
      <c r="E331" s="214" t="s">
        <v>6148</v>
      </c>
      <c r="F331" s="214" t="s">
        <v>6149</v>
      </c>
      <c r="G331" s="201"/>
      <c r="H331" s="201"/>
      <c r="I331" s="204"/>
      <c r="J331" s="215">
        <f>BK331</f>
        <v>0</v>
      </c>
      <c r="K331" s="201"/>
      <c r="L331" s="206"/>
      <c r="M331" s="207"/>
      <c r="N331" s="208"/>
      <c r="O331" s="208"/>
      <c r="P331" s="209">
        <f>SUM(P332:P335)</f>
        <v>0</v>
      </c>
      <c r="Q331" s="208"/>
      <c r="R331" s="209">
        <f>SUM(R332:R335)</f>
        <v>0</v>
      </c>
      <c r="S331" s="208"/>
      <c r="T331" s="210">
        <f>SUM(T332:T335)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1" t="s">
        <v>93</v>
      </c>
      <c r="AT331" s="212" t="s">
        <v>73</v>
      </c>
      <c r="AU331" s="212" t="s">
        <v>82</v>
      </c>
      <c r="AY331" s="211" t="s">
        <v>224</v>
      </c>
      <c r="BK331" s="213">
        <f>SUM(BK332:BK335)</f>
        <v>0</v>
      </c>
    </row>
    <row r="332" s="2" customFormat="1" ht="24.15" customHeight="1">
      <c r="A332" s="41"/>
      <c r="B332" s="42"/>
      <c r="C332" s="216" t="s">
        <v>2230</v>
      </c>
      <c r="D332" s="216" t="s">
        <v>227</v>
      </c>
      <c r="E332" s="217" t="s">
        <v>74</v>
      </c>
      <c r="F332" s="218" t="s">
        <v>5954</v>
      </c>
      <c r="G332" s="219" t="s">
        <v>19</v>
      </c>
      <c r="H332" s="220">
        <v>0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6150</v>
      </c>
    </row>
    <row r="333" s="2" customFormat="1" ht="44.25" customHeight="1">
      <c r="A333" s="41"/>
      <c r="B333" s="42"/>
      <c r="C333" s="216" t="s">
        <v>2021</v>
      </c>
      <c r="D333" s="216" t="s">
        <v>227</v>
      </c>
      <c r="E333" s="217" t="s">
        <v>1577</v>
      </c>
      <c r="F333" s="218" t="s">
        <v>6136</v>
      </c>
      <c r="G333" s="219" t="s">
        <v>5743</v>
      </c>
      <c r="H333" s="220">
        <v>1</v>
      </c>
      <c r="I333" s="221"/>
      <c r="J333" s="222">
        <f>ROUND(I333*H333,2)</f>
        <v>0</v>
      </c>
      <c r="K333" s="218" t="s">
        <v>19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3131</v>
      </c>
    </row>
    <row r="334" s="2" customFormat="1" ht="24.15" customHeight="1">
      <c r="A334" s="41"/>
      <c r="B334" s="42"/>
      <c r="C334" s="216" t="s">
        <v>2033</v>
      </c>
      <c r="D334" s="216" t="s">
        <v>227</v>
      </c>
      <c r="E334" s="217" t="s">
        <v>1582</v>
      </c>
      <c r="F334" s="218" t="s">
        <v>6138</v>
      </c>
      <c r="G334" s="219" t="s">
        <v>5743</v>
      </c>
      <c r="H334" s="220">
        <v>12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3142</v>
      </c>
    </row>
    <row r="335" s="2" customFormat="1" ht="24.15" customHeight="1">
      <c r="A335" s="41"/>
      <c r="B335" s="42"/>
      <c r="C335" s="216" t="s">
        <v>2054</v>
      </c>
      <c r="D335" s="216" t="s">
        <v>227</v>
      </c>
      <c r="E335" s="217" t="s">
        <v>1587</v>
      </c>
      <c r="F335" s="218" t="s">
        <v>6073</v>
      </c>
      <c r="G335" s="219" t="s">
        <v>5743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3153</v>
      </c>
    </row>
    <row r="336" s="12" customFormat="1" ht="22.8" customHeight="1">
      <c r="A336" s="12"/>
      <c r="B336" s="200"/>
      <c r="C336" s="201"/>
      <c r="D336" s="202" t="s">
        <v>73</v>
      </c>
      <c r="E336" s="214" t="s">
        <v>6151</v>
      </c>
      <c r="F336" s="214" t="s">
        <v>6152</v>
      </c>
      <c r="G336" s="201"/>
      <c r="H336" s="201"/>
      <c r="I336" s="204"/>
      <c r="J336" s="215">
        <f>BK336</f>
        <v>0</v>
      </c>
      <c r="K336" s="201"/>
      <c r="L336" s="206"/>
      <c r="M336" s="207"/>
      <c r="N336" s="208"/>
      <c r="O336" s="208"/>
      <c r="P336" s="209">
        <f>SUM(P337:P340)</f>
        <v>0</v>
      </c>
      <c r="Q336" s="208"/>
      <c r="R336" s="209">
        <f>SUM(R337:R340)</f>
        <v>0</v>
      </c>
      <c r="S336" s="208"/>
      <c r="T336" s="210">
        <f>SUM(T337:T340)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11" t="s">
        <v>82</v>
      </c>
      <c r="AT336" s="212" t="s">
        <v>73</v>
      </c>
      <c r="AU336" s="212" t="s">
        <v>82</v>
      </c>
      <c r="AY336" s="211" t="s">
        <v>224</v>
      </c>
      <c r="BK336" s="213">
        <f>SUM(BK337:BK340)</f>
        <v>0</v>
      </c>
    </row>
    <row r="337" s="2" customFormat="1" ht="24.15" customHeight="1">
      <c r="A337" s="41"/>
      <c r="B337" s="42"/>
      <c r="C337" s="216" t="s">
        <v>2224</v>
      </c>
      <c r="D337" s="216" t="s">
        <v>227</v>
      </c>
      <c r="E337" s="217" t="s">
        <v>74</v>
      </c>
      <c r="F337" s="218" t="s">
        <v>5954</v>
      </c>
      <c r="G337" s="219" t="s">
        <v>19</v>
      </c>
      <c r="H337" s="220">
        <v>0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231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231</v>
      </c>
      <c r="BM337" s="227" t="s">
        <v>6153</v>
      </c>
    </row>
    <row r="338" s="2" customFormat="1" ht="37.8" customHeight="1">
      <c r="A338" s="41"/>
      <c r="B338" s="42"/>
      <c r="C338" s="216" t="s">
        <v>2059</v>
      </c>
      <c r="D338" s="216" t="s">
        <v>227</v>
      </c>
      <c r="E338" s="217" t="s">
        <v>1592</v>
      </c>
      <c r="F338" s="218" t="s">
        <v>6141</v>
      </c>
      <c r="G338" s="219" t="s">
        <v>5743</v>
      </c>
      <c r="H338" s="220">
        <v>1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231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231</v>
      </c>
      <c r="BM338" s="227" t="s">
        <v>3171</v>
      </c>
    </row>
    <row r="339" s="2" customFormat="1" ht="24.15" customHeight="1">
      <c r="A339" s="41"/>
      <c r="B339" s="42"/>
      <c r="C339" s="216" t="s">
        <v>2065</v>
      </c>
      <c r="D339" s="216" t="s">
        <v>227</v>
      </c>
      <c r="E339" s="217" t="s">
        <v>1619</v>
      </c>
      <c r="F339" s="218" t="s">
        <v>6138</v>
      </c>
      <c r="G339" s="219" t="s">
        <v>5743</v>
      </c>
      <c r="H339" s="220">
        <v>6</v>
      </c>
      <c r="I339" s="221"/>
      <c r="J339" s="222">
        <f>ROUND(I339*H339,2)</f>
        <v>0</v>
      </c>
      <c r="K339" s="218" t="s">
        <v>19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231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231</v>
      </c>
      <c r="BM339" s="227" t="s">
        <v>3186</v>
      </c>
    </row>
    <row r="340" s="2" customFormat="1" ht="24.15" customHeight="1">
      <c r="A340" s="41"/>
      <c r="B340" s="42"/>
      <c r="C340" s="216" t="s">
        <v>2073</v>
      </c>
      <c r="D340" s="216" t="s">
        <v>227</v>
      </c>
      <c r="E340" s="217" t="s">
        <v>1628</v>
      </c>
      <c r="F340" s="218" t="s">
        <v>6073</v>
      </c>
      <c r="G340" s="219" t="s">
        <v>5743</v>
      </c>
      <c r="H340" s="220">
        <v>1</v>
      </c>
      <c r="I340" s="221"/>
      <c r="J340" s="222">
        <f>ROUND(I340*H340,2)</f>
        <v>0</v>
      </c>
      <c r="K340" s="218" t="s">
        <v>19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231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231</v>
      </c>
      <c r="BM340" s="227" t="s">
        <v>3200</v>
      </c>
    </row>
    <row r="341" s="12" customFormat="1" ht="22.8" customHeight="1">
      <c r="A341" s="12"/>
      <c r="B341" s="200"/>
      <c r="C341" s="201"/>
      <c r="D341" s="202" t="s">
        <v>73</v>
      </c>
      <c r="E341" s="214" t="s">
        <v>6154</v>
      </c>
      <c r="F341" s="214" t="s">
        <v>6155</v>
      </c>
      <c r="G341" s="201"/>
      <c r="H341" s="201"/>
      <c r="I341" s="204"/>
      <c r="J341" s="215">
        <f>BK341</f>
        <v>0</v>
      </c>
      <c r="K341" s="201"/>
      <c r="L341" s="206"/>
      <c r="M341" s="207"/>
      <c r="N341" s="208"/>
      <c r="O341" s="208"/>
      <c r="P341" s="209">
        <f>SUM(P342:P346)</f>
        <v>0</v>
      </c>
      <c r="Q341" s="208"/>
      <c r="R341" s="209">
        <f>SUM(R342:R346)</f>
        <v>0</v>
      </c>
      <c r="S341" s="208"/>
      <c r="T341" s="210">
        <f>SUM(T342:T346)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1" t="s">
        <v>82</v>
      </c>
      <c r="AT341" s="212" t="s">
        <v>73</v>
      </c>
      <c r="AU341" s="212" t="s">
        <v>82</v>
      </c>
      <c r="AY341" s="211" t="s">
        <v>224</v>
      </c>
      <c r="BK341" s="213">
        <f>SUM(BK342:BK346)</f>
        <v>0</v>
      </c>
    </row>
    <row r="342" s="2" customFormat="1" ht="24.15" customHeight="1">
      <c r="A342" s="41"/>
      <c r="B342" s="42"/>
      <c r="C342" s="216" t="s">
        <v>2220</v>
      </c>
      <c r="D342" s="216" t="s">
        <v>227</v>
      </c>
      <c r="E342" s="217" t="s">
        <v>74</v>
      </c>
      <c r="F342" s="218" t="s">
        <v>5954</v>
      </c>
      <c r="G342" s="219" t="s">
        <v>19</v>
      </c>
      <c r="H342" s="220">
        <v>0</v>
      </c>
      <c r="I342" s="221"/>
      <c r="J342" s="222">
        <f>ROUND(I342*H342,2)</f>
        <v>0</v>
      </c>
      <c r="K342" s="218" t="s">
        <v>19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231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231</v>
      </c>
      <c r="BM342" s="227" t="s">
        <v>6156</v>
      </c>
    </row>
    <row r="343" s="2" customFormat="1" ht="44.25" customHeight="1">
      <c r="A343" s="41"/>
      <c r="B343" s="42"/>
      <c r="C343" s="216" t="s">
        <v>2083</v>
      </c>
      <c r="D343" s="216" t="s">
        <v>227</v>
      </c>
      <c r="E343" s="217" t="s">
        <v>1643</v>
      </c>
      <c r="F343" s="218" t="s">
        <v>6136</v>
      </c>
      <c r="G343" s="219" t="s">
        <v>5743</v>
      </c>
      <c r="H343" s="220">
        <v>1</v>
      </c>
      <c r="I343" s="221"/>
      <c r="J343" s="222">
        <f>ROUND(I343*H343,2)</f>
        <v>0</v>
      </c>
      <c r="K343" s="218" t="s">
        <v>19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231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231</v>
      </c>
      <c r="BM343" s="227" t="s">
        <v>3218</v>
      </c>
    </row>
    <row r="344" s="2" customFormat="1" ht="24.15" customHeight="1">
      <c r="A344" s="41"/>
      <c r="B344" s="42"/>
      <c r="C344" s="216" t="s">
        <v>2089</v>
      </c>
      <c r="D344" s="216" t="s">
        <v>227</v>
      </c>
      <c r="E344" s="217" t="s">
        <v>1649</v>
      </c>
      <c r="F344" s="218" t="s">
        <v>6138</v>
      </c>
      <c r="G344" s="219" t="s">
        <v>5743</v>
      </c>
      <c r="H344" s="220">
        <v>7</v>
      </c>
      <c r="I344" s="221"/>
      <c r="J344" s="222">
        <f>ROUND(I344*H344,2)</f>
        <v>0</v>
      </c>
      <c r="K344" s="218" t="s">
        <v>19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231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231</v>
      </c>
      <c r="BM344" s="227" t="s">
        <v>3264</v>
      </c>
    </row>
    <row r="345" s="2" customFormat="1" ht="24.15" customHeight="1">
      <c r="A345" s="41"/>
      <c r="B345" s="42"/>
      <c r="C345" s="216" t="s">
        <v>2094</v>
      </c>
      <c r="D345" s="216" t="s">
        <v>227</v>
      </c>
      <c r="E345" s="217" t="s">
        <v>1655</v>
      </c>
      <c r="F345" s="218" t="s">
        <v>6073</v>
      </c>
      <c r="G345" s="219" t="s">
        <v>5743</v>
      </c>
      <c r="H345" s="220">
        <v>1</v>
      </c>
      <c r="I345" s="221"/>
      <c r="J345" s="222">
        <f>ROUND(I345*H345,2)</f>
        <v>0</v>
      </c>
      <c r="K345" s="218" t="s">
        <v>19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231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231</v>
      </c>
      <c r="BM345" s="227" t="s">
        <v>3288</v>
      </c>
    </row>
    <row r="346" s="2" customFormat="1" ht="16.5" customHeight="1">
      <c r="A346" s="41"/>
      <c r="B346" s="42"/>
      <c r="C346" s="216" t="s">
        <v>2101</v>
      </c>
      <c r="D346" s="216" t="s">
        <v>227</v>
      </c>
      <c r="E346" s="217" t="s">
        <v>1660</v>
      </c>
      <c r="F346" s="218" t="s">
        <v>6001</v>
      </c>
      <c r="G346" s="219" t="s">
        <v>5743</v>
      </c>
      <c r="H346" s="220">
        <v>1</v>
      </c>
      <c r="I346" s="221"/>
      <c r="J346" s="222">
        <f>ROUND(I346*H346,2)</f>
        <v>0</v>
      </c>
      <c r="K346" s="218" t="s">
        <v>19</v>
      </c>
      <c r="L346" s="47"/>
      <c r="M346" s="223" t="s">
        <v>19</v>
      </c>
      <c r="N346" s="224" t="s">
        <v>46</v>
      </c>
      <c r="O346" s="87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7" t="s">
        <v>231</v>
      </c>
      <c r="AT346" s="227" t="s">
        <v>227</v>
      </c>
      <c r="AU346" s="227" t="s">
        <v>93</v>
      </c>
      <c r="AY346" s="20" t="s">
        <v>224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20" t="s">
        <v>93</v>
      </c>
      <c r="BK346" s="228">
        <f>ROUND(I346*H346,2)</f>
        <v>0</v>
      </c>
      <c r="BL346" s="20" t="s">
        <v>231</v>
      </c>
      <c r="BM346" s="227" t="s">
        <v>3313</v>
      </c>
    </row>
    <row r="347" s="12" customFormat="1" ht="22.8" customHeight="1">
      <c r="A347" s="12"/>
      <c r="B347" s="200"/>
      <c r="C347" s="201"/>
      <c r="D347" s="202" t="s">
        <v>73</v>
      </c>
      <c r="E347" s="214" t="s">
        <v>6157</v>
      </c>
      <c r="F347" s="214" t="s">
        <v>6158</v>
      </c>
      <c r="G347" s="201"/>
      <c r="H347" s="201"/>
      <c r="I347" s="204"/>
      <c r="J347" s="215">
        <f>BK347</f>
        <v>0</v>
      </c>
      <c r="K347" s="201"/>
      <c r="L347" s="206"/>
      <c r="M347" s="207"/>
      <c r="N347" s="208"/>
      <c r="O347" s="208"/>
      <c r="P347" s="209">
        <f>SUM(P348:P367)</f>
        <v>0</v>
      </c>
      <c r="Q347" s="208"/>
      <c r="R347" s="209">
        <f>SUM(R348:R367)</f>
        <v>0</v>
      </c>
      <c r="S347" s="208"/>
      <c r="T347" s="210">
        <f>SUM(T348:T367)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1" t="s">
        <v>82</v>
      </c>
      <c r="AT347" s="212" t="s">
        <v>73</v>
      </c>
      <c r="AU347" s="212" t="s">
        <v>82</v>
      </c>
      <c r="AY347" s="211" t="s">
        <v>224</v>
      </c>
      <c r="BK347" s="213">
        <f>SUM(BK348:BK367)</f>
        <v>0</v>
      </c>
    </row>
    <row r="348" s="2" customFormat="1" ht="24.15" customHeight="1">
      <c r="A348" s="41"/>
      <c r="B348" s="42"/>
      <c r="C348" s="216" t="s">
        <v>2216</v>
      </c>
      <c r="D348" s="216" t="s">
        <v>227</v>
      </c>
      <c r="E348" s="217" t="s">
        <v>74</v>
      </c>
      <c r="F348" s="218" t="s">
        <v>5954</v>
      </c>
      <c r="G348" s="219" t="s">
        <v>19</v>
      </c>
      <c r="H348" s="220">
        <v>0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231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231</v>
      </c>
      <c r="BM348" s="227" t="s">
        <v>3549</v>
      </c>
    </row>
    <row r="349" s="2" customFormat="1" ht="16.5" customHeight="1">
      <c r="A349" s="41"/>
      <c r="B349" s="42"/>
      <c r="C349" s="216" t="s">
        <v>2107</v>
      </c>
      <c r="D349" s="216" t="s">
        <v>227</v>
      </c>
      <c r="E349" s="217" t="s">
        <v>1665</v>
      </c>
      <c r="F349" s="218" t="s">
        <v>6159</v>
      </c>
      <c r="G349" s="219" t="s">
        <v>5743</v>
      </c>
      <c r="H349" s="220">
        <v>600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231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231</v>
      </c>
      <c r="BM349" s="227" t="s">
        <v>3326</v>
      </c>
    </row>
    <row r="350" s="2" customFormat="1" ht="16.5" customHeight="1">
      <c r="A350" s="41"/>
      <c r="B350" s="42"/>
      <c r="C350" s="216" t="s">
        <v>2112</v>
      </c>
      <c r="D350" s="216" t="s">
        <v>227</v>
      </c>
      <c r="E350" s="217" t="s">
        <v>1678</v>
      </c>
      <c r="F350" s="218" t="s">
        <v>6160</v>
      </c>
      <c r="G350" s="219" t="s">
        <v>5743</v>
      </c>
      <c r="H350" s="220">
        <v>200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231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231</v>
      </c>
      <c r="BM350" s="227" t="s">
        <v>3337</v>
      </c>
    </row>
    <row r="351" s="2" customFormat="1" ht="16.5" customHeight="1">
      <c r="A351" s="41"/>
      <c r="B351" s="42"/>
      <c r="C351" s="216" t="s">
        <v>2117</v>
      </c>
      <c r="D351" s="216" t="s">
        <v>227</v>
      </c>
      <c r="E351" s="217" t="s">
        <v>1684</v>
      </c>
      <c r="F351" s="218" t="s">
        <v>6161</v>
      </c>
      <c r="G351" s="219" t="s">
        <v>5743</v>
      </c>
      <c r="H351" s="220">
        <v>33</v>
      </c>
      <c r="I351" s="221"/>
      <c r="J351" s="222">
        <f>ROUND(I351*H351,2)</f>
        <v>0</v>
      </c>
      <c r="K351" s="218" t="s">
        <v>19</v>
      </c>
      <c r="L351" s="47"/>
      <c r="M351" s="223" t="s">
        <v>19</v>
      </c>
      <c r="N351" s="224" t="s">
        <v>46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231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231</v>
      </c>
      <c r="BM351" s="227" t="s">
        <v>3345</v>
      </c>
    </row>
    <row r="352" s="2" customFormat="1" ht="16.5" customHeight="1">
      <c r="A352" s="41"/>
      <c r="B352" s="42"/>
      <c r="C352" s="216" t="s">
        <v>2122</v>
      </c>
      <c r="D352" s="216" t="s">
        <v>227</v>
      </c>
      <c r="E352" s="217" t="s">
        <v>1689</v>
      </c>
      <c r="F352" s="218" t="s">
        <v>6162</v>
      </c>
      <c r="G352" s="219" t="s">
        <v>5743</v>
      </c>
      <c r="H352" s="220">
        <v>13</v>
      </c>
      <c r="I352" s="221"/>
      <c r="J352" s="222">
        <f>ROUND(I352*H352,2)</f>
        <v>0</v>
      </c>
      <c r="K352" s="218" t="s">
        <v>19</v>
      </c>
      <c r="L352" s="47"/>
      <c r="M352" s="223" t="s">
        <v>19</v>
      </c>
      <c r="N352" s="224" t="s">
        <v>46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231</v>
      </c>
      <c r="AT352" s="227" t="s">
        <v>227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93</v>
      </c>
      <c r="BK352" s="228">
        <f>ROUND(I352*H352,2)</f>
        <v>0</v>
      </c>
      <c r="BL352" s="20" t="s">
        <v>231</v>
      </c>
      <c r="BM352" s="227" t="s">
        <v>3353</v>
      </c>
    </row>
    <row r="353" s="2" customFormat="1" ht="16.5" customHeight="1">
      <c r="A353" s="41"/>
      <c r="B353" s="42"/>
      <c r="C353" s="216" t="s">
        <v>2127</v>
      </c>
      <c r="D353" s="216" t="s">
        <v>227</v>
      </c>
      <c r="E353" s="217" t="s">
        <v>6163</v>
      </c>
      <c r="F353" s="218" t="s">
        <v>6164</v>
      </c>
      <c r="G353" s="219" t="s">
        <v>5743</v>
      </c>
      <c r="H353" s="220">
        <v>25</v>
      </c>
      <c r="I353" s="221"/>
      <c r="J353" s="222">
        <f>ROUND(I353*H353,2)</f>
        <v>0</v>
      </c>
      <c r="K353" s="218" t="s">
        <v>19</v>
      </c>
      <c r="L353" s="47"/>
      <c r="M353" s="223" t="s">
        <v>19</v>
      </c>
      <c r="N353" s="224" t="s">
        <v>46</v>
      </c>
      <c r="O353" s="87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7" t="s">
        <v>231</v>
      </c>
      <c r="AT353" s="227" t="s">
        <v>227</v>
      </c>
      <c r="AU353" s="227" t="s">
        <v>93</v>
      </c>
      <c r="AY353" s="20" t="s">
        <v>224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20" t="s">
        <v>93</v>
      </c>
      <c r="BK353" s="228">
        <f>ROUND(I353*H353,2)</f>
        <v>0</v>
      </c>
      <c r="BL353" s="20" t="s">
        <v>231</v>
      </c>
      <c r="BM353" s="227" t="s">
        <v>3364</v>
      </c>
    </row>
    <row r="354" s="2" customFormat="1" ht="16.5" customHeight="1">
      <c r="A354" s="41"/>
      <c r="B354" s="42"/>
      <c r="C354" s="216" t="s">
        <v>2137</v>
      </c>
      <c r="D354" s="216" t="s">
        <v>227</v>
      </c>
      <c r="E354" s="217" t="s">
        <v>1692</v>
      </c>
      <c r="F354" s="218" t="s">
        <v>6165</v>
      </c>
      <c r="G354" s="219" t="s">
        <v>5743</v>
      </c>
      <c r="H354" s="220">
        <v>30</v>
      </c>
      <c r="I354" s="221"/>
      <c r="J354" s="222">
        <f>ROUND(I354*H354,2)</f>
        <v>0</v>
      </c>
      <c r="K354" s="218" t="s">
        <v>19</v>
      </c>
      <c r="L354" s="47"/>
      <c r="M354" s="223" t="s">
        <v>19</v>
      </c>
      <c r="N354" s="224" t="s">
        <v>46</v>
      </c>
      <c r="O354" s="87"/>
      <c r="P354" s="225">
        <f>O354*H354</f>
        <v>0</v>
      </c>
      <c r="Q354" s="225">
        <v>0</v>
      </c>
      <c r="R354" s="225">
        <f>Q354*H354</f>
        <v>0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231</v>
      </c>
      <c r="AT354" s="227" t="s">
        <v>227</v>
      </c>
      <c r="AU354" s="227" t="s">
        <v>93</v>
      </c>
      <c r="AY354" s="20" t="s">
        <v>224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93</v>
      </c>
      <c r="BK354" s="228">
        <f>ROUND(I354*H354,2)</f>
        <v>0</v>
      </c>
      <c r="BL354" s="20" t="s">
        <v>231</v>
      </c>
      <c r="BM354" s="227" t="s">
        <v>3378</v>
      </c>
    </row>
    <row r="355" s="2" customFormat="1" ht="16.5" customHeight="1">
      <c r="A355" s="41"/>
      <c r="B355" s="42"/>
      <c r="C355" s="216" t="s">
        <v>2142</v>
      </c>
      <c r="D355" s="216" t="s">
        <v>227</v>
      </c>
      <c r="E355" s="217" t="s">
        <v>5280</v>
      </c>
      <c r="F355" s="218" t="s">
        <v>6166</v>
      </c>
      <c r="G355" s="219" t="s">
        <v>5743</v>
      </c>
      <c r="H355" s="220">
        <v>1</v>
      </c>
      <c r="I355" s="221"/>
      <c r="J355" s="222">
        <f>ROUND(I355*H355,2)</f>
        <v>0</v>
      </c>
      <c r="K355" s="218" t="s">
        <v>19</v>
      </c>
      <c r="L355" s="47"/>
      <c r="M355" s="223" t="s">
        <v>19</v>
      </c>
      <c r="N355" s="224" t="s">
        <v>46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231</v>
      </c>
      <c r="AT355" s="227" t="s">
        <v>227</v>
      </c>
      <c r="AU355" s="227" t="s">
        <v>93</v>
      </c>
      <c r="AY355" s="20" t="s">
        <v>224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93</v>
      </c>
      <c r="BK355" s="228">
        <f>ROUND(I355*H355,2)</f>
        <v>0</v>
      </c>
      <c r="BL355" s="20" t="s">
        <v>231</v>
      </c>
      <c r="BM355" s="227" t="s">
        <v>3391</v>
      </c>
    </row>
    <row r="356" s="2" customFormat="1" ht="16.5" customHeight="1">
      <c r="A356" s="41"/>
      <c r="B356" s="42"/>
      <c r="C356" s="216" t="s">
        <v>5143</v>
      </c>
      <c r="D356" s="216" t="s">
        <v>227</v>
      </c>
      <c r="E356" s="217" t="s">
        <v>1716</v>
      </c>
      <c r="F356" s="218" t="s">
        <v>6167</v>
      </c>
      <c r="G356" s="219" t="s">
        <v>5743</v>
      </c>
      <c r="H356" s="220">
        <v>12</v>
      </c>
      <c r="I356" s="221"/>
      <c r="J356" s="222">
        <f>ROUND(I356*H356,2)</f>
        <v>0</v>
      </c>
      <c r="K356" s="218" t="s">
        <v>19</v>
      </c>
      <c r="L356" s="47"/>
      <c r="M356" s="223" t="s">
        <v>19</v>
      </c>
      <c r="N356" s="224" t="s">
        <v>46</v>
      </c>
      <c r="O356" s="87"/>
      <c r="P356" s="225">
        <f>O356*H356</f>
        <v>0</v>
      </c>
      <c r="Q356" s="225">
        <v>0</v>
      </c>
      <c r="R356" s="225">
        <f>Q356*H356</f>
        <v>0</v>
      </c>
      <c r="S356" s="225">
        <v>0</v>
      </c>
      <c r="T356" s="226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7" t="s">
        <v>231</v>
      </c>
      <c r="AT356" s="227" t="s">
        <v>227</v>
      </c>
      <c r="AU356" s="227" t="s">
        <v>93</v>
      </c>
      <c r="AY356" s="20" t="s">
        <v>224</v>
      </c>
      <c r="BE356" s="228">
        <f>IF(N356="základní",J356,0)</f>
        <v>0</v>
      </c>
      <c r="BF356" s="228">
        <f>IF(N356="snížená",J356,0)</f>
        <v>0</v>
      </c>
      <c r="BG356" s="228">
        <f>IF(N356="zákl. přenesená",J356,0)</f>
        <v>0</v>
      </c>
      <c r="BH356" s="228">
        <f>IF(N356="sníž. přenesená",J356,0)</f>
        <v>0</v>
      </c>
      <c r="BI356" s="228">
        <f>IF(N356="nulová",J356,0)</f>
        <v>0</v>
      </c>
      <c r="BJ356" s="20" t="s">
        <v>93</v>
      </c>
      <c r="BK356" s="228">
        <f>ROUND(I356*H356,2)</f>
        <v>0</v>
      </c>
      <c r="BL356" s="20" t="s">
        <v>231</v>
      </c>
      <c r="BM356" s="227" t="s">
        <v>3417</v>
      </c>
    </row>
    <row r="357" s="2" customFormat="1" ht="16.5" customHeight="1">
      <c r="A357" s="41"/>
      <c r="B357" s="42"/>
      <c r="C357" s="216" t="s">
        <v>2154</v>
      </c>
      <c r="D357" s="216" t="s">
        <v>227</v>
      </c>
      <c r="E357" s="217" t="s">
        <v>5289</v>
      </c>
      <c r="F357" s="218" t="s">
        <v>6168</v>
      </c>
      <c r="G357" s="219" t="s">
        <v>5743</v>
      </c>
      <c r="H357" s="220">
        <v>1</v>
      </c>
      <c r="I357" s="221"/>
      <c r="J357" s="222">
        <f>ROUND(I357*H357,2)</f>
        <v>0</v>
      </c>
      <c r="K357" s="218" t="s">
        <v>19</v>
      </c>
      <c r="L357" s="47"/>
      <c r="M357" s="223" t="s">
        <v>19</v>
      </c>
      <c r="N357" s="224" t="s">
        <v>46</v>
      </c>
      <c r="O357" s="87"/>
      <c r="P357" s="225">
        <f>O357*H357</f>
        <v>0</v>
      </c>
      <c r="Q357" s="225">
        <v>0</v>
      </c>
      <c r="R357" s="225">
        <f>Q357*H357</f>
        <v>0</v>
      </c>
      <c r="S357" s="225">
        <v>0</v>
      </c>
      <c r="T357" s="226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7" t="s">
        <v>231</v>
      </c>
      <c r="AT357" s="227" t="s">
        <v>227</v>
      </c>
      <c r="AU357" s="227" t="s">
        <v>93</v>
      </c>
      <c r="AY357" s="20" t="s">
        <v>224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20" t="s">
        <v>93</v>
      </c>
      <c r="BK357" s="228">
        <f>ROUND(I357*H357,2)</f>
        <v>0</v>
      </c>
      <c r="BL357" s="20" t="s">
        <v>231</v>
      </c>
      <c r="BM357" s="227" t="s">
        <v>3440</v>
      </c>
    </row>
    <row r="358" s="2" customFormat="1" ht="16.5" customHeight="1">
      <c r="A358" s="41"/>
      <c r="B358" s="42"/>
      <c r="C358" s="216" t="s">
        <v>5146</v>
      </c>
      <c r="D358" s="216" t="s">
        <v>227</v>
      </c>
      <c r="E358" s="217" t="s">
        <v>467</v>
      </c>
      <c r="F358" s="218" t="s">
        <v>6169</v>
      </c>
      <c r="G358" s="219" t="s">
        <v>5743</v>
      </c>
      <c r="H358" s="220">
        <v>12</v>
      </c>
      <c r="I358" s="221"/>
      <c r="J358" s="222">
        <f>ROUND(I358*H358,2)</f>
        <v>0</v>
      </c>
      <c r="K358" s="218" t="s">
        <v>19</v>
      </c>
      <c r="L358" s="47"/>
      <c r="M358" s="223" t="s">
        <v>19</v>
      </c>
      <c r="N358" s="224" t="s">
        <v>46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93</v>
      </c>
      <c r="BK358" s="228">
        <f>ROUND(I358*H358,2)</f>
        <v>0</v>
      </c>
      <c r="BL358" s="20" t="s">
        <v>231</v>
      </c>
      <c r="BM358" s="227" t="s">
        <v>3453</v>
      </c>
    </row>
    <row r="359" s="2" customFormat="1" ht="16.5" customHeight="1">
      <c r="A359" s="41"/>
      <c r="B359" s="42"/>
      <c r="C359" s="216" t="s">
        <v>6170</v>
      </c>
      <c r="D359" s="216" t="s">
        <v>227</v>
      </c>
      <c r="E359" s="217" t="s">
        <v>6171</v>
      </c>
      <c r="F359" s="218" t="s">
        <v>6172</v>
      </c>
      <c r="G359" s="219" t="s">
        <v>5743</v>
      </c>
      <c r="H359" s="220">
        <v>17</v>
      </c>
      <c r="I359" s="221"/>
      <c r="J359" s="222">
        <f>ROUND(I359*H359,2)</f>
        <v>0</v>
      </c>
      <c r="K359" s="218" t="s">
        <v>19</v>
      </c>
      <c r="L359" s="47"/>
      <c r="M359" s="223" t="s">
        <v>19</v>
      </c>
      <c r="N359" s="224" t="s">
        <v>46</v>
      </c>
      <c r="O359" s="87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7" t="s">
        <v>231</v>
      </c>
      <c r="AT359" s="227" t="s">
        <v>227</v>
      </c>
      <c r="AU359" s="227" t="s">
        <v>93</v>
      </c>
      <c r="AY359" s="20" t="s">
        <v>224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20" t="s">
        <v>93</v>
      </c>
      <c r="BK359" s="228">
        <f>ROUND(I359*H359,2)</f>
        <v>0</v>
      </c>
      <c r="BL359" s="20" t="s">
        <v>231</v>
      </c>
      <c r="BM359" s="227" t="s">
        <v>3462</v>
      </c>
    </row>
    <row r="360" s="2" customFormat="1" ht="16.5" customHeight="1">
      <c r="A360" s="41"/>
      <c r="B360" s="42"/>
      <c r="C360" s="216" t="s">
        <v>5149</v>
      </c>
      <c r="D360" s="216" t="s">
        <v>227</v>
      </c>
      <c r="E360" s="217" t="s">
        <v>5298</v>
      </c>
      <c r="F360" s="218" t="s">
        <v>6173</v>
      </c>
      <c r="G360" s="219" t="s">
        <v>5743</v>
      </c>
      <c r="H360" s="220">
        <v>4</v>
      </c>
      <c r="I360" s="221"/>
      <c r="J360" s="222">
        <f>ROUND(I360*H360,2)</f>
        <v>0</v>
      </c>
      <c r="K360" s="218" t="s">
        <v>19</v>
      </c>
      <c r="L360" s="47"/>
      <c r="M360" s="223" t="s">
        <v>19</v>
      </c>
      <c r="N360" s="224" t="s">
        <v>46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231</v>
      </c>
      <c r="AT360" s="227" t="s">
        <v>227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93</v>
      </c>
      <c r="BK360" s="228">
        <f>ROUND(I360*H360,2)</f>
        <v>0</v>
      </c>
      <c r="BL360" s="20" t="s">
        <v>231</v>
      </c>
      <c r="BM360" s="227" t="s">
        <v>3474</v>
      </c>
    </row>
    <row r="361" s="2" customFormat="1" ht="16.5" customHeight="1">
      <c r="A361" s="41"/>
      <c r="B361" s="42"/>
      <c r="C361" s="216" t="s">
        <v>6174</v>
      </c>
      <c r="D361" s="216" t="s">
        <v>227</v>
      </c>
      <c r="E361" s="217" t="s">
        <v>1742</v>
      </c>
      <c r="F361" s="218" t="s">
        <v>6175</v>
      </c>
      <c r="G361" s="219" t="s">
        <v>5743</v>
      </c>
      <c r="H361" s="220">
        <v>21</v>
      </c>
      <c r="I361" s="221"/>
      <c r="J361" s="222">
        <f>ROUND(I361*H361,2)</f>
        <v>0</v>
      </c>
      <c r="K361" s="218" t="s">
        <v>19</v>
      </c>
      <c r="L361" s="47"/>
      <c r="M361" s="223" t="s">
        <v>19</v>
      </c>
      <c r="N361" s="224" t="s">
        <v>46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93</v>
      </c>
      <c r="BK361" s="228">
        <f>ROUND(I361*H361,2)</f>
        <v>0</v>
      </c>
      <c r="BL361" s="20" t="s">
        <v>231</v>
      </c>
      <c r="BM361" s="227" t="s">
        <v>3483</v>
      </c>
    </row>
    <row r="362" s="2" customFormat="1" ht="16.5" customHeight="1">
      <c r="A362" s="41"/>
      <c r="B362" s="42"/>
      <c r="C362" s="216" t="s">
        <v>2180</v>
      </c>
      <c r="D362" s="216" t="s">
        <v>227</v>
      </c>
      <c r="E362" s="217" t="s">
        <v>1757</v>
      </c>
      <c r="F362" s="218" t="s">
        <v>6176</v>
      </c>
      <c r="G362" s="219" t="s">
        <v>5743</v>
      </c>
      <c r="H362" s="220">
        <v>12</v>
      </c>
      <c r="I362" s="221"/>
      <c r="J362" s="222">
        <f>ROUND(I362*H362,2)</f>
        <v>0</v>
      </c>
      <c r="K362" s="218" t="s">
        <v>19</v>
      </c>
      <c r="L362" s="47"/>
      <c r="M362" s="223" t="s">
        <v>19</v>
      </c>
      <c r="N362" s="224" t="s">
        <v>46</v>
      </c>
      <c r="O362" s="87"/>
      <c r="P362" s="225">
        <f>O362*H362</f>
        <v>0</v>
      </c>
      <c r="Q362" s="225">
        <v>0</v>
      </c>
      <c r="R362" s="225">
        <f>Q362*H362</f>
        <v>0</v>
      </c>
      <c r="S362" s="225">
        <v>0</v>
      </c>
      <c r="T362" s="226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7" t="s">
        <v>231</v>
      </c>
      <c r="AT362" s="227" t="s">
        <v>227</v>
      </c>
      <c r="AU362" s="227" t="s">
        <v>93</v>
      </c>
      <c r="AY362" s="20" t="s">
        <v>224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20" t="s">
        <v>93</v>
      </c>
      <c r="BK362" s="228">
        <f>ROUND(I362*H362,2)</f>
        <v>0</v>
      </c>
      <c r="BL362" s="20" t="s">
        <v>231</v>
      </c>
      <c r="BM362" s="227" t="s">
        <v>3491</v>
      </c>
    </row>
    <row r="363" s="2" customFormat="1" ht="16.5" customHeight="1">
      <c r="A363" s="41"/>
      <c r="B363" s="42"/>
      <c r="C363" s="216" t="s">
        <v>2186</v>
      </c>
      <c r="D363" s="216" t="s">
        <v>227</v>
      </c>
      <c r="E363" s="217" t="s">
        <v>5310</v>
      </c>
      <c r="F363" s="218" t="s">
        <v>6177</v>
      </c>
      <c r="G363" s="219" t="s">
        <v>471</v>
      </c>
      <c r="H363" s="220">
        <v>300</v>
      </c>
      <c r="I363" s="221"/>
      <c r="J363" s="222">
        <f>ROUND(I363*H363,2)</f>
        <v>0</v>
      </c>
      <c r="K363" s="218" t="s">
        <v>19</v>
      </c>
      <c r="L363" s="47"/>
      <c r="M363" s="223" t="s">
        <v>19</v>
      </c>
      <c r="N363" s="224" t="s">
        <v>46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231</v>
      </c>
      <c r="AT363" s="227" t="s">
        <v>227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93</v>
      </c>
      <c r="BK363" s="228">
        <f>ROUND(I363*H363,2)</f>
        <v>0</v>
      </c>
      <c r="BL363" s="20" t="s">
        <v>231</v>
      </c>
      <c r="BM363" s="227" t="s">
        <v>3499</v>
      </c>
    </row>
    <row r="364" s="2" customFormat="1" ht="16.5" customHeight="1">
      <c r="A364" s="41"/>
      <c r="B364" s="42"/>
      <c r="C364" s="216" t="s">
        <v>2194</v>
      </c>
      <c r="D364" s="216" t="s">
        <v>227</v>
      </c>
      <c r="E364" s="217" t="s">
        <v>1772</v>
      </c>
      <c r="F364" s="218" t="s">
        <v>6178</v>
      </c>
      <c r="G364" s="219" t="s">
        <v>471</v>
      </c>
      <c r="H364" s="220">
        <v>40</v>
      </c>
      <c r="I364" s="221"/>
      <c r="J364" s="222">
        <f>ROUND(I364*H364,2)</f>
        <v>0</v>
      </c>
      <c r="K364" s="218" t="s">
        <v>19</v>
      </c>
      <c r="L364" s="47"/>
      <c r="M364" s="223" t="s">
        <v>19</v>
      </c>
      <c r="N364" s="224" t="s">
        <v>46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93</v>
      </c>
      <c r="BK364" s="228">
        <f>ROUND(I364*H364,2)</f>
        <v>0</v>
      </c>
      <c r="BL364" s="20" t="s">
        <v>231</v>
      </c>
      <c r="BM364" s="227" t="s">
        <v>3507</v>
      </c>
    </row>
    <row r="365" s="2" customFormat="1" ht="16.5" customHeight="1">
      <c r="A365" s="41"/>
      <c r="B365" s="42"/>
      <c r="C365" s="216" t="s">
        <v>557</v>
      </c>
      <c r="D365" s="216" t="s">
        <v>227</v>
      </c>
      <c r="E365" s="217" t="s">
        <v>6179</v>
      </c>
      <c r="F365" s="218" t="s">
        <v>6180</v>
      </c>
      <c r="G365" s="219" t="s">
        <v>471</v>
      </c>
      <c r="H365" s="220">
        <v>400</v>
      </c>
      <c r="I365" s="221"/>
      <c r="J365" s="222">
        <f>ROUND(I365*H365,2)</f>
        <v>0</v>
      </c>
      <c r="K365" s="218" t="s">
        <v>19</v>
      </c>
      <c r="L365" s="47"/>
      <c r="M365" s="223" t="s">
        <v>19</v>
      </c>
      <c r="N365" s="224" t="s">
        <v>46</v>
      </c>
      <c r="O365" s="87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7" t="s">
        <v>231</v>
      </c>
      <c r="AT365" s="227" t="s">
        <v>227</v>
      </c>
      <c r="AU365" s="227" t="s">
        <v>93</v>
      </c>
      <c r="AY365" s="20" t="s">
        <v>224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20" t="s">
        <v>93</v>
      </c>
      <c r="BK365" s="228">
        <f>ROUND(I365*H365,2)</f>
        <v>0</v>
      </c>
      <c r="BL365" s="20" t="s">
        <v>231</v>
      </c>
      <c r="BM365" s="227" t="s">
        <v>6181</v>
      </c>
    </row>
    <row r="366" s="2" customFormat="1" ht="16.5" customHeight="1">
      <c r="A366" s="41"/>
      <c r="B366" s="42"/>
      <c r="C366" s="216" t="s">
        <v>2208</v>
      </c>
      <c r="D366" s="216" t="s">
        <v>227</v>
      </c>
      <c r="E366" s="217" t="s">
        <v>1787</v>
      </c>
      <c r="F366" s="218" t="s">
        <v>6182</v>
      </c>
      <c r="G366" s="219" t="s">
        <v>471</v>
      </c>
      <c r="H366" s="220">
        <v>250</v>
      </c>
      <c r="I366" s="221"/>
      <c r="J366" s="222">
        <f>ROUND(I366*H366,2)</f>
        <v>0</v>
      </c>
      <c r="K366" s="218" t="s">
        <v>19</v>
      </c>
      <c r="L366" s="47"/>
      <c r="M366" s="223" t="s">
        <v>19</v>
      </c>
      <c r="N366" s="224" t="s">
        <v>46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231</v>
      </c>
      <c r="AT366" s="227" t="s">
        <v>227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93</v>
      </c>
      <c r="BK366" s="228">
        <f>ROUND(I366*H366,2)</f>
        <v>0</v>
      </c>
      <c r="BL366" s="20" t="s">
        <v>231</v>
      </c>
      <c r="BM366" s="227" t="s">
        <v>3530</v>
      </c>
    </row>
    <row r="367" s="2" customFormat="1" ht="16.5" customHeight="1">
      <c r="A367" s="41"/>
      <c r="B367" s="42"/>
      <c r="C367" s="216" t="s">
        <v>2212</v>
      </c>
      <c r="D367" s="216" t="s">
        <v>227</v>
      </c>
      <c r="E367" s="217" t="s">
        <v>1792</v>
      </c>
      <c r="F367" s="218" t="s">
        <v>6001</v>
      </c>
      <c r="G367" s="219" t="s">
        <v>5743</v>
      </c>
      <c r="H367" s="220">
        <v>1</v>
      </c>
      <c r="I367" s="221"/>
      <c r="J367" s="222">
        <f>ROUND(I367*H367,2)</f>
        <v>0</v>
      </c>
      <c r="K367" s="218" t="s">
        <v>19</v>
      </c>
      <c r="L367" s="47"/>
      <c r="M367" s="241" t="s">
        <v>19</v>
      </c>
      <c r="N367" s="242" t="s">
        <v>46</v>
      </c>
      <c r="O367" s="243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93</v>
      </c>
      <c r="BK367" s="228">
        <f>ROUND(I367*H367,2)</f>
        <v>0</v>
      </c>
      <c r="BL367" s="20" t="s">
        <v>231</v>
      </c>
      <c r="BM367" s="227" t="s">
        <v>3542</v>
      </c>
    </row>
    <row r="368" s="2" customFormat="1" ht="6.96" customHeight="1">
      <c r="A368" s="41"/>
      <c r="B368" s="62"/>
      <c r="C368" s="63"/>
      <c r="D368" s="63"/>
      <c r="E368" s="63"/>
      <c r="F368" s="63"/>
      <c r="G368" s="63"/>
      <c r="H368" s="63"/>
      <c r="I368" s="63"/>
      <c r="J368" s="63"/>
      <c r="K368" s="63"/>
      <c r="L368" s="47"/>
      <c r="M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</row>
  </sheetData>
  <sheetProtection sheet="1" autoFilter="0" formatColumns="0" formatRows="0" objects="1" scenarios="1" spinCount="100000" saltValue="S7WR1UAekH4tZHVj/0aiN6YsePOG9ZDPqfeHl1dfXw65vGK9ZkNs6Qc9yytp5blpuV1ROB02/WQYm33J+Rf5Hg==" hashValue="o4LjdnGmFNhFQWGCMGKGUE3bvJrBTXqlbmndUuXhsRgcXp54HJayrVCuTo6+d7fwS+uu3rlFhfFi5Sv6Bdcqvg==" algorithmName="SHA-512" password="CC35"/>
  <autoFilter ref="C109:K36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8:H98"/>
    <mergeCell ref="E100:H100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6183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ROUND((SUM(BE89:BE351)),  2)</f>
        <v>0</v>
      </c>
      <c r="G35" s="41"/>
      <c r="H35" s="41"/>
      <c r="I35" s="161">
        <v>0.20999999999999999</v>
      </c>
      <c r="J35" s="160">
        <f>ROUND(((SUM(BE89:BE351))*I35),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ROUND((SUM(BF89:BF351)),  2)</f>
        <v>0</v>
      </c>
      <c r="G36" s="41"/>
      <c r="H36" s="41"/>
      <c r="I36" s="161">
        <v>0.12</v>
      </c>
      <c r="J36" s="160">
        <f>ROUND(((SUM(BF89:BF351))*I36),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ROUND((SUM(BG89:BG351)),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ROUND((SUM(BH89:BH351)),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ROUND((SUM(BI89:BI351)),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02.08 - VZT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6184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412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4868</v>
      </c>
      <c r="E66" s="186"/>
      <c r="F66" s="186"/>
      <c r="G66" s="186"/>
      <c r="H66" s="186"/>
      <c r="I66" s="186"/>
      <c r="J66" s="187">
        <f>J100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6185</v>
      </c>
      <c r="E67" s="186"/>
      <c r="F67" s="186"/>
      <c r="G67" s="186"/>
      <c r="H67" s="186"/>
      <c r="I67" s="186"/>
      <c r="J67" s="187">
        <f>J346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384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02.08 - VZT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6186</v>
      </c>
      <c r="F90" s="203" t="s">
        <v>6186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P91+P100+P346</f>
        <v>0</v>
      </c>
      <c r="Q90" s="208"/>
      <c r="R90" s="209">
        <f>R91+R100+R346</f>
        <v>0</v>
      </c>
      <c r="S90" s="208"/>
      <c r="T90" s="210">
        <f>T91+T100+T346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BK91+BK100+BK346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2939</v>
      </c>
      <c r="F91" s="214" t="s">
        <v>2940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SUM(P92:P99)</f>
        <v>0</v>
      </c>
      <c r="Q91" s="208"/>
      <c r="R91" s="209">
        <f>SUM(R92:R99)</f>
        <v>0</v>
      </c>
      <c r="S91" s="208"/>
      <c r="T91" s="210">
        <f>SUM(T92:T99)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93</v>
      </c>
      <c r="AT91" s="212" t="s">
        <v>73</v>
      </c>
      <c r="AU91" s="212" t="s">
        <v>82</v>
      </c>
      <c r="AY91" s="211" t="s">
        <v>224</v>
      </c>
      <c r="BK91" s="213">
        <f>SUM(BK92:BK99)</f>
        <v>0</v>
      </c>
    </row>
    <row r="92" s="2" customFormat="1" ht="24.15" customHeight="1">
      <c r="A92" s="41"/>
      <c r="B92" s="42"/>
      <c r="C92" s="216" t="s">
        <v>82</v>
      </c>
      <c r="D92" s="216" t="s">
        <v>227</v>
      </c>
      <c r="E92" s="217" t="s">
        <v>6187</v>
      </c>
      <c r="F92" s="218" t="s">
        <v>6188</v>
      </c>
      <c r="G92" s="219" t="s">
        <v>266</v>
      </c>
      <c r="H92" s="220">
        <v>20</v>
      </c>
      <c r="I92" s="221"/>
      <c r="J92" s="222">
        <f>ROUND(I92*H92,2)</f>
        <v>0</v>
      </c>
      <c r="K92" s="218" t="s">
        <v>19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544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544</v>
      </c>
      <c r="BM92" s="227" t="s">
        <v>93</v>
      </c>
    </row>
    <row r="93" s="2" customFormat="1" ht="24.15" customHeight="1">
      <c r="A93" s="41"/>
      <c r="B93" s="42"/>
      <c r="C93" s="216" t="s">
        <v>93</v>
      </c>
      <c r="D93" s="216" t="s">
        <v>227</v>
      </c>
      <c r="E93" s="217" t="s">
        <v>6189</v>
      </c>
      <c r="F93" s="218" t="s">
        <v>6190</v>
      </c>
      <c r="G93" s="219" t="s">
        <v>266</v>
      </c>
      <c r="H93" s="220">
        <v>20</v>
      </c>
      <c r="I93" s="221"/>
      <c r="J93" s="222">
        <f>ROUND(I93*H93,2)</f>
        <v>0</v>
      </c>
      <c r="K93" s="218" t="s">
        <v>6191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544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544</v>
      </c>
      <c r="BM93" s="227" t="s">
        <v>231</v>
      </c>
    </row>
    <row r="94" s="2" customFormat="1" ht="24.15" customHeight="1">
      <c r="A94" s="41"/>
      <c r="B94" s="42"/>
      <c r="C94" s="216" t="s">
        <v>108</v>
      </c>
      <c r="D94" s="216" t="s">
        <v>227</v>
      </c>
      <c r="E94" s="217" t="s">
        <v>6192</v>
      </c>
      <c r="F94" s="218" t="s">
        <v>6193</v>
      </c>
      <c r="G94" s="219" t="s">
        <v>266</v>
      </c>
      <c r="H94" s="220">
        <v>48</v>
      </c>
      <c r="I94" s="221"/>
      <c r="J94" s="222">
        <f>ROUND(I94*H94,2)</f>
        <v>0</v>
      </c>
      <c r="K94" s="218" t="s">
        <v>19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544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544</v>
      </c>
      <c r="BM94" s="227" t="s">
        <v>246</v>
      </c>
    </row>
    <row r="95" s="2" customFormat="1" ht="24.15" customHeight="1">
      <c r="A95" s="41"/>
      <c r="B95" s="42"/>
      <c r="C95" s="216" t="s">
        <v>231</v>
      </c>
      <c r="D95" s="216" t="s">
        <v>227</v>
      </c>
      <c r="E95" s="217" t="s">
        <v>6194</v>
      </c>
      <c r="F95" s="218" t="s">
        <v>6195</v>
      </c>
      <c r="G95" s="219" t="s">
        <v>266</v>
      </c>
      <c r="H95" s="220">
        <v>48</v>
      </c>
      <c r="I95" s="221"/>
      <c r="J95" s="222">
        <f>ROUND(I95*H95,2)</f>
        <v>0</v>
      </c>
      <c r="K95" s="218" t="s">
        <v>6191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544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544</v>
      </c>
      <c r="BM95" s="227" t="s">
        <v>254</v>
      </c>
    </row>
    <row r="96" s="2" customFormat="1" ht="24.15" customHeight="1">
      <c r="A96" s="41"/>
      <c r="B96" s="42"/>
      <c r="C96" s="216" t="s">
        <v>223</v>
      </c>
      <c r="D96" s="216" t="s">
        <v>227</v>
      </c>
      <c r="E96" s="217" t="s">
        <v>6196</v>
      </c>
      <c r="F96" s="218" t="s">
        <v>6197</v>
      </c>
      <c r="G96" s="219" t="s">
        <v>266</v>
      </c>
      <c r="H96" s="220">
        <v>985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544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544</v>
      </c>
      <c r="BM96" s="227" t="s">
        <v>263</v>
      </c>
    </row>
    <row r="97" s="2" customFormat="1" ht="24.15" customHeight="1">
      <c r="A97" s="41"/>
      <c r="B97" s="42"/>
      <c r="C97" s="216" t="s">
        <v>246</v>
      </c>
      <c r="D97" s="216" t="s">
        <v>227</v>
      </c>
      <c r="E97" s="217" t="s">
        <v>6189</v>
      </c>
      <c r="F97" s="218" t="s">
        <v>6190</v>
      </c>
      <c r="G97" s="219" t="s">
        <v>266</v>
      </c>
      <c r="H97" s="220">
        <v>985</v>
      </c>
      <c r="I97" s="221"/>
      <c r="J97" s="222">
        <f>ROUND(I97*H97,2)</f>
        <v>0</v>
      </c>
      <c r="K97" s="218" t="s">
        <v>6191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544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544</v>
      </c>
      <c r="BM97" s="227" t="s">
        <v>8</v>
      </c>
    </row>
    <row r="98" s="2" customFormat="1" ht="55.5" customHeight="1">
      <c r="A98" s="41"/>
      <c r="B98" s="42"/>
      <c r="C98" s="216" t="s">
        <v>250</v>
      </c>
      <c r="D98" s="216" t="s">
        <v>227</v>
      </c>
      <c r="E98" s="217" t="s">
        <v>6198</v>
      </c>
      <c r="F98" s="218" t="s">
        <v>6199</v>
      </c>
      <c r="G98" s="219" t="s">
        <v>266</v>
      </c>
      <c r="H98" s="220">
        <v>20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544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544</v>
      </c>
      <c r="BM98" s="227" t="s">
        <v>151</v>
      </c>
    </row>
    <row r="99" s="2" customFormat="1" ht="44.25" customHeight="1">
      <c r="A99" s="41"/>
      <c r="B99" s="42"/>
      <c r="C99" s="216" t="s">
        <v>254</v>
      </c>
      <c r="D99" s="216" t="s">
        <v>227</v>
      </c>
      <c r="E99" s="217" t="s">
        <v>6200</v>
      </c>
      <c r="F99" s="218" t="s">
        <v>6201</v>
      </c>
      <c r="G99" s="219" t="s">
        <v>266</v>
      </c>
      <c r="H99" s="220">
        <v>20</v>
      </c>
      <c r="I99" s="221"/>
      <c r="J99" s="222">
        <f>ROUND(I99*H99,2)</f>
        <v>0</v>
      </c>
      <c r="K99" s="218" t="s">
        <v>6191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544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544</v>
      </c>
      <c r="BM99" s="227" t="s">
        <v>544</v>
      </c>
    </row>
    <row r="100" s="12" customFormat="1" ht="22.8" customHeight="1">
      <c r="A100" s="12"/>
      <c r="B100" s="200"/>
      <c r="C100" s="201"/>
      <c r="D100" s="202" t="s">
        <v>73</v>
      </c>
      <c r="E100" s="214" t="s">
        <v>5334</v>
      </c>
      <c r="F100" s="214" t="s">
        <v>5335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SUM(P101:P345)</f>
        <v>0</v>
      </c>
      <c r="Q100" s="208"/>
      <c r="R100" s="209">
        <f>SUM(R101:R345)</f>
        <v>0</v>
      </c>
      <c r="S100" s="208"/>
      <c r="T100" s="210">
        <f>SUM(T101:T345)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93</v>
      </c>
      <c r="AT100" s="212" t="s">
        <v>73</v>
      </c>
      <c r="AU100" s="212" t="s">
        <v>82</v>
      </c>
      <c r="AY100" s="211" t="s">
        <v>224</v>
      </c>
      <c r="BK100" s="213">
        <f>SUM(BK101:BK345)</f>
        <v>0</v>
      </c>
    </row>
    <row r="101" s="2" customFormat="1" ht="24.15" customHeight="1">
      <c r="A101" s="41"/>
      <c r="B101" s="42"/>
      <c r="C101" s="216" t="s">
        <v>260</v>
      </c>
      <c r="D101" s="216" t="s">
        <v>227</v>
      </c>
      <c r="E101" s="217" t="s">
        <v>74</v>
      </c>
      <c r="F101" s="218" t="s">
        <v>5954</v>
      </c>
      <c r="G101" s="219" t="s">
        <v>19</v>
      </c>
      <c r="H101" s="220">
        <v>0</v>
      </c>
      <c r="I101" s="221"/>
      <c r="J101" s="222">
        <f>ROUND(I101*H101,2)</f>
        <v>0</v>
      </c>
      <c r="K101" s="218" t="s">
        <v>19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544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544</v>
      </c>
      <c r="BM101" s="227" t="s">
        <v>559</v>
      </c>
    </row>
    <row r="102" s="2" customFormat="1" ht="66.75" customHeight="1">
      <c r="A102" s="41"/>
      <c r="B102" s="42"/>
      <c r="C102" s="216" t="s">
        <v>263</v>
      </c>
      <c r="D102" s="216" t="s">
        <v>227</v>
      </c>
      <c r="E102" s="217" t="s">
        <v>6202</v>
      </c>
      <c r="F102" s="218" t="s">
        <v>6203</v>
      </c>
      <c r="G102" s="219" t="s">
        <v>5743</v>
      </c>
      <c r="H102" s="220">
        <v>76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544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544</v>
      </c>
      <c r="BM102" s="227" t="s">
        <v>6204</v>
      </c>
    </row>
    <row r="103" s="2" customFormat="1" ht="24.15" customHeight="1">
      <c r="A103" s="41"/>
      <c r="B103" s="42"/>
      <c r="C103" s="216" t="s">
        <v>143</v>
      </c>
      <c r="D103" s="216" t="s">
        <v>227</v>
      </c>
      <c r="E103" s="217" t="s">
        <v>6205</v>
      </c>
      <c r="F103" s="218" t="s">
        <v>6206</v>
      </c>
      <c r="G103" s="219" t="s">
        <v>5743</v>
      </c>
      <c r="H103" s="220">
        <v>76</v>
      </c>
      <c r="I103" s="221"/>
      <c r="J103" s="222">
        <f>ROUND(I103*H103,2)</f>
        <v>0</v>
      </c>
      <c r="K103" s="218" t="s">
        <v>6191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544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544</v>
      </c>
      <c r="BM103" s="227" t="s">
        <v>571</v>
      </c>
    </row>
    <row r="104" s="2" customFormat="1" ht="16.5" customHeight="1">
      <c r="A104" s="41"/>
      <c r="B104" s="42"/>
      <c r="C104" s="216" t="s">
        <v>8</v>
      </c>
      <c r="D104" s="216" t="s">
        <v>227</v>
      </c>
      <c r="E104" s="217" t="s">
        <v>6207</v>
      </c>
      <c r="F104" s="218" t="s">
        <v>6208</v>
      </c>
      <c r="G104" s="219" t="s">
        <v>5743</v>
      </c>
      <c r="H104" s="220">
        <v>76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156</v>
      </c>
    </row>
    <row r="105" s="2" customFormat="1" ht="16.5" customHeight="1">
      <c r="A105" s="41"/>
      <c r="B105" s="42"/>
      <c r="C105" s="216" t="s">
        <v>148</v>
      </c>
      <c r="D105" s="216" t="s">
        <v>227</v>
      </c>
      <c r="E105" s="217" t="s">
        <v>6209</v>
      </c>
      <c r="F105" s="218" t="s">
        <v>6210</v>
      </c>
      <c r="G105" s="219" t="s">
        <v>5743</v>
      </c>
      <c r="H105" s="220">
        <v>76</v>
      </c>
      <c r="I105" s="221"/>
      <c r="J105" s="222">
        <f>ROUND(I105*H105,2)</f>
        <v>0</v>
      </c>
      <c r="K105" s="218" t="s">
        <v>6191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544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544</v>
      </c>
      <c r="BM105" s="227" t="s">
        <v>162</v>
      </c>
    </row>
    <row r="106" s="2" customFormat="1" ht="24.15" customHeight="1">
      <c r="A106" s="41"/>
      <c r="B106" s="42"/>
      <c r="C106" s="216" t="s">
        <v>151</v>
      </c>
      <c r="D106" s="216" t="s">
        <v>227</v>
      </c>
      <c r="E106" s="217" t="s">
        <v>6211</v>
      </c>
      <c r="F106" s="218" t="s">
        <v>6212</v>
      </c>
      <c r="G106" s="219" t="s">
        <v>5743</v>
      </c>
      <c r="H106" s="220">
        <v>76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168</v>
      </c>
    </row>
    <row r="107" s="2" customFormat="1" ht="24.15" customHeight="1">
      <c r="A107" s="41"/>
      <c r="B107" s="42"/>
      <c r="C107" s="216" t="s">
        <v>284</v>
      </c>
      <c r="D107" s="216" t="s">
        <v>227</v>
      </c>
      <c r="E107" s="217" t="s">
        <v>6213</v>
      </c>
      <c r="F107" s="218" t="s">
        <v>6214</v>
      </c>
      <c r="G107" s="219" t="s">
        <v>5743</v>
      </c>
      <c r="H107" s="220">
        <v>76</v>
      </c>
      <c r="I107" s="221"/>
      <c r="J107" s="222">
        <f>ROUND(I107*H107,2)</f>
        <v>0</v>
      </c>
      <c r="K107" s="218" t="s">
        <v>6191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174</v>
      </c>
    </row>
    <row r="108" s="2" customFormat="1" ht="24.15" customHeight="1">
      <c r="A108" s="41"/>
      <c r="B108" s="42"/>
      <c r="C108" s="216" t="s">
        <v>544</v>
      </c>
      <c r="D108" s="216" t="s">
        <v>227</v>
      </c>
      <c r="E108" s="217" t="s">
        <v>6215</v>
      </c>
      <c r="F108" s="218" t="s">
        <v>6216</v>
      </c>
      <c r="G108" s="219" t="s">
        <v>5743</v>
      </c>
      <c r="H108" s="220">
        <v>112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544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629</v>
      </c>
    </row>
    <row r="109" s="2" customFormat="1" ht="24.15" customHeight="1">
      <c r="A109" s="41"/>
      <c r="B109" s="42"/>
      <c r="C109" s="216" t="s">
        <v>549</v>
      </c>
      <c r="D109" s="216" t="s">
        <v>227</v>
      </c>
      <c r="E109" s="217" t="s">
        <v>6213</v>
      </c>
      <c r="F109" s="218" t="s">
        <v>6214</v>
      </c>
      <c r="G109" s="219" t="s">
        <v>5743</v>
      </c>
      <c r="H109" s="220">
        <v>112</v>
      </c>
      <c r="I109" s="221"/>
      <c r="J109" s="222">
        <f>ROUND(I109*H109,2)</f>
        <v>0</v>
      </c>
      <c r="K109" s="218" t="s">
        <v>6191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544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544</v>
      </c>
      <c r="BM109" s="227" t="s">
        <v>643</v>
      </c>
    </row>
    <row r="110" s="2" customFormat="1" ht="24.15" customHeight="1">
      <c r="A110" s="41"/>
      <c r="B110" s="42"/>
      <c r="C110" s="216" t="s">
        <v>559</v>
      </c>
      <c r="D110" s="216" t="s">
        <v>227</v>
      </c>
      <c r="E110" s="217" t="s">
        <v>6217</v>
      </c>
      <c r="F110" s="218" t="s">
        <v>6218</v>
      </c>
      <c r="G110" s="219" t="s">
        <v>5743</v>
      </c>
      <c r="H110" s="220">
        <v>73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544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544</v>
      </c>
      <c r="BM110" s="227" t="s">
        <v>656</v>
      </c>
    </row>
    <row r="111" s="2" customFormat="1" ht="16.5" customHeight="1">
      <c r="A111" s="41"/>
      <c r="B111" s="42"/>
      <c r="C111" s="216" t="s">
        <v>565</v>
      </c>
      <c r="D111" s="216" t="s">
        <v>227</v>
      </c>
      <c r="E111" s="217" t="s">
        <v>6219</v>
      </c>
      <c r="F111" s="218" t="s">
        <v>6220</v>
      </c>
      <c r="G111" s="219" t="s">
        <v>5743</v>
      </c>
      <c r="H111" s="220">
        <v>73</v>
      </c>
      <c r="I111" s="221"/>
      <c r="J111" s="222">
        <f>ROUND(I111*H111,2)</f>
        <v>0</v>
      </c>
      <c r="K111" s="218" t="s">
        <v>6191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544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544</v>
      </c>
      <c r="BM111" s="227" t="s">
        <v>680</v>
      </c>
    </row>
    <row r="112" s="2" customFormat="1" ht="24.15" customHeight="1">
      <c r="A112" s="41"/>
      <c r="B112" s="42"/>
      <c r="C112" s="216" t="s">
        <v>571</v>
      </c>
      <c r="D112" s="216" t="s">
        <v>227</v>
      </c>
      <c r="E112" s="217" t="s">
        <v>6221</v>
      </c>
      <c r="F112" s="218" t="s">
        <v>6222</v>
      </c>
      <c r="G112" s="219" t="s">
        <v>5743</v>
      </c>
      <c r="H112" s="220">
        <v>76</v>
      </c>
      <c r="I112" s="221"/>
      <c r="J112" s="222">
        <f>ROUND(I112*H112,2)</f>
        <v>0</v>
      </c>
      <c r="K112" s="218" t="s">
        <v>19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544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544</v>
      </c>
      <c r="BM112" s="227" t="s">
        <v>699</v>
      </c>
    </row>
    <row r="113" s="2" customFormat="1" ht="16.5" customHeight="1">
      <c r="A113" s="41"/>
      <c r="B113" s="42"/>
      <c r="C113" s="216" t="s">
        <v>7</v>
      </c>
      <c r="D113" s="216" t="s">
        <v>227</v>
      </c>
      <c r="E113" s="217" t="s">
        <v>6223</v>
      </c>
      <c r="F113" s="218" t="s">
        <v>6224</v>
      </c>
      <c r="G113" s="219" t="s">
        <v>5743</v>
      </c>
      <c r="H113" s="220">
        <v>76</v>
      </c>
      <c r="I113" s="221"/>
      <c r="J113" s="222">
        <f>ROUND(I113*H113,2)</f>
        <v>0</v>
      </c>
      <c r="K113" s="218" t="s">
        <v>6191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544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544</v>
      </c>
      <c r="BM113" s="227" t="s">
        <v>719</v>
      </c>
    </row>
    <row r="114" s="2" customFormat="1" ht="24.15" customHeight="1">
      <c r="A114" s="41"/>
      <c r="B114" s="42"/>
      <c r="C114" s="216" t="s">
        <v>156</v>
      </c>
      <c r="D114" s="216" t="s">
        <v>227</v>
      </c>
      <c r="E114" s="217" t="s">
        <v>6225</v>
      </c>
      <c r="F114" s="218" t="s">
        <v>6226</v>
      </c>
      <c r="G114" s="219" t="s">
        <v>5743</v>
      </c>
      <c r="H114" s="220">
        <v>76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544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544</v>
      </c>
      <c r="BM114" s="227" t="s">
        <v>192</v>
      </c>
    </row>
    <row r="115" s="2" customFormat="1" ht="16.5" customHeight="1">
      <c r="A115" s="41"/>
      <c r="B115" s="42"/>
      <c r="C115" s="216" t="s">
        <v>159</v>
      </c>
      <c r="D115" s="216" t="s">
        <v>227</v>
      </c>
      <c r="E115" s="217" t="s">
        <v>6227</v>
      </c>
      <c r="F115" s="218" t="s">
        <v>6228</v>
      </c>
      <c r="G115" s="219" t="s">
        <v>5743</v>
      </c>
      <c r="H115" s="220">
        <v>76</v>
      </c>
      <c r="I115" s="221"/>
      <c r="J115" s="222">
        <f>ROUND(I115*H115,2)</f>
        <v>0</v>
      </c>
      <c r="K115" s="218" t="s">
        <v>6191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544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544</v>
      </c>
      <c r="BM115" s="227" t="s">
        <v>827</v>
      </c>
    </row>
    <row r="116" s="2" customFormat="1" ht="24.15" customHeight="1">
      <c r="A116" s="41"/>
      <c r="B116" s="42"/>
      <c r="C116" s="216" t="s">
        <v>162</v>
      </c>
      <c r="D116" s="216" t="s">
        <v>227</v>
      </c>
      <c r="E116" s="217" t="s">
        <v>6229</v>
      </c>
      <c r="F116" s="218" t="s">
        <v>6230</v>
      </c>
      <c r="G116" s="219" t="s">
        <v>5743</v>
      </c>
      <c r="H116" s="220">
        <v>112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864</v>
      </c>
    </row>
    <row r="117" s="2" customFormat="1" ht="16.5" customHeight="1">
      <c r="A117" s="41"/>
      <c r="B117" s="42"/>
      <c r="C117" s="216" t="s">
        <v>165</v>
      </c>
      <c r="D117" s="216" t="s">
        <v>227</v>
      </c>
      <c r="E117" s="217" t="s">
        <v>6227</v>
      </c>
      <c r="F117" s="218" t="s">
        <v>6228</v>
      </c>
      <c r="G117" s="219" t="s">
        <v>5743</v>
      </c>
      <c r="H117" s="220">
        <v>112</v>
      </c>
      <c r="I117" s="221"/>
      <c r="J117" s="222">
        <f>ROUND(I117*H117,2)</f>
        <v>0</v>
      </c>
      <c r="K117" s="218" t="s">
        <v>6191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544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544</v>
      </c>
      <c r="BM117" s="227" t="s">
        <v>876</v>
      </c>
    </row>
    <row r="118" s="2" customFormat="1" ht="24.15" customHeight="1">
      <c r="A118" s="41"/>
      <c r="B118" s="42"/>
      <c r="C118" s="216" t="s">
        <v>168</v>
      </c>
      <c r="D118" s="216" t="s">
        <v>227</v>
      </c>
      <c r="E118" s="217" t="s">
        <v>6231</v>
      </c>
      <c r="F118" s="218" t="s">
        <v>6232</v>
      </c>
      <c r="G118" s="219" t="s">
        <v>5743</v>
      </c>
      <c r="H118" s="220">
        <v>73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544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544</v>
      </c>
      <c r="BM118" s="227" t="s">
        <v>888</v>
      </c>
    </row>
    <row r="119" s="2" customFormat="1" ht="16.5" customHeight="1">
      <c r="A119" s="41"/>
      <c r="B119" s="42"/>
      <c r="C119" s="216" t="s">
        <v>171</v>
      </c>
      <c r="D119" s="216" t="s">
        <v>227</v>
      </c>
      <c r="E119" s="217" t="s">
        <v>6233</v>
      </c>
      <c r="F119" s="218" t="s">
        <v>6234</v>
      </c>
      <c r="G119" s="219" t="s">
        <v>5743</v>
      </c>
      <c r="H119" s="220">
        <v>73</v>
      </c>
      <c r="I119" s="221"/>
      <c r="J119" s="222">
        <f>ROUND(I119*H119,2)</f>
        <v>0</v>
      </c>
      <c r="K119" s="218" t="s">
        <v>6191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544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544</v>
      </c>
      <c r="BM119" s="227" t="s">
        <v>902</v>
      </c>
    </row>
    <row r="120" s="2" customFormat="1" ht="24.15" customHeight="1">
      <c r="A120" s="41"/>
      <c r="B120" s="42"/>
      <c r="C120" s="216" t="s">
        <v>174</v>
      </c>
      <c r="D120" s="216" t="s">
        <v>227</v>
      </c>
      <c r="E120" s="217" t="s">
        <v>6235</v>
      </c>
      <c r="F120" s="218" t="s">
        <v>6236</v>
      </c>
      <c r="G120" s="219" t="s">
        <v>5743</v>
      </c>
      <c r="H120" s="220">
        <v>76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544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544</v>
      </c>
      <c r="BM120" s="227" t="s">
        <v>913</v>
      </c>
    </row>
    <row r="121" s="2" customFormat="1" ht="16.5" customHeight="1">
      <c r="A121" s="41"/>
      <c r="B121" s="42"/>
      <c r="C121" s="216" t="s">
        <v>623</v>
      </c>
      <c r="D121" s="216" t="s">
        <v>227</v>
      </c>
      <c r="E121" s="217" t="s">
        <v>6233</v>
      </c>
      <c r="F121" s="218" t="s">
        <v>6234</v>
      </c>
      <c r="G121" s="219" t="s">
        <v>5743</v>
      </c>
      <c r="H121" s="220">
        <v>76</v>
      </c>
      <c r="I121" s="221"/>
      <c r="J121" s="222">
        <f>ROUND(I121*H121,2)</f>
        <v>0</v>
      </c>
      <c r="K121" s="218" t="s">
        <v>6191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544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544</v>
      </c>
      <c r="BM121" s="227" t="s">
        <v>4944</v>
      </c>
    </row>
    <row r="122" s="2" customFormat="1" ht="24.15" customHeight="1">
      <c r="A122" s="41"/>
      <c r="B122" s="42"/>
      <c r="C122" s="216" t="s">
        <v>629</v>
      </c>
      <c r="D122" s="216" t="s">
        <v>227</v>
      </c>
      <c r="E122" s="217" t="s">
        <v>6237</v>
      </c>
      <c r="F122" s="218" t="s">
        <v>6238</v>
      </c>
      <c r="G122" s="219" t="s">
        <v>5743</v>
      </c>
      <c r="H122" s="220">
        <v>304</v>
      </c>
      <c r="I122" s="221"/>
      <c r="J122" s="222">
        <f>ROUND(I122*H122,2)</f>
        <v>0</v>
      </c>
      <c r="K122" s="218" t="s">
        <v>19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944</v>
      </c>
    </row>
    <row r="123" s="2" customFormat="1" ht="21.75" customHeight="1">
      <c r="A123" s="41"/>
      <c r="B123" s="42"/>
      <c r="C123" s="216" t="s">
        <v>177</v>
      </c>
      <c r="D123" s="216" t="s">
        <v>227</v>
      </c>
      <c r="E123" s="217" t="s">
        <v>6239</v>
      </c>
      <c r="F123" s="218" t="s">
        <v>6240</v>
      </c>
      <c r="G123" s="219" t="s">
        <v>5743</v>
      </c>
      <c r="H123" s="220">
        <v>304</v>
      </c>
      <c r="I123" s="221"/>
      <c r="J123" s="222">
        <f>ROUND(I123*H123,2)</f>
        <v>0</v>
      </c>
      <c r="K123" s="218" t="s">
        <v>6191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544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544</v>
      </c>
      <c r="BM123" s="227" t="s">
        <v>971</v>
      </c>
    </row>
    <row r="124" s="2" customFormat="1" ht="37.8" customHeight="1">
      <c r="A124" s="41"/>
      <c r="B124" s="42"/>
      <c r="C124" s="216" t="s">
        <v>643</v>
      </c>
      <c r="D124" s="216" t="s">
        <v>227</v>
      </c>
      <c r="E124" s="217" t="s">
        <v>6241</v>
      </c>
      <c r="F124" s="218" t="s">
        <v>6242</v>
      </c>
      <c r="G124" s="219" t="s">
        <v>5743</v>
      </c>
      <c r="H124" s="220">
        <v>152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544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544</v>
      </c>
      <c r="BM124" s="227" t="s">
        <v>991</v>
      </c>
    </row>
    <row r="125" s="2" customFormat="1" ht="16.5" customHeight="1">
      <c r="A125" s="41"/>
      <c r="B125" s="42"/>
      <c r="C125" s="216" t="s">
        <v>650</v>
      </c>
      <c r="D125" s="216" t="s">
        <v>227</v>
      </c>
      <c r="E125" s="217" t="s">
        <v>6243</v>
      </c>
      <c r="F125" s="218" t="s">
        <v>6244</v>
      </c>
      <c r="G125" s="219" t="s">
        <v>5743</v>
      </c>
      <c r="H125" s="220">
        <v>152</v>
      </c>
      <c r="I125" s="221"/>
      <c r="J125" s="222">
        <f>ROUND(I125*H125,2)</f>
        <v>0</v>
      </c>
      <c r="K125" s="218" t="s">
        <v>19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544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544</v>
      </c>
      <c r="BM125" s="227" t="s">
        <v>1036</v>
      </c>
    </row>
    <row r="126" s="2" customFormat="1" ht="24.15" customHeight="1">
      <c r="A126" s="41"/>
      <c r="B126" s="42"/>
      <c r="C126" s="216" t="s">
        <v>656</v>
      </c>
      <c r="D126" s="216" t="s">
        <v>227</v>
      </c>
      <c r="E126" s="217" t="s">
        <v>6245</v>
      </c>
      <c r="F126" s="218" t="s">
        <v>6246</v>
      </c>
      <c r="G126" s="219" t="s">
        <v>5743</v>
      </c>
      <c r="H126" s="220">
        <v>26</v>
      </c>
      <c r="I126" s="221"/>
      <c r="J126" s="222">
        <f>ROUND(I126*H126,2)</f>
        <v>0</v>
      </c>
      <c r="K126" s="218" t="s">
        <v>19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544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544</v>
      </c>
      <c r="BM126" s="227" t="s">
        <v>1070</v>
      </c>
    </row>
    <row r="127" s="2" customFormat="1" ht="16.5" customHeight="1">
      <c r="A127" s="41"/>
      <c r="B127" s="42"/>
      <c r="C127" s="216" t="s">
        <v>671</v>
      </c>
      <c r="D127" s="216" t="s">
        <v>227</v>
      </c>
      <c r="E127" s="217" t="s">
        <v>6233</v>
      </c>
      <c r="F127" s="218" t="s">
        <v>6234</v>
      </c>
      <c r="G127" s="219" t="s">
        <v>5743</v>
      </c>
      <c r="H127" s="220">
        <v>26</v>
      </c>
      <c r="I127" s="221"/>
      <c r="J127" s="222">
        <f>ROUND(I127*H127,2)</f>
        <v>0</v>
      </c>
      <c r="K127" s="218" t="s">
        <v>6191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544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544</v>
      </c>
      <c r="BM127" s="227" t="s">
        <v>1085</v>
      </c>
    </row>
    <row r="128" s="2" customFormat="1" ht="33" customHeight="1">
      <c r="A128" s="41"/>
      <c r="B128" s="42"/>
      <c r="C128" s="216" t="s">
        <v>680</v>
      </c>
      <c r="D128" s="216" t="s">
        <v>227</v>
      </c>
      <c r="E128" s="217" t="s">
        <v>6247</v>
      </c>
      <c r="F128" s="218" t="s">
        <v>6248</v>
      </c>
      <c r="G128" s="219" t="s">
        <v>5743</v>
      </c>
      <c r="H128" s="220">
        <v>5</v>
      </c>
      <c r="I128" s="221"/>
      <c r="J128" s="222">
        <f>ROUND(I128*H128,2)</f>
        <v>0</v>
      </c>
      <c r="K128" s="218" t="s">
        <v>19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1097</v>
      </c>
    </row>
    <row r="129" s="2" customFormat="1" ht="16.5" customHeight="1">
      <c r="A129" s="41"/>
      <c r="B129" s="42"/>
      <c r="C129" s="216" t="s">
        <v>688</v>
      </c>
      <c r="D129" s="216" t="s">
        <v>227</v>
      </c>
      <c r="E129" s="217" t="s">
        <v>6233</v>
      </c>
      <c r="F129" s="218" t="s">
        <v>6234</v>
      </c>
      <c r="G129" s="219" t="s">
        <v>5743</v>
      </c>
      <c r="H129" s="220">
        <v>5</v>
      </c>
      <c r="I129" s="221"/>
      <c r="J129" s="222">
        <f>ROUND(I129*H129,2)</f>
        <v>0</v>
      </c>
      <c r="K129" s="218" t="s">
        <v>6191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544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544</v>
      </c>
      <c r="BM129" s="227" t="s">
        <v>1134</v>
      </c>
    </row>
    <row r="130" s="2" customFormat="1" ht="33" customHeight="1">
      <c r="A130" s="41"/>
      <c r="B130" s="42"/>
      <c r="C130" s="216" t="s">
        <v>699</v>
      </c>
      <c r="D130" s="216" t="s">
        <v>227</v>
      </c>
      <c r="E130" s="217" t="s">
        <v>6249</v>
      </c>
      <c r="F130" s="218" t="s">
        <v>6250</v>
      </c>
      <c r="G130" s="219" t="s">
        <v>5743</v>
      </c>
      <c r="H130" s="220">
        <v>75</v>
      </c>
      <c r="I130" s="221"/>
      <c r="J130" s="222">
        <f>ROUND(I130*H130,2)</f>
        <v>0</v>
      </c>
      <c r="K130" s="218" t="s">
        <v>19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544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544</v>
      </c>
      <c r="BM130" s="227" t="s">
        <v>1160</v>
      </c>
    </row>
    <row r="131" s="2" customFormat="1" ht="16.5" customHeight="1">
      <c r="A131" s="41"/>
      <c r="B131" s="42"/>
      <c r="C131" s="216" t="s">
        <v>711</v>
      </c>
      <c r="D131" s="216" t="s">
        <v>227</v>
      </c>
      <c r="E131" s="217" t="s">
        <v>6233</v>
      </c>
      <c r="F131" s="218" t="s">
        <v>6234</v>
      </c>
      <c r="G131" s="219" t="s">
        <v>5743</v>
      </c>
      <c r="H131" s="220">
        <v>75</v>
      </c>
      <c r="I131" s="221"/>
      <c r="J131" s="222">
        <f>ROUND(I131*H131,2)</f>
        <v>0</v>
      </c>
      <c r="K131" s="218" t="s">
        <v>6191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544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544</v>
      </c>
      <c r="BM131" s="227" t="s">
        <v>1174</v>
      </c>
    </row>
    <row r="132" s="2" customFormat="1" ht="24.15" customHeight="1">
      <c r="A132" s="41"/>
      <c r="B132" s="42"/>
      <c r="C132" s="216" t="s">
        <v>719</v>
      </c>
      <c r="D132" s="216" t="s">
        <v>227</v>
      </c>
      <c r="E132" s="217" t="s">
        <v>6251</v>
      </c>
      <c r="F132" s="218" t="s">
        <v>6252</v>
      </c>
      <c r="G132" s="219" t="s">
        <v>5743</v>
      </c>
      <c r="H132" s="220">
        <v>10</v>
      </c>
      <c r="I132" s="221"/>
      <c r="J132" s="222">
        <f>ROUND(I132*H132,2)</f>
        <v>0</v>
      </c>
      <c r="K132" s="218" t="s">
        <v>19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544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544</v>
      </c>
      <c r="BM132" s="227" t="s">
        <v>1186</v>
      </c>
    </row>
    <row r="133" s="2" customFormat="1" ht="16.5" customHeight="1">
      <c r="A133" s="41"/>
      <c r="B133" s="42"/>
      <c r="C133" s="216" t="s">
        <v>180</v>
      </c>
      <c r="D133" s="216" t="s">
        <v>227</v>
      </c>
      <c r="E133" s="217" t="s">
        <v>6253</v>
      </c>
      <c r="F133" s="218" t="s">
        <v>6254</v>
      </c>
      <c r="G133" s="219" t="s">
        <v>5743</v>
      </c>
      <c r="H133" s="220">
        <v>10</v>
      </c>
      <c r="I133" s="221"/>
      <c r="J133" s="222">
        <f>ROUND(I133*H133,2)</f>
        <v>0</v>
      </c>
      <c r="K133" s="218" t="s">
        <v>6191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544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544</v>
      </c>
      <c r="BM133" s="227" t="s">
        <v>1200</v>
      </c>
    </row>
    <row r="134" s="2" customFormat="1" ht="24.15" customHeight="1">
      <c r="A134" s="41"/>
      <c r="B134" s="42"/>
      <c r="C134" s="216" t="s">
        <v>192</v>
      </c>
      <c r="D134" s="216" t="s">
        <v>227</v>
      </c>
      <c r="E134" s="217" t="s">
        <v>6255</v>
      </c>
      <c r="F134" s="218" t="s">
        <v>6252</v>
      </c>
      <c r="G134" s="219" t="s">
        <v>5743</v>
      </c>
      <c r="H134" s="220">
        <v>32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544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544</v>
      </c>
      <c r="BM134" s="227" t="s">
        <v>1210</v>
      </c>
    </row>
    <row r="135" s="2" customFormat="1" ht="16.5" customHeight="1">
      <c r="A135" s="41"/>
      <c r="B135" s="42"/>
      <c r="C135" s="216" t="s">
        <v>822</v>
      </c>
      <c r="D135" s="216" t="s">
        <v>227</v>
      </c>
      <c r="E135" s="217" t="s">
        <v>6253</v>
      </c>
      <c r="F135" s="218" t="s">
        <v>6254</v>
      </c>
      <c r="G135" s="219" t="s">
        <v>5743</v>
      </c>
      <c r="H135" s="220">
        <v>32</v>
      </c>
      <c r="I135" s="221"/>
      <c r="J135" s="222">
        <f>ROUND(I135*H135,2)</f>
        <v>0</v>
      </c>
      <c r="K135" s="218" t="s">
        <v>6191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544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544</v>
      </c>
      <c r="BM135" s="227" t="s">
        <v>4973</v>
      </c>
    </row>
    <row r="136" s="2" customFormat="1" ht="66.75" customHeight="1">
      <c r="A136" s="41"/>
      <c r="B136" s="42"/>
      <c r="C136" s="216" t="s">
        <v>827</v>
      </c>
      <c r="D136" s="216" t="s">
        <v>227</v>
      </c>
      <c r="E136" s="217" t="s">
        <v>6256</v>
      </c>
      <c r="F136" s="218" t="s">
        <v>6257</v>
      </c>
      <c r="G136" s="219" t="s">
        <v>5743</v>
      </c>
      <c r="H136" s="220">
        <v>2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544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544</v>
      </c>
      <c r="BM136" s="227" t="s">
        <v>2164</v>
      </c>
    </row>
    <row r="137" s="2" customFormat="1" ht="24.15" customHeight="1">
      <c r="A137" s="41"/>
      <c r="B137" s="42"/>
      <c r="C137" s="216" t="s">
        <v>195</v>
      </c>
      <c r="D137" s="216" t="s">
        <v>227</v>
      </c>
      <c r="E137" s="217" t="s">
        <v>6258</v>
      </c>
      <c r="F137" s="218" t="s">
        <v>6259</v>
      </c>
      <c r="G137" s="219" t="s">
        <v>5743</v>
      </c>
      <c r="H137" s="220">
        <v>2</v>
      </c>
      <c r="I137" s="221"/>
      <c r="J137" s="222">
        <f>ROUND(I137*H137,2)</f>
        <v>0</v>
      </c>
      <c r="K137" s="218" t="s">
        <v>6191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544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544</v>
      </c>
      <c r="BM137" s="227" t="s">
        <v>4982</v>
      </c>
    </row>
    <row r="138" s="2" customFormat="1" ht="16.5" customHeight="1">
      <c r="A138" s="41"/>
      <c r="B138" s="42"/>
      <c r="C138" s="216" t="s">
        <v>864</v>
      </c>
      <c r="D138" s="216" t="s">
        <v>227</v>
      </c>
      <c r="E138" s="217" t="s">
        <v>6260</v>
      </c>
      <c r="F138" s="218" t="s">
        <v>6261</v>
      </c>
      <c r="G138" s="219" t="s">
        <v>5743</v>
      </c>
      <c r="H138" s="220">
        <v>2</v>
      </c>
      <c r="I138" s="221"/>
      <c r="J138" s="222">
        <f>ROUND(I138*H138,2)</f>
        <v>0</v>
      </c>
      <c r="K138" s="218" t="s">
        <v>19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544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544</v>
      </c>
      <c r="BM138" s="227" t="s">
        <v>1255</v>
      </c>
    </row>
    <row r="139" s="2" customFormat="1" ht="16.5" customHeight="1">
      <c r="A139" s="41"/>
      <c r="B139" s="42"/>
      <c r="C139" s="216" t="s">
        <v>871</v>
      </c>
      <c r="D139" s="216" t="s">
        <v>227</v>
      </c>
      <c r="E139" s="217" t="s">
        <v>6262</v>
      </c>
      <c r="F139" s="218" t="s">
        <v>6263</v>
      </c>
      <c r="G139" s="219" t="s">
        <v>5743</v>
      </c>
      <c r="H139" s="220">
        <v>2</v>
      </c>
      <c r="I139" s="221"/>
      <c r="J139" s="222">
        <f>ROUND(I139*H139,2)</f>
        <v>0</v>
      </c>
      <c r="K139" s="218" t="s">
        <v>6191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544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544</v>
      </c>
      <c r="BM139" s="227" t="s">
        <v>1270</v>
      </c>
    </row>
    <row r="140" s="2" customFormat="1" ht="66.75" customHeight="1">
      <c r="A140" s="41"/>
      <c r="B140" s="42"/>
      <c r="C140" s="216" t="s">
        <v>876</v>
      </c>
      <c r="D140" s="216" t="s">
        <v>227</v>
      </c>
      <c r="E140" s="217" t="s">
        <v>6264</v>
      </c>
      <c r="F140" s="218" t="s">
        <v>6265</v>
      </c>
      <c r="G140" s="219" t="s">
        <v>5743</v>
      </c>
      <c r="H140" s="220">
        <v>2</v>
      </c>
      <c r="I140" s="221"/>
      <c r="J140" s="222">
        <f>ROUND(I140*H140,2)</f>
        <v>0</v>
      </c>
      <c r="K140" s="218" t="s">
        <v>19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544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544</v>
      </c>
      <c r="BM140" s="227" t="s">
        <v>1291</v>
      </c>
    </row>
    <row r="141" s="2" customFormat="1" ht="24.15" customHeight="1">
      <c r="A141" s="41"/>
      <c r="B141" s="42"/>
      <c r="C141" s="216" t="s">
        <v>882</v>
      </c>
      <c r="D141" s="216" t="s">
        <v>227</v>
      </c>
      <c r="E141" s="217" t="s">
        <v>6266</v>
      </c>
      <c r="F141" s="218" t="s">
        <v>6267</v>
      </c>
      <c r="G141" s="219" t="s">
        <v>5743</v>
      </c>
      <c r="H141" s="220">
        <v>2</v>
      </c>
      <c r="I141" s="221"/>
      <c r="J141" s="222">
        <f>ROUND(I141*H141,2)</f>
        <v>0</v>
      </c>
      <c r="K141" s="218" t="s">
        <v>6191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1302</v>
      </c>
    </row>
    <row r="142" s="2" customFormat="1" ht="16.5" customHeight="1">
      <c r="A142" s="41"/>
      <c r="B142" s="42"/>
      <c r="C142" s="216" t="s">
        <v>888</v>
      </c>
      <c r="D142" s="216" t="s">
        <v>227</v>
      </c>
      <c r="E142" s="217" t="s">
        <v>6268</v>
      </c>
      <c r="F142" s="218" t="s">
        <v>6269</v>
      </c>
      <c r="G142" s="219" t="s">
        <v>5743</v>
      </c>
      <c r="H142" s="220">
        <v>2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544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544</v>
      </c>
      <c r="BM142" s="227" t="s">
        <v>1314</v>
      </c>
    </row>
    <row r="143" s="2" customFormat="1" ht="16.5" customHeight="1">
      <c r="A143" s="41"/>
      <c r="B143" s="42"/>
      <c r="C143" s="216" t="s">
        <v>894</v>
      </c>
      <c r="D143" s="216" t="s">
        <v>227</v>
      </c>
      <c r="E143" s="217" t="s">
        <v>6209</v>
      </c>
      <c r="F143" s="218" t="s">
        <v>6210</v>
      </c>
      <c r="G143" s="219" t="s">
        <v>5743</v>
      </c>
      <c r="H143" s="220">
        <v>2</v>
      </c>
      <c r="I143" s="221"/>
      <c r="J143" s="222">
        <f>ROUND(I143*H143,2)</f>
        <v>0</v>
      </c>
      <c r="K143" s="218" t="s">
        <v>6191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870</v>
      </c>
    </row>
    <row r="144" s="2" customFormat="1" ht="24.15" customHeight="1">
      <c r="A144" s="41"/>
      <c r="B144" s="42"/>
      <c r="C144" s="216" t="s">
        <v>902</v>
      </c>
      <c r="D144" s="216" t="s">
        <v>227</v>
      </c>
      <c r="E144" s="217" t="s">
        <v>6270</v>
      </c>
      <c r="F144" s="218" t="s">
        <v>6212</v>
      </c>
      <c r="G144" s="219" t="s">
        <v>5743</v>
      </c>
      <c r="H144" s="220">
        <v>14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544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544</v>
      </c>
      <c r="BM144" s="227" t="s">
        <v>1331</v>
      </c>
    </row>
    <row r="145" s="2" customFormat="1" ht="24.15" customHeight="1">
      <c r="A145" s="41"/>
      <c r="B145" s="42"/>
      <c r="C145" s="216" t="s">
        <v>908</v>
      </c>
      <c r="D145" s="216" t="s">
        <v>227</v>
      </c>
      <c r="E145" s="217" t="s">
        <v>6213</v>
      </c>
      <c r="F145" s="218" t="s">
        <v>6214</v>
      </c>
      <c r="G145" s="219" t="s">
        <v>5743</v>
      </c>
      <c r="H145" s="220">
        <v>14</v>
      </c>
      <c r="I145" s="221"/>
      <c r="J145" s="222">
        <f>ROUND(I145*H145,2)</f>
        <v>0</v>
      </c>
      <c r="K145" s="218" t="s">
        <v>6191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544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544</v>
      </c>
      <c r="BM145" s="227" t="s">
        <v>1344</v>
      </c>
    </row>
    <row r="146" s="2" customFormat="1" ht="24.15" customHeight="1">
      <c r="A146" s="41"/>
      <c r="B146" s="42"/>
      <c r="C146" s="216" t="s">
        <v>913</v>
      </c>
      <c r="D146" s="216" t="s">
        <v>227</v>
      </c>
      <c r="E146" s="217" t="s">
        <v>6271</v>
      </c>
      <c r="F146" s="218" t="s">
        <v>6216</v>
      </c>
      <c r="G146" s="219" t="s">
        <v>5743</v>
      </c>
      <c r="H146" s="220">
        <v>3</v>
      </c>
      <c r="I146" s="221"/>
      <c r="J146" s="222">
        <f>ROUND(I146*H146,2)</f>
        <v>0</v>
      </c>
      <c r="K146" s="218" t="s">
        <v>19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544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1354</v>
      </c>
    </row>
    <row r="147" s="2" customFormat="1" ht="24.15" customHeight="1">
      <c r="A147" s="41"/>
      <c r="B147" s="42"/>
      <c r="C147" s="216" t="s">
        <v>920</v>
      </c>
      <c r="D147" s="216" t="s">
        <v>227</v>
      </c>
      <c r="E147" s="217" t="s">
        <v>6213</v>
      </c>
      <c r="F147" s="218" t="s">
        <v>6214</v>
      </c>
      <c r="G147" s="219" t="s">
        <v>5743</v>
      </c>
      <c r="H147" s="220">
        <v>3</v>
      </c>
      <c r="I147" s="221"/>
      <c r="J147" s="222">
        <f>ROUND(I147*H147,2)</f>
        <v>0</v>
      </c>
      <c r="K147" s="218" t="s">
        <v>6191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544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544</v>
      </c>
      <c r="BM147" s="227" t="s">
        <v>1365</v>
      </c>
    </row>
    <row r="148" s="2" customFormat="1" ht="24.15" customHeight="1">
      <c r="A148" s="41"/>
      <c r="B148" s="42"/>
      <c r="C148" s="216" t="s">
        <v>4944</v>
      </c>
      <c r="D148" s="216" t="s">
        <v>227</v>
      </c>
      <c r="E148" s="217" t="s">
        <v>6272</v>
      </c>
      <c r="F148" s="218" t="s">
        <v>6216</v>
      </c>
      <c r="G148" s="219" t="s">
        <v>5743</v>
      </c>
      <c r="H148" s="220">
        <v>1</v>
      </c>
      <c r="I148" s="221"/>
      <c r="J148" s="222">
        <f>ROUND(I148*H148,2)</f>
        <v>0</v>
      </c>
      <c r="K148" s="218" t="s">
        <v>19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5011</v>
      </c>
    </row>
    <row r="149" s="2" customFormat="1" ht="24.15" customHeight="1">
      <c r="A149" s="41"/>
      <c r="B149" s="42"/>
      <c r="C149" s="216" t="s">
        <v>925</v>
      </c>
      <c r="D149" s="216" t="s">
        <v>227</v>
      </c>
      <c r="E149" s="217" t="s">
        <v>6213</v>
      </c>
      <c r="F149" s="218" t="s">
        <v>6214</v>
      </c>
      <c r="G149" s="219" t="s">
        <v>5743</v>
      </c>
      <c r="H149" s="220">
        <v>1</v>
      </c>
      <c r="I149" s="221"/>
      <c r="J149" s="222">
        <f>ROUND(I149*H149,2)</f>
        <v>0</v>
      </c>
      <c r="K149" s="218" t="s">
        <v>6191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544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544</v>
      </c>
      <c r="BM149" s="227" t="s">
        <v>5015</v>
      </c>
    </row>
    <row r="150" s="2" customFormat="1" ht="24.15" customHeight="1">
      <c r="A150" s="41"/>
      <c r="B150" s="42"/>
      <c r="C150" s="216" t="s">
        <v>944</v>
      </c>
      <c r="D150" s="216" t="s">
        <v>227</v>
      </c>
      <c r="E150" s="217" t="s">
        <v>6273</v>
      </c>
      <c r="F150" s="218" t="s">
        <v>6274</v>
      </c>
      <c r="G150" s="219" t="s">
        <v>5743</v>
      </c>
      <c r="H150" s="220">
        <v>3</v>
      </c>
      <c r="I150" s="221"/>
      <c r="J150" s="222">
        <f>ROUND(I150*H150,2)</f>
        <v>0</v>
      </c>
      <c r="K150" s="218" t="s">
        <v>19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544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1403</v>
      </c>
    </row>
    <row r="151" s="2" customFormat="1" ht="21.75" customHeight="1">
      <c r="A151" s="41"/>
      <c r="B151" s="42"/>
      <c r="C151" s="216" t="s">
        <v>962</v>
      </c>
      <c r="D151" s="216" t="s">
        <v>227</v>
      </c>
      <c r="E151" s="217" t="s">
        <v>6275</v>
      </c>
      <c r="F151" s="218" t="s">
        <v>6276</v>
      </c>
      <c r="G151" s="219" t="s">
        <v>5743</v>
      </c>
      <c r="H151" s="220">
        <v>3</v>
      </c>
      <c r="I151" s="221"/>
      <c r="J151" s="222">
        <f>ROUND(I151*H151,2)</f>
        <v>0</v>
      </c>
      <c r="K151" s="218" t="s">
        <v>6191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1416</v>
      </c>
    </row>
    <row r="152" s="2" customFormat="1" ht="24.15" customHeight="1">
      <c r="A152" s="41"/>
      <c r="B152" s="42"/>
      <c r="C152" s="216" t="s">
        <v>971</v>
      </c>
      <c r="D152" s="216" t="s">
        <v>227</v>
      </c>
      <c r="E152" s="217" t="s">
        <v>6277</v>
      </c>
      <c r="F152" s="218" t="s">
        <v>6278</v>
      </c>
      <c r="G152" s="219" t="s">
        <v>5743</v>
      </c>
      <c r="H152" s="220">
        <v>3</v>
      </c>
      <c r="I152" s="221"/>
      <c r="J152" s="222">
        <f>ROUND(I152*H152,2)</f>
        <v>0</v>
      </c>
      <c r="K152" s="218" t="s">
        <v>19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1430</v>
      </c>
    </row>
    <row r="153" s="2" customFormat="1" ht="21.75" customHeight="1">
      <c r="A153" s="41"/>
      <c r="B153" s="42"/>
      <c r="C153" s="216" t="s">
        <v>981</v>
      </c>
      <c r="D153" s="216" t="s">
        <v>227</v>
      </c>
      <c r="E153" s="217" t="s">
        <v>6275</v>
      </c>
      <c r="F153" s="218" t="s">
        <v>6276</v>
      </c>
      <c r="G153" s="219" t="s">
        <v>5743</v>
      </c>
      <c r="H153" s="220">
        <v>3</v>
      </c>
      <c r="I153" s="221"/>
      <c r="J153" s="222">
        <f>ROUND(I153*H153,2)</f>
        <v>0</v>
      </c>
      <c r="K153" s="218" t="s">
        <v>6191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1467</v>
      </c>
    </row>
    <row r="154" s="2" customFormat="1" ht="24.15" customHeight="1">
      <c r="A154" s="41"/>
      <c r="B154" s="42"/>
      <c r="C154" s="216" t="s">
        <v>991</v>
      </c>
      <c r="D154" s="216" t="s">
        <v>227</v>
      </c>
      <c r="E154" s="217" t="s">
        <v>6279</v>
      </c>
      <c r="F154" s="218" t="s">
        <v>6218</v>
      </c>
      <c r="G154" s="219" t="s">
        <v>5743</v>
      </c>
      <c r="H154" s="220">
        <v>2</v>
      </c>
      <c r="I154" s="221"/>
      <c r="J154" s="222">
        <f>ROUND(I154*H154,2)</f>
        <v>0</v>
      </c>
      <c r="K154" s="218" t="s">
        <v>19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544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1480</v>
      </c>
    </row>
    <row r="155" s="2" customFormat="1" ht="16.5" customHeight="1">
      <c r="A155" s="41"/>
      <c r="B155" s="42"/>
      <c r="C155" s="216" t="s">
        <v>1005</v>
      </c>
      <c r="D155" s="216" t="s">
        <v>227</v>
      </c>
      <c r="E155" s="217" t="s">
        <v>6219</v>
      </c>
      <c r="F155" s="218" t="s">
        <v>6220</v>
      </c>
      <c r="G155" s="219" t="s">
        <v>5743</v>
      </c>
      <c r="H155" s="220">
        <v>2</v>
      </c>
      <c r="I155" s="221"/>
      <c r="J155" s="222">
        <f>ROUND(I155*H155,2)</f>
        <v>0</v>
      </c>
      <c r="K155" s="218" t="s">
        <v>6191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544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1514</v>
      </c>
    </row>
    <row r="156" s="2" customFormat="1" ht="24.15" customHeight="1">
      <c r="A156" s="41"/>
      <c r="B156" s="42"/>
      <c r="C156" s="216" t="s">
        <v>1036</v>
      </c>
      <c r="D156" s="216" t="s">
        <v>227</v>
      </c>
      <c r="E156" s="217" t="s">
        <v>6280</v>
      </c>
      <c r="F156" s="218" t="s">
        <v>6222</v>
      </c>
      <c r="G156" s="219" t="s">
        <v>5743</v>
      </c>
      <c r="H156" s="220">
        <v>8</v>
      </c>
      <c r="I156" s="221"/>
      <c r="J156" s="222">
        <f>ROUND(I156*H156,2)</f>
        <v>0</v>
      </c>
      <c r="K156" s="218" t="s">
        <v>19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1528</v>
      </c>
    </row>
    <row r="157" s="2" customFormat="1" ht="16.5" customHeight="1">
      <c r="A157" s="41"/>
      <c r="B157" s="42"/>
      <c r="C157" s="216" t="s">
        <v>1065</v>
      </c>
      <c r="D157" s="216" t="s">
        <v>227</v>
      </c>
      <c r="E157" s="217" t="s">
        <v>6223</v>
      </c>
      <c r="F157" s="218" t="s">
        <v>6224</v>
      </c>
      <c r="G157" s="219" t="s">
        <v>5743</v>
      </c>
      <c r="H157" s="220">
        <v>8</v>
      </c>
      <c r="I157" s="221"/>
      <c r="J157" s="222">
        <f>ROUND(I157*H157,2)</f>
        <v>0</v>
      </c>
      <c r="K157" s="218" t="s">
        <v>6191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1548</v>
      </c>
    </row>
    <row r="158" s="2" customFormat="1" ht="33" customHeight="1">
      <c r="A158" s="41"/>
      <c r="B158" s="42"/>
      <c r="C158" s="216" t="s">
        <v>1070</v>
      </c>
      <c r="D158" s="216" t="s">
        <v>227</v>
      </c>
      <c r="E158" s="217" t="s">
        <v>6281</v>
      </c>
      <c r="F158" s="218" t="s">
        <v>6282</v>
      </c>
      <c r="G158" s="219" t="s">
        <v>5743</v>
      </c>
      <c r="H158" s="220">
        <v>2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1556</v>
      </c>
    </row>
    <row r="159" s="2" customFormat="1" ht="24.15" customHeight="1">
      <c r="A159" s="41"/>
      <c r="B159" s="42"/>
      <c r="C159" s="216" t="s">
        <v>1076</v>
      </c>
      <c r="D159" s="216" t="s">
        <v>227</v>
      </c>
      <c r="E159" s="217" t="s">
        <v>6283</v>
      </c>
      <c r="F159" s="218" t="s">
        <v>6284</v>
      </c>
      <c r="G159" s="219" t="s">
        <v>5743</v>
      </c>
      <c r="H159" s="220">
        <v>2</v>
      </c>
      <c r="I159" s="221"/>
      <c r="J159" s="222">
        <f>ROUND(I159*H159,2)</f>
        <v>0</v>
      </c>
      <c r="K159" s="218" t="s">
        <v>6191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544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544</v>
      </c>
      <c r="BM159" s="227" t="s">
        <v>1572</v>
      </c>
    </row>
    <row r="160" s="2" customFormat="1" ht="33" customHeight="1">
      <c r="A160" s="41"/>
      <c r="B160" s="42"/>
      <c r="C160" s="216" t="s">
        <v>1085</v>
      </c>
      <c r="D160" s="216" t="s">
        <v>227</v>
      </c>
      <c r="E160" s="217" t="s">
        <v>6285</v>
      </c>
      <c r="F160" s="218" t="s">
        <v>6286</v>
      </c>
      <c r="G160" s="219" t="s">
        <v>5743</v>
      </c>
      <c r="H160" s="220">
        <v>2</v>
      </c>
      <c r="I160" s="221"/>
      <c r="J160" s="222">
        <f>ROUND(I160*H160,2)</f>
        <v>0</v>
      </c>
      <c r="K160" s="218" t="s">
        <v>19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544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1582</v>
      </c>
    </row>
    <row r="161" s="2" customFormat="1" ht="24.15" customHeight="1">
      <c r="A161" s="41"/>
      <c r="B161" s="42"/>
      <c r="C161" s="216" t="s">
        <v>1092</v>
      </c>
      <c r="D161" s="216" t="s">
        <v>227</v>
      </c>
      <c r="E161" s="217" t="s">
        <v>6283</v>
      </c>
      <c r="F161" s="218" t="s">
        <v>6284</v>
      </c>
      <c r="G161" s="219" t="s">
        <v>5743</v>
      </c>
      <c r="H161" s="220">
        <v>2</v>
      </c>
      <c r="I161" s="221"/>
      <c r="J161" s="222">
        <f>ROUND(I161*H161,2)</f>
        <v>0</v>
      </c>
      <c r="K161" s="218" t="s">
        <v>6191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544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1592</v>
      </c>
    </row>
    <row r="162" s="2" customFormat="1" ht="24.15" customHeight="1">
      <c r="A162" s="41"/>
      <c r="B162" s="42"/>
      <c r="C162" s="216" t="s">
        <v>1097</v>
      </c>
      <c r="D162" s="216" t="s">
        <v>227</v>
      </c>
      <c r="E162" s="217" t="s">
        <v>6287</v>
      </c>
      <c r="F162" s="218" t="s">
        <v>6288</v>
      </c>
      <c r="G162" s="219" t="s">
        <v>5743</v>
      </c>
      <c r="H162" s="220">
        <v>8</v>
      </c>
      <c r="I162" s="221"/>
      <c r="J162" s="222">
        <f>ROUND(I162*H162,2)</f>
        <v>0</v>
      </c>
      <c r="K162" s="218" t="s">
        <v>19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1628</v>
      </c>
    </row>
    <row r="163" s="2" customFormat="1" ht="21.75" customHeight="1">
      <c r="A163" s="41"/>
      <c r="B163" s="42"/>
      <c r="C163" s="216" t="s">
        <v>1104</v>
      </c>
      <c r="D163" s="216" t="s">
        <v>227</v>
      </c>
      <c r="E163" s="217" t="s">
        <v>6239</v>
      </c>
      <c r="F163" s="218" t="s">
        <v>6240</v>
      </c>
      <c r="G163" s="219" t="s">
        <v>5743</v>
      </c>
      <c r="H163" s="220">
        <v>8</v>
      </c>
      <c r="I163" s="221"/>
      <c r="J163" s="222">
        <f>ROUND(I163*H163,2)</f>
        <v>0</v>
      </c>
      <c r="K163" s="218" t="s">
        <v>6191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1649</v>
      </c>
    </row>
    <row r="164" s="2" customFormat="1" ht="24.15" customHeight="1">
      <c r="A164" s="41"/>
      <c r="B164" s="42"/>
      <c r="C164" s="216" t="s">
        <v>1134</v>
      </c>
      <c r="D164" s="216" t="s">
        <v>227</v>
      </c>
      <c r="E164" s="217" t="s">
        <v>6289</v>
      </c>
      <c r="F164" s="218" t="s">
        <v>6290</v>
      </c>
      <c r="G164" s="219" t="s">
        <v>5743</v>
      </c>
      <c r="H164" s="220">
        <v>8</v>
      </c>
      <c r="I164" s="221"/>
      <c r="J164" s="222">
        <f>ROUND(I164*H164,2)</f>
        <v>0</v>
      </c>
      <c r="K164" s="218" t="s">
        <v>19</v>
      </c>
      <c r="L164" s="47"/>
      <c r="M164" s="223" t="s">
        <v>19</v>
      </c>
      <c r="N164" s="224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544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544</v>
      </c>
      <c r="BM164" s="227" t="s">
        <v>1660</v>
      </c>
    </row>
    <row r="165" s="2" customFormat="1" ht="24.15" customHeight="1">
      <c r="A165" s="41"/>
      <c r="B165" s="42"/>
      <c r="C165" s="216" t="s">
        <v>1153</v>
      </c>
      <c r="D165" s="216" t="s">
        <v>227</v>
      </c>
      <c r="E165" s="217" t="s">
        <v>6291</v>
      </c>
      <c r="F165" s="218" t="s">
        <v>6292</v>
      </c>
      <c r="G165" s="219" t="s">
        <v>5743</v>
      </c>
      <c r="H165" s="220">
        <v>8</v>
      </c>
      <c r="I165" s="221"/>
      <c r="J165" s="222">
        <f>ROUND(I165*H165,2)</f>
        <v>0</v>
      </c>
      <c r="K165" s="218" t="s">
        <v>6191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544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1678</v>
      </c>
    </row>
    <row r="166" s="2" customFormat="1" ht="37.8" customHeight="1">
      <c r="A166" s="41"/>
      <c r="B166" s="42"/>
      <c r="C166" s="216" t="s">
        <v>1160</v>
      </c>
      <c r="D166" s="216" t="s">
        <v>227</v>
      </c>
      <c r="E166" s="217" t="s">
        <v>6293</v>
      </c>
      <c r="F166" s="218" t="s">
        <v>6294</v>
      </c>
      <c r="G166" s="219" t="s">
        <v>5743</v>
      </c>
      <c r="H166" s="220">
        <v>2</v>
      </c>
      <c r="I166" s="221"/>
      <c r="J166" s="222">
        <f>ROUND(I166*H166,2)</f>
        <v>0</v>
      </c>
      <c r="K166" s="218" t="s">
        <v>19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544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1689</v>
      </c>
    </row>
    <row r="167" s="2" customFormat="1" ht="16.5" customHeight="1">
      <c r="A167" s="41"/>
      <c r="B167" s="42"/>
      <c r="C167" s="216" t="s">
        <v>1165</v>
      </c>
      <c r="D167" s="216" t="s">
        <v>227</v>
      </c>
      <c r="E167" s="217" t="s">
        <v>6295</v>
      </c>
      <c r="F167" s="218" t="s">
        <v>6244</v>
      </c>
      <c r="G167" s="219" t="s">
        <v>5743</v>
      </c>
      <c r="H167" s="220">
        <v>2</v>
      </c>
      <c r="I167" s="221"/>
      <c r="J167" s="222">
        <f>ROUND(I167*H167,2)</f>
        <v>0</v>
      </c>
      <c r="K167" s="218" t="s">
        <v>19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5280</v>
      </c>
    </row>
    <row r="168" s="2" customFormat="1" ht="33" customHeight="1">
      <c r="A168" s="41"/>
      <c r="B168" s="42"/>
      <c r="C168" s="216" t="s">
        <v>1174</v>
      </c>
      <c r="D168" s="216" t="s">
        <v>227</v>
      </c>
      <c r="E168" s="217" t="s">
        <v>6296</v>
      </c>
      <c r="F168" s="218" t="s">
        <v>6297</v>
      </c>
      <c r="G168" s="219" t="s">
        <v>5743</v>
      </c>
      <c r="H168" s="220">
        <v>2</v>
      </c>
      <c r="I168" s="221"/>
      <c r="J168" s="222">
        <f>ROUND(I168*H168,2)</f>
        <v>0</v>
      </c>
      <c r="K168" s="218" t="s">
        <v>19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5289</v>
      </c>
    </row>
    <row r="169" s="2" customFormat="1" ht="16.5" customHeight="1">
      <c r="A169" s="41"/>
      <c r="B169" s="42"/>
      <c r="C169" s="216" t="s">
        <v>1178</v>
      </c>
      <c r="D169" s="216" t="s">
        <v>227</v>
      </c>
      <c r="E169" s="217" t="s">
        <v>6298</v>
      </c>
      <c r="F169" s="218" t="s">
        <v>6244</v>
      </c>
      <c r="G169" s="219" t="s">
        <v>5743</v>
      </c>
      <c r="H169" s="220">
        <v>2</v>
      </c>
      <c r="I169" s="221"/>
      <c r="J169" s="222">
        <f>ROUND(I169*H169,2)</f>
        <v>0</v>
      </c>
      <c r="K169" s="218" t="s">
        <v>19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544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544</v>
      </c>
      <c r="BM169" s="227" t="s">
        <v>5298</v>
      </c>
    </row>
    <row r="170" s="2" customFormat="1" ht="33" customHeight="1">
      <c r="A170" s="41"/>
      <c r="B170" s="42"/>
      <c r="C170" s="216" t="s">
        <v>1186</v>
      </c>
      <c r="D170" s="216" t="s">
        <v>227</v>
      </c>
      <c r="E170" s="217" t="s">
        <v>6299</v>
      </c>
      <c r="F170" s="218" t="s">
        <v>6300</v>
      </c>
      <c r="G170" s="219" t="s">
        <v>5743</v>
      </c>
      <c r="H170" s="220">
        <v>2</v>
      </c>
      <c r="I170" s="221"/>
      <c r="J170" s="222">
        <f>ROUND(I170*H170,2)</f>
        <v>0</v>
      </c>
      <c r="K170" s="218" t="s">
        <v>19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544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1757</v>
      </c>
    </row>
    <row r="171" s="2" customFormat="1" ht="16.5" customHeight="1">
      <c r="A171" s="41"/>
      <c r="B171" s="42"/>
      <c r="C171" s="216" t="s">
        <v>1194</v>
      </c>
      <c r="D171" s="216" t="s">
        <v>227</v>
      </c>
      <c r="E171" s="217" t="s">
        <v>6301</v>
      </c>
      <c r="F171" s="218" t="s">
        <v>6244</v>
      </c>
      <c r="G171" s="219" t="s">
        <v>5743</v>
      </c>
      <c r="H171" s="220">
        <v>2</v>
      </c>
      <c r="I171" s="221"/>
      <c r="J171" s="222">
        <f>ROUND(I171*H171,2)</f>
        <v>0</v>
      </c>
      <c r="K171" s="218" t="s">
        <v>19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544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1772</v>
      </c>
    </row>
    <row r="172" s="2" customFormat="1" ht="33" customHeight="1">
      <c r="A172" s="41"/>
      <c r="B172" s="42"/>
      <c r="C172" s="216" t="s">
        <v>1200</v>
      </c>
      <c r="D172" s="216" t="s">
        <v>227</v>
      </c>
      <c r="E172" s="217" t="s">
        <v>6302</v>
      </c>
      <c r="F172" s="218" t="s">
        <v>6303</v>
      </c>
      <c r="G172" s="219" t="s">
        <v>5743</v>
      </c>
      <c r="H172" s="220">
        <v>2</v>
      </c>
      <c r="I172" s="221"/>
      <c r="J172" s="222">
        <f>ROUND(I172*H172,2)</f>
        <v>0</v>
      </c>
      <c r="K172" s="218" t="s">
        <v>19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1792</v>
      </c>
    </row>
    <row r="173" s="2" customFormat="1" ht="16.5" customHeight="1">
      <c r="A173" s="41"/>
      <c r="B173" s="42"/>
      <c r="C173" s="216" t="s">
        <v>1205</v>
      </c>
      <c r="D173" s="216" t="s">
        <v>227</v>
      </c>
      <c r="E173" s="217" t="s">
        <v>6304</v>
      </c>
      <c r="F173" s="218" t="s">
        <v>6244</v>
      </c>
      <c r="G173" s="219" t="s">
        <v>5743</v>
      </c>
      <c r="H173" s="220">
        <v>2</v>
      </c>
      <c r="I173" s="221"/>
      <c r="J173" s="222">
        <f>ROUND(I173*H173,2)</f>
        <v>0</v>
      </c>
      <c r="K173" s="218" t="s">
        <v>19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1802</v>
      </c>
    </row>
    <row r="174" s="2" customFormat="1" ht="24.15" customHeight="1">
      <c r="A174" s="41"/>
      <c r="B174" s="42"/>
      <c r="C174" s="216" t="s">
        <v>1210</v>
      </c>
      <c r="D174" s="216" t="s">
        <v>227</v>
      </c>
      <c r="E174" s="217" t="s">
        <v>6305</v>
      </c>
      <c r="F174" s="218" t="s">
        <v>6306</v>
      </c>
      <c r="G174" s="219" t="s">
        <v>5743</v>
      </c>
      <c r="H174" s="220">
        <v>1</v>
      </c>
      <c r="I174" s="221"/>
      <c r="J174" s="222">
        <f>ROUND(I174*H174,2)</f>
        <v>0</v>
      </c>
      <c r="K174" s="218" t="s">
        <v>19</v>
      </c>
      <c r="L174" s="47"/>
      <c r="M174" s="223" t="s">
        <v>19</v>
      </c>
      <c r="N174" s="224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544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544</v>
      </c>
      <c r="BM174" s="227" t="s">
        <v>1817</v>
      </c>
    </row>
    <row r="175" s="2" customFormat="1" ht="16.5" customHeight="1">
      <c r="A175" s="41"/>
      <c r="B175" s="42"/>
      <c r="C175" s="216" t="s">
        <v>5091</v>
      </c>
      <c r="D175" s="216" t="s">
        <v>227</v>
      </c>
      <c r="E175" s="217" t="s">
        <v>6307</v>
      </c>
      <c r="F175" s="218" t="s">
        <v>6308</v>
      </c>
      <c r="G175" s="219" t="s">
        <v>5743</v>
      </c>
      <c r="H175" s="220">
        <v>1</v>
      </c>
      <c r="I175" s="221"/>
      <c r="J175" s="222">
        <f>ROUND(I175*H175,2)</f>
        <v>0</v>
      </c>
      <c r="K175" s="218" t="s">
        <v>6191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544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1828</v>
      </c>
    </row>
    <row r="176" s="2" customFormat="1" ht="16.5" customHeight="1">
      <c r="A176" s="41"/>
      <c r="B176" s="42"/>
      <c r="C176" s="216" t="s">
        <v>4973</v>
      </c>
      <c r="D176" s="216" t="s">
        <v>227</v>
      </c>
      <c r="E176" s="217" t="s">
        <v>6309</v>
      </c>
      <c r="F176" s="218" t="s">
        <v>6310</v>
      </c>
      <c r="G176" s="219" t="s">
        <v>5743</v>
      </c>
      <c r="H176" s="220">
        <v>1</v>
      </c>
      <c r="I176" s="221"/>
      <c r="J176" s="222">
        <f>ROUND(I176*H176,2)</f>
        <v>0</v>
      </c>
      <c r="K176" s="218" t="s">
        <v>19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544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1874</v>
      </c>
    </row>
    <row r="177" s="2" customFormat="1" ht="21.75" customHeight="1">
      <c r="A177" s="41"/>
      <c r="B177" s="42"/>
      <c r="C177" s="216" t="s">
        <v>2503</v>
      </c>
      <c r="D177" s="216" t="s">
        <v>227</v>
      </c>
      <c r="E177" s="217" t="s">
        <v>6311</v>
      </c>
      <c r="F177" s="218" t="s">
        <v>6312</v>
      </c>
      <c r="G177" s="219" t="s">
        <v>5743</v>
      </c>
      <c r="H177" s="220">
        <v>1</v>
      </c>
      <c r="I177" s="221"/>
      <c r="J177" s="222">
        <f>ROUND(I177*H177,2)</f>
        <v>0</v>
      </c>
      <c r="K177" s="218" t="s">
        <v>6191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1889</v>
      </c>
    </row>
    <row r="178" s="2" customFormat="1" ht="24.15" customHeight="1">
      <c r="A178" s="41"/>
      <c r="B178" s="42"/>
      <c r="C178" s="216" t="s">
        <v>2164</v>
      </c>
      <c r="D178" s="216" t="s">
        <v>227</v>
      </c>
      <c r="E178" s="217" t="s">
        <v>6313</v>
      </c>
      <c r="F178" s="218" t="s">
        <v>6314</v>
      </c>
      <c r="G178" s="219" t="s">
        <v>5743</v>
      </c>
      <c r="H178" s="220">
        <v>2</v>
      </c>
      <c r="I178" s="221"/>
      <c r="J178" s="222">
        <f>ROUND(I178*H178,2)</f>
        <v>0</v>
      </c>
      <c r="K178" s="218" t="s">
        <v>19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1901</v>
      </c>
    </row>
    <row r="179" s="2" customFormat="1" ht="24.15" customHeight="1">
      <c r="A179" s="41"/>
      <c r="B179" s="42"/>
      <c r="C179" s="216" t="s">
        <v>5103</v>
      </c>
      <c r="D179" s="216" t="s">
        <v>227</v>
      </c>
      <c r="E179" s="217" t="s">
        <v>6315</v>
      </c>
      <c r="F179" s="218" t="s">
        <v>6316</v>
      </c>
      <c r="G179" s="219" t="s">
        <v>5743</v>
      </c>
      <c r="H179" s="220">
        <v>2</v>
      </c>
      <c r="I179" s="221"/>
      <c r="J179" s="222">
        <f>ROUND(I179*H179,2)</f>
        <v>0</v>
      </c>
      <c r="K179" s="218" t="s">
        <v>6191</v>
      </c>
      <c r="L179" s="47"/>
      <c r="M179" s="223" t="s">
        <v>19</v>
      </c>
      <c r="N179" s="224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544</v>
      </c>
      <c r="AT179" s="227" t="s">
        <v>227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544</v>
      </c>
      <c r="BM179" s="227" t="s">
        <v>1916</v>
      </c>
    </row>
    <row r="180" s="2" customFormat="1" ht="16.5" customHeight="1">
      <c r="A180" s="41"/>
      <c r="B180" s="42"/>
      <c r="C180" s="216" t="s">
        <v>4982</v>
      </c>
      <c r="D180" s="216" t="s">
        <v>227</v>
      </c>
      <c r="E180" s="217" t="s">
        <v>6317</v>
      </c>
      <c r="F180" s="218" t="s">
        <v>6318</v>
      </c>
      <c r="G180" s="219" t="s">
        <v>5743</v>
      </c>
      <c r="H180" s="220">
        <v>2</v>
      </c>
      <c r="I180" s="221"/>
      <c r="J180" s="222">
        <f>ROUND(I180*H180,2)</f>
        <v>0</v>
      </c>
      <c r="K180" s="218" t="s">
        <v>19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1937</v>
      </c>
    </row>
    <row r="181" s="2" customFormat="1" ht="16.5" customHeight="1">
      <c r="A181" s="41"/>
      <c r="B181" s="42"/>
      <c r="C181" s="216" t="s">
        <v>1249</v>
      </c>
      <c r="D181" s="216" t="s">
        <v>227</v>
      </c>
      <c r="E181" s="217" t="s">
        <v>6209</v>
      </c>
      <c r="F181" s="218" t="s">
        <v>6210</v>
      </c>
      <c r="G181" s="219" t="s">
        <v>5743</v>
      </c>
      <c r="H181" s="220">
        <v>2</v>
      </c>
      <c r="I181" s="221"/>
      <c r="J181" s="222">
        <f>ROUND(I181*H181,2)</f>
        <v>0</v>
      </c>
      <c r="K181" s="218" t="s">
        <v>6191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544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1944</v>
      </c>
    </row>
    <row r="182" s="2" customFormat="1" ht="16.5" customHeight="1">
      <c r="A182" s="41"/>
      <c r="B182" s="42"/>
      <c r="C182" s="216" t="s">
        <v>1255</v>
      </c>
      <c r="D182" s="216" t="s">
        <v>227</v>
      </c>
      <c r="E182" s="217" t="s">
        <v>6319</v>
      </c>
      <c r="F182" s="218" t="s">
        <v>6320</v>
      </c>
      <c r="G182" s="219" t="s">
        <v>5743</v>
      </c>
      <c r="H182" s="220">
        <v>4</v>
      </c>
      <c r="I182" s="221"/>
      <c r="J182" s="222">
        <f>ROUND(I182*H182,2)</f>
        <v>0</v>
      </c>
      <c r="K182" s="218" t="s">
        <v>19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544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544</v>
      </c>
      <c r="BM182" s="227" t="s">
        <v>1952</v>
      </c>
    </row>
    <row r="183" s="2" customFormat="1" ht="16.5" customHeight="1">
      <c r="A183" s="41"/>
      <c r="B183" s="42"/>
      <c r="C183" s="216" t="s">
        <v>1265</v>
      </c>
      <c r="D183" s="216" t="s">
        <v>227</v>
      </c>
      <c r="E183" s="217" t="s">
        <v>6321</v>
      </c>
      <c r="F183" s="218" t="s">
        <v>6322</v>
      </c>
      <c r="G183" s="219" t="s">
        <v>5743</v>
      </c>
      <c r="H183" s="220">
        <v>4</v>
      </c>
      <c r="I183" s="221"/>
      <c r="J183" s="222">
        <f>ROUND(I183*H183,2)</f>
        <v>0</v>
      </c>
      <c r="K183" s="218" t="s">
        <v>6191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1964</v>
      </c>
    </row>
    <row r="184" s="2" customFormat="1" ht="24.15" customHeight="1">
      <c r="A184" s="41"/>
      <c r="B184" s="42"/>
      <c r="C184" s="216" t="s">
        <v>1270</v>
      </c>
      <c r="D184" s="216" t="s">
        <v>227</v>
      </c>
      <c r="E184" s="217" t="s">
        <v>6323</v>
      </c>
      <c r="F184" s="218" t="s">
        <v>6212</v>
      </c>
      <c r="G184" s="219" t="s">
        <v>5743</v>
      </c>
      <c r="H184" s="220">
        <v>2</v>
      </c>
      <c r="I184" s="221"/>
      <c r="J184" s="222">
        <f>ROUND(I184*H184,2)</f>
        <v>0</v>
      </c>
      <c r="K184" s="218" t="s">
        <v>19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1976</v>
      </c>
    </row>
    <row r="185" s="2" customFormat="1" ht="24.15" customHeight="1">
      <c r="A185" s="41"/>
      <c r="B185" s="42"/>
      <c r="C185" s="216" t="s">
        <v>1286</v>
      </c>
      <c r="D185" s="216" t="s">
        <v>227</v>
      </c>
      <c r="E185" s="217" t="s">
        <v>6213</v>
      </c>
      <c r="F185" s="218" t="s">
        <v>6214</v>
      </c>
      <c r="G185" s="219" t="s">
        <v>5743</v>
      </c>
      <c r="H185" s="220">
        <v>2</v>
      </c>
      <c r="I185" s="221"/>
      <c r="J185" s="222">
        <f>ROUND(I185*H185,2)</f>
        <v>0</v>
      </c>
      <c r="K185" s="218" t="s">
        <v>6191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544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544</v>
      </c>
      <c r="BM185" s="227" t="s">
        <v>2009</v>
      </c>
    </row>
    <row r="186" s="2" customFormat="1" ht="16.5" customHeight="1">
      <c r="A186" s="41"/>
      <c r="B186" s="42"/>
      <c r="C186" s="216" t="s">
        <v>1291</v>
      </c>
      <c r="D186" s="216" t="s">
        <v>227</v>
      </c>
      <c r="E186" s="217" t="s">
        <v>6324</v>
      </c>
      <c r="F186" s="218" t="s">
        <v>6325</v>
      </c>
      <c r="G186" s="219" t="s">
        <v>5743</v>
      </c>
      <c r="H186" s="220">
        <v>2</v>
      </c>
      <c r="I186" s="221"/>
      <c r="J186" s="222">
        <f>ROUND(I186*H186,2)</f>
        <v>0</v>
      </c>
      <c r="K186" s="218" t="s">
        <v>19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2033</v>
      </c>
    </row>
    <row r="187" s="2" customFormat="1" ht="24.15" customHeight="1">
      <c r="A187" s="41"/>
      <c r="B187" s="42"/>
      <c r="C187" s="216" t="s">
        <v>1300</v>
      </c>
      <c r="D187" s="216" t="s">
        <v>227</v>
      </c>
      <c r="E187" s="217" t="s">
        <v>6326</v>
      </c>
      <c r="F187" s="218" t="s">
        <v>6327</v>
      </c>
      <c r="G187" s="219" t="s">
        <v>5743</v>
      </c>
      <c r="H187" s="220">
        <v>2</v>
      </c>
      <c r="I187" s="221"/>
      <c r="J187" s="222">
        <f>ROUND(I187*H187,2)</f>
        <v>0</v>
      </c>
      <c r="K187" s="218" t="s">
        <v>6191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544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544</v>
      </c>
      <c r="BM187" s="227" t="s">
        <v>2059</v>
      </c>
    </row>
    <row r="188" s="2" customFormat="1" ht="33" customHeight="1">
      <c r="A188" s="41"/>
      <c r="B188" s="42"/>
      <c r="C188" s="216" t="s">
        <v>1302</v>
      </c>
      <c r="D188" s="216" t="s">
        <v>227</v>
      </c>
      <c r="E188" s="217" t="s">
        <v>6328</v>
      </c>
      <c r="F188" s="218" t="s">
        <v>6329</v>
      </c>
      <c r="G188" s="219" t="s">
        <v>5743</v>
      </c>
      <c r="H188" s="220">
        <v>2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2073</v>
      </c>
    </row>
    <row r="189" s="2" customFormat="1" ht="24.15" customHeight="1">
      <c r="A189" s="41"/>
      <c r="B189" s="42"/>
      <c r="C189" s="216" t="s">
        <v>1309</v>
      </c>
      <c r="D189" s="216" t="s">
        <v>227</v>
      </c>
      <c r="E189" s="217" t="s">
        <v>6283</v>
      </c>
      <c r="F189" s="218" t="s">
        <v>6284</v>
      </c>
      <c r="G189" s="219" t="s">
        <v>5743</v>
      </c>
      <c r="H189" s="220">
        <v>2</v>
      </c>
      <c r="I189" s="221"/>
      <c r="J189" s="222">
        <f>ROUND(I189*H189,2)</f>
        <v>0</v>
      </c>
      <c r="K189" s="218" t="s">
        <v>6191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2089</v>
      </c>
    </row>
    <row r="190" s="2" customFormat="1" ht="24.15" customHeight="1">
      <c r="A190" s="41"/>
      <c r="B190" s="42"/>
      <c r="C190" s="216" t="s">
        <v>1314</v>
      </c>
      <c r="D190" s="216" t="s">
        <v>227</v>
      </c>
      <c r="E190" s="217" t="s">
        <v>6330</v>
      </c>
      <c r="F190" s="218" t="s">
        <v>6238</v>
      </c>
      <c r="G190" s="219" t="s">
        <v>5743</v>
      </c>
      <c r="H190" s="220">
        <v>3</v>
      </c>
      <c r="I190" s="221"/>
      <c r="J190" s="222">
        <f>ROUND(I190*H190,2)</f>
        <v>0</v>
      </c>
      <c r="K190" s="218" t="s">
        <v>19</v>
      </c>
      <c r="L190" s="47"/>
      <c r="M190" s="223" t="s">
        <v>19</v>
      </c>
      <c r="N190" s="224" t="s">
        <v>46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544</v>
      </c>
      <c r="AT190" s="227" t="s">
        <v>227</v>
      </c>
      <c r="AU190" s="227" t="s">
        <v>93</v>
      </c>
      <c r="AY190" s="20" t="s">
        <v>224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93</v>
      </c>
      <c r="BK190" s="228">
        <f>ROUND(I190*H190,2)</f>
        <v>0</v>
      </c>
      <c r="BL190" s="20" t="s">
        <v>544</v>
      </c>
      <c r="BM190" s="227" t="s">
        <v>2101</v>
      </c>
    </row>
    <row r="191" s="2" customFormat="1" ht="21.75" customHeight="1">
      <c r="A191" s="41"/>
      <c r="B191" s="42"/>
      <c r="C191" s="216" t="s">
        <v>1321</v>
      </c>
      <c r="D191" s="216" t="s">
        <v>227</v>
      </c>
      <c r="E191" s="217" t="s">
        <v>6239</v>
      </c>
      <c r="F191" s="218" t="s">
        <v>6240</v>
      </c>
      <c r="G191" s="219" t="s">
        <v>5743</v>
      </c>
      <c r="H191" s="220">
        <v>3</v>
      </c>
      <c r="I191" s="221"/>
      <c r="J191" s="222">
        <f>ROUND(I191*H191,2)</f>
        <v>0</v>
      </c>
      <c r="K191" s="218" t="s">
        <v>6191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2112</v>
      </c>
    </row>
    <row r="192" s="2" customFormat="1" ht="37.8" customHeight="1">
      <c r="A192" s="41"/>
      <c r="B192" s="42"/>
      <c r="C192" s="216" t="s">
        <v>870</v>
      </c>
      <c r="D192" s="216" t="s">
        <v>227</v>
      </c>
      <c r="E192" s="217" t="s">
        <v>6331</v>
      </c>
      <c r="F192" s="218" t="s">
        <v>6242</v>
      </c>
      <c r="G192" s="219" t="s">
        <v>5743</v>
      </c>
      <c r="H192" s="220">
        <v>1</v>
      </c>
      <c r="I192" s="221"/>
      <c r="J192" s="222">
        <f>ROUND(I192*H192,2)</f>
        <v>0</v>
      </c>
      <c r="K192" s="218" t="s">
        <v>19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2122</v>
      </c>
    </row>
    <row r="193" s="2" customFormat="1" ht="16.5" customHeight="1">
      <c r="A193" s="41"/>
      <c r="B193" s="42"/>
      <c r="C193" s="216" t="s">
        <v>1326</v>
      </c>
      <c r="D193" s="216" t="s">
        <v>227</v>
      </c>
      <c r="E193" s="217" t="s">
        <v>6332</v>
      </c>
      <c r="F193" s="218" t="s">
        <v>6244</v>
      </c>
      <c r="G193" s="219" t="s">
        <v>5743</v>
      </c>
      <c r="H193" s="220">
        <v>1</v>
      </c>
      <c r="I193" s="221"/>
      <c r="J193" s="222">
        <f>ROUND(I193*H193,2)</f>
        <v>0</v>
      </c>
      <c r="K193" s="218" t="s">
        <v>19</v>
      </c>
      <c r="L193" s="47"/>
      <c r="M193" s="223" t="s">
        <v>19</v>
      </c>
      <c r="N193" s="224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544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2137</v>
      </c>
    </row>
    <row r="194" s="2" customFormat="1" ht="33" customHeight="1">
      <c r="A194" s="41"/>
      <c r="B194" s="42"/>
      <c r="C194" s="216" t="s">
        <v>1331</v>
      </c>
      <c r="D194" s="216" t="s">
        <v>227</v>
      </c>
      <c r="E194" s="217" t="s">
        <v>6333</v>
      </c>
      <c r="F194" s="218" t="s">
        <v>6334</v>
      </c>
      <c r="G194" s="219" t="s">
        <v>5743</v>
      </c>
      <c r="H194" s="220">
        <v>1</v>
      </c>
      <c r="I194" s="221"/>
      <c r="J194" s="222">
        <f>ROUND(I194*H194,2)</f>
        <v>0</v>
      </c>
      <c r="K194" s="218" t="s">
        <v>19</v>
      </c>
      <c r="L194" s="47"/>
      <c r="M194" s="223" t="s">
        <v>19</v>
      </c>
      <c r="N194" s="224" t="s">
        <v>46</v>
      </c>
      <c r="O194" s="87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544</v>
      </c>
      <c r="AT194" s="227" t="s">
        <v>227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5143</v>
      </c>
    </row>
    <row r="195" s="2" customFormat="1" ht="16.5" customHeight="1">
      <c r="A195" s="41"/>
      <c r="B195" s="42"/>
      <c r="C195" s="216" t="s">
        <v>1338</v>
      </c>
      <c r="D195" s="216" t="s">
        <v>227</v>
      </c>
      <c r="E195" s="217" t="s">
        <v>6335</v>
      </c>
      <c r="F195" s="218" t="s">
        <v>6244</v>
      </c>
      <c r="G195" s="219" t="s">
        <v>5743</v>
      </c>
      <c r="H195" s="220">
        <v>1</v>
      </c>
      <c r="I195" s="221"/>
      <c r="J195" s="222">
        <f>ROUND(I195*H195,2)</f>
        <v>0</v>
      </c>
      <c r="K195" s="218" t="s">
        <v>19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544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544</v>
      </c>
      <c r="BM195" s="227" t="s">
        <v>5146</v>
      </c>
    </row>
    <row r="196" s="2" customFormat="1" ht="37.8" customHeight="1">
      <c r="A196" s="41"/>
      <c r="B196" s="42"/>
      <c r="C196" s="216" t="s">
        <v>1344</v>
      </c>
      <c r="D196" s="216" t="s">
        <v>227</v>
      </c>
      <c r="E196" s="217" t="s">
        <v>6336</v>
      </c>
      <c r="F196" s="218" t="s">
        <v>6337</v>
      </c>
      <c r="G196" s="219" t="s">
        <v>5743</v>
      </c>
      <c r="H196" s="220">
        <v>1</v>
      </c>
      <c r="I196" s="221"/>
      <c r="J196" s="222">
        <f>ROUND(I196*H196,2)</f>
        <v>0</v>
      </c>
      <c r="K196" s="218" t="s">
        <v>19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5149</v>
      </c>
    </row>
    <row r="197" s="2" customFormat="1" ht="21.75" customHeight="1">
      <c r="A197" s="41"/>
      <c r="B197" s="42"/>
      <c r="C197" s="216" t="s">
        <v>1346</v>
      </c>
      <c r="D197" s="216" t="s">
        <v>227</v>
      </c>
      <c r="E197" s="217" t="s">
        <v>6338</v>
      </c>
      <c r="F197" s="218" t="s">
        <v>6339</v>
      </c>
      <c r="G197" s="219" t="s">
        <v>5743</v>
      </c>
      <c r="H197" s="220">
        <v>1</v>
      </c>
      <c r="I197" s="221"/>
      <c r="J197" s="222">
        <f>ROUND(I197*H197,2)</f>
        <v>0</v>
      </c>
      <c r="K197" s="218" t="s">
        <v>19</v>
      </c>
      <c r="L197" s="47"/>
      <c r="M197" s="223" t="s">
        <v>19</v>
      </c>
      <c r="N197" s="224" t="s">
        <v>46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544</v>
      </c>
      <c r="AT197" s="227" t="s">
        <v>227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544</v>
      </c>
      <c r="BM197" s="227" t="s">
        <v>2180</v>
      </c>
    </row>
    <row r="198" s="2" customFormat="1" ht="24.15" customHeight="1">
      <c r="A198" s="41"/>
      <c r="B198" s="42"/>
      <c r="C198" s="216" t="s">
        <v>1354</v>
      </c>
      <c r="D198" s="216" t="s">
        <v>227</v>
      </c>
      <c r="E198" s="217" t="s">
        <v>6340</v>
      </c>
      <c r="F198" s="218" t="s">
        <v>6341</v>
      </c>
      <c r="G198" s="219" t="s">
        <v>5743</v>
      </c>
      <c r="H198" s="220">
        <v>1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544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544</v>
      </c>
      <c r="BM198" s="227" t="s">
        <v>2194</v>
      </c>
    </row>
    <row r="199" s="2" customFormat="1" ht="16.5" customHeight="1">
      <c r="A199" s="41"/>
      <c r="B199" s="42"/>
      <c r="C199" s="216" t="s">
        <v>1361</v>
      </c>
      <c r="D199" s="216" t="s">
        <v>227</v>
      </c>
      <c r="E199" s="217" t="s">
        <v>6307</v>
      </c>
      <c r="F199" s="218" t="s">
        <v>6308</v>
      </c>
      <c r="G199" s="219" t="s">
        <v>5743</v>
      </c>
      <c r="H199" s="220">
        <v>1</v>
      </c>
      <c r="I199" s="221"/>
      <c r="J199" s="222">
        <f>ROUND(I199*H199,2)</f>
        <v>0</v>
      </c>
      <c r="K199" s="218" t="s">
        <v>6191</v>
      </c>
      <c r="L199" s="47"/>
      <c r="M199" s="223" t="s">
        <v>19</v>
      </c>
      <c r="N199" s="224" t="s">
        <v>46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544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93</v>
      </c>
      <c r="BK199" s="228">
        <f>ROUND(I199*H199,2)</f>
        <v>0</v>
      </c>
      <c r="BL199" s="20" t="s">
        <v>544</v>
      </c>
      <c r="BM199" s="227" t="s">
        <v>2208</v>
      </c>
    </row>
    <row r="200" s="2" customFormat="1" ht="16.5" customHeight="1">
      <c r="A200" s="41"/>
      <c r="B200" s="42"/>
      <c r="C200" s="216" t="s">
        <v>1365</v>
      </c>
      <c r="D200" s="216" t="s">
        <v>227</v>
      </c>
      <c r="E200" s="217" t="s">
        <v>6342</v>
      </c>
      <c r="F200" s="218" t="s">
        <v>6343</v>
      </c>
      <c r="G200" s="219" t="s">
        <v>5743</v>
      </c>
      <c r="H200" s="220">
        <v>1</v>
      </c>
      <c r="I200" s="221"/>
      <c r="J200" s="222">
        <f>ROUND(I200*H200,2)</f>
        <v>0</v>
      </c>
      <c r="K200" s="218" t="s">
        <v>19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2216</v>
      </c>
    </row>
    <row r="201" s="2" customFormat="1" ht="21.75" customHeight="1">
      <c r="A201" s="41"/>
      <c r="B201" s="42"/>
      <c r="C201" s="216" t="s">
        <v>1370</v>
      </c>
      <c r="D201" s="216" t="s">
        <v>227</v>
      </c>
      <c r="E201" s="217" t="s">
        <v>6311</v>
      </c>
      <c r="F201" s="218" t="s">
        <v>6312</v>
      </c>
      <c r="G201" s="219" t="s">
        <v>5743</v>
      </c>
      <c r="H201" s="220">
        <v>1</v>
      </c>
      <c r="I201" s="221"/>
      <c r="J201" s="222">
        <f>ROUND(I201*H201,2)</f>
        <v>0</v>
      </c>
      <c r="K201" s="218" t="s">
        <v>6191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2224</v>
      </c>
    </row>
    <row r="202" s="2" customFormat="1" ht="55.5" customHeight="1">
      <c r="A202" s="41"/>
      <c r="B202" s="42"/>
      <c r="C202" s="216" t="s">
        <v>5011</v>
      </c>
      <c r="D202" s="216" t="s">
        <v>227</v>
      </c>
      <c r="E202" s="217" t="s">
        <v>6344</v>
      </c>
      <c r="F202" s="218" t="s">
        <v>6345</v>
      </c>
      <c r="G202" s="219" t="s">
        <v>5743</v>
      </c>
      <c r="H202" s="220">
        <v>1</v>
      </c>
      <c r="I202" s="221"/>
      <c r="J202" s="222">
        <f>ROUND(I202*H202,2)</f>
        <v>0</v>
      </c>
      <c r="K202" s="218" t="s">
        <v>19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544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544</v>
      </c>
      <c r="BM202" s="227" t="s">
        <v>2160</v>
      </c>
    </row>
    <row r="203" s="2" customFormat="1" ht="24.15" customHeight="1">
      <c r="A203" s="41"/>
      <c r="B203" s="42"/>
      <c r="C203" s="216" t="s">
        <v>1382</v>
      </c>
      <c r="D203" s="216" t="s">
        <v>227</v>
      </c>
      <c r="E203" s="217" t="s">
        <v>6346</v>
      </c>
      <c r="F203" s="218" t="s">
        <v>6347</v>
      </c>
      <c r="G203" s="219" t="s">
        <v>5743</v>
      </c>
      <c r="H203" s="220">
        <v>1</v>
      </c>
      <c r="I203" s="221"/>
      <c r="J203" s="222">
        <f>ROUND(I203*H203,2)</f>
        <v>0</v>
      </c>
      <c r="K203" s="218" t="s">
        <v>6191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2243</v>
      </c>
    </row>
    <row r="204" s="2" customFormat="1" ht="24.15" customHeight="1">
      <c r="A204" s="41"/>
      <c r="B204" s="42"/>
      <c r="C204" s="216" t="s">
        <v>5015</v>
      </c>
      <c r="D204" s="216" t="s">
        <v>227</v>
      </c>
      <c r="E204" s="217" t="s">
        <v>6348</v>
      </c>
      <c r="F204" s="218" t="s">
        <v>6349</v>
      </c>
      <c r="G204" s="219" t="s">
        <v>5743</v>
      </c>
      <c r="H204" s="220">
        <v>1</v>
      </c>
      <c r="I204" s="221"/>
      <c r="J204" s="222">
        <f>ROUND(I204*H204,2)</f>
        <v>0</v>
      </c>
      <c r="K204" s="218" t="s">
        <v>19</v>
      </c>
      <c r="L204" s="47"/>
      <c r="M204" s="223" t="s">
        <v>19</v>
      </c>
      <c r="N204" s="224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544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544</v>
      </c>
      <c r="BM204" s="227" t="s">
        <v>5170</v>
      </c>
    </row>
    <row r="205" s="2" customFormat="1" ht="24.15" customHeight="1">
      <c r="A205" s="41"/>
      <c r="B205" s="42"/>
      <c r="C205" s="216" t="s">
        <v>5176</v>
      </c>
      <c r="D205" s="216" t="s">
        <v>227</v>
      </c>
      <c r="E205" s="217" t="s">
        <v>6350</v>
      </c>
      <c r="F205" s="218" t="s">
        <v>6351</v>
      </c>
      <c r="G205" s="219" t="s">
        <v>5743</v>
      </c>
      <c r="H205" s="220">
        <v>1</v>
      </c>
      <c r="I205" s="221"/>
      <c r="J205" s="222">
        <f>ROUND(I205*H205,2)</f>
        <v>0</v>
      </c>
      <c r="K205" s="218" t="s">
        <v>6191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5175</v>
      </c>
    </row>
    <row r="206" s="2" customFormat="1" ht="24.15" customHeight="1">
      <c r="A206" s="41"/>
      <c r="B206" s="42"/>
      <c r="C206" s="216" t="s">
        <v>1403</v>
      </c>
      <c r="D206" s="216" t="s">
        <v>227</v>
      </c>
      <c r="E206" s="217" t="s">
        <v>6352</v>
      </c>
      <c r="F206" s="218" t="s">
        <v>6353</v>
      </c>
      <c r="G206" s="219" t="s">
        <v>5743</v>
      </c>
      <c r="H206" s="220">
        <v>1</v>
      </c>
      <c r="I206" s="221"/>
      <c r="J206" s="222">
        <f>ROUND(I206*H206,2)</f>
        <v>0</v>
      </c>
      <c r="K206" s="218" t="s">
        <v>19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544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2268</v>
      </c>
    </row>
    <row r="207" s="2" customFormat="1" ht="24.15" customHeight="1">
      <c r="A207" s="41"/>
      <c r="B207" s="42"/>
      <c r="C207" s="216" t="s">
        <v>1407</v>
      </c>
      <c r="D207" s="216" t="s">
        <v>227</v>
      </c>
      <c r="E207" s="217" t="s">
        <v>6354</v>
      </c>
      <c r="F207" s="218" t="s">
        <v>6355</v>
      </c>
      <c r="G207" s="219" t="s">
        <v>5743</v>
      </c>
      <c r="H207" s="220">
        <v>1</v>
      </c>
      <c r="I207" s="221"/>
      <c r="J207" s="222">
        <f>ROUND(I207*H207,2)</f>
        <v>0</v>
      </c>
      <c r="K207" s="218" t="s">
        <v>6191</v>
      </c>
      <c r="L207" s="47"/>
      <c r="M207" s="223" t="s">
        <v>19</v>
      </c>
      <c r="N207" s="224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544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544</v>
      </c>
      <c r="BM207" s="227" t="s">
        <v>2280</v>
      </c>
    </row>
    <row r="208" s="2" customFormat="1" ht="16.5" customHeight="1">
      <c r="A208" s="41"/>
      <c r="B208" s="42"/>
      <c r="C208" s="216" t="s">
        <v>1416</v>
      </c>
      <c r="D208" s="216" t="s">
        <v>227</v>
      </c>
      <c r="E208" s="217" t="s">
        <v>6356</v>
      </c>
      <c r="F208" s="218" t="s">
        <v>6357</v>
      </c>
      <c r="G208" s="219" t="s">
        <v>5743</v>
      </c>
      <c r="H208" s="220">
        <v>1</v>
      </c>
      <c r="I208" s="221"/>
      <c r="J208" s="222">
        <f>ROUND(I208*H208,2)</f>
        <v>0</v>
      </c>
      <c r="K208" s="218" t="s">
        <v>19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2288</v>
      </c>
    </row>
    <row r="209" s="2" customFormat="1" ht="24.15" customHeight="1">
      <c r="A209" s="41"/>
      <c r="B209" s="42"/>
      <c r="C209" s="216" t="s">
        <v>1425</v>
      </c>
      <c r="D209" s="216" t="s">
        <v>227</v>
      </c>
      <c r="E209" s="217" t="s">
        <v>6358</v>
      </c>
      <c r="F209" s="218" t="s">
        <v>6359</v>
      </c>
      <c r="G209" s="219" t="s">
        <v>5743</v>
      </c>
      <c r="H209" s="220">
        <v>1</v>
      </c>
      <c r="I209" s="221"/>
      <c r="J209" s="222">
        <f>ROUND(I209*H209,2)</f>
        <v>0</v>
      </c>
      <c r="K209" s="218" t="s">
        <v>6191</v>
      </c>
      <c r="L209" s="47"/>
      <c r="M209" s="223" t="s">
        <v>19</v>
      </c>
      <c r="N209" s="224" t="s">
        <v>46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544</v>
      </c>
      <c r="AT209" s="227" t="s">
        <v>227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93</v>
      </c>
      <c r="BK209" s="228">
        <f>ROUND(I209*H209,2)</f>
        <v>0</v>
      </c>
      <c r="BL209" s="20" t="s">
        <v>544</v>
      </c>
      <c r="BM209" s="227" t="s">
        <v>2299</v>
      </c>
    </row>
    <row r="210" s="2" customFormat="1" ht="24.15" customHeight="1">
      <c r="A210" s="41"/>
      <c r="B210" s="42"/>
      <c r="C210" s="216" t="s">
        <v>1430</v>
      </c>
      <c r="D210" s="216" t="s">
        <v>227</v>
      </c>
      <c r="E210" s="217" t="s">
        <v>6360</v>
      </c>
      <c r="F210" s="218" t="s">
        <v>6361</v>
      </c>
      <c r="G210" s="219" t="s">
        <v>5743</v>
      </c>
      <c r="H210" s="220">
        <v>18</v>
      </c>
      <c r="I210" s="221"/>
      <c r="J210" s="222">
        <f>ROUND(I210*H210,2)</f>
        <v>0</v>
      </c>
      <c r="K210" s="218" t="s">
        <v>19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2308</v>
      </c>
    </row>
    <row r="211" s="2" customFormat="1" ht="21.75" customHeight="1">
      <c r="A211" s="41"/>
      <c r="B211" s="42"/>
      <c r="C211" s="216" t="s">
        <v>1435</v>
      </c>
      <c r="D211" s="216" t="s">
        <v>227</v>
      </c>
      <c r="E211" s="217" t="s">
        <v>6362</v>
      </c>
      <c r="F211" s="218" t="s">
        <v>6363</v>
      </c>
      <c r="G211" s="219" t="s">
        <v>5743</v>
      </c>
      <c r="H211" s="220">
        <v>18</v>
      </c>
      <c r="I211" s="221"/>
      <c r="J211" s="222">
        <f>ROUND(I211*H211,2)</f>
        <v>0</v>
      </c>
      <c r="K211" s="218" t="s">
        <v>6191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2316</v>
      </c>
    </row>
    <row r="212" s="2" customFormat="1" ht="24.15" customHeight="1">
      <c r="A212" s="41"/>
      <c r="B212" s="42"/>
      <c r="C212" s="216" t="s">
        <v>1467</v>
      </c>
      <c r="D212" s="216" t="s">
        <v>227</v>
      </c>
      <c r="E212" s="217" t="s">
        <v>6364</v>
      </c>
      <c r="F212" s="218" t="s">
        <v>6365</v>
      </c>
      <c r="G212" s="219" t="s">
        <v>5743</v>
      </c>
      <c r="H212" s="220">
        <v>6</v>
      </c>
      <c r="I212" s="221"/>
      <c r="J212" s="222">
        <f>ROUND(I212*H212,2)</f>
        <v>0</v>
      </c>
      <c r="K212" s="218" t="s">
        <v>19</v>
      </c>
      <c r="L212" s="47"/>
      <c r="M212" s="223" t="s">
        <v>19</v>
      </c>
      <c r="N212" s="224" t="s">
        <v>46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544</v>
      </c>
      <c r="AT212" s="227" t="s">
        <v>227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93</v>
      </c>
      <c r="BK212" s="228">
        <f>ROUND(I212*H212,2)</f>
        <v>0</v>
      </c>
      <c r="BL212" s="20" t="s">
        <v>544</v>
      </c>
      <c r="BM212" s="227" t="s">
        <v>2324</v>
      </c>
    </row>
    <row r="213" s="2" customFormat="1" ht="24.15" customHeight="1">
      <c r="A213" s="41"/>
      <c r="B213" s="42"/>
      <c r="C213" s="216" t="s">
        <v>1475</v>
      </c>
      <c r="D213" s="216" t="s">
        <v>227</v>
      </c>
      <c r="E213" s="217" t="s">
        <v>6366</v>
      </c>
      <c r="F213" s="218" t="s">
        <v>6367</v>
      </c>
      <c r="G213" s="219" t="s">
        <v>5743</v>
      </c>
      <c r="H213" s="220">
        <v>6</v>
      </c>
      <c r="I213" s="221"/>
      <c r="J213" s="222">
        <f>ROUND(I213*H213,2)</f>
        <v>0</v>
      </c>
      <c r="K213" s="218" t="s">
        <v>6191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544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544</v>
      </c>
      <c r="BM213" s="227" t="s">
        <v>2332</v>
      </c>
    </row>
    <row r="214" s="2" customFormat="1" ht="16.5" customHeight="1">
      <c r="A214" s="41"/>
      <c r="B214" s="42"/>
      <c r="C214" s="216" t="s">
        <v>1480</v>
      </c>
      <c r="D214" s="216" t="s">
        <v>227</v>
      </c>
      <c r="E214" s="217" t="s">
        <v>6368</v>
      </c>
      <c r="F214" s="218" t="s">
        <v>6369</v>
      </c>
      <c r="G214" s="219" t="s">
        <v>5743</v>
      </c>
      <c r="H214" s="220">
        <v>1</v>
      </c>
      <c r="I214" s="221"/>
      <c r="J214" s="222">
        <f>ROUND(I214*H214,2)</f>
        <v>0</v>
      </c>
      <c r="K214" s="218" t="s">
        <v>19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544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544</v>
      </c>
      <c r="BM214" s="227" t="s">
        <v>2340</v>
      </c>
    </row>
    <row r="215" s="2" customFormat="1" ht="16.5" customHeight="1">
      <c r="A215" s="41"/>
      <c r="B215" s="42"/>
      <c r="C215" s="216" t="s">
        <v>1495</v>
      </c>
      <c r="D215" s="216" t="s">
        <v>227</v>
      </c>
      <c r="E215" s="217" t="s">
        <v>6370</v>
      </c>
      <c r="F215" s="218" t="s">
        <v>6371</v>
      </c>
      <c r="G215" s="219" t="s">
        <v>5743</v>
      </c>
      <c r="H215" s="220">
        <v>1</v>
      </c>
      <c r="I215" s="221"/>
      <c r="J215" s="222">
        <f>ROUND(I215*H215,2)</f>
        <v>0</v>
      </c>
      <c r="K215" s="218" t="s">
        <v>6191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2348</v>
      </c>
    </row>
    <row r="216" s="2" customFormat="1" ht="16.5" customHeight="1">
      <c r="A216" s="41"/>
      <c r="B216" s="42"/>
      <c r="C216" s="216" t="s">
        <v>1514</v>
      </c>
      <c r="D216" s="216" t="s">
        <v>227</v>
      </c>
      <c r="E216" s="217" t="s">
        <v>6372</v>
      </c>
      <c r="F216" s="218" t="s">
        <v>6373</v>
      </c>
      <c r="G216" s="219" t="s">
        <v>5743</v>
      </c>
      <c r="H216" s="220">
        <v>1</v>
      </c>
      <c r="I216" s="221"/>
      <c r="J216" s="222">
        <f>ROUND(I216*H216,2)</f>
        <v>0</v>
      </c>
      <c r="K216" s="218" t="s">
        <v>19</v>
      </c>
      <c r="L216" s="47"/>
      <c r="M216" s="223" t="s">
        <v>19</v>
      </c>
      <c r="N216" s="224" t="s">
        <v>46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544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93</v>
      </c>
      <c r="BK216" s="228">
        <f>ROUND(I216*H216,2)</f>
        <v>0</v>
      </c>
      <c r="BL216" s="20" t="s">
        <v>544</v>
      </c>
      <c r="BM216" s="227" t="s">
        <v>2357</v>
      </c>
    </row>
    <row r="217" s="2" customFormat="1" ht="16.5" customHeight="1">
      <c r="A217" s="41"/>
      <c r="B217" s="42"/>
      <c r="C217" s="216" t="s">
        <v>1520</v>
      </c>
      <c r="D217" s="216" t="s">
        <v>227</v>
      </c>
      <c r="E217" s="217" t="s">
        <v>6374</v>
      </c>
      <c r="F217" s="218" t="s">
        <v>6375</v>
      </c>
      <c r="G217" s="219" t="s">
        <v>5743</v>
      </c>
      <c r="H217" s="220">
        <v>1</v>
      </c>
      <c r="I217" s="221"/>
      <c r="J217" s="222">
        <f>ROUND(I217*H217,2)</f>
        <v>0</v>
      </c>
      <c r="K217" s="218" t="s">
        <v>6191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544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544</v>
      </c>
      <c r="BM217" s="227" t="s">
        <v>2365</v>
      </c>
    </row>
    <row r="218" s="2" customFormat="1" ht="33" customHeight="1">
      <c r="A218" s="41"/>
      <c r="B218" s="42"/>
      <c r="C218" s="216" t="s">
        <v>1528</v>
      </c>
      <c r="D218" s="216" t="s">
        <v>227</v>
      </c>
      <c r="E218" s="217" t="s">
        <v>6376</v>
      </c>
      <c r="F218" s="218" t="s">
        <v>6377</v>
      </c>
      <c r="G218" s="219" t="s">
        <v>5743</v>
      </c>
      <c r="H218" s="220">
        <v>6</v>
      </c>
      <c r="I218" s="221"/>
      <c r="J218" s="222">
        <f>ROUND(I218*H218,2)</f>
        <v>0</v>
      </c>
      <c r="K218" s="218" t="s">
        <v>19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2373</v>
      </c>
    </row>
    <row r="219" s="2" customFormat="1" ht="21.75" customHeight="1">
      <c r="A219" s="41"/>
      <c r="B219" s="42"/>
      <c r="C219" s="216" t="s">
        <v>1533</v>
      </c>
      <c r="D219" s="216" t="s">
        <v>227</v>
      </c>
      <c r="E219" s="217" t="s">
        <v>6378</v>
      </c>
      <c r="F219" s="218" t="s">
        <v>6379</v>
      </c>
      <c r="G219" s="219" t="s">
        <v>5743</v>
      </c>
      <c r="H219" s="220">
        <v>6</v>
      </c>
      <c r="I219" s="221"/>
      <c r="J219" s="222">
        <f>ROUND(I219*H219,2)</f>
        <v>0</v>
      </c>
      <c r="K219" s="218" t="s">
        <v>6191</v>
      </c>
      <c r="L219" s="47"/>
      <c r="M219" s="223" t="s">
        <v>19</v>
      </c>
      <c r="N219" s="224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544</v>
      </c>
      <c r="AT219" s="227" t="s">
        <v>227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544</v>
      </c>
      <c r="BM219" s="227" t="s">
        <v>2386</v>
      </c>
    </row>
    <row r="220" s="2" customFormat="1" ht="24.15" customHeight="1">
      <c r="A220" s="41"/>
      <c r="B220" s="42"/>
      <c r="C220" s="216" t="s">
        <v>1548</v>
      </c>
      <c r="D220" s="216" t="s">
        <v>227</v>
      </c>
      <c r="E220" s="217" t="s">
        <v>6380</v>
      </c>
      <c r="F220" s="218" t="s">
        <v>6314</v>
      </c>
      <c r="G220" s="219" t="s">
        <v>5743</v>
      </c>
      <c r="H220" s="220">
        <v>2</v>
      </c>
      <c r="I220" s="221"/>
      <c r="J220" s="222">
        <f>ROUND(I220*H220,2)</f>
        <v>0</v>
      </c>
      <c r="K220" s="218" t="s">
        <v>19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544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544</v>
      </c>
      <c r="BM220" s="227" t="s">
        <v>2395</v>
      </c>
    </row>
    <row r="221" s="2" customFormat="1" ht="24.15" customHeight="1">
      <c r="A221" s="41"/>
      <c r="B221" s="42"/>
      <c r="C221" s="216" t="s">
        <v>1553</v>
      </c>
      <c r="D221" s="216" t="s">
        <v>227</v>
      </c>
      <c r="E221" s="217" t="s">
        <v>6315</v>
      </c>
      <c r="F221" s="218" t="s">
        <v>6316</v>
      </c>
      <c r="G221" s="219" t="s">
        <v>5743</v>
      </c>
      <c r="H221" s="220">
        <v>2</v>
      </c>
      <c r="I221" s="221"/>
      <c r="J221" s="222">
        <f>ROUND(I221*H221,2)</f>
        <v>0</v>
      </c>
      <c r="K221" s="218" t="s">
        <v>6191</v>
      </c>
      <c r="L221" s="47"/>
      <c r="M221" s="223" t="s">
        <v>19</v>
      </c>
      <c r="N221" s="224" t="s">
        <v>46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544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93</v>
      </c>
      <c r="BK221" s="228">
        <f>ROUND(I221*H221,2)</f>
        <v>0</v>
      </c>
      <c r="BL221" s="20" t="s">
        <v>544</v>
      </c>
      <c r="BM221" s="227" t="s">
        <v>2402</v>
      </c>
    </row>
    <row r="222" s="2" customFormat="1" ht="16.5" customHeight="1">
      <c r="A222" s="41"/>
      <c r="B222" s="42"/>
      <c r="C222" s="216" t="s">
        <v>1556</v>
      </c>
      <c r="D222" s="216" t="s">
        <v>227</v>
      </c>
      <c r="E222" s="217" t="s">
        <v>6381</v>
      </c>
      <c r="F222" s="218" t="s">
        <v>6318</v>
      </c>
      <c r="G222" s="219" t="s">
        <v>5743</v>
      </c>
      <c r="H222" s="220">
        <v>2</v>
      </c>
      <c r="I222" s="221"/>
      <c r="J222" s="222">
        <f>ROUND(I222*H222,2)</f>
        <v>0</v>
      </c>
      <c r="K222" s="218" t="s">
        <v>19</v>
      </c>
      <c r="L222" s="47"/>
      <c r="M222" s="223" t="s">
        <v>19</v>
      </c>
      <c r="N222" s="224" t="s">
        <v>46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544</v>
      </c>
      <c r="AT222" s="227" t="s">
        <v>227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2410</v>
      </c>
    </row>
    <row r="223" s="2" customFormat="1" ht="16.5" customHeight="1">
      <c r="A223" s="41"/>
      <c r="B223" s="42"/>
      <c r="C223" s="216" t="s">
        <v>1565</v>
      </c>
      <c r="D223" s="216" t="s">
        <v>227</v>
      </c>
      <c r="E223" s="217" t="s">
        <v>6209</v>
      </c>
      <c r="F223" s="218" t="s">
        <v>6210</v>
      </c>
      <c r="G223" s="219" t="s">
        <v>5743</v>
      </c>
      <c r="H223" s="220">
        <v>2</v>
      </c>
      <c r="I223" s="221"/>
      <c r="J223" s="222">
        <f>ROUND(I223*H223,2)</f>
        <v>0</v>
      </c>
      <c r="K223" s="218" t="s">
        <v>6191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544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544</v>
      </c>
      <c r="BM223" s="227" t="s">
        <v>2418</v>
      </c>
    </row>
    <row r="224" s="2" customFormat="1" ht="16.5" customHeight="1">
      <c r="A224" s="41"/>
      <c r="B224" s="42"/>
      <c r="C224" s="216" t="s">
        <v>1572</v>
      </c>
      <c r="D224" s="216" t="s">
        <v>227</v>
      </c>
      <c r="E224" s="217" t="s">
        <v>6382</v>
      </c>
      <c r="F224" s="218" t="s">
        <v>6320</v>
      </c>
      <c r="G224" s="219" t="s">
        <v>5743</v>
      </c>
      <c r="H224" s="220">
        <v>4</v>
      </c>
      <c r="I224" s="221"/>
      <c r="J224" s="222">
        <f>ROUND(I224*H224,2)</f>
        <v>0</v>
      </c>
      <c r="K224" s="218" t="s">
        <v>19</v>
      </c>
      <c r="L224" s="47"/>
      <c r="M224" s="223" t="s">
        <v>19</v>
      </c>
      <c r="N224" s="224" t="s">
        <v>46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544</v>
      </c>
      <c r="AT224" s="227" t="s">
        <v>227</v>
      </c>
      <c r="AU224" s="227" t="s">
        <v>93</v>
      </c>
      <c r="AY224" s="20" t="s">
        <v>224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93</v>
      </c>
      <c r="BK224" s="228">
        <f>ROUND(I224*H224,2)</f>
        <v>0</v>
      </c>
      <c r="BL224" s="20" t="s">
        <v>544</v>
      </c>
      <c r="BM224" s="227" t="s">
        <v>2426</v>
      </c>
    </row>
    <row r="225" s="2" customFormat="1" ht="16.5" customHeight="1">
      <c r="A225" s="41"/>
      <c r="B225" s="42"/>
      <c r="C225" s="216" t="s">
        <v>1577</v>
      </c>
      <c r="D225" s="216" t="s">
        <v>227</v>
      </c>
      <c r="E225" s="217" t="s">
        <v>6321</v>
      </c>
      <c r="F225" s="218" t="s">
        <v>6322</v>
      </c>
      <c r="G225" s="219" t="s">
        <v>5743</v>
      </c>
      <c r="H225" s="220">
        <v>4</v>
      </c>
      <c r="I225" s="221"/>
      <c r="J225" s="222">
        <f>ROUND(I225*H225,2)</f>
        <v>0</v>
      </c>
      <c r="K225" s="218" t="s">
        <v>6191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2434</v>
      </c>
    </row>
    <row r="226" s="2" customFormat="1" ht="24.15" customHeight="1">
      <c r="A226" s="41"/>
      <c r="B226" s="42"/>
      <c r="C226" s="216" t="s">
        <v>1582</v>
      </c>
      <c r="D226" s="216" t="s">
        <v>227</v>
      </c>
      <c r="E226" s="217" t="s">
        <v>6383</v>
      </c>
      <c r="F226" s="218" t="s">
        <v>6222</v>
      </c>
      <c r="G226" s="219" t="s">
        <v>5743</v>
      </c>
      <c r="H226" s="220">
        <v>11</v>
      </c>
      <c r="I226" s="221"/>
      <c r="J226" s="222">
        <f>ROUND(I226*H226,2)</f>
        <v>0</v>
      </c>
      <c r="K226" s="218" t="s">
        <v>19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2442</v>
      </c>
    </row>
    <row r="227" s="2" customFormat="1" ht="16.5" customHeight="1">
      <c r="A227" s="41"/>
      <c r="B227" s="42"/>
      <c r="C227" s="216" t="s">
        <v>1587</v>
      </c>
      <c r="D227" s="216" t="s">
        <v>227</v>
      </c>
      <c r="E227" s="217" t="s">
        <v>6223</v>
      </c>
      <c r="F227" s="218" t="s">
        <v>6224</v>
      </c>
      <c r="G227" s="219" t="s">
        <v>5743</v>
      </c>
      <c r="H227" s="220">
        <v>11</v>
      </c>
      <c r="I227" s="221"/>
      <c r="J227" s="222">
        <f>ROUND(I227*H227,2)</f>
        <v>0</v>
      </c>
      <c r="K227" s="218" t="s">
        <v>6191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544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544</v>
      </c>
      <c r="BM227" s="227" t="s">
        <v>2450</v>
      </c>
    </row>
    <row r="228" s="2" customFormat="1" ht="24.15" customHeight="1">
      <c r="A228" s="41"/>
      <c r="B228" s="42"/>
      <c r="C228" s="216" t="s">
        <v>1592</v>
      </c>
      <c r="D228" s="216" t="s">
        <v>227</v>
      </c>
      <c r="E228" s="217" t="s">
        <v>6384</v>
      </c>
      <c r="F228" s="218" t="s">
        <v>6238</v>
      </c>
      <c r="G228" s="219" t="s">
        <v>5743</v>
      </c>
      <c r="H228" s="220">
        <v>2</v>
      </c>
      <c r="I228" s="221"/>
      <c r="J228" s="222">
        <f>ROUND(I228*H228,2)</f>
        <v>0</v>
      </c>
      <c r="K228" s="218" t="s">
        <v>19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544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544</v>
      </c>
      <c r="BM228" s="227" t="s">
        <v>2458</v>
      </c>
    </row>
    <row r="229" s="2" customFormat="1" ht="21.75" customHeight="1">
      <c r="A229" s="41"/>
      <c r="B229" s="42"/>
      <c r="C229" s="216" t="s">
        <v>1619</v>
      </c>
      <c r="D229" s="216" t="s">
        <v>227</v>
      </c>
      <c r="E229" s="217" t="s">
        <v>6239</v>
      </c>
      <c r="F229" s="218" t="s">
        <v>6240</v>
      </c>
      <c r="G229" s="219" t="s">
        <v>5743</v>
      </c>
      <c r="H229" s="220">
        <v>2</v>
      </c>
      <c r="I229" s="221"/>
      <c r="J229" s="222">
        <f>ROUND(I229*H229,2)</f>
        <v>0</v>
      </c>
      <c r="K229" s="218" t="s">
        <v>6191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2466</v>
      </c>
    </row>
    <row r="230" s="2" customFormat="1" ht="37.8" customHeight="1">
      <c r="A230" s="41"/>
      <c r="B230" s="42"/>
      <c r="C230" s="216" t="s">
        <v>1628</v>
      </c>
      <c r="D230" s="216" t="s">
        <v>227</v>
      </c>
      <c r="E230" s="217" t="s">
        <v>6385</v>
      </c>
      <c r="F230" s="218" t="s">
        <v>6386</v>
      </c>
      <c r="G230" s="219" t="s">
        <v>5743</v>
      </c>
      <c r="H230" s="220">
        <v>3</v>
      </c>
      <c r="I230" s="221"/>
      <c r="J230" s="222">
        <f>ROUND(I230*H230,2)</f>
        <v>0</v>
      </c>
      <c r="K230" s="218" t="s">
        <v>19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544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2474</v>
      </c>
    </row>
    <row r="231" s="2" customFormat="1" ht="21.75" customHeight="1">
      <c r="A231" s="41"/>
      <c r="B231" s="42"/>
      <c r="C231" s="216" t="s">
        <v>1643</v>
      </c>
      <c r="D231" s="216" t="s">
        <v>227</v>
      </c>
      <c r="E231" s="217" t="s">
        <v>6387</v>
      </c>
      <c r="F231" s="218" t="s">
        <v>6339</v>
      </c>
      <c r="G231" s="219" t="s">
        <v>5743</v>
      </c>
      <c r="H231" s="220">
        <v>3</v>
      </c>
      <c r="I231" s="221"/>
      <c r="J231" s="222">
        <f>ROUND(I231*H231,2)</f>
        <v>0</v>
      </c>
      <c r="K231" s="218" t="s">
        <v>19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544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544</v>
      </c>
      <c r="BM231" s="227" t="s">
        <v>2482</v>
      </c>
    </row>
    <row r="232" s="2" customFormat="1" ht="37.8" customHeight="1">
      <c r="A232" s="41"/>
      <c r="B232" s="42"/>
      <c r="C232" s="216" t="s">
        <v>1649</v>
      </c>
      <c r="D232" s="216" t="s">
        <v>227</v>
      </c>
      <c r="E232" s="217" t="s">
        <v>6388</v>
      </c>
      <c r="F232" s="218" t="s">
        <v>6389</v>
      </c>
      <c r="G232" s="219" t="s">
        <v>5743</v>
      </c>
      <c r="H232" s="220">
        <v>1</v>
      </c>
      <c r="I232" s="221"/>
      <c r="J232" s="222">
        <f>ROUND(I232*H232,2)</f>
        <v>0</v>
      </c>
      <c r="K232" s="218" t="s">
        <v>19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2492</v>
      </c>
    </row>
    <row r="233" s="2" customFormat="1" ht="21.75" customHeight="1">
      <c r="A233" s="41"/>
      <c r="B233" s="42"/>
      <c r="C233" s="216" t="s">
        <v>1655</v>
      </c>
      <c r="D233" s="216" t="s">
        <v>227</v>
      </c>
      <c r="E233" s="217" t="s">
        <v>6390</v>
      </c>
      <c r="F233" s="218" t="s">
        <v>6339</v>
      </c>
      <c r="G233" s="219" t="s">
        <v>5743</v>
      </c>
      <c r="H233" s="220">
        <v>1</v>
      </c>
      <c r="I233" s="221"/>
      <c r="J233" s="222">
        <f>ROUND(I233*H233,2)</f>
        <v>0</v>
      </c>
      <c r="K233" s="218" t="s">
        <v>19</v>
      </c>
      <c r="L233" s="47"/>
      <c r="M233" s="223" t="s">
        <v>19</v>
      </c>
      <c r="N233" s="224" t="s">
        <v>46</v>
      </c>
      <c r="O233" s="87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544</v>
      </c>
      <c r="AT233" s="227" t="s">
        <v>227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2497</v>
      </c>
    </row>
    <row r="234" s="2" customFormat="1" ht="33" customHeight="1">
      <c r="A234" s="41"/>
      <c r="B234" s="42"/>
      <c r="C234" s="216" t="s">
        <v>1660</v>
      </c>
      <c r="D234" s="216" t="s">
        <v>227</v>
      </c>
      <c r="E234" s="217" t="s">
        <v>6391</v>
      </c>
      <c r="F234" s="218" t="s">
        <v>6334</v>
      </c>
      <c r="G234" s="219" t="s">
        <v>5743</v>
      </c>
      <c r="H234" s="220">
        <v>2</v>
      </c>
      <c r="I234" s="221"/>
      <c r="J234" s="222">
        <f>ROUND(I234*H234,2)</f>
        <v>0</v>
      </c>
      <c r="K234" s="218" t="s">
        <v>19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544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544</v>
      </c>
      <c r="BM234" s="227" t="s">
        <v>2506</v>
      </c>
    </row>
    <row r="235" s="2" customFormat="1" ht="16.5" customHeight="1">
      <c r="A235" s="41"/>
      <c r="B235" s="42"/>
      <c r="C235" s="216" t="s">
        <v>1665</v>
      </c>
      <c r="D235" s="216" t="s">
        <v>227</v>
      </c>
      <c r="E235" s="217" t="s">
        <v>6392</v>
      </c>
      <c r="F235" s="218" t="s">
        <v>6244</v>
      </c>
      <c r="G235" s="219" t="s">
        <v>5743</v>
      </c>
      <c r="H235" s="220">
        <v>2</v>
      </c>
      <c r="I235" s="221"/>
      <c r="J235" s="222">
        <f>ROUND(I235*H235,2)</f>
        <v>0</v>
      </c>
      <c r="K235" s="218" t="s">
        <v>19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2514</v>
      </c>
    </row>
    <row r="236" s="2" customFormat="1" ht="37.8" customHeight="1">
      <c r="A236" s="41"/>
      <c r="B236" s="42"/>
      <c r="C236" s="216" t="s">
        <v>1678</v>
      </c>
      <c r="D236" s="216" t="s">
        <v>227</v>
      </c>
      <c r="E236" s="217" t="s">
        <v>6393</v>
      </c>
      <c r="F236" s="218" t="s">
        <v>6394</v>
      </c>
      <c r="G236" s="219" t="s">
        <v>5743</v>
      </c>
      <c r="H236" s="220">
        <v>2</v>
      </c>
      <c r="I236" s="221"/>
      <c r="J236" s="222">
        <f>ROUND(I236*H236,2)</f>
        <v>0</v>
      </c>
      <c r="K236" s="218" t="s">
        <v>19</v>
      </c>
      <c r="L236" s="47"/>
      <c r="M236" s="223" t="s">
        <v>19</v>
      </c>
      <c r="N236" s="224" t="s">
        <v>46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544</v>
      </c>
      <c r="AT236" s="227" t="s">
        <v>227</v>
      </c>
      <c r="AU236" s="227" t="s">
        <v>93</v>
      </c>
      <c r="AY236" s="20" t="s">
        <v>224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93</v>
      </c>
      <c r="BK236" s="228">
        <f>ROUND(I236*H236,2)</f>
        <v>0</v>
      </c>
      <c r="BL236" s="20" t="s">
        <v>544</v>
      </c>
      <c r="BM236" s="227" t="s">
        <v>5270</v>
      </c>
    </row>
    <row r="237" s="2" customFormat="1" ht="16.5" customHeight="1">
      <c r="A237" s="41"/>
      <c r="B237" s="42"/>
      <c r="C237" s="216" t="s">
        <v>1684</v>
      </c>
      <c r="D237" s="216" t="s">
        <v>227</v>
      </c>
      <c r="E237" s="217" t="s">
        <v>6395</v>
      </c>
      <c r="F237" s="218" t="s">
        <v>6244</v>
      </c>
      <c r="G237" s="219" t="s">
        <v>5743</v>
      </c>
      <c r="H237" s="220">
        <v>2</v>
      </c>
      <c r="I237" s="221"/>
      <c r="J237" s="222">
        <f>ROUND(I237*H237,2)</f>
        <v>0</v>
      </c>
      <c r="K237" s="218" t="s">
        <v>19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5273</v>
      </c>
    </row>
    <row r="238" s="2" customFormat="1" ht="33" customHeight="1">
      <c r="A238" s="41"/>
      <c r="B238" s="42"/>
      <c r="C238" s="216" t="s">
        <v>1689</v>
      </c>
      <c r="D238" s="216" t="s">
        <v>227</v>
      </c>
      <c r="E238" s="217" t="s">
        <v>6396</v>
      </c>
      <c r="F238" s="218" t="s">
        <v>6397</v>
      </c>
      <c r="G238" s="219" t="s">
        <v>5743</v>
      </c>
      <c r="H238" s="220">
        <v>2</v>
      </c>
      <c r="I238" s="221"/>
      <c r="J238" s="222">
        <f>ROUND(I238*H238,2)</f>
        <v>0</v>
      </c>
      <c r="K238" s="218" t="s">
        <v>19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544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544</v>
      </c>
      <c r="BM238" s="227" t="s">
        <v>2540</v>
      </c>
    </row>
    <row r="239" s="2" customFormat="1" ht="16.5" customHeight="1">
      <c r="A239" s="41"/>
      <c r="B239" s="42"/>
      <c r="C239" s="216" t="s">
        <v>1692</v>
      </c>
      <c r="D239" s="216" t="s">
        <v>227</v>
      </c>
      <c r="E239" s="217" t="s">
        <v>6398</v>
      </c>
      <c r="F239" s="218" t="s">
        <v>6244</v>
      </c>
      <c r="G239" s="219" t="s">
        <v>5743</v>
      </c>
      <c r="H239" s="220">
        <v>2</v>
      </c>
      <c r="I239" s="221"/>
      <c r="J239" s="222">
        <f>ROUND(I239*H239,2)</f>
        <v>0</v>
      </c>
      <c r="K239" s="218" t="s">
        <v>19</v>
      </c>
      <c r="L239" s="47"/>
      <c r="M239" s="223" t="s">
        <v>19</v>
      </c>
      <c r="N239" s="224" t="s">
        <v>46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544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2548</v>
      </c>
    </row>
    <row r="240" s="2" customFormat="1" ht="16.5" customHeight="1">
      <c r="A240" s="41"/>
      <c r="B240" s="42"/>
      <c r="C240" s="216" t="s">
        <v>5280</v>
      </c>
      <c r="D240" s="216" t="s">
        <v>227</v>
      </c>
      <c r="E240" s="217" t="s">
        <v>6399</v>
      </c>
      <c r="F240" s="218" t="s">
        <v>6325</v>
      </c>
      <c r="G240" s="219" t="s">
        <v>5743</v>
      </c>
      <c r="H240" s="220">
        <v>4</v>
      </c>
      <c r="I240" s="221"/>
      <c r="J240" s="222">
        <f>ROUND(I240*H240,2)</f>
        <v>0</v>
      </c>
      <c r="K240" s="218" t="s">
        <v>19</v>
      </c>
      <c r="L240" s="47"/>
      <c r="M240" s="223" t="s">
        <v>19</v>
      </c>
      <c r="N240" s="224" t="s">
        <v>46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544</v>
      </c>
      <c r="AT240" s="227" t="s">
        <v>227</v>
      </c>
      <c r="AU240" s="227" t="s">
        <v>93</v>
      </c>
      <c r="AY240" s="20" t="s">
        <v>224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93</v>
      </c>
      <c r="BK240" s="228">
        <f>ROUND(I240*H240,2)</f>
        <v>0</v>
      </c>
      <c r="BL240" s="20" t="s">
        <v>544</v>
      </c>
      <c r="BM240" s="227" t="s">
        <v>5283</v>
      </c>
    </row>
    <row r="241" s="2" customFormat="1" ht="24.15" customHeight="1">
      <c r="A241" s="41"/>
      <c r="B241" s="42"/>
      <c r="C241" s="216" t="s">
        <v>1716</v>
      </c>
      <c r="D241" s="216" t="s">
        <v>227</v>
      </c>
      <c r="E241" s="217" t="s">
        <v>6326</v>
      </c>
      <c r="F241" s="218" t="s">
        <v>6327</v>
      </c>
      <c r="G241" s="219" t="s">
        <v>5743</v>
      </c>
      <c r="H241" s="220">
        <v>4</v>
      </c>
      <c r="I241" s="221"/>
      <c r="J241" s="222">
        <f>ROUND(I241*H241,2)</f>
        <v>0</v>
      </c>
      <c r="K241" s="218" t="s">
        <v>6191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2561</v>
      </c>
    </row>
    <row r="242" s="2" customFormat="1" ht="37.8" customHeight="1">
      <c r="A242" s="41"/>
      <c r="B242" s="42"/>
      <c r="C242" s="216" t="s">
        <v>5289</v>
      </c>
      <c r="D242" s="216" t="s">
        <v>227</v>
      </c>
      <c r="E242" s="217" t="s">
        <v>6400</v>
      </c>
      <c r="F242" s="218" t="s">
        <v>6401</v>
      </c>
      <c r="G242" s="219" t="s">
        <v>5743</v>
      </c>
      <c r="H242" s="220">
        <v>2</v>
      </c>
      <c r="I242" s="221"/>
      <c r="J242" s="222">
        <f>ROUND(I242*H242,2)</f>
        <v>0</v>
      </c>
      <c r="K242" s="218" t="s">
        <v>19</v>
      </c>
      <c r="L242" s="47"/>
      <c r="M242" s="223" t="s">
        <v>19</v>
      </c>
      <c r="N242" s="224" t="s">
        <v>46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544</v>
      </c>
      <c r="AT242" s="227" t="s">
        <v>227</v>
      </c>
      <c r="AU242" s="227" t="s">
        <v>93</v>
      </c>
      <c r="AY242" s="20" t="s">
        <v>224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93</v>
      </c>
      <c r="BK242" s="228">
        <f>ROUND(I242*H242,2)</f>
        <v>0</v>
      </c>
      <c r="BL242" s="20" t="s">
        <v>544</v>
      </c>
      <c r="BM242" s="227" t="s">
        <v>2569</v>
      </c>
    </row>
    <row r="243" s="2" customFormat="1" ht="24.15" customHeight="1">
      <c r="A243" s="41"/>
      <c r="B243" s="42"/>
      <c r="C243" s="216" t="s">
        <v>467</v>
      </c>
      <c r="D243" s="216" t="s">
        <v>227</v>
      </c>
      <c r="E243" s="217" t="s">
        <v>6402</v>
      </c>
      <c r="F243" s="218" t="s">
        <v>6403</v>
      </c>
      <c r="G243" s="219" t="s">
        <v>5743</v>
      </c>
      <c r="H243" s="220">
        <v>2</v>
      </c>
      <c r="I243" s="221"/>
      <c r="J243" s="222">
        <f>ROUND(I243*H243,2)</f>
        <v>0</v>
      </c>
      <c r="K243" s="218" t="s">
        <v>6191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544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544</v>
      </c>
      <c r="BM243" s="227" t="s">
        <v>2578</v>
      </c>
    </row>
    <row r="244" s="2" customFormat="1" ht="24.15" customHeight="1">
      <c r="A244" s="41"/>
      <c r="B244" s="42"/>
      <c r="C244" s="216" t="s">
        <v>5298</v>
      </c>
      <c r="D244" s="216" t="s">
        <v>227</v>
      </c>
      <c r="E244" s="217" t="s">
        <v>6404</v>
      </c>
      <c r="F244" s="218" t="s">
        <v>6405</v>
      </c>
      <c r="G244" s="219" t="s">
        <v>5743</v>
      </c>
      <c r="H244" s="220">
        <v>2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2592</v>
      </c>
    </row>
    <row r="245" s="2" customFormat="1" ht="24.15" customHeight="1">
      <c r="A245" s="41"/>
      <c r="B245" s="42"/>
      <c r="C245" s="216" t="s">
        <v>1742</v>
      </c>
      <c r="D245" s="216" t="s">
        <v>227</v>
      </c>
      <c r="E245" s="217" t="s">
        <v>6406</v>
      </c>
      <c r="F245" s="218" t="s">
        <v>6407</v>
      </c>
      <c r="G245" s="219" t="s">
        <v>5743</v>
      </c>
      <c r="H245" s="220">
        <v>2</v>
      </c>
      <c r="I245" s="221"/>
      <c r="J245" s="222">
        <f>ROUND(I245*H245,2)</f>
        <v>0</v>
      </c>
      <c r="K245" s="218" t="s">
        <v>6191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2606</v>
      </c>
    </row>
    <row r="246" s="2" customFormat="1" ht="16.5" customHeight="1">
      <c r="A246" s="41"/>
      <c r="B246" s="42"/>
      <c r="C246" s="216" t="s">
        <v>1757</v>
      </c>
      <c r="D246" s="216" t="s">
        <v>227</v>
      </c>
      <c r="E246" s="217" t="s">
        <v>6408</v>
      </c>
      <c r="F246" s="218" t="s">
        <v>6409</v>
      </c>
      <c r="G246" s="219" t="s">
        <v>5743</v>
      </c>
      <c r="H246" s="220">
        <v>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2614</v>
      </c>
    </row>
    <row r="247" s="2" customFormat="1" ht="24.15" customHeight="1">
      <c r="A247" s="41"/>
      <c r="B247" s="42"/>
      <c r="C247" s="216" t="s">
        <v>5310</v>
      </c>
      <c r="D247" s="216" t="s">
        <v>227</v>
      </c>
      <c r="E247" s="217" t="s">
        <v>6410</v>
      </c>
      <c r="F247" s="218" t="s">
        <v>6411</v>
      </c>
      <c r="G247" s="219" t="s">
        <v>5743</v>
      </c>
      <c r="H247" s="220">
        <v>1</v>
      </c>
      <c r="I247" s="221"/>
      <c r="J247" s="222">
        <f>ROUND(I247*H247,2)</f>
        <v>0</v>
      </c>
      <c r="K247" s="218" t="s">
        <v>6191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2624</v>
      </c>
    </row>
    <row r="248" s="2" customFormat="1" ht="24.15" customHeight="1">
      <c r="A248" s="41"/>
      <c r="B248" s="42"/>
      <c r="C248" s="216" t="s">
        <v>1772</v>
      </c>
      <c r="D248" s="216" t="s">
        <v>227</v>
      </c>
      <c r="E248" s="217" t="s">
        <v>6412</v>
      </c>
      <c r="F248" s="218" t="s">
        <v>6413</v>
      </c>
      <c r="G248" s="219" t="s">
        <v>5743</v>
      </c>
      <c r="H248" s="220">
        <v>11</v>
      </c>
      <c r="I248" s="221"/>
      <c r="J248" s="222">
        <f>ROUND(I248*H248,2)</f>
        <v>0</v>
      </c>
      <c r="K248" s="218" t="s">
        <v>19</v>
      </c>
      <c r="L248" s="47"/>
      <c r="M248" s="223" t="s">
        <v>19</v>
      </c>
      <c r="N248" s="224" t="s">
        <v>46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544</v>
      </c>
      <c r="AT248" s="227" t="s">
        <v>227</v>
      </c>
      <c r="AU248" s="227" t="s">
        <v>93</v>
      </c>
      <c r="AY248" s="20" t="s">
        <v>224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93</v>
      </c>
      <c r="BK248" s="228">
        <f>ROUND(I248*H248,2)</f>
        <v>0</v>
      </c>
      <c r="BL248" s="20" t="s">
        <v>544</v>
      </c>
      <c r="BM248" s="227" t="s">
        <v>2636</v>
      </c>
    </row>
    <row r="249" s="2" customFormat="1" ht="24.15" customHeight="1">
      <c r="A249" s="41"/>
      <c r="B249" s="42"/>
      <c r="C249" s="216" t="s">
        <v>1787</v>
      </c>
      <c r="D249" s="216" t="s">
        <v>227</v>
      </c>
      <c r="E249" s="217" t="s">
        <v>6213</v>
      </c>
      <c r="F249" s="218" t="s">
        <v>6214</v>
      </c>
      <c r="G249" s="219" t="s">
        <v>5743</v>
      </c>
      <c r="H249" s="220">
        <v>11</v>
      </c>
      <c r="I249" s="221"/>
      <c r="J249" s="222">
        <f>ROUND(I249*H249,2)</f>
        <v>0</v>
      </c>
      <c r="K249" s="218" t="s">
        <v>6191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544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544</v>
      </c>
      <c r="BM249" s="227" t="s">
        <v>2647</v>
      </c>
    </row>
    <row r="250" s="2" customFormat="1" ht="24.15" customHeight="1">
      <c r="A250" s="41"/>
      <c r="B250" s="42"/>
      <c r="C250" s="216" t="s">
        <v>1792</v>
      </c>
      <c r="D250" s="216" t="s">
        <v>227</v>
      </c>
      <c r="E250" s="217" t="s">
        <v>6414</v>
      </c>
      <c r="F250" s="218" t="s">
        <v>6415</v>
      </c>
      <c r="G250" s="219" t="s">
        <v>5743</v>
      </c>
      <c r="H250" s="220">
        <v>4</v>
      </c>
      <c r="I250" s="221"/>
      <c r="J250" s="222">
        <f>ROUND(I250*H250,2)</f>
        <v>0</v>
      </c>
      <c r="K250" s="218" t="s">
        <v>19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544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544</v>
      </c>
      <c r="BM250" s="227" t="s">
        <v>2656</v>
      </c>
    </row>
    <row r="251" s="2" customFormat="1" ht="24.15" customHeight="1">
      <c r="A251" s="41"/>
      <c r="B251" s="42"/>
      <c r="C251" s="216" t="s">
        <v>1797</v>
      </c>
      <c r="D251" s="216" t="s">
        <v>227</v>
      </c>
      <c r="E251" s="217" t="s">
        <v>6366</v>
      </c>
      <c r="F251" s="218" t="s">
        <v>6367</v>
      </c>
      <c r="G251" s="219" t="s">
        <v>5743</v>
      </c>
      <c r="H251" s="220">
        <v>4</v>
      </c>
      <c r="I251" s="221"/>
      <c r="J251" s="222">
        <f>ROUND(I251*H251,2)</f>
        <v>0</v>
      </c>
      <c r="K251" s="218" t="s">
        <v>6191</v>
      </c>
      <c r="L251" s="47"/>
      <c r="M251" s="223" t="s">
        <v>19</v>
      </c>
      <c r="N251" s="224" t="s">
        <v>46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544</v>
      </c>
      <c r="AT251" s="227" t="s">
        <v>227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2666</v>
      </c>
    </row>
    <row r="252" s="2" customFormat="1" ht="37.8" customHeight="1">
      <c r="A252" s="41"/>
      <c r="B252" s="42"/>
      <c r="C252" s="216" t="s">
        <v>1802</v>
      </c>
      <c r="D252" s="216" t="s">
        <v>227</v>
      </c>
      <c r="E252" s="217" t="s">
        <v>6416</v>
      </c>
      <c r="F252" s="218" t="s">
        <v>6417</v>
      </c>
      <c r="G252" s="219" t="s">
        <v>5743</v>
      </c>
      <c r="H252" s="220">
        <v>4</v>
      </c>
      <c r="I252" s="221"/>
      <c r="J252" s="222">
        <f>ROUND(I252*H252,2)</f>
        <v>0</v>
      </c>
      <c r="K252" s="218" t="s">
        <v>19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544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544</v>
      </c>
      <c r="BM252" s="227" t="s">
        <v>2744</v>
      </c>
    </row>
    <row r="253" s="2" customFormat="1" ht="24.15" customHeight="1">
      <c r="A253" s="41"/>
      <c r="B253" s="42"/>
      <c r="C253" s="216" t="s">
        <v>1810</v>
      </c>
      <c r="D253" s="216" t="s">
        <v>227</v>
      </c>
      <c r="E253" s="217" t="s">
        <v>6418</v>
      </c>
      <c r="F253" s="218" t="s">
        <v>6419</v>
      </c>
      <c r="G253" s="219" t="s">
        <v>5743</v>
      </c>
      <c r="H253" s="220">
        <v>4</v>
      </c>
      <c r="I253" s="221"/>
      <c r="J253" s="222">
        <f>ROUND(I253*H253,2)</f>
        <v>0</v>
      </c>
      <c r="K253" s="218" t="s">
        <v>6191</v>
      </c>
      <c r="L253" s="47"/>
      <c r="M253" s="223" t="s">
        <v>19</v>
      </c>
      <c r="N253" s="224" t="s">
        <v>46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544</v>
      </c>
      <c r="AT253" s="227" t="s">
        <v>227</v>
      </c>
      <c r="AU253" s="227" t="s">
        <v>93</v>
      </c>
      <c r="AY253" s="20" t="s">
        <v>224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93</v>
      </c>
      <c r="BK253" s="228">
        <f>ROUND(I253*H253,2)</f>
        <v>0</v>
      </c>
      <c r="BL253" s="20" t="s">
        <v>544</v>
      </c>
      <c r="BM253" s="227" t="s">
        <v>2779</v>
      </c>
    </row>
    <row r="254" s="2" customFormat="1" ht="33" customHeight="1">
      <c r="A254" s="41"/>
      <c r="B254" s="42"/>
      <c r="C254" s="216" t="s">
        <v>1817</v>
      </c>
      <c r="D254" s="216" t="s">
        <v>227</v>
      </c>
      <c r="E254" s="217" t="s">
        <v>6420</v>
      </c>
      <c r="F254" s="218" t="s">
        <v>6421</v>
      </c>
      <c r="G254" s="219" t="s">
        <v>5743</v>
      </c>
      <c r="H254" s="220">
        <v>1</v>
      </c>
      <c r="I254" s="221"/>
      <c r="J254" s="222">
        <f>ROUND(I254*H254,2)</f>
        <v>0</v>
      </c>
      <c r="K254" s="218" t="s">
        <v>19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2787</v>
      </c>
    </row>
    <row r="255" s="2" customFormat="1" ht="16.5" customHeight="1">
      <c r="A255" s="41"/>
      <c r="B255" s="42"/>
      <c r="C255" s="216" t="s">
        <v>1822</v>
      </c>
      <c r="D255" s="216" t="s">
        <v>227</v>
      </c>
      <c r="E255" s="217" t="s">
        <v>6422</v>
      </c>
      <c r="F255" s="218" t="s">
        <v>6244</v>
      </c>
      <c r="G255" s="219" t="s">
        <v>5743</v>
      </c>
      <c r="H255" s="220">
        <v>1</v>
      </c>
      <c r="I255" s="221"/>
      <c r="J255" s="222">
        <f>ROUND(I255*H255,2)</f>
        <v>0</v>
      </c>
      <c r="K255" s="218" t="s">
        <v>19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544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544</v>
      </c>
      <c r="BM255" s="227" t="s">
        <v>2810</v>
      </c>
    </row>
    <row r="256" s="2" customFormat="1" ht="33" customHeight="1">
      <c r="A256" s="41"/>
      <c r="B256" s="42"/>
      <c r="C256" s="216" t="s">
        <v>1828</v>
      </c>
      <c r="D256" s="216" t="s">
        <v>227</v>
      </c>
      <c r="E256" s="217" t="s">
        <v>6423</v>
      </c>
      <c r="F256" s="218" t="s">
        <v>6424</v>
      </c>
      <c r="G256" s="219" t="s">
        <v>5743</v>
      </c>
      <c r="H256" s="220">
        <v>1</v>
      </c>
      <c r="I256" s="221"/>
      <c r="J256" s="222">
        <f>ROUND(I256*H256,2)</f>
        <v>0</v>
      </c>
      <c r="K256" s="218" t="s">
        <v>19</v>
      </c>
      <c r="L256" s="47"/>
      <c r="M256" s="223" t="s">
        <v>19</v>
      </c>
      <c r="N256" s="224" t="s">
        <v>46</v>
      </c>
      <c r="O256" s="87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544</v>
      </c>
      <c r="AT256" s="227" t="s">
        <v>227</v>
      </c>
      <c r="AU256" s="227" t="s">
        <v>93</v>
      </c>
      <c r="AY256" s="20" t="s">
        <v>224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93</v>
      </c>
      <c r="BK256" s="228">
        <f>ROUND(I256*H256,2)</f>
        <v>0</v>
      </c>
      <c r="BL256" s="20" t="s">
        <v>544</v>
      </c>
      <c r="BM256" s="227" t="s">
        <v>2830</v>
      </c>
    </row>
    <row r="257" s="2" customFormat="1" ht="16.5" customHeight="1">
      <c r="A257" s="41"/>
      <c r="B257" s="42"/>
      <c r="C257" s="216" t="s">
        <v>1857</v>
      </c>
      <c r="D257" s="216" t="s">
        <v>227</v>
      </c>
      <c r="E257" s="217" t="s">
        <v>6425</v>
      </c>
      <c r="F257" s="218" t="s">
        <v>6244</v>
      </c>
      <c r="G257" s="219" t="s">
        <v>5743</v>
      </c>
      <c r="H257" s="220">
        <v>1</v>
      </c>
      <c r="I257" s="221"/>
      <c r="J257" s="222">
        <f>ROUND(I257*H257,2)</f>
        <v>0</v>
      </c>
      <c r="K257" s="218" t="s">
        <v>19</v>
      </c>
      <c r="L257" s="47"/>
      <c r="M257" s="223" t="s">
        <v>19</v>
      </c>
      <c r="N257" s="224" t="s">
        <v>46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544</v>
      </c>
      <c r="AT257" s="227" t="s">
        <v>227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544</v>
      </c>
      <c r="BM257" s="227" t="s">
        <v>2842</v>
      </c>
    </row>
    <row r="258" s="2" customFormat="1" ht="24.15" customHeight="1">
      <c r="A258" s="41"/>
      <c r="B258" s="42"/>
      <c r="C258" s="216" t="s">
        <v>1874</v>
      </c>
      <c r="D258" s="216" t="s">
        <v>227</v>
      </c>
      <c r="E258" s="217" t="s">
        <v>6426</v>
      </c>
      <c r="F258" s="218" t="s">
        <v>6427</v>
      </c>
      <c r="G258" s="219" t="s">
        <v>5743</v>
      </c>
      <c r="H258" s="220">
        <v>1</v>
      </c>
      <c r="I258" s="221"/>
      <c r="J258" s="222">
        <f>ROUND(I258*H258,2)</f>
        <v>0</v>
      </c>
      <c r="K258" s="218" t="s">
        <v>19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544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544</v>
      </c>
      <c r="BM258" s="227" t="s">
        <v>2854</v>
      </c>
    </row>
    <row r="259" s="2" customFormat="1" ht="16.5" customHeight="1">
      <c r="A259" s="41"/>
      <c r="B259" s="42"/>
      <c r="C259" s="216" t="s">
        <v>1879</v>
      </c>
      <c r="D259" s="216" t="s">
        <v>227</v>
      </c>
      <c r="E259" s="217" t="s">
        <v>6253</v>
      </c>
      <c r="F259" s="218" t="s">
        <v>6254</v>
      </c>
      <c r="G259" s="219" t="s">
        <v>5743</v>
      </c>
      <c r="H259" s="220">
        <v>1</v>
      </c>
      <c r="I259" s="221"/>
      <c r="J259" s="222">
        <f>ROUND(I259*H259,2)</f>
        <v>0</v>
      </c>
      <c r="K259" s="218" t="s">
        <v>6191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2865</v>
      </c>
    </row>
    <row r="260" s="2" customFormat="1" ht="24.15" customHeight="1">
      <c r="A260" s="41"/>
      <c r="B260" s="42"/>
      <c r="C260" s="216" t="s">
        <v>1889</v>
      </c>
      <c r="D260" s="216" t="s">
        <v>227</v>
      </c>
      <c r="E260" s="217" t="s">
        <v>6428</v>
      </c>
      <c r="F260" s="218" t="s">
        <v>6429</v>
      </c>
      <c r="G260" s="219" t="s">
        <v>5743</v>
      </c>
      <c r="H260" s="220">
        <v>1</v>
      </c>
      <c r="I260" s="221"/>
      <c r="J260" s="222">
        <f>ROUND(I260*H260,2)</f>
        <v>0</v>
      </c>
      <c r="K260" s="218" t="s">
        <v>19</v>
      </c>
      <c r="L260" s="47"/>
      <c r="M260" s="223" t="s">
        <v>19</v>
      </c>
      <c r="N260" s="224" t="s">
        <v>46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544</v>
      </c>
      <c r="AT260" s="227" t="s">
        <v>227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544</v>
      </c>
      <c r="BM260" s="227" t="s">
        <v>2875</v>
      </c>
    </row>
    <row r="261" s="2" customFormat="1" ht="16.5" customHeight="1">
      <c r="A261" s="41"/>
      <c r="B261" s="42"/>
      <c r="C261" s="216" t="s">
        <v>1896</v>
      </c>
      <c r="D261" s="216" t="s">
        <v>227</v>
      </c>
      <c r="E261" s="217" t="s">
        <v>6253</v>
      </c>
      <c r="F261" s="218" t="s">
        <v>6254</v>
      </c>
      <c r="G261" s="219" t="s">
        <v>5743</v>
      </c>
      <c r="H261" s="220">
        <v>1</v>
      </c>
      <c r="I261" s="221"/>
      <c r="J261" s="222">
        <f>ROUND(I261*H261,2)</f>
        <v>0</v>
      </c>
      <c r="K261" s="218" t="s">
        <v>6191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2890</v>
      </c>
    </row>
    <row r="262" s="2" customFormat="1" ht="24.15" customHeight="1">
      <c r="A262" s="41"/>
      <c r="B262" s="42"/>
      <c r="C262" s="216" t="s">
        <v>1901</v>
      </c>
      <c r="D262" s="216" t="s">
        <v>227</v>
      </c>
      <c r="E262" s="217" t="s">
        <v>6430</v>
      </c>
      <c r="F262" s="218" t="s">
        <v>6431</v>
      </c>
      <c r="G262" s="219" t="s">
        <v>5743</v>
      </c>
      <c r="H262" s="220">
        <v>1</v>
      </c>
      <c r="I262" s="221"/>
      <c r="J262" s="222">
        <f>ROUND(I262*H262,2)</f>
        <v>0</v>
      </c>
      <c r="K262" s="218" t="s">
        <v>19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544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544</v>
      </c>
      <c r="BM262" s="227" t="s">
        <v>2903</v>
      </c>
    </row>
    <row r="263" s="2" customFormat="1" ht="24.15" customHeight="1">
      <c r="A263" s="41"/>
      <c r="B263" s="42"/>
      <c r="C263" s="216" t="s">
        <v>1913</v>
      </c>
      <c r="D263" s="216" t="s">
        <v>227</v>
      </c>
      <c r="E263" s="217" t="s">
        <v>6432</v>
      </c>
      <c r="F263" s="218" t="s">
        <v>6433</v>
      </c>
      <c r="G263" s="219" t="s">
        <v>5743</v>
      </c>
      <c r="H263" s="220">
        <v>1</v>
      </c>
      <c r="I263" s="221"/>
      <c r="J263" s="222">
        <f>ROUND(I263*H263,2)</f>
        <v>0</v>
      </c>
      <c r="K263" s="218" t="s">
        <v>6191</v>
      </c>
      <c r="L263" s="47"/>
      <c r="M263" s="223" t="s">
        <v>19</v>
      </c>
      <c r="N263" s="224" t="s">
        <v>46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544</v>
      </c>
      <c r="AT263" s="227" t="s">
        <v>227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544</v>
      </c>
      <c r="BM263" s="227" t="s">
        <v>2920</v>
      </c>
    </row>
    <row r="264" s="2" customFormat="1" ht="16.5" customHeight="1">
      <c r="A264" s="41"/>
      <c r="B264" s="42"/>
      <c r="C264" s="216" t="s">
        <v>1916</v>
      </c>
      <c r="D264" s="216" t="s">
        <v>227</v>
      </c>
      <c r="E264" s="217" t="s">
        <v>6434</v>
      </c>
      <c r="F264" s="218" t="s">
        <v>6435</v>
      </c>
      <c r="G264" s="219" t="s">
        <v>5743</v>
      </c>
      <c r="H264" s="220">
        <v>2</v>
      </c>
      <c r="I264" s="221"/>
      <c r="J264" s="222">
        <f>ROUND(I264*H264,2)</f>
        <v>0</v>
      </c>
      <c r="K264" s="218" t="s">
        <v>19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2929</v>
      </c>
    </row>
    <row r="265" s="2" customFormat="1" ht="16.5" customHeight="1">
      <c r="A265" s="41"/>
      <c r="B265" s="42"/>
      <c r="C265" s="216" t="s">
        <v>1933</v>
      </c>
      <c r="D265" s="216" t="s">
        <v>227</v>
      </c>
      <c r="E265" s="217" t="s">
        <v>6436</v>
      </c>
      <c r="F265" s="218" t="s">
        <v>6437</v>
      </c>
      <c r="G265" s="219" t="s">
        <v>5743</v>
      </c>
      <c r="H265" s="220">
        <v>2</v>
      </c>
      <c r="I265" s="221"/>
      <c r="J265" s="222">
        <f>ROUND(I265*H265,2)</f>
        <v>0</v>
      </c>
      <c r="K265" s="218" t="s">
        <v>6191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2941</v>
      </c>
    </row>
    <row r="266" s="2" customFormat="1" ht="24.15" customHeight="1">
      <c r="A266" s="41"/>
      <c r="B266" s="42"/>
      <c r="C266" s="216" t="s">
        <v>1937</v>
      </c>
      <c r="D266" s="216" t="s">
        <v>227</v>
      </c>
      <c r="E266" s="217" t="s">
        <v>6438</v>
      </c>
      <c r="F266" s="218" t="s">
        <v>6439</v>
      </c>
      <c r="G266" s="219" t="s">
        <v>5743</v>
      </c>
      <c r="H266" s="220">
        <v>1</v>
      </c>
      <c r="I266" s="221"/>
      <c r="J266" s="222">
        <f>ROUND(I266*H266,2)</f>
        <v>0</v>
      </c>
      <c r="K266" s="218" t="s">
        <v>19</v>
      </c>
      <c r="L266" s="47"/>
      <c r="M266" s="223" t="s">
        <v>19</v>
      </c>
      <c r="N266" s="224" t="s">
        <v>46</v>
      </c>
      <c r="O266" s="87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544</v>
      </c>
      <c r="AT266" s="227" t="s">
        <v>227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544</v>
      </c>
      <c r="BM266" s="227" t="s">
        <v>6137</v>
      </c>
    </row>
    <row r="267" s="2" customFormat="1" ht="24.15" customHeight="1">
      <c r="A267" s="41"/>
      <c r="B267" s="42"/>
      <c r="C267" s="216" t="s">
        <v>1939</v>
      </c>
      <c r="D267" s="216" t="s">
        <v>227</v>
      </c>
      <c r="E267" s="217" t="s">
        <v>6315</v>
      </c>
      <c r="F267" s="218" t="s">
        <v>6316</v>
      </c>
      <c r="G267" s="219" t="s">
        <v>5743</v>
      </c>
      <c r="H267" s="220">
        <v>1</v>
      </c>
      <c r="I267" s="221"/>
      <c r="J267" s="222">
        <f>ROUND(I267*H267,2)</f>
        <v>0</v>
      </c>
      <c r="K267" s="218" t="s">
        <v>6191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544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544</v>
      </c>
      <c r="BM267" s="227" t="s">
        <v>2961</v>
      </c>
    </row>
    <row r="268" s="2" customFormat="1" ht="16.5" customHeight="1">
      <c r="A268" s="41"/>
      <c r="B268" s="42"/>
      <c r="C268" s="216" t="s">
        <v>1944</v>
      </c>
      <c r="D268" s="216" t="s">
        <v>227</v>
      </c>
      <c r="E268" s="217" t="s">
        <v>6440</v>
      </c>
      <c r="F268" s="218" t="s">
        <v>6320</v>
      </c>
      <c r="G268" s="219" t="s">
        <v>5743</v>
      </c>
      <c r="H268" s="220">
        <v>2</v>
      </c>
      <c r="I268" s="221"/>
      <c r="J268" s="222">
        <f>ROUND(I268*H268,2)</f>
        <v>0</v>
      </c>
      <c r="K268" s="218" t="s">
        <v>19</v>
      </c>
      <c r="L268" s="47"/>
      <c r="M268" s="223" t="s">
        <v>19</v>
      </c>
      <c r="N268" s="224" t="s">
        <v>46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544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93</v>
      </c>
      <c r="BK268" s="228">
        <f>ROUND(I268*H268,2)</f>
        <v>0</v>
      </c>
      <c r="BL268" s="20" t="s">
        <v>544</v>
      </c>
      <c r="BM268" s="227" t="s">
        <v>2981</v>
      </c>
    </row>
    <row r="269" s="2" customFormat="1" ht="16.5" customHeight="1">
      <c r="A269" s="41"/>
      <c r="B269" s="42"/>
      <c r="C269" s="216" t="s">
        <v>1949</v>
      </c>
      <c r="D269" s="216" t="s">
        <v>227</v>
      </c>
      <c r="E269" s="217" t="s">
        <v>6321</v>
      </c>
      <c r="F269" s="218" t="s">
        <v>6322</v>
      </c>
      <c r="G269" s="219" t="s">
        <v>5743</v>
      </c>
      <c r="H269" s="220">
        <v>2</v>
      </c>
      <c r="I269" s="221"/>
      <c r="J269" s="222">
        <f>ROUND(I269*H269,2)</f>
        <v>0</v>
      </c>
      <c r="K269" s="218" t="s">
        <v>6191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544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544</v>
      </c>
      <c r="BM269" s="227" t="s">
        <v>6142</v>
      </c>
    </row>
    <row r="270" s="2" customFormat="1" ht="24.15" customHeight="1">
      <c r="A270" s="41"/>
      <c r="B270" s="42"/>
      <c r="C270" s="216" t="s">
        <v>1952</v>
      </c>
      <c r="D270" s="216" t="s">
        <v>227</v>
      </c>
      <c r="E270" s="217" t="s">
        <v>6441</v>
      </c>
      <c r="F270" s="218" t="s">
        <v>6238</v>
      </c>
      <c r="G270" s="219" t="s">
        <v>5743</v>
      </c>
      <c r="H270" s="220">
        <v>2</v>
      </c>
      <c r="I270" s="221"/>
      <c r="J270" s="222">
        <f>ROUND(I270*H270,2)</f>
        <v>0</v>
      </c>
      <c r="K270" s="218" t="s">
        <v>19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6143</v>
      </c>
    </row>
    <row r="271" s="2" customFormat="1" ht="21.75" customHeight="1">
      <c r="A271" s="41"/>
      <c r="B271" s="42"/>
      <c r="C271" s="216" t="s">
        <v>1959</v>
      </c>
      <c r="D271" s="216" t="s">
        <v>227</v>
      </c>
      <c r="E271" s="217" t="s">
        <v>6239</v>
      </c>
      <c r="F271" s="218" t="s">
        <v>6240</v>
      </c>
      <c r="G271" s="219" t="s">
        <v>5743</v>
      </c>
      <c r="H271" s="220">
        <v>2</v>
      </c>
      <c r="I271" s="221"/>
      <c r="J271" s="222">
        <f>ROUND(I271*H271,2)</f>
        <v>0</v>
      </c>
      <c r="K271" s="218" t="s">
        <v>6191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544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544</v>
      </c>
      <c r="BM271" s="227" t="s">
        <v>3030</v>
      </c>
    </row>
    <row r="272" s="2" customFormat="1" ht="24.15" customHeight="1">
      <c r="A272" s="41"/>
      <c r="B272" s="42"/>
      <c r="C272" s="216" t="s">
        <v>1964</v>
      </c>
      <c r="D272" s="216" t="s">
        <v>227</v>
      </c>
      <c r="E272" s="217" t="s">
        <v>6442</v>
      </c>
      <c r="F272" s="218" t="s">
        <v>6290</v>
      </c>
      <c r="G272" s="219" t="s">
        <v>5743</v>
      </c>
      <c r="H272" s="220">
        <v>2</v>
      </c>
      <c r="I272" s="221"/>
      <c r="J272" s="222">
        <f>ROUND(I272*H272,2)</f>
        <v>0</v>
      </c>
      <c r="K272" s="218" t="s">
        <v>19</v>
      </c>
      <c r="L272" s="47"/>
      <c r="M272" s="223" t="s">
        <v>19</v>
      </c>
      <c r="N272" s="224" t="s">
        <v>46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544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93</v>
      </c>
      <c r="BK272" s="228">
        <f>ROUND(I272*H272,2)</f>
        <v>0</v>
      </c>
      <c r="BL272" s="20" t="s">
        <v>544</v>
      </c>
      <c r="BM272" s="227" t="s">
        <v>3056</v>
      </c>
    </row>
    <row r="273" s="2" customFormat="1" ht="21.75" customHeight="1">
      <c r="A273" s="41"/>
      <c r="B273" s="42"/>
      <c r="C273" s="216" t="s">
        <v>1969</v>
      </c>
      <c r="D273" s="216" t="s">
        <v>227</v>
      </c>
      <c r="E273" s="217" t="s">
        <v>6443</v>
      </c>
      <c r="F273" s="218" t="s">
        <v>6444</v>
      </c>
      <c r="G273" s="219" t="s">
        <v>5743</v>
      </c>
      <c r="H273" s="220">
        <v>2</v>
      </c>
      <c r="I273" s="221"/>
      <c r="J273" s="222">
        <f>ROUND(I273*H273,2)</f>
        <v>0</v>
      </c>
      <c r="K273" s="218" t="s">
        <v>6191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3066</v>
      </c>
    </row>
    <row r="274" s="2" customFormat="1" ht="33" customHeight="1">
      <c r="A274" s="41"/>
      <c r="B274" s="42"/>
      <c r="C274" s="216" t="s">
        <v>1976</v>
      </c>
      <c r="D274" s="216" t="s">
        <v>227</v>
      </c>
      <c r="E274" s="217" t="s">
        <v>6445</v>
      </c>
      <c r="F274" s="218" t="s">
        <v>6303</v>
      </c>
      <c r="G274" s="219" t="s">
        <v>5743</v>
      </c>
      <c r="H274" s="220">
        <v>1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3079</v>
      </c>
    </row>
    <row r="275" s="2" customFormat="1" ht="16.5" customHeight="1">
      <c r="A275" s="41"/>
      <c r="B275" s="42"/>
      <c r="C275" s="216" t="s">
        <v>1984</v>
      </c>
      <c r="D275" s="216" t="s">
        <v>227</v>
      </c>
      <c r="E275" s="217" t="s">
        <v>6446</v>
      </c>
      <c r="F275" s="218" t="s">
        <v>6244</v>
      </c>
      <c r="G275" s="219" t="s">
        <v>5743</v>
      </c>
      <c r="H275" s="220">
        <v>1</v>
      </c>
      <c r="I275" s="221"/>
      <c r="J275" s="222">
        <f>ROUND(I275*H275,2)</f>
        <v>0</v>
      </c>
      <c r="K275" s="218" t="s">
        <v>19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3093</v>
      </c>
    </row>
    <row r="276" s="2" customFormat="1" ht="37.8" customHeight="1">
      <c r="A276" s="41"/>
      <c r="B276" s="42"/>
      <c r="C276" s="216" t="s">
        <v>2009</v>
      </c>
      <c r="D276" s="216" t="s">
        <v>227</v>
      </c>
      <c r="E276" s="217" t="s">
        <v>6447</v>
      </c>
      <c r="F276" s="218" t="s">
        <v>6448</v>
      </c>
      <c r="G276" s="219" t="s">
        <v>5743</v>
      </c>
      <c r="H276" s="220">
        <v>1</v>
      </c>
      <c r="I276" s="221"/>
      <c r="J276" s="222">
        <f>ROUND(I276*H276,2)</f>
        <v>0</v>
      </c>
      <c r="K276" s="218" t="s">
        <v>19</v>
      </c>
      <c r="L276" s="47"/>
      <c r="M276" s="223" t="s">
        <v>19</v>
      </c>
      <c r="N276" s="224" t="s">
        <v>46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544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93</v>
      </c>
      <c r="BK276" s="228">
        <f>ROUND(I276*H276,2)</f>
        <v>0</v>
      </c>
      <c r="BL276" s="20" t="s">
        <v>544</v>
      </c>
      <c r="BM276" s="227" t="s">
        <v>3105</v>
      </c>
    </row>
    <row r="277" s="2" customFormat="1" ht="21.75" customHeight="1">
      <c r="A277" s="41"/>
      <c r="B277" s="42"/>
      <c r="C277" s="216" t="s">
        <v>2021</v>
      </c>
      <c r="D277" s="216" t="s">
        <v>227</v>
      </c>
      <c r="E277" s="217" t="s">
        <v>6449</v>
      </c>
      <c r="F277" s="218" t="s">
        <v>6339</v>
      </c>
      <c r="G277" s="219" t="s">
        <v>5743</v>
      </c>
      <c r="H277" s="220">
        <v>1</v>
      </c>
      <c r="I277" s="221"/>
      <c r="J277" s="222">
        <f>ROUND(I277*H277,2)</f>
        <v>0</v>
      </c>
      <c r="K277" s="218" t="s">
        <v>19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544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544</v>
      </c>
      <c r="BM277" s="227" t="s">
        <v>3119</v>
      </c>
    </row>
    <row r="278" s="2" customFormat="1" ht="37.8" customHeight="1">
      <c r="A278" s="41"/>
      <c r="B278" s="42"/>
      <c r="C278" s="216" t="s">
        <v>2033</v>
      </c>
      <c r="D278" s="216" t="s">
        <v>227</v>
      </c>
      <c r="E278" s="217" t="s">
        <v>6450</v>
      </c>
      <c r="F278" s="218" t="s">
        <v>6386</v>
      </c>
      <c r="G278" s="219" t="s">
        <v>5743</v>
      </c>
      <c r="H278" s="220">
        <v>1</v>
      </c>
      <c r="I278" s="221"/>
      <c r="J278" s="222">
        <f>ROUND(I278*H278,2)</f>
        <v>0</v>
      </c>
      <c r="K278" s="218" t="s">
        <v>19</v>
      </c>
      <c r="L278" s="47"/>
      <c r="M278" s="223" t="s">
        <v>19</v>
      </c>
      <c r="N278" s="224" t="s">
        <v>46</v>
      </c>
      <c r="O278" s="87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7" t="s">
        <v>544</v>
      </c>
      <c r="AT278" s="227" t="s">
        <v>227</v>
      </c>
      <c r="AU278" s="227" t="s">
        <v>93</v>
      </c>
      <c r="AY278" s="20" t="s">
        <v>224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20" t="s">
        <v>93</v>
      </c>
      <c r="BK278" s="228">
        <f>ROUND(I278*H278,2)</f>
        <v>0</v>
      </c>
      <c r="BL278" s="20" t="s">
        <v>544</v>
      </c>
      <c r="BM278" s="227" t="s">
        <v>3131</v>
      </c>
    </row>
    <row r="279" s="2" customFormat="1" ht="21.75" customHeight="1">
      <c r="A279" s="41"/>
      <c r="B279" s="42"/>
      <c r="C279" s="216" t="s">
        <v>2054</v>
      </c>
      <c r="D279" s="216" t="s">
        <v>227</v>
      </c>
      <c r="E279" s="217" t="s">
        <v>6451</v>
      </c>
      <c r="F279" s="218" t="s">
        <v>6339</v>
      </c>
      <c r="G279" s="219" t="s">
        <v>5743</v>
      </c>
      <c r="H279" s="220">
        <v>1</v>
      </c>
      <c r="I279" s="221"/>
      <c r="J279" s="222">
        <f>ROUND(I279*H279,2)</f>
        <v>0</v>
      </c>
      <c r="K279" s="218" t="s">
        <v>19</v>
      </c>
      <c r="L279" s="47"/>
      <c r="M279" s="223" t="s">
        <v>19</v>
      </c>
      <c r="N279" s="224" t="s">
        <v>46</v>
      </c>
      <c r="O279" s="87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544</v>
      </c>
      <c r="AT279" s="227" t="s">
        <v>227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3142</v>
      </c>
    </row>
    <row r="280" s="2" customFormat="1" ht="33" customHeight="1">
      <c r="A280" s="41"/>
      <c r="B280" s="42"/>
      <c r="C280" s="216" t="s">
        <v>2059</v>
      </c>
      <c r="D280" s="216" t="s">
        <v>227</v>
      </c>
      <c r="E280" s="217" t="s">
        <v>6452</v>
      </c>
      <c r="F280" s="218" t="s">
        <v>6334</v>
      </c>
      <c r="G280" s="219" t="s">
        <v>5743</v>
      </c>
      <c r="H280" s="220">
        <v>1</v>
      </c>
      <c r="I280" s="221"/>
      <c r="J280" s="222">
        <f>ROUND(I280*H280,2)</f>
        <v>0</v>
      </c>
      <c r="K280" s="218" t="s">
        <v>19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544</v>
      </c>
      <c r="AT280" s="227" t="s">
        <v>227</v>
      </c>
      <c r="AU280" s="227" t="s">
        <v>93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544</v>
      </c>
      <c r="BM280" s="227" t="s">
        <v>3153</v>
      </c>
    </row>
    <row r="281" s="2" customFormat="1" ht="16.5" customHeight="1">
      <c r="A281" s="41"/>
      <c r="B281" s="42"/>
      <c r="C281" s="216" t="s">
        <v>2065</v>
      </c>
      <c r="D281" s="216" t="s">
        <v>227</v>
      </c>
      <c r="E281" s="217" t="s">
        <v>6453</v>
      </c>
      <c r="F281" s="218" t="s">
        <v>6244</v>
      </c>
      <c r="G281" s="219" t="s">
        <v>5743</v>
      </c>
      <c r="H281" s="220">
        <v>1</v>
      </c>
      <c r="I281" s="221"/>
      <c r="J281" s="222">
        <f>ROUND(I281*H281,2)</f>
        <v>0</v>
      </c>
      <c r="K281" s="218" t="s">
        <v>19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3171</v>
      </c>
    </row>
    <row r="282" s="2" customFormat="1" ht="16.5" customHeight="1">
      <c r="A282" s="41"/>
      <c r="B282" s="42"/>
      <c r="C282" s="216" t="s">
        <v>2073</v>
      </c>
      <c r="D282" s="216" t="s">
        <v>227</v>
      </c>
      <c r="E282" s="217" t="s">
        <v>6454</v>
      </c>
      <c r="F282" s="218" t="s">
        <v>6325</v>
      </c>
      <c r="G282" s="219" t="s">
        <v>5743</v>
      </c>
      <c r="H282" s="220">
        <v>3</v>
      </c>
      <c r="I282" s="221"/>
      <c r="J282" s="222">
        <f>ROUND(I282*H282,2)</f>
        <v>0</v>
      </c>
      <c r="K282" s="218" t="s">
        <v>19</v>
      </c>
      <c r="L282" s="47"/>
      <c r="M282" s="223" t="s">
        <v>19</v>
      </c>
      <c r="N282" s="224" t="s">
        <v>46</v>
      </c>
      <c r="O282" s="87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544</v>
      </c>
      <c r="AT282" s="227" t="s">
        <v>227</v>
      </c>
      <c r="AU282" s="227" t="s">
        <v>93</v>
      </c>
      <c r="AY282" s="20" t="s">
        <v>224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93</v>
      </c>
      <c r="BK282" s="228">
        <f>ROUND(I282*H282,2)</f>
        <v>0</v>
      </c>
      <c r="BL282" s="20" t="s">
        <v>544</v>
      </c>
      <c r="BM282" s="227" t="s">
        <v>3186</v>
      </c>
    </row>
    <row r="283" s="2" customFormat="1" ht="24.15" customHeight="1">
      <c r="A283" s="41"/>
      <c r="B283" s="42"/>
      <c r="C283" s="216" t="s">
        <v>2083</v>
      </c>
      <c r="D283" s="216" t="s">
        <v>227</v>
      </c>
      <c r="E283" s="217" t="s">
        <v>6326</v>
      </c>
      <c r="F283" s="218" t="s">
        <v>6327</v>
      </c>
      <c r="G283" s="219" t="s">
        <v>5743</v>
      </c>
      <c r="H283" s="220">
        <v>3</v>
      </c>
      <c r="I283" s="221"/>
      <c r="J283" s="222">
        <f>ROUND(I283*H283,2)</f>
        <v>0</v>
      </c>
      <c r="K283" s="218" t="s">
        <v>6191</v>
      </c>
      <c r="L283" s="47"/>
      <c r="M283" s="223" t="s">
        <v>19</v>
      </c>
      <c r="N283" s="224" t="s">
        <v>46</v>
      </c>
      <c r="O283" s="87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7" t="s">
        <v>544</v>
      </c>
      <c r="AT283" s="227" t="s">
        <v>227</v>
      </c>
      <c r="AU283" s="227" t="s">
        <v>93</v>
      </c>
      <c r="AY283" s="20" t="s">
        <v>224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20" t="s">
        <v>93</v>
      </c>
      <c r="BK283" s="228">
        <f>ROUND(I283*H283,2)</f>
        <v>0</v>
      </c>
      <c r="BL283" s="20" t="s">
        <v>544</v>
      </c>
      <c r="BM283" s="227" t="s">
        <v>3200</v>
      </c>
    </row>
    <row r="284" s="2" customFormat="1" ht="16.5" customHeight="1">
      <c r="A284" s="41"/>
      <c r="B284" s="42"/>
      <c r="C284" s="216" t="s">
        <v>2089</v>
      </c>
      <c r="D284" s="216" t="s">
        <v>227</v>
      </c>
      <c r="E284" s="217" t="s">
        <v>6455</v>
      </c>
      <c r="F284" s="218" t="s">
        <v>6456</v>
      </c>
      <c r="G284" s="219" t="s">
        <v>5743</v>
      </c>
      <c r="H284" s="220">
        <v>4</v>
      </c>
      <c r="I284" s="221"/>
      <c r="J284" s="222">
        <f>ROUND(I284*H284,2)</f>
        <v>0</v>
      </c>
      <c r="K284" s="218" t="s">
        <v>19</v>
      </c>
      <c r="L284" s="47"/>
      <c r="M284" s="223" t="s">
        <v>19</v>
      </c>
      <c r="N284" s="224" t="s">
        <v>46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544</v>
      </c>
      <c r="AT284" s="227" t="s">
        <v>227</v>
      </c>
      <c r="AU284" s="227" t="s">
        <v>93</v>
      </c>
      <c r="AY284" s="20" t="s">
        <v>224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93</v>
      </c>
      <c r="BK284" s="228">
        <f>ROUND(I284*H284,2)</f>
        <v>0</v>
      </c>
      <c r="BL284" s="20" t="s">
        <v>544</v>
      </c>
      <c r="BM284" s="227" t="s">
        <v>3218</v>
      </c>
    </row>
    <row r="285" s="2" customFormat="1" ht="24.15" customHeight="1">
      <c r="A285" s="41"/>
      <c r="B285" s="42"/>
      <c r="C285" s="216" t="s">
        <v>2094</v>
      </c>
      <c r="D285" s="216" t="s">
        <v>227</v>
      </c>
      <c r="E285" s="217" t="s">
        <v>6457</v>
      </c>
      <c r="F285" s="218" t="s">
        <v>6458</v>
      </c>
      <c r="G285" s="219" t="s">
        <v>5743</v>
      </c>
      <c r="H285" s="220">
        <v>4</v>
      </c>
      <c r="I285" s="221"/>
      <c r="J285" s="222">
        <f>ROUND(I285*H285,2)</f>
        <v>0</v>
      </c>
      <c r="K285" s="218" t="s">
        <v>6191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3264</v>
      </c>
    </row>
    <row r="286" s="2" customFormat="1" ht="16.5" customHeight="1">
      <c r="A286" s="41"/>
      <c r="B286" s="42"/>
      <c r="C286" s="216" t="s">
        <v>2101</v>
      </c>
      <c r="D286" s="216" t="s">
        <v>227</v>
      </c>
      <c r="E286" s="217" t="s">
        <v>6459</v>
      </c>
      <c r="F286" s="218" t="s">
        <v>6460</v>
      </c>
      <c r="G286" s="219" t="s">
        <v>5743</v>
      </c>
      <c r="H286" s="220">
        <v>1</v>
      </c>
      <c r="I286" s="221"/>
      <c r="J286" s="222">
        <f>ROUND(I286*H286,2)</f>
        <v>0</v>
      </c>
      <c r="K286" s="218" t="s">
        <v>19</v>
      </c>
      <c r="L286" s="47"/>
      <c r="M286" s="223" t="s">
        <v>19</v>
      </c>
      <c r="N286" s="224" t="s">
        <v>46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544</v>
      </c>
      <c r="AT286" s="227" t="s">
        <v>227</v>
      </c>
      <c r="AU286" s="227" t="s">
        <v>93</v>
      </c>
      <c r="AY286" s="20" t="s">
        <v>224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93</v>
      </c>
      <c r="BK286" s="228">
        <f>ROUND(I286*H286,2)</f>
        <v>0</v>
      </c>
      <c r="BL286" s="20" t="s">
        <v>544</v>
      </c>
      <c r="BM286" s="227" t="s">
        <v>3288</v>
      </c>
    </row>
    <row r="287" s="2" customFormat="1" ht="21.75" customHeight="1">
      <c r="A287" s="41"/>
      <c r="B287" s="42"/>
      <c r="C287" s="216" t="s">
        <v>2107</v>
      </c>
      <c r="D287" s="216" t="s">
        <v>227</v>
      </c>
      <c r="E287" s="217" t="s">
        <v>6461</v>
      </c>
      <c r="F287" s="218" t="s">
        <v>6462</v>
      </c>
      <c r="G287" s="219" t="s">
        <v>5743</v>
      </c>
      <c r="H287" s="220">
        <v>1</v>
      </c>
      <c r="I287" s="221"/>
      <c r="J287" s="222">
        <f>ROUND(I287*H287,2)</f>
        <v>0</v>
      </c>
      <c r="K287" s="218" t="s">
        <v>6191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3313</v>
      </c>
    </row>
    <row r="288" s="2" customFormat="1" ht="62.7" customHeight="1">
      <c r="A288" s="41"/>
      <c r="B288" s="42"/>
      <c r="C288" s="216" t="s">
        <v>2112</v>
      </c>
      <c r="D288" s="216" t="s">
        <v>227</v>
      </c>
      <c r="E288" s="217" t="s">
        <v>6463</v>
      </c>
      <c r="F288" s="218" t="s">
        <v>6464</v>
      </c>
      <c r="G288" s="219" t="s">
        <v>5743</v>
      </c>
      <c r="H288" s="220">
        <v>1</v>
      </c>
      <c r="I288" s="221"/>
      <c r="J288" s="222">
        <f>ROUND(I288*H288,2)</f>
        <v>0</v>
      </c>
      <c r="K288" s="218" t="s">
        <v>19</v>
      </c>
      <c r="L288" s="47"/>
      <c r="M288" s="223" t="s">
        <v>19</v>
      </c>
      <c r="N288" s="224" t="s">
        <v>46</v>
      </c>
      <c r="O288" s="87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544</v>
      </c>
      <c r="AT288" s="227" t="s">
        <v>227</v>
      </c>
      <c r="AU288" s="227" t="s">
        <v>93</v>
      </c>
      <c r="AY288" s="20" t="s">
        <v>224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93</v>
      </c>
      <c r="BK288" s="228">
        <f>ROUND(I288*H288,2)</f>
        <v>0</v>
      </c>
      <c r="BL288" s="20" t="s">
        <v>544</v>
      </c>
      <c r="BM288" s="227" t="s">
        <v>3326</v>
      </c>
    </row>
    <row r="289" s="2" customFormat="1" ht="21.75" customHeight="1">
      <c r="A289" s="41"/>
      <c r="B289" s="42"/>
      <c r="C289" s="216" t="s">
        <v>2117</v>
      </c>
      <c r="D289" s="216" t="s">
        <v>227</v>
      </c>
      <c r="E289" s="217" t="s">
        <v>6465</v>
      </c>
      <c r="F289" s="218" t="s">
        <v>6466</v>
      </c>
      <c r="G289" s="219" t="s">
        <v>5743</v>
      </c>
      <c r="H289" s="220">
        <v>1</v>
      </c>
      <c r="I289" s="221"/>
      <c r="J289" s="222">
        <f>ROUND(I289*H289,2)</f>
        <v>0</v>
      </c>
      <c r="K289" s="218" t="s">
        <v>6191</v>
      </c>
      <c r="L289" s="47"/>
      <c r="M289" s="223" t="s">
        <v>19</v>
      </c>
      <c r="N289" s="224" t="s">
        <v>46</v>
      </c>
      <c r="O289" s="87"/>
      <c r="P289" s="225">
        <f>O289*H289</f>
        <v>0</v>
      </c>
      <c r="Q289" s="225">
        <v>0</v>
      </c>
      <c r="R289" s="225">
        <f>Q289*H289</f>
        <v>0</v>
      </c>
      <c r="S289" s="225">
        <v>0</v>
      </c>
      <c r="T289" s="226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7" t="s">
        <v>544</v>
      </c>
      <c r="AT289" s="227" t="s">
        <v>227</v>
      </c>
      <c r="AU289" s="227" t="s">
        <v>93</v>
      </c>
      <c r="AY289" s="20" t="s">
        <v>224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20" t="s">
        <v>93</v>
      </c>
      <c r="BK289" s="228">
        <f>ROUND(I289*H289,2)</f>
        <v>0</v>
      </c>
      <c r="BL289" s="20" t="s">
        <v>544</v>
      </c>
      <c r="BM289" s="227" t="s">
        <v>3337</v>
      </c>
    </row>
    <row r="290" s="2" customFormat="1" ht="49.05" customHeight="1">
      <c r="A290" s="41"/>
      <c r="B290" s="42"/>
      <c r="C290" s="216" t="s">
        <v>2122</v>
      </c>
      <c r="D290" s="216" t="s">
        <v>227</v>
      </c>
      <c r="E290" s="217" t="s">
        <v>6467</v>
      </c>
      <c r="F290" s="218" t="s">
        <v>6468</v>
      </c>
      <c r="G290" s="219" t="s">
        <v>5743</v>
      </c>
      <c r="H290" s="220">
        <v>1</v>
      </c>
      <c r="I290" s="221"/>
      <c r="J290" s="222">
        <f>ROUND(I290*H290,2)</f>
        <v>0</v>
      </c>
      <c r="K290" s="218" t="s">
        <v>19</v>
      </c>
      <c r="L290" s="47"/>
      <c r="M290" s="223" t="s">
        <v>19</v>
      </c>
      <c r="N290" s="224" t="s">
        <v>46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544</v>
      </c>
      <c r="AT290" s="227" t="s">
        <v>227</v>
      </c>
      <c r="AU290" s="227" t="s">
        <v>93</v>
      </c>
      <c r="AY290" s="20" t="s">
        <v>224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93</v>
      </c>
      <c r="BK290" s="228">
        <f>ROUND(I290*H290,2)</f>
        <v>0</v>
      </c>
      <c r="BL290" s="20" t="s">
        <v>544</v>
      </c>
      <c r="BM290" s="227" t="s">
        <v>3345</v>
      </c>
    </row>
    <row r="291" s="2" customFormat="1" ht="21.75" customHeight="1">
      <c r="A291" s="41"/>
      <c r="B291" s="42"/>
      <c r="C291" s="216" t="s">
        <v>2127</v>
      </c>
      <c r="D291" s="216" t="s">
        <v>227</v>
      </c>
      <c r="E291" s="217" t="s">
        <v>6469</v>
      </c>
      <c r="F291" s="218" t="s">
        <v>6470</v>
      </c>
      <c r="G291" s="219" t="s">
        <v>5743</v>
      </c>
      <c r="H291" s="220">
        <v>1</v>
      </c>
      <c r="I291" s="221"/>
      <c r="J291" s="222">
        <f>ROUND(I291*H291,2)</f>
        <v>0</v>
      </c>
      <c r="K291" s="218" t="s">
        <v>6191</v>
      </c>
      <c r="L291" s="47"/>
      <c r="M291" s="223" t="s">
        <v>19</v>
      </c>
      <c r="N291" s="224" t="s">
        <v>46</v>
      </c>
      <c r="O291" s="87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544</v>
      </c>
      <c r="AT291" s="227" t="s">
        <v>227</v>
      </c>
      <c r="AU291" s="227" t="s">
        <v>93</v>
      </c>
      <c r="AY291" s="20" t="s">
        <v>224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93</v>
      </c>
      <c r="BK291" s="228">
        <f>ROUND(I291*H291,2)</f>
        <v>0</v>
      </c>
      <c r="BL291" s="20" t="s">
        <v>544</v>
      </c>
      <c r="BM291" s="227" t="s">
        <v>3353</v>
      </c>
    </row>
    <row r="292" s="2" customFormat="1" ht="62.7" customHeight="1">
      <c r="A292" s="41"/>
      <c r="B292" s="42"/>
      <c r="C292" s="216" t="s">
        <v>2137</v>
      </c>
      <c r="D292" s="216" t="s">
        <v>227</v>
      </c>
      <c r="E292" s="217" t="s">
        <v>6471</v>
      </c>
      <c r="F292" s="218" t="s">
        <v>6472</v>
      </c>
      <c r="G292" s="219" t="s">
        <v>5743</v>
      </c>
      <c r="H292" s="220">
        <v>2</v>
      </c>
      <c r="I292" s="221"/>
      <c r="J292" s="222">
        <f>ROUND(I292*H292,2)</f>
        <v>0</v>
      </c>
      <c r="K292" s="218" t="s">
        <v>19</v>
      </c>
      <c r="L292" s="47"/>
      <c r="M292" s="223" t="s">
        <v>19</v>
      </c>
      <c r="N292" s="224" t="s">
        <v>46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544</v>
      </c>
      <c r="AT292" s="227" t="s">
        <v>227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93</v>
      </c>
      <c r="BK292" s="228">
        <f>ROUND(I292*H292,2)</f>
        <v>0</v>
      </c>
      <c r="BL292" s="20" t="s">
        <v>544</v>
      </c>
      <c r="BM292" s="227" t="s">
        <v>3364</v>
      </c>
    </row>
    <row r="293" s="2" customFormat="1" ht="21.75" customHeight="1">
      <c r="A293" s="41"/>
      <c r="B293" s="42"/>
      <c r="C293" s="216" t="s">
        <v>2142</v>
      </c>
      <c r="D293" s="216" t="s">
        <v>227</v>
      </c>
      <c r="E293" s="217" t="s">
        <v>6465</v>
      </c>
      <c r="F293" s="218" t="s">
        <v>6466</v>
      </c>
      <c r="G293" s="219" t="s">
        <v>5743</v>
      </c>
      <c r="H293" s="220">
        <v>2</v>
      </c>
      <c r="I293" s="221"/>
      <c r="J293" s="222">
        <f>ROUND(I293*H293,2)</f>
        <v>0</v>
      </c>
      <c r="K293" s="218" t="s">
        <v>6191</v>
      </c>
      <c r="L293" s="47"/>
      <c r="M293" s="223" t="s">
        <v>19</v>
      </c>
      <c r="N293" s="224" t="s">
        <v>46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544</v>
      </c>
      <c r="AT293" s="227" t="s">
        <v>227</v>
      </c>
      <c r="AU293" s="227" t="s">
        <v>93</v>
      </c>
      <c r="AY293" s="20" t="s">
        <v>224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93</v>
      </c>
      <c r="BK293" s="228">
        <f>ROUND(I293*H293,2)</f>
        <v>0</v>
      </c>
      <c r="BL293" s="20" t="s">
        <v>544</v>
      </c>
      <c r="BM293" s="227" t="s">
        <v>3378</v>
      </c>
    </row>
    <row r="294" s="2" customFormat="1" ht="44.25" customHeight="1">
      <c r="A294" s="41"/>
      <c r="B294" s="42"/>
      <c r="C294" s="216" t="s">
        <v>5143</v>
      </c>
      <c r="D294" s="216" t="s">
        <v>227</v>
      </c>
      <c r="E294" s="217" t="s">
        <v>6473</v>
      </c>
      <c r="F294" s="218" t="s">
        <v>6474</v>
      </c>
      <c r="G294" s="219" t="s">
        <v>5743</v>
      </c>
      <c r="H294" s="220">
        <v>2</v>
      </c>
      <c r="I294" s="221"/>
      <c r="J294" s="222">
        <f>ROUND(I294*H294,2)</f>
        <v>0</v>
      </c>
      <c r="K294" s="218" t="s">
        <v>19</v>
      </c>
      <c r="L294" s="47"/>
      <c r="M294" s="223" t="s">
        <v>19</v>
      </c>
      <c r="N294" s="224" t="s">
        <v>46</v>
      </c>
      <c r="O294" s="87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544</v>
      </c>
      <c r="AT294" s="227" t="s">
        <v>227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3391</v>
      </c>
    </row>
    <row r="295" s="2" customFormat="1" ht="24.15" customHeight="1">
      <c r="A295" s="41"/>
      <c r="B295" s="42"/>
      <c r="C295" s="216" t="s">
        <v>2154</v>
      </c>
      <c r="D295" s="216" t="s">
        <v>227</v>
      </c>
      <c r="E295" s="217" t="s">
        <v>6475</v>
      </c>
      <c r="F295" s="218" t="s">
        <v>6476</v>
      </c>
      <c r="G295" s="219" t="s">
        <v>5743</v>
      </c>
      <c r="H295" s="220">
        <v>2</v>
      </c>
      <c r="I295" s="221"/>
      <c r="J295" s="222">
        <f>ROUND(I295*H295,2)</f>
        <v>0</v>
      </c>
      <c r="K295" s="218" t="s">
        <v>6191</v>
      </c>
      <c r="L295" s="47"/>
      <c r="M295" s="223" t="s">
        <v>19</v>
      </c>
      <c r="N295" s="224" t="s">
        <v>46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544</v>
      </c>
      <c r="AT295" s="227" t="s">
        <v>227</v>
      </c>
      <c r="AU295" s="227" t="s">
        <v>93</v>
      </c>
      <c r="AY295" s="20" t="s">
        <v>224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93</v>
      </c>
      <c r="BK295" s="228">
        <f>ROUND(I295*H295,2)</f>
        <v>0</v>
      </c>
      <c r="BL295" s="20" t="s">
        <v>544</v>
      </c>
      <c r="BM295" s="227" t="s">
        <v>3417</v>
      </c>
    </row>
    <row r="296" s="2" customFormat="1" ht="24.15" customHeight="1">
      <c r="A296" s="41"/>
      <c r="B296" s="42"/>
      <c r="C296" s="216" t="s">
        <v>5146</v>
      </c>
      <c r="D296" s="216" t="s">
        <v>227</v>
      </c>
      <c r="E296" s="217" t="s">
        <v>6477</v>
      </c>
      <c r="F296" s="218" t="s">
        <v>6478</v>
      </c>
      <c r="G296" s="219" t="s">
        <v>471</v>
      </c>
      <c r="H296" s="220">
        <v>25</v>
      </c>
      <c r="I296" s="221"/>
      <c r="J296" s="222">
        <f>ROUND(I296*H296,2)</f>
        <v>0</v>
      </c>
      <c r="K296" s="218" t="s">
        <v>19</v>
      </c>
      <c r="L296" s="47"/>
      <c r="M296" s="223" t="s">
        <v>19</v>
      </c>
      <c r="N296" s="224" t="s">
        <v>46</v>
      </c>
      <c r="O296" s="87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7" t="s">
        <v>544</v>
      </c>
      <c r="AT296" s="227" t="s">
        <v>227</v>
      </c>
      <c r="AU296" s="227" t="s">
        <v>93</v>
      </c>
      <c r="AY296" s="20" t="s">
        <v>224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20" t="s">
        <v>93</v>
      </c>
      <c r="BK296" s="228">
        <f>ROUND(I296*H296,2)</f>
        <v>0</v>
      </c>
      <c r="BL296" s="20" t="s">
        <v>544</v>
      </c>
      <c r="BM296" s="227" t="s">
        <v>3440</v>
      </c>
    </row>
    <row r="297" s="2" customFormat="1" ht="16.5" customHeight="1">
      <c r="A297" s="41"/>
      <c r="B297" s="42"/>
      <c r="C297" s="216" t="s">
        <v>6170</v>
      </c>
      <c r="D297" s="216" t="s">
        <v>227</v>
      </c>
      <c r="E297" s="217" t="s">
        <v>6479</v>
      </c>
      <c r="F297" s="218" t="s">
        <v>6480</v>
      </c>
      <c r="G297" s="219" t="s">
        <v>471</v>
      </c>
      <c r="H297" s="220">
        <v>25</v>
      </c>
      <c r="I297" s="221"/>
      <c r="J297" s="222">
        <f>ROUND(I297*H297,2)</f>
        <v>0</v>
      </c>
      <c r="K297" s="218" t="s">
        <v>6191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3453</v>
      </c>
    </row>
    <row r="298" s="2" customFormat="1" ht="24.15" customHeight="1">
      <c r="A298" s="41"/>
      <c r="B298" s="42"/>
      <c r="C298" s="216" t="s">
        <v>5149</v>
      </c>
      <c r="D298" s="216" t="s">
        <v>227</v>
      </c>
      <c r="E298" s="217" t="s">
        <v>6481</v>
      </c>
      <c r="F298" s="218" t="s">
        <v>6482</v>
      </c>
      <c r="G298" s="219" t="s">
        <v>471</v>
      </c>
      <c r="H298" s="220">
        <v>25</v>
      </c>
      <c r="I298" s="221"/>
      <c r="J298" s="222">
        <f>ROUND(I298*H298,2)</f>
        <v>0</v>
      </c>
      <c r="K298" s="218" t="s">
        <v>19</v>
      </c>
      <c r="L298" s="47"/>
      <c r="M298" s="223" t="s">
        <v>19</v>
      </c>
      <c r="N298" s="224" t="s">
        <v>46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544</v>
      </c>
      <c r="AT298" s="227" t="s">
        <v>227</v>
      </c>
      <c r="AU298" s="227" t="s">
        <v>93</v>
      </c>
      <c r="AY298" s="20" t="s">
        <v>224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93</v>
      </c>
      <c r="BK298" s="228">
        <f>ROUND(I298*H298,2)</f>
        <v>0</v>
      </c>
      <c r="BL298" s="20" t="s">
        <v>544</v>
      </c>
      <c r="BM298" s="227" t="s">
        <v>3462</v>
      </c>
    </row>
    <row r="299" s="2" customFormat="1" ht="16.5" customHeight="1">
      <c r="A299" s="41"/>
      <c r="B299" s="42"/>
      <c r="C299" s="216" t="s">
        <v>6174</v>
      </c>
      <c r="D299" s="216" t="s">
        <v>227</v>
      </c>
      <c r="E299" s="217" t="s">
        <v>6483</v>
      </c>
      <c r="F299" s="218" t="s">
        <v>6484</v>
      </c>
      <c r="G299" s="219" t="s">
        <v>471</v>
      </c>
      <c r="H299" s="220">
        <v>25</v>
      </c>
      <c r="I299" s="221"/>
      <c r="J299" s="222">
        <f>ROUND(I299*H299,2)</f>
        <v>0</v>
      </c>
      <c r="K299" s="218" t="s">
        <v>6191</v>
      </c>
      <c r="L299" s="47"/>
      <c r="M299" s="223" t="s">
        <v>19</v>
      </c>
      <c r="N299" s="224" t="s">
        <v>46</v>
      </c>
      <c r="O299" s="87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544</v>
      </c>
      <c r="AT299" s="227" t="s">
        <v>227</v>
      </c>
      <c r="AU299" s="227" t="s">
        <v>93</v>
      </c>
      <c r="AY299" s="20" t="s">
        <v>224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93</v>
      </c>
      <c r="BK299" s="228">
        <f>ROUND(I299*H299,2)</f>
        <v>0</v>
      </c>
      <c r="BL299" s="20" t="s">
        <v>544</v>
      </c>
      <c r="BM299" s="227" t="s">
        <v>3474</v>
      </c>
    </row>
    <row r="300" s="2" customFormat="1" ht="24.15" customHeight="1">
      <c r="A300" s="41"/>
      <c r="B300" s="42"/>
      <c r="C300" s="216" t="s">
        <v>2180</v>
      </c>
      <c r="D300" s="216" t="s">
        <v>227</v>
      </c>
      <c r="E300" s="217" t="s">
        <v>6485</v>
      </c>
      <c r="F300" s="218" t="s">
        <v>6486</v>
      </c>
      <c r="G300" s="219" t="s">
        <v>5743</v>
      </c>
      <c r="H300" s="220">
        <v>3</v>
      </c>
      <c r="I300" s="221"/>
      <c r="J300" s="222">
        <f>ROUND(I300*H300,2)</f>
        <v>0</v>
      </c>
      <c r="K300" s="218" t="s">
        <v>19</v>
      </c>
      <c r="L300" s="47"/>
      <c r="M300" s="223" t="s">
        <v>19</v>
      </c>
      <c r="N300" s="224" t="s">
        <v>46</v>
      </c>
      <c r="O300" s="87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7" t="s">
        <v>544</v>
      </c>
      <c r="AT300" s="227" t="s">
        <v>227</v>
      </c>
      <c r="AU300" s="227" t="s">
        <v>93</v>
      </c>
      <c r="AY300" s="20" t="s">
        <v>224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20" t="s">
        <v>93</v>
      </c>
      <c r="BK300" s="228">
        <f>ROUND(I300*H300,2)</f>
        <v>0</v>
      </c>
      <c r="BL300" s="20" t="s">
        <v>544</v>
      </c>
      <c r="BM300" s="227" t="s">
        <v>3483</v>
      </c>
    </row>
    <row r="301" s="2" customFormat="1" ht="21.75" customHeight="1">
      <c r="A301" s="41"/>
      <c r="B301" s="42"/>
      <c r="C301" s="216" t="s">
        <v>2186</v>
      </c>
      <c r="D301" s="216" t="s">
        <v>227</v>
      </c>
      <c r="E301" s="217" t="s">
        <v>6487</v>
      </c>
      <c r="F301" s="218" t="s">
        <v>6488</v>
      </c>
      <c r="G301" s="219" t="s">
        <v>5743</v>
      </c>
      <c r="H301" s="220">
        <v>3</v>
      </c>
      <c r="I301" s="221"/>
      <c r="J301" s="222">
        <f>ROUND(I301*H301,2)</f>
        <v>0</v>
      </c>
      <c r="K301" s="218" t="s">
        <v>6191</v>
      </c>
      <c r="L301" s="47"/>
      <c r="M301" s="223" t="s">
        <v>19</v>
      </c>
      <c r="N301" s="224" t="s">
        <v>46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544</v>
      </c>
      <c r="AT301" s="227" t="s">
        <v>227</v>
      </c>
      <c r="AU301" s="227" t="s">
        <v>93</v>
      </c>
      <c r="AY301" s="20" t="s">
        <v>224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93</v>
      </c>
      <c r="BK301" s="228">
        <f>ROUND(I301*H301,2)</f>
        <v>0</v>
      </c>
      <c r="BL301" s="20" t="s">
        <v>544</v>
      </c>
      <c r="BM301" s="227" t="s">
        <v>3491</v>
      </c>
    </row>
    <row r="302" s="2" customFormat="1" ht="16.5" customHeight="1">
      <c r="A302" s="41"/>
      <c r="B302" s="42"/>
      <c r="C302" s="216" t="s">
        <v>2194</v>
      </c>
      <c r="D302" s="216" t="s">
        <v>227</v>
      </c>
      <c r="E302" s="217" t="s">
        <v>6489</v>
      </c>
      <c r="F302" s="218" t="s">
        <v>6490</v>
      </c>
      <c r="G302" s="219" t="s">
        <v>471</v>
      </c>
      <c r="H302" s="220">
        <v>25</v>
      </c>
      <c r="I302" s="221"/>
      <c r="J302" s="222">
        <f>ROUND(I302*H302,2)</f>
        <v>0</v>
      </c>
      <c r="K302" s="218" t="s">
        <v>19</v>
      </c>
      <c r="L302" s="47"/>
      <c r="M302" s="223" t="s">
        <v>19</v>
      </c>
      <c r="N302" s="224" t="s">
        <v>46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544</v>
      </c>
      <c r="AT302" s="227" t="s">
        <v>227</v>
      </c>
      <c r="AU302" s="227" t="s">
        <v>93</v>
      </c>
      <c r="AY302" s="20" t="s">
        <v>224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93</v>
      </c>
      <c r="BK302" s="228">
        <f>ROUND(I302*H302,2)</f>
        <v>0</v>
      </c>
      <c r="BL302" s="20" t="s">
        <v>544</v>
      </c>
      <c r="BM302" s="227" t="s">
        <v>3499</v>
      </c>
    </row>
    <row r="303" s="2" customFormat="1" ht="16.5" customHeight="1">
      <c r="A303" s="41"/>
      <c r="B303" s="42"/>
      <c r="C303" s="216" t="s">
        <v>557</v>
      </c>
      <c r="D303" s="216" t="s">
        <v>227</v>
      </c>
      <c r="E303" s="217" t="s">
        <v>6491</v>
      </c>
      <c r="F303" s="218" t="s">
        <v>6492</v>
      </c>
      <c r="G303" s="219" t="s">
        <v>471</v>
      </c>
      <c r="H303" s="220">
        <v>25</v>
      </c>
      <c r="I303" s="221"/>
      <c r="J303" s="222">
        <f>ROUND(I303*H303,2)</f>
        <v>0</v>
      </c>
      <c r="K303" s="218" t="s">
        <v>19</v>
      </c>
      <c r="L303" s="47"/>
      <c r="M303" s="223" t="s">
        <v>19</v>
      </c>
      <c r="N303" s="224" t="s">
        <v>46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544</v>
      </c>
      <c r="AT303" s="227" t="s">
        <v>227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93</v>
      </c>
      <c r="BK303" s="228">
        <f>ROUND(I303*H303,2)</f>
        <v>0</v>
      </c>
      <c r="BL303" s="20" t="s">
        <v>544</v>
      </c>
      <c r="BM303" s="227" t="s">
        <v>3507</v>
      </c>
    </row>
    <row r="304" s="2" customFormat="1" ht="37.8" customHeight="1">
      <c r="A304" s="41"/>
      <c r="B304" s="42"/>
      <c r="C304" s="216" t="s">
        <v>2208</v>
      </c>
      <c r="D304" s="216" t="s">
        <v>227</v>
      </c>
      <c r="E304" s="217" t="s">
        <v>6493</v>
      </c>
      <c r="F304" s="218" t="s">
        <v>6389</v>
      </c>
      <c r="G304" s="219" t="s">
        <v>5743</v>
      </c>
      <c r="H304" s="220">
        <v>4</v>
      </c>
      <c r="I304" s="221"/>
      <c r="J304" s="222">
        <f>ROUND(I304*H304,2)</f>
        <v>0</v>
      </c>
      <c r="K304" s="218" t="s">
        <v>19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6181</v>
      </c>
    </row>
    <row r="305" s="2" customFormat="1" ht="21.75" customHeight="1">
      <c r="A305" s="41"/>
      <c r="B305" s="42"/>
      <c r="C305" s="216" t="s">
        <v>2212</v>
      </c>
      <c r="D305" s="216" t="s">
        <v>227</v>
      </c>
      <c r="E305" s="217" t="s">
        <v>6494</v>
      </c>
      <c r="F305" s="218" t="s">
        <v>6339</v>
      </c>
      <c r="G305" s="219" t="s">
        <v>5743</v>
      </c>
      <c r="H305" s="220">
        <v>4</v>
      </c>
      <c r="I305" s="221"/>
      <c r="J305" s="222">
        <f>ROUND(I305*H305,2)</f>
        <v>0</v>
      </c>
      <c r="K305" s="218" t="s">
        <v>19</v>
      </c>
      <c r="L305" s="47"/>
      <c r="M305" s="223" t="s">
        <v>19</v>
      </c>
      <c r="N305" s="224" t="s">
        <v>46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544</v>
      </c>
      <c r="AT305" s="227" t="s">
        <v>227</v>
      </c>
      <c r="AU305" s="227" t="s">
        <v>93</v>
      </c>
      <c r="AY305" s="20" t="s">
        <v>224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93</v>
      </c>
      <c r="BK305" s="228">
        <f>ROUND(I305*H305,2)</f>
        <v>0</v>
      </c>
      <c r="BL305" s="20" t="s">
        <v>544</v>
      </c>
      <c r="BM305" s="227" t="s">
        <v>3530</v>
      </c>
    </row>
    <row r="306" s="2" customFormat="1" ht="24.15" customHeight="1">
      <c r="A306" s="41"/>
      <c r="B306" s="42"/>
      <c r="C306" s="216" t="s">
        <v>2216</v>
      </c>
      <c r="D306" s="216" t="s">
        <v>227</v>
      </c>
      <c r="E306" s="217" t="s">
        <v>6495</v>
      </c>
      <c r="F306" s="218" t="s">
        <v>6496</v>
      </c>
      <c r="G306" s="219" t="s">
        <v>471</v>
      </c>
      <c r="H306" s="220">
        <v>42</v>
      </c>
      <c r="I306" s="221"/>
      <c r="J306" s="222">
        <f>ROUND(I306*H306,2)</f>
        <v>0</v>
      </c>
      <c r="K306" s="218" t="s">
        <v>19</v>
      </c>
      <c r="L306" s="47"/>
      <c r="M306" s="223" t="s">
        <v>19</v>
      </c>
      <c r="N306" s="224" t="s">
        <v>46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544</v>
      </c>
      <c r="AT306" s="227" t="s">
        <v>227</v>
      </c>
      <c r="AU306" s="227" t="s">
        <v>93</v>
      </c>
      <c r="AY306" s="20" t="s">
        <v>224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93</v>
      </c>
      <c r="BK306" s="228">
        <f>ROUND(I306*H306,2)</f>
        <v>0</v>
      </c>
      <c r="BL306" s="20" t="s">
        <v>544</v>
      </c>
      <c r="BM306" s="227" t="s">
        <v>3542</v>
      </c>
    </row>
    <row r="307" s="2" customFormat="1" ht="24.15" customHeight="1">
      <c r="A307" s="41"/>
      <c r="B307" s="42"/>
      <c r="C307" s="216" t="s">
        <v>2220</v>
      </c>
      <c r="D307" s="216" t="s">
        <v>227</v>
      </c>
      <c r="E307" s="217" t="s">
        <v>6497</v>
      </c>
      <c r="F307" s="218" t="s">
        <v>6498</v>
      </c>
      <c r="G307" s="219" t="s">
        <v>471</v>
      </c>
      <c r="H307" s="220">
        <v>37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3549</v>
      </c>
    </row>
    <row r="308" s="2" customFormat="1" ht="24.15" customHeight="1">
      <c r="A308" s="41"/>
      <c r="B308" s="42"/>
      <c r="C308" s="216" t="s">
        <v>2224</v>
      </c>
      <c r="D308" s="216" t="s">
        <v>227</v>
      </c>
      <c r="E308" s="217" t="s">
        <v>6499</v>
      </c>
      <c r="F308" s="218" t="s">
        <v>6500</v>
      </c>
      <c r="G308" s="219" t="s">
        <v>471</v>
      </c>
      <c r="H308" s="220">
        <v>79</v>
      </c>
      <c r="I308" s="221"/>
      <c r="J308" s="222">
        <f>ROUND(I308*H308,2)</f>
        <v>0</v>
      </c>
      <c r="K308" s="218" t="s">
        <v>6191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1247</v>
      </c>
    </row>
    <row r="309" s="2" customFormat="1" ht="24.15" customHeight="1">
      <c r="A309" s="41"/>
      <c r="B309" s="42"/>
      <c r="C309" s="216" t="s">
        <v>2230</v>
      </c>
      <c r="D309" s="216" t="s">
        <v>227</v>
      </c>
      <c r="E309" s="217" t="s">
        <v>6501</v>
      </c>
      <c r="F309" s="218" t="s">
        <v>6502</v>
      </c>
      <c r="G309" s="219" t="s">
        <v>471</v>
      </c>
      <c r="H309" s="220">
        <v>12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3573</v>
      </c>
    </row>
    <row r="310" s="2" customFormat="1" ht="24.15" customHeight="1">
      <c r="A310" s="41"/>
      <c r="B310" s="42"/>
      <c r="C310" s="216" t="s">
        <v>2160</v>
      </c>
      <c r="D310" s="216" t="s">
        <v>227</v>
      </c>
      <c r="E310" s="217" t="s">
        <v>6503</v>
      </c>
      <c r="F310" s="218" t="s">
        <v>6504</v>
      </c>
      <c r="G310" s="219" t="s">
        <v>471</v>
      </c>
      <c r="H310" s="220">
        <v>648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3615</v>
      </c>
    </row>
    <row r="311" s="2" customFormat="1" ht="24.15" customHeight="1">
      <c r="A311" s="41"/>
      <c r="B311" s="42"/>
      <c r="C311" s="216" t="s">
        <v>2239</v>
      </c>
      <c r="D311" s="216" t="s">
        <v>227</v>
      </c>
      <c r="E311" s="217" t="s">
        <v>6505</v>
      </c>
      <c r="F311" s="218" t="s">
        <v>6506</v>
      </c>
      <c r="G311" s="219" t="s">
        <v>471</v>
      </c>
      <c r="H311" s="220">
        <v>4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3626</v>
      </c>
    </row>
    <row r="312" s="2" customFormat="1" ht="24.15" customHeight="1">
      <c r="A312" s="41"/>
      <c r="B312" s="42"/>
      <c r="C312" s="216" t="s">
        <v>2243</v>
      </c>
      <c r="D312" s="216" t="s">
        <v>227</v>
      </c>
      <c r="E312" s="217" t="s">
        <v>6507</v>
      </c>
      <c r="F312" s="218" t="s">
        <v>6508</v>
      </c>
      <c r="G312" s="219" t="s">
        <v>471</v>
      </c>
      <c r="H312" s="220">
        <v>67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3634</v>
      </c>
    </row>
    <row r="313" s="2" customFormat="1" ht="24.15" customHeight="1">
      <c r="A313" s="41"/>
      <c r="B313" s="42"/>
      <c r="C313" s="216" t="s">
        <v>6134</v>
      </c>
      <c r="D313" s="216" t="s">
        <v>227</v>
      </c>
      <c r="E313" s="217" t="s">
        <v>6509</v>
      </c>
      <c r="F313" s="218" t="s">
        <v>6510</v>
      </c>
      <c r="G313" s="219" t="s">
        <v>471</v>
      </c>
      <c r="H313" s="220">
        <v>731</v>
      </c>
      <c r="I313" s="221"/>
      <c r="J313" s="222">
        <f>ROUND(I313*H313,2)</f>
        <v>0</v>
      </c>
      <c r="K313" s="218" t="s">
        <v>6191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3642</v>
      </c>
    </row>
    <row r="314" s="2" customFormat="1" ht="24.15" customHeight="1">
      <c r="A314" s="41"/>
      <c r="B314" s="42"/>
      <c r="C314" s="216" t="s">
        <v>5170</v>
      </c>
      <c r="D314" s="216" t="s">
        <v>227</v>
      </c>
      <c r="E314" s="217" t="s">
        <v>6511</v>
      </c>
      <c r="F314" s="218" t="s">
        <v>6512</v>
      </c>
      <c r="G314" s="219" t="s">
        <v>471</v>
      </c>
      <c r="H314" s="220">
        <v>14</v>
      </c>
      <c r="I314" s="221"/>
      <c r="J314" s="222">
        <f>ROUND(I314*H314,2)</f>
        <v>0</v>
      </c>
      <c r="K314" s="218" t="s">
        <v>19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3650</v>
      </c>
    </row>
    <row r="315" s="2" customFormat="1" ht="24.15" customHeight="1">
      <c r="A315" s="41"/>
      <c r="B315" s="42"/>
      <c r="C315" s="216" t="s">
        <v>2254</v>
      </c>
      <c r="D315" s="216" t="s">
        <v>227</v>
      </c>
      <c r="E315" s="217" t="s">
        <v>6513</v>
      </c>
      <c r="F315" s="218" t="s">
        <v>6514</v>
      </c>
      <c r="G315" s="219" t="s">
        <v>471</v>
      </c>
      <c r="H315" s="220">
        <v>30</v>
      </c>
      <c r="I315" s="221"/>
      <c r="J315" s="222">
        <f>ROUND(I315*H315,2)</f>
        <v>0</v>
      </c>
      <c r="K315" s="218" t="s">
        <v>19</v>
      </c>
      <c r="L315" s="47"/>
      <c r="M315" s="223" t="s">
        <v>19</v>
      </c>
      <c r="N315" s="224" t="s">
        <v>46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544</v>
      </c>
      <c r="AT315" s="227" t="s">
        <v>227</v>
      </c>
      <c r="AU315" s="227" t="s">
        <v>93</v>
      </c>
      <c r="AY315" s="20" t="s">
        <v>224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93</v>
      </c>
      <c r="BK315" s="228">
        <f>ROUND(I315*H315,2)</f>
        <v>0</v>
      </c>
      <c r="BL315" s="20" t="s">
        <v>544</v>
      </c>
      <c r="BM315" s="227" t="s">
        <v>3658</v>
      </c>
    </row>
    <row r="316" s="2" customFormat="1" ht="24.15" customHeight="1">
      <c r="A316" s="41"/>
      <c r="B316" s="42"/>
      <c r="C316" s="216" t="s">
        <v>5175</v>
      </c>
      <c r="D316" s="216" t="s">
        <v>227</v>
      </c>
      <c r="E316" s="217" t="s">
        <v>6515</v>
      </c>
      <c r="F316" s="218" t="s">
        <v>6516</v>
      </c>
      <c r="G316" s="219" t="s">
        <v>471</v>
      </c>
      <c r="H316" s="220">
        <v>44</v>
      </c>
      <c r="I316" s="221"/>
      <c r="J316" s="222">
        <f>ROUND(I316*H316,2)</f>
        <v>0</v>
      </c>
      <c r="K316" s="218" t="s">
        <v>6191</v>
      </c>
      <c r="L316" s="47"/>
      <c r="M316" s="223" t="s">
        <v>19</v>
      </c>
      <c r="N316" s="224" t="s">
        <v>46</v>
      </c>
      <c r="O316" s="87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7" t="s">
        <v>544</v>
      </c>
      <c r="AT316" s="227" t="s">
        <v>227</v>
      </c>
      <c r="AU316" s="227" t="s">
        <v>93</v>
      </c>
      <c r="AY316" s="20" t="s">
        <v>224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20" t="s">
        <v>93</v>
      </c>
      <c r="BK316" s="228">
        <f>ROUND(I316*H316,2)</f>
        <v>0</v>
      </c>
      <c r="BL316" s="20" t="s">
        <v>544</v>
      </c>
      <c r="BM316" s="227" t="s">
        <v>3666</v>
      </c>
    </row>
    <row r="317" s="2" customFormat="1" ht="24.15" customHeight="1">
      <c r="A317" s="41"/>
      <c r="B317" s="42"/>
      <c r="C317" s="216" t="s">
        <v>2264</v>
      </c>
      <c r="D317" s="216" t="s">
        <v>227</v>
      </c>
      <c r="E317" s="217" t="s">
        <v>6517</v>
      </c>
      <c r="F317" s="218" t="s">
        <v>6518</v>
      </c>
      <c r="G317" s="219" t="s">
        <v>471</v>
      </c>
      <c r="H317" s="220">
        <v>6</v>
      </c>
      <c r="I317" s="221"/>
      <c r="J317" s="222">
        <f>ROUND(I317*H317,2)</f>
        <v>0</v>
      </c>
      <c r="K317" s="218" t="s">
        <v>6191</v>
      </c>
      <c r="L317" s="47"/>
      <c r="M317" s="223" t="s">
        <v>19</v>
      </c>
      <c r="N317" s="224" t="s">
        <v>46</v>
      </c>
      <c r="O317" s="87"/>
      <c r="P317" s="225">
        <f>O317*H317</f>
        <v>0</v>
      </c>
      <c r="Q317" s="225">
        <v>0</v>
      </c>
      <c r="R317" s="225">
        <f>Q317*H317</f>
        <v>0</v>
      </c>
      <c r="S317" s="225">
        <v>0</v>
      </c>
      <c r="T317" s="226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7" t="s">
        <v>544</v>
      </c>
      <c r="AT317" s="227" t="s">
        <v>227</v>
      </c>
      <c r="AU317" s="227" t="s">
        <v>93</v>
      </c>
      <c r="AY317" s="20" t="s">
        <v>224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20" t="s">
        <v>93</v>
      </c>
      <c r="BK317" s="228">
        <f>ROUND(I317*H317,2)</f>
        <v>0</v>
      </c>
      <c r="BL317" s="20" t="s">
        <v>544</v>
      </c>
      <c r="BM317" s="227" t="s">
        <v>3674</v>
      </c>
    </row>
    <row r="318" s="2" customFormat="1" ht="21.75" customHeight="1">
      <c r="A318" s="41"/>
      <c r="B318" s="42"/>
      <c r="C318" s="216" t="s">
        <v>2268</v>
      </c>
      <c r="D318" s="216" t="s">
        <v>227</v>
      </c>
      <c r="E318" s="217" t="s">
        <v>6519</v>
      </c>
      <c r="F318" s="218" t="s">
        <v>6520</v>
      </c>
      <c r="G318" s="219" t="s">
        <v>471</v>
      </c>
      <c r="H318" s="220">
        <v>6</v>
      </c>
      <c r="I318" s="221"/>
      <c r="J318" s="222">
        <f>ROUND(I318*H318,2)</f>
        <v>0</v>
      </c>
      <c r="K318" s="218" t="s">
        <v>6191</v>
      </c>
      <c r="L318" s="47"/>
      <c r="M318" s="223" t="s">
        <v>19</v>
      </c>
      <c r="N318" s="224" t="s">
        <v>46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544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93</v>
      </c>
      <c r="BK318" s="228">
        <f>ROUND(I318*H318,2)</f>
        <v>0</v>
      </c>
      <c r="BL318" s="20" t="s">
        <v>544</v>
      </c>
      <c r="BM318" s="227" t="s">
        <v>3682</v>
      </c>
    </row>
    <row r="319" s="2" customFormat="1" ht="24.15" customHeight="1">
      <c r="A319" s="41"/>
      <c r="B319" s="42"/>
      <c r="C319" s="216" t="s">
        <v>2272</v>
      </c>
      <c r="D319" s="216" t="s">
        <v>227</v>
      </c>
      <c r="E319" s="217" t="s">
        <v>6521</v>
      </c>
      <c r="F319" s="218" t="s">
        <v>6522</v>
      </c>
      <c r="G319" s="219" t="s">
        <v>471</v>
      </c>
      <c r="H319" s="220">
        <v>3</v>
      </c>
      <c r="I319" s="221"/>
      <c r="J319" s="222">
        <f>ROUND(I319*H319,2)</f>
        <v>0</v>
      </c>
      <c r="K319" s="218" t="s">
        <v>6191</v>
      </c>
      <c r="L319" s="47"/>
      <c r="M319" s="223" t="s">
        <v>19</v>
      </c>
      <c r="N319" s="224" t="s">
        <v>46</v>
      </c>
      <c r="O319" s="87"/>
      <c r="P319" s="225">
        <f>O319*H319</f>
        <v>0</v>
      </c>
      <c r="Q319" s="225">
        <v>0</v>
      </c>
      <c r="R319" s="225">
        <f>Q319*H319</f>
        <v>0</v>
      </c>
      <c r="S319" s="225">
        <v>0</v>
      </c>
      <c r="T319" s="226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7" t="s">
        <v>544</v>
      </c>
      <c r="AT319" s="227" t="s">
        <v>227</v>
      </c>
      <c r="AU319" s="227" t="s">
        <v>93</v>
      </c>
      <c r="AY319" s="20" t="s">
        <v>224</v>
      </c>
      <c r="BE319" s="228">
        <f>IF(N319="základní",J319,0)</f>
        <v>0</v>
      </c>
      <c r="BF319" s="228">
        <f>IF(N319="snížená",J319,0)</f>
        <v>0</v>
      </c>
      <c r="BG319" s="228">
        <f>IF(N319="zákl. přenesená",J319,0)</f>
        <v>0</v>
      </c>
      <c r="BH319" s="228">
        <f>IF(N319="sníž. přenesená",J319,0)</f>
        <v>0</v>
      </c>
      <c r="BI319" s="228">
        <f>IF(N319="nulová",J319,0)</f>
        <v>0</v>
      </c>
      <c r="BJ319" s="20" t="s">
        <v>93</v>
      </c>
      <c r="BK319" s="228">
        <f>ROUND(I319*H319,2)</f>
        <v>0</v>
      </c>
      <c r="BL319" s="20" t="s">
        <v>544</v>
      </c>
      <c r="BM319" s="227" t="s">
        <v>3690</v>
      </c>
    </row>
    <row r="320" s="2" customFormat="1" ht="21.75" customHeight="1">
      <c r="A320" s="41"/>
      <c r="B320" s="42"/>
      <c r="C320" s="216" t="s">
        <v>2280</v>
      </c>
      <c r="D320" s="216" t="s">
        <v>227</v>
      </c>
      <c r="E320" s="217" t="s">
        <v>6523</v>
      </c>
      <c r="F320" s="218" t="s">
        <v>6524</v>
      </c>
      <c r="G320" s="219" t="s">
        <v>471</v>
      </c>
      <c r="H320" s="220">
        <v>3</v>
      </c>
      <c r="I320" s="221"/>
      <c r="J320" s="222">
        <f>ROUND(I320*H320,2)</f>
        <v>0</v>
      </c>
      <c r="K320" s="218" t="s">
        <v>6191</v>
      </c>
      <c r="L320" s="47"/>
      <c r="M320" s="223" t="s">
        <v>19</v>
      </c>
      <c r="N320" s="224" t="s">
        <v>46</v>
      </c>
      <c r="O320" s="87"/>
      <c r="P320" s="225">
        <f>O320*H320</f>
        <v>0</v>
      </c>
      <c r="Q320" s="225">
        <v>0</v>
      </c>
      <c r="R320" s="225">
        <f>Q320*H320</f>
        <v>0</v>
      </c>
      <c r="S320" s="225">
        <v>0</v>
      </c>
      <c r="T320" s="226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7" t="s">
        <v>544</v>
      </c>
      <c r="AT320" s="227" t="s">
        <v>227</v>
      </c>
      <c r="AU320" s="227" t="s">
        <v>93</v>
      </c>
      <c r="AY320" s="20" t="s">
        <v>224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20" t="s">
        <v>93</v>
      </c>
      <c r="BK320" s="228">
        <f>ROUND(I320*H320,2)</f>
        <v>0</v>
      </c>
      <c r="BL320" s="20" t="s">
        <v>544</v>
      </c>
      <c r="BM320" s="227" t="s">
        <v>3698</v>
      </c>
    </row>
    <row r="321" s="2" customFormat="1" ht="24.15" customHeight="1">
      <c r="A321" s="41"/>
      <c r="B321" s="42"/>
      <c r="C321" s="216" t="s">
        <v>2284</v>
      </c>
      <c r="D321" s="216" t="s">
        <v>227</v>
      </c>
      <c r="E321" s="217" t="s">
        <v>6525</v>
      </c>
      <c r="F321" s="218" t="s">
        <v>6526</v>
      </c>
      <c r="G321" s="219" t="s">
        <v>471</v>
      </c>
      <c r="H321" s="220">
        <v>3</v>
      </c>
      <c r="I321" s="221"/>
      <c r="J321" s="222">
        <f>ROUND(I321*H321,2)</f>
        <v>0</v>
      </c>
      <c r="K321" s="218" t="s">
        <v>6191</v>
      </c>
      <c r="L321" s="47"/>
      <c r="M321" s="223" t="s">
        <v>19</v>
      </c>
      <c r="N321" s="224" t="s">
        <v>46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544</v>
      </c>
      <c r="AT321" s="227" t="s">
        <v>227</v>
      </c>
      <c r="AU321" s="227" t="s">
        <v>93</v>
      </c>
      <c r="AY321" s="20" t="s">
        <v>224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93</v>
      </c>
      <c r="BK321" s="228">
        <f>ROUND(I321*H321,2)</f>
        <v>0</v>
      </c>
      <c r="BL321" s="20" t="s">
        <v>544</v>
      </c>
      <c r="BM321" s="227" t="s">
        <v>3706</v>
      </c>
    </row>
    <row r="322" s="2" customFormat="1" ht="21.75" customHeight="1">
      <c r="A322" s="41"/>
      <c r="B322" s="42"/>
      <c r="C322" s="216" t="s">
        <v>2288</v>
      </c>
      <c r="D322" s="216" t="s">
        <v>227</v>
      </c>
      <c r="E322" s="217" t="s">
        <v>6527</v>
      </c>
      <c r="F322" s="218" t="s">
        <v>6528</v>
      </c>
      <c r="G322" s="219" t="s">
        <v>5743</v>
      </c>
      <c r="H322" s="220">
        <v>3</v>
      </c>
      <c r="I322" s="221"/>
      <c r="J322" s="222">
        <f>ROUND(I322*H322,2)</f>
        <v>0</v>
      </c>
      <c r="K322" s="218" t="s">
        <v>6191</v>
      </c>
      <c r="L322" s="47"/>
      <c r="M322" s="223" t="s">
        <v>19</v>
      </c>
      <c r="N322" s="224" t="s">
        <v>46</v>
      </c>
      <c r="O322" s="87"/>
      <c r="P322" s="225">
        <f>O322*H322</f>
        <v>0</v>
      </c>
      <c r="Q322" s="225">
        <v>0</v>
      </c>
      <c r="R322" s="225">
        <f>Q322*H322</f>
        <v>0</v>
      </c>
      <c r="S322" s="225">
        <v>0</v>
      </c>
      <c r="T322" s="226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7" t="s">
        <v>544</v>
      </c>
      <c r="AT322" s="227" t="s">
        <v>227</v>
      </c>
      <c r="AU322" s="227" t="s">
        <v>93</v>
      </c>
      <c r="AY322" s="20" t="s">
        <v>224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20" t="s">
        <v>93</v>
      </c>
      <c r="BK322" s="228">
        <f>ROUND(I322*H322,2)</f>
        <v>0</v>
      </c>
      <c r="BL322" s="20" t="s">
        <v>544</v>
      </c>
      <c r="BM322" s="227" t="s">
        <v>3714</v>
      </c>
    </row>
    <row r="323" s="2" customFormat="1" ht="21.75" customHeight="1">
      <c r="A323" s="41"/>
      <c r="B323" s="42"/>
      <c r="C323" s="216" t="s">
        <v>2292</v>
      </c>
      <c r="D323" s="216" t="s">
        <v>227</v>
      </c>
      <c r="E323" s="217" t="s">
        <v>6529</v>
      </c>
      <c r="F323" s="218" t="s">
        <v>6530</v>
      </c>
      <c r="G323" s="219" t="s">
        <v>471</v>
      </c>
      <c r="H323" s="220">
        <v>966</v>
      </c>
      <c r="I323" s="221"/>
      <c r="J323" s="222">
        <f>ROUND(I323*H323,2)</f>
        <v>0</v>
      </c>
      <c r="K323" s="218" t="s">
        <v>6191</v>
      </c>
      <c r="L323" s="47"/>
      <c r="M323" s="223" t="s">
        <v>19</v>
      </c>
      <c r="N323" s="224" t="s">
        <v>46</v>
      </c>
      <c r="O323" s="87"/>
      <c r="P323" s="225">
        <f>O323*H323</f>
        <v>0</v>
      </c>
      <c r="Q323" s="225">
        <v>0</v>
      </c>
      <c r="R323" s="225">
        <f>Q323*H323</f>
        <v>0</v>
      </c>
      <c r="S323" s="225">
        <v>0</v>
      </c>
      <c r="T323" s="226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7" t="s">
        <v>544</v>
      </c>
      <c r="AT323" s="227" t="s">
        <v>227</v>
      </c>
      <c r="AU323" s="227" t="s">
        <v>93</v>
      </c>
      <c r="AY323" s="20" t="s">
        <v>224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20" t="s">
        <v>93</v>
      </c>
      <c r="BK323" s="228">
        <f>ROUND(I323*H323,2)</f>
        <v>0</v>
      </c>
      <c r="BL323" s="20" t="s">
        <v>544</v>
      </c>
      <c r="BM323" s="227" t="s">
        <v>3722</v>
      </c>
    </row>
    <row r="324" s="2" customFormat="1" ht="21.75" customHeight="1">
      <c r="A324" s="41"/>
      <c r="B324" s="42"/>
      <c r="C324" s="216" t="s">
        <v>2299</v>
      </c>
      <c r="D324" s="216" t="s">
        <v>227</v>
      </c>
      <c r="E324" s="217" t="s">
        <v>6531</v>
      </c>
      <c r="F324" s="218" t="s">
        <v>6532</v>
      </c>
      <c r="G324" s="219" t="s">
        <v>471</v>
      </c>
      <c r="H324" s="220">
        <v>966</v>
      </c>
      <c r="I324" s="221"/>
      <c r="J324" s="222">
        <f>ROUND(I324*H324,2)</f>
        <v>0</v>
      </c>
      <c r="K324" s="218" t="s">
        <v>6191</v>
      </c>
      <c r="L324" s="47"/>
      <c r="M324" s="223" t="s">
        <v>19</v>
      </c>
      <c r="N324" s="224" t="s">
        <v>46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544</v>
      </c>
      <c r="AT324" s="227" t="s">
        <v>227</v>
      </c>
      <c r="AU324" s="227" t="s">
        <v>93</v>
      </c>
      <c r="AY324" s="20" t="s">
        <v>224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93</v>
      </c>
      <c r="BK324" s="228">
        <f>ROUND(I324*H324,2)</f>
        <v>0</v>
      </c>
      <c r="BL324" s="20" t="s">
        <v>544</v>
      </c>
      <c r="BM324" s="227" t="s">
        <v>3730</v>
      </c>
    </row>
    <row r="325" s="2" customFormat="1" ht="21.75" customHeight="1">
      <c r="A325" s="41"/>
      <c r="B325" s="42"/>
      <c r="C325" s="216" t="s">
        <v>2304</v>
      </c>
      <c r="D325" s="216" t="s">
        <v>227</v>
      </c>
      <c r="E325" s="217" t="s">
        <v>6533</v>
      </c>
      <c r="F325" s="218" t="s">
        <v>6534</v>
      </c>
      <c r="G325" s="219" t="s">
        <v>471</v>
      </c>
      <c r="H325" s="220">
        <v>707</v>
      </c>
      <c r="I325" s="221"/>
      <c r="J325" s="222">
        <f>ROUND(I325*H325,2)</f>
        <v>0</v>
      </c>
      <c r="K325" s="218" t="s">
        <v>19</v>
      </c>
      <c r="L325" s="47"/>
      <c r="M325" s="223" t="s">
        <v>19</v>
      </c>
      <c r="N325" s="224" t="s">
        <v>46</v>
      </c>
      <c r="O325" s="87"/>
      <c r="P325" s="225">
        <f>O325*H325</f>
        <v>0</v>
      </c>
      <c r="Q325" s="225">
        <v>0</v>
      </c>
      <c r="R325" s="225">
        <f>Q325*H325</f>
        <v>0</v>
      </c>
      <c r="S325" s="225">
        <v>0</v>
      </c>
      <c r="T325" s="226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7" t="s">
        <v>544</v>
      </c>
      <c r="AT325" s="227" t="s">
        <v>227</v>
      </c>
      <c r="AU325" s="227" t="s">
        <v>93</v>
      </c>
      <c r="AY325" s="20" t="s">
        <v>224</v>
      </c>
      <c r="BE325" s="228">
        <f>IF(N325="základní",J325,0)</f>
        <v>0</v>
      </c>
      <c r="BF325" s="228">
        <f>IF(N325="snížená",J325,0)</f>
        <v>0</v>
      </c>
      <c r="BG325" s="228">
        <f>IF(N325="zákl. přenesená",J325,0)</f>
        <v>0</v>
      </c>
      <c r="BH325" s="228">
        <f>IF(N325="sníž. přenesená",J325,0)</f>
        <v>0</v>
      </c>
      <c r="BI325" s="228">
        <f>IF(N325="nulová",J325,0)</f>
        <v>0</v>
      </c>
      <c r="BJ325" s="20" t="s">
        <v>93</v>
      </c>
      <c r="BK325" s="228">
        <f>ROUND(I325*H325,2)</f>
        <v>0</v>
      </c>
      <c r="BL325" s="20" t="s">
        <v>544</v>
      </c>
      <c r="BM325" s="227" t="s">
        <v>3738</v>
      </c>
    </row>
    <row r="326" s="2" customFormat="1" ht="21.75" customHeight="1">
      <c r="A326" s="41"/>
      <c r="B326" s="42"/>
      <c r="C326" s="216" t="s">
        <v>2308</v>
      </c>
      <c r="D326" s="216" t="s">
        <v>227</v>
      </c>
      <c r="E326" s="217" t="s">
        <v>6535</v>
      </c>
      <c r="F326" s="218" t="s">
        <v>6536</v>
      </c>
      <c r="G326" s="219" t="s">
        <v>471</v>
      </c>
      <c r="H326" s="220">
        <v>40</v>
      </c>
      <c r="I326" s="221"/>
      <c r="J326" s="222">
        <f>ROUND(I326*H326,2)</f>
        <v>0</v>
      </c>
      <c r="K326" s="218" t="s">
        <v>19</v>
      </c>
      <c r="L326" s="47"/>
      <c r="M326" s="223" t="s">
        <v>19</v>
      </c>
      <c r="N326" s="224" t="s">
        <v>46</v>
      </c>
      <c r="O326" s="87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7" t="s">
        <v>544</v>
      </c>
      <c r="AT326" s="227" t="s">
        <v>227</v>
      </c>
      <c r="AU326" s="227" t="s">
        <v>93</v>
      </c>
      <c r="AY326" s="20" t="s">
        <v>224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20" t="s">
        <v>93</v>
      </c>
      <c r="BK326" s="228">
        <f>ROUND(I326*H326,2)</f>
        <v>0</v>
      </c>
      <c r="BL326" s="20" t="s">
        <v>544</v>
      </c>
      <c r="BM326" s="227" t="s">
        <v>3746</v>
      </c>
    </row>
    <row r="327" s="2" customFormat="1" ht="24.15" customHeight="1">
      <c r="A327" s="41"/>
      <c r="B327" s="42"/>
      <c r="C327" s="216" t="s">
        <v>2312</v>
      </c>
      <c r="D327" s="216" t="s">
        <v>227</v>
      </c>
      <c r="E327" s="217" t="s">
        <v>6537</v>
      </c>
      <c r="F327" s="218" t="s">
        <v>6538</v>
      </c>
      <c r="G327" s="219" t="s">
        <v>471</v>
      </c>
      <c r="H327" s="220">
        <v>747</v>
      </c>
      <c r="I327" s="221"/>
      <c r="J327" s="222">
        <f>ROUND(I327*H327,2)</f>
        <v>0</v>
      </c>
      <c r="K327" s="218" t="s">
        <v>6191</v>
      </c>
      <c r="L327" s="47"/>
      <c r="M327" s="223" t="s">
        <v>19</v>
      </c>
      <c r="N327" s="224" t="s">
        <v>46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544</v>
      </c>
      <c r="AT327" s="227" t="s">
        <v>227</v>
      </c>
      <c r="AU327" s="227" t="s">
        <v>93</v>
      </c>
      <c r="AY327" s="20" t="s">
        <v>224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93</v>
      </c>
      <c r="BK327" s="228">
        <f>ROUND(I327*H327,2)</f>
        <v>0</v>
      </c>
      <c r="BL327" s="20" t="s">
        <v>544</v>
      </c>
      <c r="BM327" s="227" t="s">
        <v>3754</v>
      </c>
    </row>
    <row r="328" s="2" customFormat="1" ht="21.75" customHeight="1">
      <c r="A328" s="41"/>
      <c r="B328" s="42"/>
      <c r="C328" s="216" t="s">
        <v>2316</v>
      </c>
      <c r="D328" s="216" t="s">
        <v>227</v>
      </c>
      <c r="E328" s="217" t="s">
        <v>6539</v>
      </c>
      <c r="F328" s="218" t="s">
        <v>6540</v>
      </c>
      <c r="G328" s="219" t="s">
        <v>471</v>
      </c>
      <c r="H328" s="220">
        <v>34</v>
      </c>
      <c r="I328" s="221"/>
      <c r="J328" s="222">
        <f>ROUND(I328*H328,2)</f>
        <v>0</v>
      </c>
      <c r="K328" s="218" t="s">
        <v>19</v>
      </c>
      <c r="L328" s="47"/>
      <c r="M328" s="223" t="s">
        <v>19</v>
      </c>
      <c r="N328" s="224" t="s">
        <v>46</v>
      </c>
      <c r="O328" s="87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7" t="s">
        <v>544</v>
      </c>
      <c r="AT328" s="227" t="s">
        <v>227</v>
      </c>
      <c r="AU328" s="227" t="s">
        <v>93</v>
      </c>
      <c r="AY328" s="20" t="s">
        <v>224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20" t="s">
        <v>93</v>
      </c>
      <c r="BK328" s="228">
        <f>ROUND(I328*H328,2)</f>
        <v>0</v>
      </c>
      <c r="BL328" s="20" t="s">
        <v>544</v>
      </c>
      <c r="BM328" s="227" t="s">
        <v>3762</v>
      </c>
    </row>
    <row r="329" s="2" customFormat="1" ht="21.75" customHeight="1">
      <c r="A329" s="41"/>
      <c r="B329" s="42"/>
      <c r="C329" s="216" t="s">
        <v>2320</v>
      </c>
      <c r="D329" s="216" t="s">
        <v>227</v>
      </c>
      <c r="E329" s="217" t="s">
        <v>6541</v>
      </c>
      <c r="F329" s="218" t="s">
        <v>6542</v>
      </c>
      <c r="G329" s="219" t="s">
        <v>471</v>
      </c>
      <c r="H329" s="220">
        <v>18</v>
      </c>
      <c r="I329" s="221"/>
      <c r="J329" s="222">
        <f>ROUND(I329*H329,2)</f>
        <v>0</v>
      </c>
      <c r="K329" s="218" t="s">
        <v>19</v>
      </c>
      <c r="L329" s="47"/>
      <c r="M329" s="223" t="s">
        <v>19</v>
      </c>
      <c r="N329" s="224" t="s">
        <v>46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544</v>
      </c>
      <c r="AT329" s="227" t="s">
        <v>227</v>
      </c>
      <c r="AU329" s="227" t="s">
        <v>93</v>
      </c>
      <c r="AY329" s="20" t="s">
        <v>224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93</v>
      </c>
      <c r="BK329" s="228">
        <f>ROUND(I329*H329,2)</f>
        <v>0</v>
      </c>
      <c r="BL329" s="20" t="s">
        <v>544</v>
      </c>
      <c r="BM329" s="227" t="s">
        <v>3770</v>
      </c>
    </row>
    <row r="330" s="2" customFormat="1" ht="24.15" customHeight="1">
      <c r="A330" s="41"/>
      <c r="B330" s="42"/>
      <c r="C330" s="216" t="s">
        <v>2324</v>
      </c>
      <c r="D330" s="216" t="s">
        <v>227</v>
      </c>
      <c r="E330" s="217" t="s">
        <v>6543</v>
      </c>
      <c r="F330" s="218" t="s">
        <v>6544</v>
      </c>
      <c r="G330" s="219" t="s">
        <v>471</v>
      </c>
      <c r="H330" s="220">
        <v>52</v>
      </c>
      <c r="I330" s="221"/>
      <c r="J330" s="222">
        <f>ROUND(I330*H330,2)</f>
        <v>0</v>
      </c>
      <c r="K330" s="218" t="s">
        <v>6191</v>
      </c>
      <c r="L330" s="47"/>
      <c r="M330" s="223" t="s">
        <v>19</v>
      </c>
      <c r="N330" s="224" t="s">
        <v>46</v>
      </c>
      <c r="O330" s="87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7" t="s">
        <v>544</v>
      </c>
      <c r="AT330" s="227" t="s">
        <v>227</v>
      </c>
      <c r="AU330" s="227" t="s">
        <v>93</v>
      </c>
      <c r="AY330" s="20" t="s">
        <v>224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20" t="s">
        <v>93</v>
      </c>
      <c r="BK330" s="228">
        <f>ROUND(I330*H330,2)</f>
        <v>0</v>
      </c>
      <c r="BL330" s="20" t="s">
        <v>544</v>
      </c>
      <c r="BM330" s="227" t="s">
        <v>3778</v>
      </c>
    </row>
    <row r="331" s="2" customFormat="1" ht="21.75" customHeight="1">
      <c r="A331" s="41"/>
      <c r="B331" s="42"/>
      <c r="C331" s="216" t="s">
        <v>2328</v>
      </c>
      <c r="D331" s="216" t="s">
        <v>227</v>
      </c>
      <c r="E331" s="217" t="s">
        <v>6545</v>
      </c>
      <c r="F331" s="218" t="s">
        <v>6546</v>
      </c>
      <c r="G331" s="219" t="s">
        <v>471</v>
      </c>
      <c r="H331" s="220">
        <v>12</v>
      </c>
      <c r="I331" s="221"/>
      <c r="J331" s="222">
        <f>ROUND(I331*H331,2)</f>
        <v>0</v>
      </c>
      <c r="K331" s="218" t="s">
        <v>19</v>
      </c>
      <c r="L331" s="47"/>
      <c r="M331" s="223" t="s">
        <v>19</v>
      </c>
      <c r="N331" s="224" t="s">
        <v>46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544</v>
      </c>
      <c r="AT331" s="227" t="s">
        <v>227</v>
      </c>
      <c r="AU331" s="227" t="s">
        <v>93</v>
      </c>
      <c r="AY331" s="20" t="s">
        <v>224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93</v>
      </c>
      <c r="BK331" s="228">
        <f>ROUND(I331*H331,2)</f>
        <v>0</v>
      </c>
      <c r="BL331" s="20" t="s">
        <v>544</v>
      </c>
      <c r="BM331" s="227" t="s">
        <v>3786</v>
      </c>
    </row>
    <row r="332" s="2" customFormat="1" ht="21.75" customHeight="1">
      <c r="A332" s="41"/>
      <c r="B332" s="42"/>
      <c r="C332" s="216" t="s">
        <v>2332</v>
      </c>
      <c r="D332" s="216" t="s">
        <v>227</v>
      </c>
      <c r="E332" s="217" t="s">
        <v>6547</v>
      </c>
      <c r="F332" s="218" t="s">
        <v>6548</v>
      </c>
      <c r="G332" s="219" t="s">
        <v>471</v>
      </c>
      <c r="H332" s="220">
        <v>2.5</v>
      </c>
      <c r="I332" s="221"/>
      <c r="J332" s="222">
        <f>ROUND(I332*H332,2)</f>
        <v>0</v>
      </c>
      <c r="K332" s="218" t="s">
        <v>19</v>
      </c>
      <c r="L332" s="47"/>
      <c r="M332" s="223" t="s">
        <v>19</v>
      </c>
      <c r="N332" s="224" t="s">
        <v>46</v>
      </c>
      <c r="O332" s="87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7" t="s">
        <v>544</v>
      </c>
      <c r="AT332" s="227" t="s">
        <v>227</v>
      </c>
      <c r="AU332" s="227" t="s">
        <v>93</v>
      </c>
      <c r="AY332" s="20" t="s">
        <v>224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20" t="s">
        <v>93</v>
      </c>
      <c r="BK332" s="228">
        <f>ROUND(I332*H332,2)</f>
        <v>0</v>
      </c>
      <c r="BL332" s="20" t="s">
        <v>544</v>
      </c>
      <c r="BM332" s="227" t="s">
        <v>3794</v>
      </c>
    </row>
    <row r="333" s="2" customFormat="1" ht="24.15" customHeight="1">
      <c r="A333" s="41"/>
      <c r="B333" s="42"/>
      <c r="C333" s="216" t="s">
        <v>2336</v>
      </c>
      <c r="D333" s="216" t="s">
        <v>227</v>
      </c>
      <c r="E333" s="217" t="s">
        <v>6549</v>
      </c>
      <c r="F333" s="218" t="s">
        <v>6550</v>
      </c>
      <c r="G333" s="219" t="s">
        <v>471</v>
      </c>
      <c r="H333" s="220">
        <v>14.5</v>
      </c>
      <c r="I333" s="221"/>
      <c r="J333" s="222">
        <f>ROUND(I333*H333,2)</f>
        <v>0</v>
      </c>
      <c r="K333" s="218" t="s">
        <v>6191</v>
      </c>
      <c r="L333" s="47"/>
      <c r="M333" s="223" t="s">
        <v>19</v>
      </c>
      <c r="N333" s="224" t="s">
        <v>46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544</v>
      </c>
      <c r="AT333" s="227" t="s">
        <v>227</v>
      </c>
      <c r="AU333" s="227" t="s">
        <v>93</v>
      </c>
      <c r="AY333" s="20" t="s">
        <v>224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93</v>
      </c>
      <c r="BK333" s="228">
        <f>ROUND(I333*H333,2)</f>
        <v>0</v>
      </c>
      <c r="BL333" s="20" t="s">
        <v>544</v>
      </c>
      <c r="BM333" s="227" t="s">
        <v>3802</v>
      </c>
    </row>
    <row r="334" s="2" customFormat="1" ht="21.75" customHeight="1">
      <c r="A334" s="41"/>
      <c r="B334" s="42"/>
      <c r="C334" s="216" t="s">
        <v>2340</v>
      </c>
      <c r="D334" s="216" t="s">
        <v>227</v>
      </c>
      <c r="E334" s="217" t="s">
        <v>6551</v>
      </c>
      <c r="F334" s="218" t="s">
        <v>6552</v>
      </c>
      <c r="G334" s="219" t="s">
        <v>471</v>
      </c>
      <c r="H334" s="220">
        <v>0.5</v>
      </c>
      <c r="I334" s="221"/>
      <c r="J334" s="222">
        <f>ROUND(I334*H334,2)</f>
        <v>0</v>
      </c>
      <c r="K334" s="218" t="s">
        <v>19</v>
      </c>
      <c r="L334" s="47"/>
      <c r="M334" s="223" t="s">
        <v>19</v>
      </c>
      <c r="N334" s="224" t="s">
        <v>46</v>
      </c>
      <c r="O334" s="87"/>
      <c r="P334" s="225">
        <f>O334*H334</f>
        <v>0</v>
      </c>
      <c r="Q334" s="225">
        <v>0</v>
      </c>
      <c r="R334" s="225">
        <f>Q334*H334</f>
        <v>0</v>
      </c>
      <c r="S334" s="225">
        <v>0</v>
      </c>
      <c r="T334" s="226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7" t="s">
        <v>544</v>
      </c>
      <c r="AT334" s="227" t="s">
        <v>227</v>
      </c>
      <c r="AU334" s="227" t="s">
        <v>93</v>
      </c>
      <c r="AY334" s="20" t="s">
        <v>224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20" t="s">
        <v>93</v>
      </c>
      <c r="BK334" s="228">
        <f>ROUND(I334*H334,2)</f>
        <v>0</v>
      </c>
      <c r="BL334" s="20" t="s">
        <v>544</v>
      </c>
      <c r="BM334" s="227" t="s">
        <v>3810</v>
      </c>
    </row>
    <row r="335" s="2" customFormat="1" ht="21.75" customHeight="1">
      <c r="A335" s="41"/>
      <c r="B335" s="42"/>
      <c r="C335" s="216" t="s">
        <v>2344</v>
      </c>
      <c r="D335" s="216" t="s">
        <v>227</v>
      </c>
      <c r="E335" s="217" t="s">
        <v>6553</v>
      </c>
      <c r="F335" s="218" t="s">
        <v>6554</v>
      </c>
      <c r="G335" s="219" t="s">
        <v>471</v>
      </c>
      <c r="H335" s="220">
        <v>1</v>
      </c>
      <c r="I335" s="221"/>
      <c r="J335" s="222">
        <f>ROUND(I335*H335,2)</f>
        <v>0</v>
      </c>
      <c r="K335" s="218" t="s">
        <v>19</v>
      </c>
      <c r="L335" s="47"/>
      <c r="M335" s="223" t="s">
        <v>19</v>
      </c>
      <c r="N335" s="224" t="s">
        <v>46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544</v>
      </c>
      <c r="AT335" s="227" t="s">
        <v>227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93</v>
      </c>
      <c r="BK335" s="228">
        <f>ROUND(I335*H335,2)</f>
        <v>0</v>
      </c>
      <c r="BL335" s="20" t="s">
        <v>544</v>
      </c>
      <c r="BM335" s="227" t="s">
        <v>3818</v>
      </c>
    </row>
    <row r="336" s="2" customFormat="1" ht="24.15" customHeight="1">
      <c r="A336" s="41"/>
      <c r="B336" s="42"/>
      <c r="C336" s="216" t="s">
        <v>2348</v>
      </c>
      <c r="D336" s="216" t="s">
        <v>227</v>
      </c>
      <c r="E336" s="217" t="s">
        <v>6555</v>
      </c>
      <c r="F336" s="218" t="s">
        <v>6556</v>
      </c>
      <c r="G336" s="219" t="s">
        <v>471</v>
      </c>
      <c r="H336" s="220">
        <v>1.5</v>
      </c>
      <c r="I336" s="221"/>
      <c r="J336" s="222">
        <f>ROUND(I336*H336,2)</f>
        <v>0</v>
      </c>
      <c r="K336" s="218" t="s">
        <v>6191</v>
      </c>
      <c r="L336" s="47"/>
      <c r="M336" s="223" t="s">
        <v>19</v>
      </c>
      <c r="N336" s="224" t="s">
        <v>46</v>
      </c>
      <c r="O336" s="87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7" t="s">
        <v>544</v>
      </c>
      <c r="AT336" s="227" t="s">
        <v>227</v>
      </c>
      <c r="AU336" s="227" t="s">
        <v>93</v>
      </c>
      <c r="AY336" s="20" t="s">
        <v>224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20" t="s">
        <v>93</v>
      </c>
      <c r="BK336" s="228">
        <f>ROUND(I336*H336,2)</f>
        <v>0</v>
      </c>
      <c r="BL336" s="20" t="s">
        <v>544</v>
      </c>
      <c r="BM336" s="227" t="s">
        <v>3826</v>
      </c>
    </row>
    <row r="337" s="2" customFormat="1" ht="21.75" customHeight="1">
      <c r="A337" s="41"/>
      <c r="B337" s="42"/>
      <c r="C337" s="216" t="s">
        <v>2352</v>
      </c>
      <c r="D337" s="216" t="s">
        <v>227</v>
      </c>
      <c r="E337" s="217" t="s">
        <v>6557</v>
      </c>
      <c r="F337" s="218" t="s">
        <v>6558</v>
      </c>
      <c r="G337" s="219" t="s">
        <v>471</v>
      </c>
      <c r="H337" s="220">
        <v>3</v>
      </c>
      <c r="I337" s="221"/>
      <c r="J337" s="222">
        <f>ROUND(I337*H337,2)</f>
        <v>0</v>
      </c>
      <c r="K337" s="218" t="s">
        <v>19</v>
      </c>
      <c r="L337" s="47"/>
      <c r="M337" s="223" t="s">
        <v>19</v>
      </c>
      <c r="N337" s="224" t="s">
        <v>46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544</v>
      </c>
      <c r="AT337" s="227" t="s">
        <v>227</v>
      </c>
      <c r="AU337" s="227" t="s">
        <v>93</v>
      </c>
      <c r="AY337" s="20" t="s">
        <v>224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93</v>
      </c>
      <c r="BK337" s="228">
        <f>ROUND(I337*H337,2)</f>
        <v>0</v>
      </c>
      <c r="BL337" s="20" t="s">
        <v>544</v>
      </c>
      <c r="BM337" s="227" t="s">
        <v>3834</v>
      </c>
    </row>
    <row r="338" s="2" customFormat="1" ht="21.75" customHeight="1">
      <c r="A338" s="41"/>
      <c r="B338" s="42"/>
      <c r="C338" s="216" t="s">
        <v>2357</v>
      </c>
      <c r="D338" s="216" t="s">
        <v>227</v>
      </c>
      <c r="E338" s="217" t="s">
        <v>6559</v>
      </c>
      <c r="F338" s="218" t="s">
        <v>6558</v>
      </c>
      <c r="G338" s="219" t="s">
        <v>471</v>
      </c>
      <c r="H338" s="220">
        <v>3.5</v>
      </c>
      <c r="I338" s="221"/>
      <c r="J338" s="222">
        <f>ROUND(I338*H338,2)</f>
        <v>0</v>
      </c>
      <c r="K338" s="218" t="s">
        <v>19</v>
      </c>
      <c r="L338" s="47"/>
      <c r="M338" s="223" t="s">
        <v>19</v>
      </c>
      <c r="N338" s="224" t="s">
        <v>46</v>
      </c>
      <c r="O338" s="87"/>
      <c r="P338" s="225">
        <f>O338*H338</f>
        <v>0</v>
      </c>
      <c r="Q338" s="225">
        <v>0</v>
      </c>
      <c r="R338" s="225">
        <f>Q338*H338</f>
        <v>0</v>
      </c>
      <c r="S338" s="225">
        <v>0</v>
      </c>
      <c r="T338" s="226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7" t="s">
        <v>544</v>
      </c>
      <c r="AT338" s="227" t="s">
        <v>227</v>
      </c>
      <c r="AU338" s="227" t="s">
        <v>93</v>
      </c>
      <c r="AY338" s="20" t="s">
        <v>224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20" t="s">
        <v>93</v>
      </c>
      <c r="BK338" s="228">
        <f>ROUND(I338*H338,2)</f>
        <v>0</v>
      </c>
      <c r="BL338" s="20" t="s">
        <v>544</v>
      </c>
      <c r="BM338" s="227" t="s">
        <v>3842</v>
      </c>
    </row>
    <row r="339" s="2" customFormat="1" ht="24.15" customHeight="1">
      <c r="A339" s="41"/>
      <c r="B339" s="42"/>
      <c r="C339" s="216" t="s">
        <v>2361</v>
      </c>
      <c r="D339" s="216" t="s">
        <v>227</v>
      </c>
      <c r="E339" s="217" t="s">
        <v>6560</v>
      </c>
      <c r="F339" s="218" t="s">
        <v>6561</v>
      </c>
      <c r="G339" s="219" t="s">
        <v>471</v>
      </c>
      <c r="H339" s="220">
        <v>6.5</v>
      </c>
      <c r="I339" s="221"/>
      <c r="J339" s="222">
        <f>ROUND(I339*H339,2)</f>
        <v>0</v>
      </c>
      <c r="K339" s="218" t="s">
        <v>6191</v>
      </c>
      <c r="L339" s="47"/>
      <c r="M339" s="223" t="s">
        <v>19</v>
      </c>
      <c r="N339" s="224" t="s">
        <v>46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544</v>
      </c>
      <c r="AT339" s="227" t="s">
        <v>227</v>
      </c>
      <c r="AU339" s="227" t="s">
        <v>93</v>
      </c>
      <c r="AY339" s="20" t="s">
        <v>224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93</v>
      </c>
      <c r="BK339" s="228">
        <f>ROUND(I339*H339,2)</f>
        <v>0</v>
      </c>
      <c r="BL339" s="20" t="s">
        <v>544</v>
      </c>
      <c r="BM339" s="227" t="s">
        <v>3850</v>
      </c>
    </row>
    <row r="340" s="2" customFormat="1" ht="24.15" customHeight="1">
      <c r="A340" s="41"/>
      <c r="B340" s="42"/>
      <c r="C340" s="216" t="s">
        <v>2365</v>
      </c>
      <c r="D340" s="216" t="s">
        <v>227</v>
      </c>
      <c r="E340" s="217" t="s">
        <v>6562</v>
      </c>
      <c r="F340" s="218" t="s">
        <v>6563</v>
      </c>
      <c r="G340" s="219" t="s">
        <v>5743</v>
      </c>
      <c r="H340" s="220">
        <v>13</v>
      </c>
      <c r="I340" s="221"/>
      <c r="J340" s="222">
        <f>ROUND(I340*H340,2)</f>
        <v>0</v>
      </c>
      <c r="K340" s="218" t="s">
        <v>6191</v>
      </c>
      <c r="L340" s="47"/>
      <c r="M340" s="223" t="s">
        <v>19</v>
      </c>
      <c r="N340" s="224" t="s">
        <v>46</v>
      </c>
      <c r="O340" s="87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7" t="s">
        <v>544</v>
      </c>
      <c r="AT340" s="227" t="s">
        <v>227</v>
      </c>
      <c r="AU340" s="227" t="s">
        <v>93</v>
      </c>
      <c r="AY340" s="20" t="s">
        <v>224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20" t="s">
        <v>93</v>
      </c>
      <c r="BK340" s="228">
        <f>ROUND(I340*H340,2)</f>
        <v>0</v>
      </c>
      <c r="BL340" s="20" t="s">
        <v>544</v>
      </c>
      <c r="BM340" s="227" t="s">
        <v>3865</v>
      </c>
    </row>
    <row r="341" s="2" customFormat="1" ht="24.15" customHeight="1">
      <c r="A341" s="41"/>
      <c r="B341" s="42"/>
      <c r="C341" s="216" t="s">
        <v>2369</v>
      </c>
      <c r="D341" s="216" t="s">
        <v>227</v>
      </c>
      <c r="E341" s="217" t="s">
        <v>6564</v>
      </c>
      <c r="F341" s="218" t="s">
        <v>6565</v>
      </c>
      <c r="G341" s="219" t="s">
        <v>5743</v>
      </c>
      <c r="H341" s="220">
        <v>1</v>
      </c>
      <c r="I341" s="221"/>
      <c r="J341" s="222">
        <f>ROUND(I341*H341,2)</f>
        <v>0</v>
      </c>
      <c r="K341" s="218" t="s">
        <v>6191</v>
      </c>
      <c r="L341" s="47"/>
      <c r="M341" s="223" t="s">
        <v>19</v>
      </c>
      <c r="N341" s="224" t="s">
        <v>46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544</v>
      </c>
      <c r="AT341" s="227" t="s">
        <v>227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93</v>
      </c>
      <c r="BK341" s="228">
        <f>ROUND(I341*H341,2)</f>
        <v>0</v>
      </c>
      <c r="BL341" s="20" t="s">
        <v>544</v>
      </c>
      <c r="BM341" s="227" t="s">
        <v>3873</v>
      </c>
    </row>
    <row r="342" s="2" customFormat="1" ht="24.15" customHeight="1">
      <c r="A342" s="41"/>
      <c r="B342" s="42"/>
      <c r="C342" s="216" t="s">
        <v>2373</v>
      </c>
      <c r="D342" s="216" t="s">
        <v>227</v>
      </c>
      <c r="E342" s="217" t="s">
        <v>6566</v>
      </c>
      <c r="F342" s="218" t="s">
        <v>6567</v>
      </c>
      <c r="G342" s="219" t="s">
        <v>5743</v>
      </c>
      <c r="H342" s="220">
        <v>1</v>
      </c>
      <c r="I342" s="221"/>
      <c r="J342" s="222">
        <f>ROUND(I342*H342,2)</f>
        <v>0</v>
      </c>
      <c r="K342" s="218" t="s">
        <v>6191</v>
      </c>
      <c r="L342" s="47"/>
      <c r="M342" s="223" t="s">
        <v>19</v>
      </c>
      <c r="N342" s="224" t="s">
        <v>46</v>
      </c>
      <c r="O342" s="87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7" t="s">
        <v>544</v>
      </c>
      <c r="AT342" s="227" t="s">
        <v>227</v>
      </c>
      <c r="AU342" s="227" t="s">
        <v>93</v>
      </c>
      <c r="AY342" s="20" t="s">
        <v>224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20" t="s">
        <v>93</v>
      </c>
      <c r="BK342" s="228">
        <f>ROUND(I342*H342,2)</f>
        <v>0</v>
      </c>
      <c r="BL342" s="20" t="s">
        <v>544</v>
      </c>
      <c r="BM342" s="227" t="s">
        <v>3881</v>
      </c>
    </row>
    <row r="343" s="2" customFormat="1" ht="24.15" customHeight="1">
      <c r="A343" s="41"/>
      <c r="B343" s="42"/>
      <c r="C343" s="216" t="s">
        <v>2377</v>
      </c>
      <c r="D343" s="216" t="s">
        <v>227</v>
      </c>
      <c r="E343" s="217" t="s">
        <v>6568</v>
      </c>
      <c r="F343" s="218" t="s">
        <v>6569</v>
      </c>
      <c r="G343" s="219" t="s">
        <v>5743</v>
      </c>
      <c r="H343" s="220">
        <v>8</v>
      </c>
      <c r="I343" s="221"/>
      <c r="J343" s="222">
        <f>ROUND(I343*H343,2)</f>
        <v>0</v>
      </c>
      <c r="K343" s="218" t="s">
        <v>6191</v>
      </c>
      <c r="L343" s="47"/>
      <c r="M343" s="223" t="s">
        <v>19</v>
      </c>
      <c r="N343" s="224" t="s">
        <v>46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544</v>
      </c>
      <c r="AT343" s="227" t="s">
        <v>227</v>
      </c>
      <c r="AU343" s="227" t="s">
        <v>93</v>
      </c>
      <c r="AY343" s="20" t="s">
        <v>224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93</v>
      </c>
      <c r="BK343" s="228">
        <f>ROUND(I343*H343,2)</f>
        <v>0</v>
      </c>
      <c r="BL343" s="20" t="s">
        <v>544</v>
      </c>
      <c r="BM343" s="227" t="s">
        <v>3891</v>
      </c>
    </row>
    <row r="344" s="2" customFormat="1" ht="24.15" customHeight="1">
      <c r="A344" s="41"/>
      <c r="B344" s="42"/>
      <c r="C344" s="216" t="s">
        <v>2386</v>
      </c>
      <c r="D344" s="216" t="s">
        <v>227</v>
      </c>
      <c r="E344" s="217" t="s">
        <v>6570</v>
      </c>
      <c r="F344" s="218" t="s">
        <v>6571</v>
      </c>
      <c r="G344" s="219" t="s">
        <v>5743</v>
      </c>
      <c r="H344" s="220">
        <v>161</v>
      </c>
      <c r="I344" s="221"/>
      <c r="J344" s="222">
        <f>ROUND(I344*H344,2)</f>
        <v>0</v>
      </c>
      <c r="K344" s="218" t="s">
        <v>6191</v>
      </c>
      <c r="L344" s="47"/>
      <c r="M344" s="223" t="s">
        <v>19</v>
      </c>
      <c r="N344" s="224" t="s">
        <v>46</v>
      </c>
      <c r="O344" s="87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7" t="s">
        <v>544</v>
      </c>
      <c r="AT344" s="227" t="s">
        <v>227</v>
      </c>
      <c r="AU344" s="227" t="s">
        <v>93</v>
      </c>
      <c r="AY344" s="20" t="s">
        <v>224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20" t="s">
        <v>93</v>
      </c>
      <c r="BK344" s="228">
        <f>ROUND(I344*H344,2)</f>
        <v>0</v>
      </c>
      <c r="BL344" s="20" t="s">
        <v>544</v>
      </c>
      <c r="BM344" s="227" t="s">
        <v>1298</v>
      </c>
    </row>
    <row r="345" s="2" customFormat="1" ht="24.15" customHeight="1">
      <c r="A345" s="41"/>
      <c r="B345" s="42"/>
      <c r="C345" s="216" t="s">
        <v>2385</v>
      </c>
      <c r="D345" s="216" t="s">
        <v>227</v>
      </c>
      <c r="E345" s="217" t="s">
        <v>6572</v>
      </c>
      <c r="F345" s="218" t="s">
        <v>6573</v>
      </c>
      <c r="G345" s="219" t="s">
        <v>5743</v>
      </c>
      <c r="H345" s="220">
        <v>3</v>
      </c>
      <c r="I345" s="221"/>
      <c r="J345" s="222">
        <f>ROUND(I345*H345,2)</f>
        <v>0</v>
      </c>
      <c r="K345" s="218" t="s">
        <v>6191</v>
      </c>
      <c r="L345" s="47"/>
      <c r="M345" s="223" t="s">
        <v>19</v>
      </c>
      <c r="N345" s="224" t="s">
        <v>46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544</v>
      </c>
      <c r="AT345" s="227" t="s">
        <v>227</v>
      </c>
      <c r="AU345" s="227" t="s">
        <v>93</v>
      </c>
      <c r="AY345" s="20" t="s">
        <v>224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93</v>
      </c>
      <c r="BK345" s="228">
        <f>ROUND(I345*H345,2)</f>
        <v>0</v>
      </c>
      <c r="BL345" s="20" t="s">
        <v>544</v>
      </c>
      <c r="BM345" s="227" t="s">
        <v>1342</v>
      </c>
    </row>
    <row r="346" s="12" customFormat="1" ht="22.8" customHeight="1">
      <c r="A346" s="12"/>
      <c r="B346" s="200"/>
      <c r="C346" s="201"/>
      <c r="D346" s="202" t="s">
        <v>73</v>
      </c>
      <c r="E346" s="214" t="s">
        <v>6574</v>
      </c>
      <c r="F346" s="214" t="s">
        <v>6575</v>
      </c>
      <c r="G346" s="201"/>
      <c r="H346" s="201"/>
      <c r="I346" s="204"/>
      <c r="J346" s="215">
        <f>BK346</f>
        <v>0</v>
      </c>
      <c r="K346" s="201"/>
      <c r="L346" s="206"/>
      <c r="M346" s="207"/>
      <c r="N346" s="208"/>
      <c r="O346" s="208"/>
      <c r="P346" s="209">
        <f>SUM(P347:P351)</f>
        <v>0</v>
      </c>
      <c r="Q346" s="208"/>
      <c r="R346" s="209">
        <f>SUM(R347:R351)</f>
        <v>0</v>
      </c>
      <c r="S346" s="208"/>
      <c r="T346" s="210">
        <f>SUM(T347:T351)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231</v>
      </c>
      <c r="AT346" s="212" t="s">
        <v>73</v>
      </c>
      <c r="AU346" s="212" t="s">
        <v>82</v>
      </c>
      <c r="AY346" s="211" t="s">
        <v>224</v>
      </c>
      <c r="BK346" s="213">
        <f>SUM(BK347:BK351)</f>
        <v>0</v>
      </c>
    </row>
    <row r="347" s="2" customFormat="1" ht="16.5" customHeight="1">
      <c r="A347" s="41"/>
      <c r="B347" s="42"/>
      <c r="C347" s="216" t="s">
        <v>2395</v>
      </c>
      <c r="D347" s="216" t="s">
        <v>227</v>
      </c>
      <c r="E347" s="217" t="s">
        <v>6576</v>
      </c>
      <c r="F347" s="218" t="s">
        <v>6577</v>
      </c>
      <c r="G347" s="219" t="s">
        <v>5743</v>
      </c>
      <c r="H347" s="220">
        <v>1</v>
      </c>
      <c r="I347" s="221"/>
      <c r="J347" s="222">
        <f>ROUND(I347*H347,2)</f>
        <v>0</v>
      </c>
      <c r="K347" s="218" t="s">
        <v>19</v>
      </c>
      <c r="L347" s="47"/>
      <c r="M347" s="223" t="s">
        <v>19</v>
      </c>
      <c r="N347" s="224" t="s">
        <v>46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4677</v>
      </c>
      <c r="AT347" s="227" t="s">
        <v>227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93</v>
      </c>
      <c r="BK347" s="228">
        <f>ROUND(I347*H347,2)</f>
        <v>0</v>
      </c>
      <c r="BL347" s="20" t="s">
        <v>4677</v>
      </c>
      <c r="BM347" s="227" t="s">
        <v>1380</v>
      </c>
    </row>
    <row r="348" s="2" customFormat="1" ht="16.5" customHeight="1">
      <c r="A348" s="41"/>
      <c r="B348" s="42"/>
      <c r="C348" s="216" t="s">
        <v>2383</v>
      </c>
      <c r="D348" s="216" t="s">
        <v>227</v>
      </c>
      <c r="E348" s="217" t="s">
        <v>6578</v>
      </c>
      <c r="F348" s="218" t="s">
        <v>6579</v>
      </c>
      <c r="G348" s="219" t="s">
        <v>5743</v>
      </c>
      <c r="H348" s="220">
        <v>1</v>
      </c>
      <c r="I348" s="221"/>
      <c r="J348" s="222">
        <f>ROUND(I348*H348,2)</f>
        <v>0</v>
      </c>
      <c r="K348" s="218" t="s">
        <v>19</v>
      </c>
      <c r="L348" s="47"/>
      <c r="M348" s="223" t="s">
        <v>19</v>
      </c>
      <c r="N348" s="224" t="s">
        <v>46</v>
      </c>
      <c r="O348" s="87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7" t="s">
        <v>4677</v>
      </c>
      <c r="AT348" s="227" t="s">
        <v>227</v>
      </c>
      <c r="AU348" s="227" t="s">
        <v>93</v>
      </c>
      <c r="AY348" s="20" t="s">
        <v>224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20" t="s">
        <v>93</v>
      </c>
      <c r="BK348" s="228">
        <f>ROUND(I348*H348,2)</f>
        <v>0</v>
      </c>
      <c r="BL348" s="20" t="s">
        <v>4677</v>
      </c>
      <c r="BM348" s="227" t="s">
        <v>3922</v>
      </c>
    </row>
    <row r="349" s="2" customFormat="1" ht="16.5" customHeight="1">
      <c r="A349" s="41"/>
      <c r="B349" s="42"/>
      <c r="C349" s="216" t="s">
        <v>2402</v>
      </c>
      <c r="D349" s="216" t="s">
        <v>227</v>
      </c>
      <c r="E349" s="217" t="s">
        <v>6580</v>
      </c>
      <c r="F349" s="218" t="s">
        <v>6581</v>
      </c>
      <c r="G349" s="219" t="s">
        <v>6582</v>
      </c>
      <c r="H349" s="220">
        <v>160</v>
      </c>
      <c r="I349" s="221"/>
      <c r="J349" s="222">
        <f>ROUND(I349*H349,2)</f>
        <v>0</v>
      </c>
      <c r="K349" s="218" t="s">
        <v>19</v>
      </c>
      <c r="L349" s="47"/>
      <c r="M349" s="223" t="s">
        <v>19</v>
      </c>
      <c r="N349" s="224" t="s">
        <v>46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4677</v>
      </c>
      <c r="AT349" s="227" t="s">
        <v>227</v>
      </c>
      <c r="AU349" s="227" t="s">
        <v>93</v>
      </c>
      <c r="AY349" s="20" t="s">
        <v>224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93</v>
      </c>
      <c r="BK349" s="228">
        <f>ROUND(I349*H349,2)</f>
        <v>0</v>
      </c>
      <c r="BL349" s="20" t="s">
        <v>4677</v>
      </c>
      <c r="BM349" s="227" t="s">
        <v>3930</v>
      </c>
    </row>
    <row r="350" s="2" customFormat="1" ht="16.5" customHeight="1">
      <c r="A350" s="41"/>
      <c r="B350" s="42"/>
      <c r="C350" s="216" t="s">
        <v>2406</v>
      </c>
      <c r="D350" s="216" t="s">
        <v>227</v>
      </c>
      <c r="E350" s="217" t="s">
        <v>6583</v>
      </c>
      <c r="F350" s="218" t="s">
        <v>6584</v>
      </c>
      <c r="G350" s="219" t="s">
        <v>6582</v>
      </c>
      <c r="H350" s="220">
        <v>78</v>
      </c>
      <c r="I350" s="221"/>
      <c r="J350" s="222">
        <f>ROUND(I350*H350,2)</f>
        <v>0</v>
      </c>
      <c r="K350" s="218" t="s">
        <v>19</v>
      </c>
      <c r="L350" s="47"/>
      <c r="M350" s="223" t="s">
        <v>19</v>
      </c>
      <c r="N350" s="224" t="s">
        <v>46</v>
      </c>
      <c r="O350" s="87"/>
      <c r="P350" s="225">
        <f>O350*H350</f>
        <v>0</v>
      </c>
      <c r="Q350" s="225">
        <v>0</v>
      </c>
      <c r="R350" s="225">
        <f>Q350*H350</f>
        <v>0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4677</v>
      </c>
      <c r="AT350" s="227" t="s">
        <v>227</v>
      </c>
      <c r="AU350" s="227" t="s">
        <v>93</v>
      </c>
      <c r="AY350" s="20" t="s">
        <v>224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93</v>
      </c>
      <c r="BK350" s="228">
        <f>ROUND(I350*H350,2)</f>
        <v>0</v>
      </c>
      <c r="BL350" s="20" t="s">
        <v>4677</v>
      </c>
      <c r="BM350" s="227" t="s">
        <v>3938</v>
      </c>
    </row>
    <row r="351" s="2" customFormat="1" ht="16.5" customHeight="1">
      <c r="A351" s="41"/>
      <c r="B351" s="42"/>
      <c r="C351" s="216" t="s">
        <v>2410</v>
      </c>
      <c r="D351" s="216" t="s">
        <v>227</v>
      </c>
      <c r="E351" s="217" t="s">
        <v>6585</v>
      </c>
      <c r="F351" s="218" t="s">
        <v>6586</v>
      </c>
      <c r="G351" s="219" t="s">
        <v>6582</v>
      </c>
      <c r="H351" s="220">
        <v>44</v>
      </c>
      <c r="I351" s="221"/>
      <c r="J351" s="222">
        <f>ROUND(I351*H351,2)</f>
        <v>0</v>
      </c>
      <c r="K351" s="218" t="s">
        <v>19</v>
      </c>
      <c r="L351" s="47"/>
      <c r="M351" s="241" t="s">
        <v>19</v>
      </c>
      <c r="N351" s="242" t="s">
        <v>46</v>
      </c>
      <c r="O351" s="243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4677</v>
      </c>
      <c r="AT351" s="227" t="s">
        <v>227</v>
      </c>
      <c r="AU351" s="227" t="s">
        <v>93</v>
      </c>
      <c r="AY351" s="20" t="s">
        <v>224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93</v>
      </c>
      <c r="BK351" s="228">
        <f>ROUND(I351*H351,2)</f>
        <v>0</v>
      </c>
      <c r="BL351" s="20" t="s">
        <v>4677</v>
      </c>
      <c r="BM351" s="227" t="s">
        <v>3946</v>
      </c>
    </row>
    <row r="352" s="2" customFormat="1" ht="6.96" customHeight="1">
      <c r="A352" s="41"/>
      <c r="B352" s="62"/>
      <c r="C352" s="63"/>
      <c r="D352" s="63"/>
      <c r="E352" s="63"/>
      <c r="F352" s="63"/>
      <c r="G352" s="63"/>
      <c r="H352" s="63"/>
      <c r="I352" s="63"/>
      <c r="J352" s="63"/>
      <c r="K352" s="63"/>
      <c r="L352" s="47"/>
      <c r="M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</row>
  </sheetData>
  <sheetProtection sheet="1" autoFilter="0" formatColumns="0" formatRows="0" objects="1" scenarios="1" spinCount="100000" saltValue="HsB3lyTWi/j9ogtEv3Ge9DLbU7a3QA7ymtWZsYjmjZZdL42g30YwaifgBhD+EAH6CtuUeu2dqRgJGx2CBWeJ6w==" hashValue="2qsNwMXNKc1eeicmUwrd5IrRxplQh76JilUy3MfAXV4VeD+WjkTfCBp3+SywlOHdtdY6JyNGy4slVFzHyJuWJg==" algorithmName="SHA-512" password="CC35"/>
  <autoFilter ref="C88:K3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384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6587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ROUND(J92,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ROUND((SUM(BE92:BE122)),  2)</f>
        <v>0</v>
      </c>
      <c r="G35" s="41"/>
      <c r="H35" s="41"/>
      <c r="I35" s="161">
        <v>0.20999999999999999</v>
      </c>
      <c r="J35" s="160">
        <f>ROUND(((SUM(BE92:BE122))*I35),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ROUND((SUM(BF92:BF122)),  2)</f>
        <v>0</v>
      </c>
      <c r="G36" s="41"/>
      <c r="H36" s="41"/>
      <c r="I36" s="161">
        <v>0.12</v>
      </c>
      <c r="J36" s="160">
        <f>ROUND(((SUM(BF92:BF122))*I36),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ROUND((SUM(BG92:BG122)),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ROUND((SUM(BH92:BH122)),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ROUND((SUM(BI92:BI122)),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384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02.09 - MaR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J92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6588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6589</v>
      </c>
      <c r="E65" s="186"/>
      <c r="F65" s="186"/>
      <c r="G65" s="186"/>
      <c r="H65" s="186"/>
      <c r="I65" s="186"/>
      <c r="J65" s="187">
        <f>J94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6590</v>
      </c>
      <c r="E66" s="186"/>
      <c r="F66" s="186"/>
      <c r="G66" s="186"/>
      <c r="H66" s="186"/>
      <c r="I66" s="186"/>
      <c r="J66" s="187">
        <f>J101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6591</v>
      </c>
      <c r="E67" s="186"/>
      <c r="F67" s="186"/>
      <c r="G67" s="186"/>
      <c r="H67" s="186"/>
      <c r="I67" s="186"/>
      <c r="J67" s="187">
        <f>J105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6592</v>
      </c>
      <c r="E68" s="186"/>
      <c r="F68" s="186"/>
      <c r="G68" s="186"/>
      <c r="H68" s="186"/>
      <c r="I68" s="186"/>
      <c r="J68" s="187">
        <f>J109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6593</v>
      </c>
      <c r="E69" s="186"/>
      <c r="F69" s="186"/>
      <c r="G69" s="186"/>
      <c r="H69" s="186"/>
      <c r="I69" s="186"/>
      <c r="J69" s="187">
        <f>J112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6594</v>
      </c>
      <c r="E70" s="186"/>
      <c r="F70" s="186"/>
      <c r="G70" s="186"/>
      <c r="H70" s="186"/>
      <c r="I70" s="186"/>
      <c r="J70" s="187">
        <f>J115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" customFormat="1" ht="12" customHeight="1">
      <c r="B81" s="24"/>
      <c r="C81" s="35" t="s">
        <v>199</v>
      </c>
      <c r="D81" s="25"/>
      <c r="E81" s="25"/>
      <c r="F81" s="25"/>
      <c r="G81" s="25"/>
      <c r="H81" s="25"/>
      <c r="I81" s="25"/>
      <c r="J81" s="25"/>
      <c r="K81" s="25"/>
      <c r="L81" s="23"/>
    </row>
    <row r="82" s="2" customFormat="1" ht="16.5" customHeight="1">
      <c r="A82" s="41"/>
      <c r="B82" s="42"/>
      <c r="C82" s="43"/>
      <c r="D82" s="43"/>
      <c r="E82" s="173" t="s">
        <v>384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385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E11</f>
        <v>02.09 - MaR</v>
      </c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F14</f>
        <v xml:space="preserve"> </v>
      </c>
      <c r="G86" s="43"/>
      <c r="H86" s="43"/>
      <c r="I86" s="35" t="s">
        <v>23</v>
      </c>
      <c r="J86" s="75" t="str">
        <f>IF(J14="","",J14)</f>
        <v>5. 4. 2024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E17</f>
        <v>Statutární město Brno,Dominikánské nám.196/1, Brno</v>
      </c>
      <c r="G88" s="43"/>
      <c r="H88" s="43"/>
      <c r="I88" s="35" t="s">
        <v>31</v>
      </c>
      <c r="J88" s="39" t="str">
        <f>E23</f>
        <v>P.P.Architects s.r.o.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29</v>
      </c>
      <c r="D89" s="43"/>
      <c r="E89" s="43"/>
      <c r="F89" s="30" t="str">
        <f>IF(E20="","",E20)</f>
        <v>Vyplň údaj</v>
      </c>
      <c r="G89" s="43"/>
      <c r="H89" s="43"/>
      <c r="I89" s="35" t="s">
        <v>35</v>
      </c>
      <c r="J89" s="39" t="str">
        <f>E26</f>
        <v>CKN Invest, spol. s r.o.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9"/>
      <c r="B91" s="190"/>
      <c r="C91" s="191" t="s">
        <v>210</v>
      </c>
      <c r="D91" s="192" t="s">
        <v>59</v>
      </c>
      <c r="E91" s="192" t="s">
        <v>55</v>
      </c>
      <c r="F91" s="192" t="s">
        <v>56</v>
      </c>
      <c r="G91" s="192" t="s">
        <v>211</v>
      </c>
      <c r="H91" s="192" t="s">
        <v>212</v>
      </c>
      <c r="I91" s="192" t="s">
        <v>213</v>
      </c>
      <c r="J91" s="192" t="s">
        <v>203</v>
      </c>
      <c r="K91" s="193" t="s">
        <v>214</v>
      </c>
      <c r="L91" s="194"/>
      <c r="M91" s="95" t="s">
        <v>19</v>
      </c>
      <c r="N91" s="96" t="s">
        <v>44</v>
      </c>
      <c r="O91" s="96" t="s">
        <v>215</v>
      </c>
      <c r="P91" s="96" t="s">
        <v>216</v>
      </c>
      <c r="Q91" s="96" t="s">
        <v>217</v>
      </c>
      <c r="R91" s="96" t="s">
        <v>218</v>
      </c>
      <c r="S91" s="96" t="s">
        <v>219</v>
      </c>
      <c r="T91" s="97" t="s">
        <v>220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1"/>
      <c r="B92" s="42"/>
      <c r="C92" s="102" t="s">
        <v>221</v>
      </c>
      <c r="D92" s="43"/>
      <c r="E92" s="43"/>
      <c r="F92" s="43"/>
      <c r="G92" s="43"/>
      <c r="H92" s="43"/>
      <c r="I92" s="43"/>
      <c r="J92" s="195">
        <f>BK92</f>
        <v>0</v>
      </c>
      <c r="K92" s="43"/>
      <c r="L92" s="47"/>
      <c r="M92" s="98"/>
      <c r="N92" s="196"/>
      <c r="O92" s="99"/>
      <c r="P92" s="197">
        <f>P93</f>
        <v>0</v>
      </c>
      <c r="Q92" s="99"/>
      <c r="R92" s="197">
        <f>R93</f>
        <v>0</v>
      </c>
      <c r="S92" s="99"/>
      <c r="T92" s="198">
        <f>T93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73</v>
      </c>
      <c r="AU92" s="20" t="s">
        <v>204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73</v>
      </c>
      <c r="E93" s="203" t="s">
        <v>6595</v>
      </c>
      <c r="F93" s="203" t="s">
        <v>123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P94+P101+P105+P109+P112+P115</f>
        <v>0</v>
      </c>
      <c r="Q93" s="208"/>
      <c r="R93" s="209">
        <f>R94+R101+R105+R109+R112+R115</f>
        <v>0</v>
      </c>
      <c r="S93" s="208"/>
      <c r="T93" s="210">
        <f>T94+T101+T105+T109+T112+T115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74</v>
      </c>
      <c r="AY93" s="211" t="s">
        <v>224</v>
      </c>
      <c r="BK93" s="213">
        <f>BK94+BK101+BK105+BK109+BK112+BK115</f>
        <v>0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6596</v>
      </c>
      <c r="F94" s="214" t="s">
        <v>6597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SUM(P95:P100)</f>
        <v>0</v>
      </c>
      <c r="Q94" s="208"/>
      <c r="R94" s="209">
        <f>SUM(R95:R100)</f>
        <v>0</v>
      </c>
      <c r="S94" s="208"/>
      <c r="T94" s="210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SUM(BK95:BK100)</f>
        <v>0</v>
      </c>
    </row>
    <row r="95" s="2" customFormat="1" ht="24.15" customHeight="1">
      <c r="A95" s="41"/>
      <c r="B95" s="42"/>
      <c r="C95" s="216" t="s">
        <v>82</v>
      </c>
      <c r="D95" s="216" t="s">
        <v>227</v>
      </c>
      <c r="E95" s="217" t="s">
        <v>74</v>
      </c>
      <c r="F95" s="218" t="s">
        <v>5954</v>
      </c>
      <c r="G95" s="219" t="s">
        <v>19</v>
      </c>
      <c r="H95" s="220">
        <v>0</v>
      </c>
      <c r="I95" s="221"/>
      <c r="J95" s="222">
        <f>ROUND(I95*H95,2)</f>
        <v>0</v>
      </c>
      <c r="K95" s="218" t="s">
        <v>19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680</v>
      </c>
    </row>
    <row r="96" s="2" customFormat="1" ht="24.15" customHeight="1">
      <c r="A96" s="41"/>
      <c r="B96" s="42"/>
      <c r="C96" s="216" t="s">
        <v>93</v>
      </c>
      <c r="D96" s="216" t="s">
        <v>227</v>
      </c>
      <c r="E96" s="217" t="s">
        <v>82</v>
      </c>
      <c r="F96" s="218" t="s">
        <v>6598</v>
      </c>
      <c r="G96" s="219" t="s">
        <v>471</v>
      </c>
      <c r="H96" s="220">
        <v>37</v>
      </c>
      <c r="I96" s="221"/>
      <c r="J96" s="222">
        <f>ROUND(I96*H96,2)</f>
        <v>0</v>
      </c>
      <c r="K96" s="218" t="s">
        <v>19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93</v>
      </c>
    </row>
    <row r="97" s="2" customFormat="1" ht="24.15" customHeight="1">
      <c r="A97" s="41"/>
      <c r="B97" s="42"/>
      <c r="C97" s="216" t="s">
        <v>108</v>
      </c>
      <c r="D97" s="216" t="s">
        <v>227</v>
      </c>
      <c r="E97" s="217" t="s">
        <v>93</v>
      </c>
      <c r="F97" s="218" t="s">
        <v>6599</v>
      </c>
      <c r="G97" s="219" t="s">
        <v>471</v>
      </c>
      <c r="H97" s="220">
        <v>74</v>
      </c>
      <c r="I97" s="221"/>
      <c r="J97" s="222">
        <f>ROUND(I97*H97,2)</f>
        <v>0</v>
      </c>
      <c r="K97" s="218" t="s">
        <v>19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231</v>
      </c>
    </row>
    <row r="98" s="2" customFormat="1" ht="24.15" customHeight="1">
      <c r="A98" s="41"/>
      <c r="B98" s="42"/>
      <c r="C98" s="216" t="s">
        <v>231</v>
      </c>
      <c r="D98" s="216" t="s">
        <v>227</v>
      </c>
      <c r="E98" s="217" t="s">
        <v>108</v>
      </c>
      <c r="F98" s="218" t="s">
        <v>6600</v>
      </c>
      <c r="G98" s="219" t="s">
        <v>471</v>
      </c>
      <c r="H98" s="220">
        <v>1108</v>
      </c>
      <c r="I98" s="221"/>
      <c r="J98" s="222">
        <f>ROUND(I98*H98,2)</f>
        <v>0</v>
      </c>
      <c r="K98" s="218" t="s">
        <v>19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246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231</v>
      </c>
      <c r="F99" s="218" t="s">
        <v>6601</v>
      </c>
      <c r="G99" s="219" t="s">
        <v>471</v>
      </c>
      <c r="H99" s="220">
        <v>38</v>
      </c>
      <c r="I99" s="221"/>
      <c r="J99" s="222">
        <f>ROUND(I99*H99,2)</f>
        <v>0</v>
      </c>
      <c r="K99" s="218" t="s">
        <v>19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254</v>
      </c>
    </row>
    <row r="100" s="2" customFormat="1" ht="24.15" customHeight="1">
      <c r="A100" s="41"/>
      <c r="B100" s="42"/>
      <c r="C100" s="216" t="s">
        <v>246</v>
      </c>
      <c r="D100" s="216" t="s">
        <v>227</v>
      </c>
      <c r="E100" s="217" t="s">
        <v>223</v>
      </c>
      <c r="F100" s="218" t="s">
        <v>6602</v>
      </c>
      <c r="G100" s="219" t="s">
        <v>471</v>
      </c>
      <c r="H100" s="220">
        <v>10207</v>
      </c>
      <c r="I100" s="221"/>
      <c r="J100" s="222">
        <f>ROUND(I100*H100,2)</f>
        <v>0</v>
      </c>
      <c r="K100" s="218" t="s">
        <v>19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263</v>
      </c>
    </row>
    <row r="101" s="12" customFormat="1" ht="22.8" customHeight="1">
      <c r="A101" s="12"/>
      <c r="B101" s="200"/>
      <c r="C101" s="201"/>
      <c r="D101" s="202" t="s">
        <v>73</v>
      </c>
      <c r="E101" s="214" t="s">
        <v>6603</v>
      </c>
      <c r="F101" s="214" t="s">
        <v>6604</v>
      </c>
      <c r="G101" s="201"/>
      <c r="H101" s="201"/>
      <c r="I101" s="204"/>
      <c r="J101" s="215">
        <f>BK101</f>
        <v>0</v>
      </c>
      <c r="K101" s="201"/>
      <c r="L101" s="206"/>
      <c r="M101" s="207"/>
      <c r="N101" s="208"/>
      <c r="O101" s="208"/>
      <c r="P101" s="209">
        <f>SUM(P102:P104)</f>
        <v>0</v>
      </c>
      <c r="Q101" s="208"/>
      <c r="R101" s="209">
        <f>SUM(R102:R104)</f>
        <v>0</v>
      </c>
      <c r="S101" s="208"/>
      <c r="T101" s="210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82</v>
      </c>
      <c r="AT101" s="212" t="s">
        <v>73</v>
      </c>
      <c r="AU101" s="212" t="s">
        <v>82</v>
      </c>
      <c r="AY101" s="211" t="s">
        <v>224</v>
      </c>
      <c r="BK101" s="213">
        <f>SUM(BK102:BK104)</f>
        <v>0</v>
      </c>
    </row>
    <row r="102" s="2" customFormat="1" ht="24.15" customHeight="1">
      <c r="A102" s="41"/>
      <c r="B102" s="42"/>
      <c r="C102" s="216" t="s">
        <v>250</v>
      </c>
      <c r="D102" s="216" t="s">
        <v>227</v>
      </c>
      <c r="E102" s="217" t="s">
        <v>74</v>
      </c>
      <c r="F102" s="218" t="s">
        <v>5954</v>
      </c>
      <c r="G102" s="219" t="s">
        <v>19</v>
      </c>
      <c r="H102" s="220">
        <v>0</v>
      </c>
      <c r="I102" s="221"/>
      <c r="J102" s="222">
        <f>ROUND(I102*H102,2)</f>
        <v>0</v>
      </c>
      <c r="K102" s="218" t="s">
        <v>19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6605</v>
      </c>
    </row>
    <row r="103" s="2" customFormat="1" ht="16.5" customHeight="1">
      <c r="A103" s="41"/>
      <c r="B103" s="42"/>
      <c r="C103" s="216" t="s">
        <v>254</v>
      </c>
      <c r="D103" s="216" t="s">
        <v>227</v>
      </c>
      <c r="E103" s="217" t="s">
        <v>246</v>
      </c>
      <c r="F103" s="218" t="s">
        <v>6606</v>
      </c>
      <c r="G103" s="219" t="s">
        <v>471</v>
      </c>
      <c r="H103" s="220">
        <v>730</v>
      </c>
      <c r="I103" s="221"/>
      <c r="J103" s="222">
        <f>ROUND(I103*H103,2)</f>
        <v>0</v>
      </c>
      <c r="K103" s="218" t="s">
        <v>19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</v>
      </c>
    </row>
    <row r="104" s="2" customFormat="1" ht="16.5" customHeight="1">
      <c r="A104" s="41"/>
      <c r="B104" s="42"/>
      <c r="C104" s="216" t="s">
        <v>260</v>
      </c>
      <c r="D104" s="216" t="s">
        <v>227</v>
      </c>
      <c r="E104" s="217" t="s">
        <v>250</v>
      </c>
      <c r="F104" s="218" t="s">
        <v>6607</v>
      </c>
      <c r="G104" s="219" t="s">
        <v>471</v>
      </c>
      <c r="H104" s="220">
        <v>40</v>
      </c>
      <c r="I104" s="221"/>
      <c r="J104" s="222">
        <f>ROUND(I104*H104,2)</f>
        <v>0</v>
      </c>
      <c r="K104" s="218" t="s">
        <v>19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151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6608</v>
      </c>
      <c r="F105" s="214" t="s">
        <v>6609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0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SUM(BK106:BK108)</f>
        <v>0</v>
      </c>
    </row>
    <row r="106" s="2" customFormat="1" ht="24.15" customHeight="1">
      <c r="A106" s="41"/>
      <c r="B106" s="42"/>
      <c r="C106" s="216" t="s">
        <v>263</v>
      </c>
      <c r="D106" s="216" t="s">
        <v>227</v>
      </c>
      <c r="E106" s="217" t="s">
        <v>74</v>
      </c>
      <c r="F106" s="218" t="s">
        <v>5954</v>
      </c>
      <c r="G106" s="219" t="s">
        <v>19</v>
      </c>
      <c r="H106" s="220">
        <v>0</v>
      </c>
      <c r="I106" s="221"/>
      <c r="J106" s="222">
        <f>ROUND(I106*H106,2)</f>
        <v>0</v>
      </c>
      <c r="K106" s="218" t="s">
        <v>19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6610</v>
      </c>
    </row>
    <row r="107" s="2" customFormat="1" ht="24.15" customHeight="1">
      <c r="A107" s="41"/>
      <c r="B107" s="42"/>
      <c r="C107" s="216" t="s">
        <v>143</v>
      </c>
      <c r="D107" s="216" t="s">
        <v>227</v>
      </c>
      <c r="E107" s="217" t="s">
        <v>254</v>
      </c>
      <c r="F107" s="218" t="s">
        <v>6611</v>
      </c>
      <c r="G107" s="219" t="s">
        <v>5743</v>
      </c>
      <c r="H107" s="220">
        <v>3</v>
      </c>
      <c r="I107" s="221"/>
      <c r="J107" s="222">
        <f>ROUND(I107*H107,2)</f>
        <v>0</v>
      </c>
      <c r="K107" s="218" t="s">
        <v>19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544</v>
      </c>
    </row>
    <row r="108" s="2" customFormat="1" ht="24.15" customHeight="1">
      <c r="A108" s="41"/>
      <c r="B108" s="42"/>
      <c r="C108" s="216" t="s">
        <v>8</v>
      </c>
      <c r="D108" s="216" t="s">
        <v>227</v>
      </c>
      <c r="E108" s="217" t="s">
        <v>260</v>
      </c>
      <c r="F108" s="218" t="s">
        <v>6612</v>
      </c>
      <c r="G108" s="219" t="s">
        <v>5743</v>
      </c>
      <c r="H108" s="220">
        <v>1</v>
      </c>
      <c r="I108" s="221"/>
      <c r="J108" s="222">
        <f>ROUND(I108*H108,2)</f>
        <v>0</v>
      </c>
      <c r="K108" s="218" t="s">
        <v>19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12" customFormat="1" ht="22.8" customHeight="1">
      <c r="A109" s="12"/>
      <c r="B109" s="200"/>
      <c r="C109" s="201"/>
      <c r="D109" s="202" t="s">
        <v>73</v>
      </c>
      <c r="E109" s="214" t="s">
        <v>6613</v>
      </c>
      <c r="F109" s="214" t="s">
        <v>6614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82</v>
      </c>
      <c r="AT109" s="212" t="s">
        <v>73</v>
      </c>
      <c r="AU109" s="212" t="s">
        <v>82</v>
      </c>
      <c r="AY109" s="211" t="s">
        <v>224</v>
      </c>
      <c r="BK109" s="213">
        <f>SUM(BK110:BK111)</f>
        <v>0</v>
      </c>
    </row>
    <row r="110" s="2" customFormat="1" ht="24.15" customHeight="1">
      <c r="A110" s="41"/>
      <c r="B110" s="42"/>
      <c r="C110" s="216" t="s">
        <v>148</v>
      </c>
      <c r="D110" s="216" t="s">
        <v>227</v>
      </c>
      <c r="E110" s="217" t="s">
        <v>74</v>
      </c>
      <c r="F110" s="218" t="s">
        <v>5954</v>
      </c>
      <c r="G110" s="219" t="s">
        <v>19</v>
      </c>
      <c r="H110" s="220">
        <v>0</v>
      </c>
      <c r="I110" s="221"/>
      <c r="J110" s="222">
        <f>ROUND(I110*H110,2)</f>
        <v>0</v>
      </c>
      <c r="K110" s="218" t="s">
        <v>19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6615</v>
      </c>
    </row>
    <row r="111" s="2" customFormat="1" ht="24.15" customHeight="1">
      <c r="A111" s="41"/>
      <c r="B111" s="42"/>
      <c r="C111" s="216" t="s">
        <v>151</v>
      </c>
      <c r="D111" s="216" t="s">
        <v>227</v>
      </c>
      <c r="E111" s="217" t="s">
        <v>263</v>
      </c>
      <c r="F111" s="218" t="s">
        <v>6616</v>
      </c>
      <c r="G111" s="219" t="s">
        <v>5743</v>
      </c>
      <c r="H111" s="220">
        <v>2</v>
      </c>
      <c r="I111" s="221"/>
      <c r="J111" s="222">
        <f>ROUND(I111*H111,2)</f>
        <v>0</v>
      </c>
      <c r="K111" s="218" t="s">
        <v>19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571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6617</v>
      </c>
      <c r="F112" s="214" t="s">
        <v>6618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SUM(P113:P114)</f>
        <v>0</v>
      </c>
      <c r="Q112" s="208"/>
      <c r="R112" s="209">
        <f>SUM(R113:R114)</f>
        <v>0</v>
      </c>
      <c r="S112" s="208"/>
      <c r="T112" s="210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SUM(BK113:BK114)</f>
        <v>0</v>
      </c>
    </row>
    <row r="113" s="2" customFormat="1" ht="24.15" customHeight="1">
      <c r="A113" s="41"/>
      <c r="B113" s="42"/>
      <c r="C113" s="216" t="s">
        <v>284</v>
      </c>
      <c r="D113" s="216" t="s">
        <v>227</v>
      </c>
      <c r="E113" s="217" t="s">
        <v>74</v>
      </c>
      <c r="F113" s="218" t="s">
        <v>5954</v>
      </c>
      <c r="G113" s="219" t="s">
        <v>19</v>
      </c>
      <c r="H113" s="220">
        <v>0</v>
      </c>
      <c r="I113" s="221"/>
      <c r="J113" s="222">
        <f>ROUND(I113*H113,2)</f>
        <v>0</v>
      </c>
      <c r="K113" s="218" t="s">
        <v>19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6619</v>
      </c>
    </row>
    <row r="114" s="2" customFormat="1" ht="21.75" customHeight="1">
      <c r="A114" s="41"/>
      <c r="B114" s="42"/>
      <c r="C114" s="216" t="s">
        <v>544</v>
      </c>
      <c r="D114" s="216" t="s">
        <v>227</v>
      </c>
      <c r="E114" s="217" t="s">
        <v>143</v>
      </c>
      <c r="F114" s="218" t="s">
        <v>6620</v>
      </c>
      <c r="G114" s="219" t="s">
        <v>5743</v>
      </c>
      <c r="H114" s="220">
        <v>1</v>
      </c>
      <c r="I114" s="221"/>
      <c r="J114" s="222">
        <f>ROUND(I114*H114,2)</f>
        <v>0</v>
      </c>
      <c r="K114" s="218" t="s">
        <v>19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156</v>
      </c>
    </row>
    <row r="115" s="12" customFormat="1" ht="22.8" customHeight="1">
      <c r="A115" s="12"/>
      <c r="B115" s="200"/>
      <c r="C115" s="201"/>
      <c r="D115" s="202" t="s">
        <v>73</v>
      </c>
      <c r="E115" s="214" t="s">
        <v>6621</v>
      </c>
      <c r="F115" s="214" t="s">
        <v>6622</v>
      </c>
      <c r="G115" s="201"/>
      <c r="H115" s="201"/>
      <c r="I115" s="204"/>
      <c r="J115" s="215">
        <f>BK115</f>
        <v>0</v>
      </c>
      <c r="K115" s="201"/>
      <c r="L115" s="206"/>
      <c r="M115" s="207"/>
      <c r="N115" s="208"/>
      <c r="O115" s="208"/>
      <c r="P115" s="209">
        <f>SUM(P116:P122)</f>
        <v>0</v>
      </c>
      <c r="Q115" s="208"/>
      <c r="R115" s="209">
        <f>SUM(R116:R122)</f>
        <v>0</v>
      </c>
      <c r="S115" s="208"/>
      <c r="T115" s="210">
        <f>SUM(T116:T122)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82</v>
      </c>
      <c r="AT115" s="212" t="s">
        <v>73</v>
      </c>
      <c r="AU115" s="212" t="s">
        <v>82</v>
      </c>
      <c r="AY115" s="211" t="s">
        <v>224</v>
      </c>
      <c r="BK115" s="213">
        <f>SUM(BK116:BK122)</f>
        <v>0</v>
      </c>
    </row>
    <row r="116" s="2" customFormat="1" ht="24.15" customHeight="1">
      <c r="A116" s="41"/>
      <c r="B116" s="42"/>
      <c r="C116" s="216" t="s">
        <v>549</v>
      </c>
      <c r="D116" s="216" t="s">
        <v>227</v>
      </c>
      <c r="E116" s="217" t="s">
        <v>74</v>
      </c>
      <c r="F116" s="218" t="s">
        <v>5954</v>
      </c>
      <c r="G116" s="219" t="s">
        <v>19</v>
      </c>
      <c r="H116" s="220">
        <v>0</v>
      </c>
      <c r="I116" s="221"/>
      <c r="J116" s="222">
        <f>ROUND(I116*H116,2)</f>
        <v>0</v>
      </c>
      <c r="K116" s="218" t="s">
        <v>19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6623</v>
      </c>
    </row>
    <row r="117" s="2" customFormat="1" ht="24.15" customHeight="1">
      <c r="A117" s="41"/>
      <c r="B117" s="42"/>
      <c r="C117" s="216" t="s">
        <v>559</v>
      </c>
      <c r="D117" s="216" t="s">
        <v>227</v>
      </c>
      <c r="E117" s="217" t="s">
        <v>8</v>
      </c>
      <c r="F117" s="218" t="s">
        <v>6624</v>
      </c>
      <c r="G117" s="219" t="s">
        <v>5743</v>
      </c>
      <c r="H117" s="220">
        <v>1</v>
      </c>
      <c r="I117" s="221"/>
      <c r="J117" s="222">
        <f>ROUND(I117*H117,2)</f>
        <v>0</v>
      </c>
      <c r="K117" s="218" t="s">
        <v>19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 ht="24.15" customHeight="1">
      <c r="A118" s="41"/>
      <c r="B118" s="42"/>
      <c r="C118" s="216" t="s">
        <v>565</v>
      </c>
      <c r="D118" s="216" t="s">
        <v>227</v>
      </c>
      <c r="E118" s="217" t="s">
        <v>148</v>
      </c>
      <c r="F118" s="218" t="s">
        <v>6625</v>
      </c>
      <c r="G118" s="219" t="s">
        <v>5743</v>
      </c>
      <c r="H118" s="220">
        <v>9</v>
      </c>
      <c r="I118" s="221"/>
      <c r="J118" s="222">
        <f>ROUND(I118*H118,2)</f>
        <v>0</v>
      </c>
      <c r="K118" s="218" t="s">
        <v>19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168</v>
      </c>
    </row>
    <row r="119" s="2" customFormat="1" ht="24.15" customHeight="1">
      <c r="A119" s="41"/>
      <c r="B119" s="42"/>
      <c r="C119" s="216" t="s">
        <v>571</v>
      </c>
      <c r="D119" s="216" t="s">
        <v>227</v>
      </c>
      <c r="E119" s="217" t="s">
        <v>151</v>
      </c>
      <c r="F119" s="218" t="s">
        <v>6626</v>
      </c>
      <c r="G119" s="219" t="s">
        <v>5743</v>
      </c>
      <c r="H119" s="220">
        <v>1</v>
      </c>
      <c r="I119" s="221"/>
      <c r="J119" s="222">
        <f>ROUND(I119*H119,2)</f>
        <v>0</v>
      </c>
      <c r="K119" s="218" t="s">
        <v>19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174</v>
      </c>
    </row>
    <row r="120" s="2" customFormat="1" ht="16.5" customHeight="1">
      <c r="A120" s="41"/>
      <c r="B120" s="42"/>
      <c r="C120" s="216" t="s">
        <v>7</v>
      </c>
      <c r="D120" s="216" t="s">
        <v>227</v>
      </c>
      <c r="E120" s="217" t="s">
        <v>284</v>
      </c>
      <c r="F120" s="218" t="s">
        <v>6627</v>
      </c>
      <c r="G120" s="219" t="s">
        <v>5743</v>
      </c>
      <c r="H120" s="220">
        <v>1</v>
      </c>
      <c r="I120" s="221"/>
      <c r="J120" s="222">
        <f>ROUND(I120*H120,2)</f>
        <v>0</v>
      </c>
      <c r="K120" s="218" t="s">
        <v>19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629</v>
      </c>
    </row>
    <row r="121" s="2" customFormat="1" ht="16.5" customHeight="1">
      <c r="A121" s="41"/>
      <c r="B121" s="42"/>
      <c r="C121" s="216" t="s">
        <v>156</v>
      </c>
      <c r="D121" s="216" t="s">
        <v>227</v>
      </c>
      <c r="E121" s="217" t="s">
        <v>544</v>
      </c>
      <c r="F121" s="218" t="s">
        <v>6628</v>
      </c>
      <c r="G121" s="219" t="s">
        <v>5743</v>
      </c>
      <c r="H121" s="220">
        <v>1</v>
      </c>
      <c r="I121" s="221"/>
      <c r="J121" s="222">
        <f>ROUND(I121*H121,2)</f>
        <v>0</v>
      </c>
      <c r="K121" s="218" t="s">
        <v>19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643</v>
      </c>
    </row>
    <row r="122" s="2" customFormat="1" ht="16.5" customHeight="1">
      <c r="A122" s="41"/>
      <c r="B122" s="42"/>
      <c r="C122" s="216" t="s">
        <v>159</v>
      </c>
      <c r="D122" s="216" t="s">
        <v>227</v>
      </c>
      <c r="E122" s="217" t="s">
        <v>549</v>
      </c>
      <c r="F122" s="218" t="s">
        <v>6629</v>
      </c>
      <c r="G122" s="219" t="s">
        <v>5700</v>
      </c>
      <c r="H122" s="220">
        <v>40</v>
      </c>
      <c r="I122" s="221"/>
      <c r="J122" s="222">
        <f>ROUND(I122*H122,2)</f>
        <v>0</v>
      </c>
      <c r="K122" s="218" t="s">
        <v>19</v>
      </c>
      <c r="L122" s="47"/>
      <c r="M122" s="241" t="s">
        <v>19</v>
      </c>
      <c r="N122" s="242" t="s">
        <v>46</v>
      </c>
      <c r="O122" s="243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656</v>
      </c>
    </row>
    <row r="123" s="2" customFormat="1" ht="6.96" customHeight="1">
      <c r="A123" s="41"/>
      <c r="B123" s="62"/>
      <c r="C123" s="63"/>
      <c r="D123" s="63"/>
      <c r="E123" s="63"/>
      <c r="F123" s="63"/>
      <c r="G123" s="63"/>
      <c r="H123" s="63"/>
      <c r="I123" s="63"/>
      <c r="J123" s="63"/>
      <c r="K123" s="63"/>
      <c r="L123" s="47"/>
      <c r="M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</sheetData>
  <sheetProtection sheet="1" autoFilter="0" formatColumns="0" formatRows="0" objects="1" scenarios="1" spinCount="100000" saltValue="I4aW7xbyHV6SZyFvt5zMPtPkSf8SzZH1w8hsBrU/il2tCTc2wHff+JE2GGxUQrNrldBrcJuub5RcIa2cv4Cr0g==" hashValue="pAvz2J3uCnB+FstYziN3TdxCxPQ3fe07W5H8xPWChzc98bTtlNe3IqpBpBM2yCsu/Yj+sWOSoLh3LMWHb09c1g==" algorithmName="SHA-512" password="CC35"/>
  <autoFilter ref="C91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127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6630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ROUND(J91,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ROUND((SUM(BE91:BE315)),  2)</f>
        <v>0</v>
      </c>
      <c r="G33" s="41"/>
      <c r="H33" s="41"/>
      <c r="I33" s="161">
        <v>0.20999999999999999</v>
      </c>
      <c r="J33" s="160">
        <f>ROUND(((SUM(BE91:BE315))*I33),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ROUND((SUM(BF91:BF315)),  2)</f>
        <v>0</v>
      </c>
      <c r="G34" s="41"/>
      <c r="H34" s="41"/>
      <c r="I34" s="161">
        <v>0.12</v>
      </c>
      <c r="J34" s="160">
        <f>ROUND(((SUM(BF91:BF315))*I34),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ROUND((SUM(BG91:BG315)),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ROUND((SUM(BH91:BH315)),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ROUND((SUM(BI91:BI315)),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SO03 - Opěrné stěny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J93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J139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389</v>
      </c>
      <c r="E63" s="186"/>
      <c r="F63" s="186"/>
      <c r="G63" s="186"/>
      <c r="H63" s="186"/>
      <c r="I63" s="186"/>
      <c r="J63" s="187">
        <f>J158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390</v>
      </c>
      <c r="E64" s="186"/>
      <c r="F64" s="186"/>
      <c r="G64" s="186"/>
      <c r="H64" s="186"/>
      <c r="I64" s="186"/>
      <c r="J64" s="187">
        <f>J197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391</v>
      </c>
      <c r="E65" s="186"/>
      <c r="F65" s="186"/>
      <c r="G65" s="186"/>
      <c r="H65" s="186"/>
      <c r="I65" s="186"/>
      <c r="J65" s="187">
        <f>J237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J257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406</v>
      </c>
      <c r="E67" s="186"/>
      <c r="F67" s="186"/>
      <c r="G67" s="186"/>
      <c r="H67" s="186"/>
      <c r="I67" s="186"/>
      <c r="J67" s="187">
        <f>J266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J270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409</v>
      </c>
      <c r="E69" s="181"/>
      <c r="F69" s="181"/>
      <c r="G69" s="181"/>
      <c r="H69" s="181"/>
      <c r="I69" s="181"/>
      <c r="J69" s="182">
        <f>J273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8"/>
      <c r="D70" s="185" t="s">
        <v>410</v>
      </c>
      <c r="E70" s="186"/>
      <c r="F70" s="186"/>
      <c r="G70" s="186"/>
      <c r="H70" s="186"/>
      <c r="I70" s="186"/>
      <c r="J70" s="187">
        <f>J274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420</v>
      </c>
      <c r="E71" s="186"/>
      <c r="F71" s="186"/>
      <c r="G71" s="186"/>
      <c r="H71" s="186"/>
      <c r="I71" s="186"/>
      <c r="J71" s="187">
        <f>J306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209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Dům s pečovatelskou službou, Brno-Bystrc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199</v>
      </c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03 - SO03 - Opěrné stěny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5. 4. 2024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>Statutární město Brno,Dominikánské nám.196/1, Brno</v>
      </c>
      <c r="G87" s="43"/>
      <c r="H87" s="43"/>
      <c r="I87" s="35" t="s">
        <v>31</v>
      </c>
      <c r="J87" s="39" t="str">
        <f>E21</f>
        <v>P.P.Architects s.r.o.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5.65" customHeight="1">
      <c r="A88" s="41"/>
      <c r="B88" s="42"/>
      <c r="C88" s="35" t="s">
        <v>29</v>
      </c>
      <c r="D88" s="43"/>
      <c r="E88" s="43"/>
      <c r="F88" s="30" t="str">
        <f>IF(E18="","",E18)</f>
        <v>Vyplň údaj</v>
      </c>
      <c r="G88" s="43"/>
      <c r="H88" s="43"/>
      <c r="I88" s="35" t="s">
        <v>35</v>
      </c>
      <c r="J88" s="39" t="str">
        <f>E24</f>
        <v>CKN Invest, spol. s r.o.</v>
      </c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9"/>
      <c r="B90" s="190"/>
      <c r="C90" s="191" t="s">
        <v>210</v>
      </c>
      <c r="D90" s="192" t="s">
        <v>59</v>
      </c>
      <c r="E90" s="192" t="s">
        <v>55</v>
      </c>
      <c r="F90" s="192" t="s">
        <v>56</v>
      </c>
      <c r="G90" s="192" t="s">
        <v>211</v>
      </c>
      <c r="H90" s="192" t="s">
        <v>212</v>
      </c>
      <c r="I90" s="192" t="s">
        <v>213</v>
      </c>
      <c r="J90" s="192" t="s">
        <v>203</v>
      </c>
      <c r="K90" s="193" t="s">
        <v>214</v>
      </c>
      <c r="L90" s="194"/>
      <c r="M90" s="95" t="s">
        <v>19</v>
      </c>
      <c r="N90" s="96" t="s">
        <v>44</v>
      </c>
      <c r="O90" s="96" t="s">
        <v>215</v>
      </c>
      <c r="P90" s="96" t="s">
        <v>216</v>
      </c>
      <c r="Q90" s="96" t="s">
        <v>217</v>
      </c>
      <c r="R90" s="96" t="s">
        <v>218</v>
      </c>
      <c r="S90" s="96" t="s">
        <v>219</v>
      </c>
      <c r="T90" s="97" t="s">
        <v>220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1"/>
      <c r="B91" s="42"/>
      <c r="C91" s="102" t="s">
        <v>221</v>
      </c>
      <c r="D91" s="43"/>
      <c r="E91" s="43"/>
      <c r="F91" s="43"/>
      <c r="G91" s="43"/>
      <c r="H91" s="43"/>
      <c r="I91" s="43"/>
      <c r="J91" s="195">
        <f>BK91</f>
        <v>0</v>
      </c>
      <c r="K91" s="43"/>
      <c r="L91" s="47"/>
      <c r="M91" s="98"/>
      <c r="N91" s="196"/>
      <c r="O91" s="99"/>
      <c r="P91" s="197">
        <f>P92+P273</f>
        <v>0</v>
      </c>
      <c r="Q91" s="99"/>
      <c r="R91" s="197">
        <f>R92+R273</f>
        <v>914.17445965000024</v>
      </c>
      <c r="S91" s="99"/>
      <c r="T91" s="198">
        <f>T92+T273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73</v>
      </c>
      <c r="AU91" s="20" t="s">
        <v>204</v>
      </c>
      <c r="BK91" s="199">
        <f>BK92+BK273</f>
        <v>0</v>
      </c>
    </row>
    <row r="92" s="12" customFormat="1" ht="25.92" customHeight="1">
      <c r="A92" s="12"/>
      <c r="B92" s="200"/>
      <c r="C92" s="201"/>
      <c r="D92" s="202" t="s">
        <v>73</v>
      </c>
      <c r="E92" s="203" t="s">
        <v>291</v>
      </c>
      <c r="F92" s="203" t="s">
        <v>292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P93+P139+P158+P197+P237+P257+P266+P270</f>
        <v>0</v>
      </c>
      <c r="Q92" s="208"/>
      <c r="R92" s="209">
        <f>R93+R139+R158+R197+R237+R257+R266+R270</f>
        <v>913.88772045000019</v>
      </c>
      <c r="S92" s="208"/>
      <c r="T92" s="210">
        <f>T93+T139+T158+T197+T237+T257+T266+T270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74</v>
      </c>
      <c r="AY92" s="211" t="s">
        <v>224</v>
      </c>
      <c r="BK92" s="213">
        <f>BK93+BK139+BK158+BK197+BK237+BK257+BK266+BK270</f>
        <v>0</v>
      </c>
    </row>
    <row r="93" s="12" customFormat="1" ht="22.8" customHeight="1">
      <c r="A93" s="12"/>
      <c r="B93" s="200"/>
      <c r="C93" s="201"/>
      <c r="D93" s="202" t="s">
        <v>73</v>
      </c>
      <c r="E93" s="214" t="s">
        <v>82</v>
      </c>
      <c r="F93" s="214" t="s">
        <v>293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SUM(P94:P138)</f>
        <v>0</v>
      </c>
      <c r="Q93" s="208"/>
      <c r="R93" s="209">
        <f>SUM(R94:R138)</f>
        <v>231.43299999999999</v>
      </c>
      <c r="S93" s="208"/>
      <c r="T93" s="210">
        <f>SUM(T94:T138)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82</v>
      </c>
      <c r="AT93" s="212" t="s">
        <v>73</v>
      </c>
      <c r="AU93" s="212" t="s">
        <v>82</v>
      </c>
      <c r="AY93" s="211" t="s">
        <v>224</v>
      </c>
      <c r="BK93" s="213">
        <f>SUM(BK94:BK138)</f>
        <v>0</v>
      </c>
    </row>
    <row r="94" s="2" customFormat="1" ht="33" customHeight="1">
      <c r="A94" s="41"/>
      <c r="B94" s="42"/>
      <c r="C94" s="216" t="s">
        <v>82</v>
      </c>
      <c r="D94" s="216" t="s">
        <v>227</v>
      </c>
      <c r="E94" s="217" t="s">
        <v>6631</v>
      </c>
      <c r="F94" s="218" t="s">
        <v>6632</v>
      </c>
      <c r="G94" s="219" t="s">
        <v>324</v>
      </c>
      <c r="H94" s="220">
        <v>299.52999999999997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6633</v>
      </c>
    </row>
    <row r="95" s="2" customFormat="1">
      <c r="A95" s="41"/>
      <c r="B95" s="42"/>
      <c r="C95" s="43"/>
      <c r="D95" s="267" t="s">
        <v>314</v>
      </c>
      <c r="E95" s="43"/>
      <c r="F95" s="268" t="s">
        <v>6634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6635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151</v>
      </c>
      <c r="G97" s="230"/>
      <c r="H97" s="234">
        <v>14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4" customFormat="1">
      <c r="A98" s="14"/>
      <c r="B98" s="246"/>
      <c r="C98" s="247"/>
      <c r="D98" s="231" t="s">
        <v>268</v>
      </c>
      <c r="E98" s="248" t="s">
        <v>19</v>
      </c>
      <c r="F98" s="249" t="s">
        <v>6636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268</v>
      </c>
      <c r="AU98" s="255" t="s">
        <v>93</v>
      </c>
      <c r="AV98" s="14" t="s">
        <v>82</v>
      </c>
      <c r="AW98" s="14" t="s">
        <v>34</v>
      </c>
      <c r="AX98" s="14" t="s">
        <v>74</v>
      </c>
      <c r="AY98" s="255" t="s">
        <v>224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2514</v>
      </c>
      <c r="G99" s="230"/>
      <c r="H99" s="234">
        <v>284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74</v>
      </c>
      <c r="AY99" s="240" t="s">
        <v>224</v>
      </c>
    </row>
    <row r="100" s="14" customFormat="1">
      <c r="A100" s="14"/>
      <c r="B100" s="246"/>
      <c r="C100" s="247"/>
      <c r="D100" s="231" t="s">
        <v>268</v>
      </c>
      <c r="E100" s="248" t="s">
        <v>19</v>
      </c>
      <c r="F100" s="249" t="s">
        <v>6637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268</v>
      </c>
      <c r="AU100" s="255" t="s">
        <v>93</v>
      </c>
      <c r="AV100" s="14" t="s">
        <v>82</v>
      </c>
      <c r="AW100" s="14" t="s">
        <v>34</v>
      </c>
      <c r="AX100" s="14" t="s">
        <v>74</v>
      </c>
      <c r="AY100" s="255" t="s">
        <v>224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6638</v>
      </c>
      <c r="G101" s="230"/>
      <c r="H101" s="234">
        <v>1.53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299.52999999999997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44.25" customHeight="1">
      <c r="A103" s="41"/>
      <c r="B103" s="42"/>
      <c r="C103" s="216" t="s">
        <v>93</v>
      </c>
      <c r="D103" s="216" t="s">
        <v>227</v>
      </c>
      <c r="E103" s="217" t="s">
        <v>6639</v>
      </c>
      <c r="F103" s="218" t="s">
        <v>6640</v>
      </c>
      <c r="G103" s="219" t="s">
        <v>324</v>
      </c>
      <c r="H103" s="220">
        <v>12.585000000000001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6641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6642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6643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4" customFormat="1">
      <c r="A106" s="14"/>
      <c r="B106" s="246"/>
      <c r="C106" s="247"/>
      <c r="D106" s="231" t="s">
        <v>268</v>
      </c>
      <c r="E106" s="248" t="s">
        <v>19</v>
      </c>
      <c r="F106" s="249" t="s">
        <v>6635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268</v>
      </c>
      <c r="AU106" s="255" t="s">
        <v>93</v>
      </c>
      <c r="AV106" s="14" t="s">
        <v>82</v>
      </c>
      <c r="AW106" s="14" t="s">
        <v>34</v>
      </c>
      <c r="AX106" s="14" t="s">
        <v>74</v>
      </c>
      <c r="AY106" s="255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6644</v>
      </c>
      <c r="G107" s="230"/>
      <c r="H107" s="234">
        <v>0.39000000000000001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6636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6645</v>
      </c>
      <c r="G109" s="230"/>
      <c r="H109" s="234">
        <v>12.195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6" customFormat="1">
      <c r="A110" s="16"/>
      <c r="B110" s="272"/>
      <c r="C110" s="273"/>
      <c r="D110" s="231" t="s">
        <v>268</v>
      </c>
      <c r="E110" s="274" t="s">
        <v>19</v>
      </c>
      <c r="F110" s="275" t="s">
        <v>351</v>
      </c>
      <c r="G110" s="273"/>
      <c r="H110" s="276">
        <v>12.585000000000001</v>
      </c>
      <c r="I110" s="277"/>
      <c r="J110" s="273"/>
      <c r="K110" s="273"/>
      <c r="L110" s="278"/>
      <c r="M110" s="279"/>
      <c r="N110" s="280"/>
      <c r="O110" s="280"/>
      <c r="P110" s="280"/>
      <c r="Q110" s="280"/>
      <c r="R110" s="280"/>
      <c r="S110" s="280"/>
      <c r="T110" s="281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82" t="s">
        <v>268</v>
      </c>
      <c r="AU110" s="282" t="s">
        <v>93</v>
      </c>
      <c r="AV110" s="16" t="s">
        <v>231</v>
      </c>
      <c r="AW110" s="16" t="s">
        <v>34</v>
      </c>
      <c r="AX110" s="16" t="s">
        <v>82</v>
      </c>
      <c r="AY110" s="282" t="s">
        <v>224</v>
      </c>
    </row>
    <row r="111" s="2" customFormat="1" ht="62.7" customHeight="1">
      <c r="A111" s="41"/>
      <c r="B111" s="42"/>
      <c r="C111" s="216" t="s">
        <v>108</v>
      </c>
      <c r="D111" s="216" t="s">
        <v>227</v>
      </c>
      <c r="E111" s="217" t="s">
        <v>4893</v>
      </c>
      <c r="F111" s="218" t="s">
        <v>4894</v>
      </c>
      <c r="G111" s="219" t="s">
        <v>324</v>
      </c>
      <c r="H111" s="220">
        <v>312.11500000000001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6646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4895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367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6647</v>
      </c>
      <c r="G114" s="230"/>
      <c r="H114" s="234">
        <v>312.11500000000001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312.11500000000001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66.75" customHeight="1">
      <c r="A116" s="41"/>
      <c r="B116" s="42"/>
      <c r="C116" s="216" t="s">
        <v>231</v>
      </c>
      <c r="D116" s="216" t="s">
        <v>227</v>
      </c>
      <c r="E116" s="217" t="s">
        <v>6648</v>
      </c>
      <c r="F116" s="218" t="s">
        <v>6649</v>
      </c>
      <c r="G116" s="219" t="s">
        <v>324</v>
      </c>
      <c r="H116" s="220">
        <v>2184.8049999999998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6650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6651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6652</v>
      </c>
      <c r="G118" s="230"/>
      <c r="H118" s="234">
        <v>2184.8049999999998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2" customFormat="1" ht="44.25" customHeight="1">
      <c r="A119" s="41"/>
      <c r="B119" s="42"/>
      <c r="C119" s="216" t="s">
        <v>223</v>
      </c>
      <c r="D119" s="216" t="s">
        <v>227</v>
      </c>
      <c r="E119" s="217" t="s">
        <v>369</v>
      </c>
      <c r="F119" s="218" t="s">
        <v>370</v>
      </c>
      <c r="G119" s="219" t="s">
        <v>371</v>
      </c>
      <c r="H119" s="220">
        <v>561.80700000000002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6653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373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6654</v>
      </c>
      <c r="G121" s="230"/>
      <c r="H121" s="234">
        <v>561.80700000000002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44.25" customHeight="1">
      <c r="A122" s="41"/>
      <c r="B122" s="42"/>
      <c r="C122" s="216" t="s">
        <v>246</v>
      </c>
      <c r="D122" s="216" t="s">
        <v>227</v>
      </c>
      <c r="E122" s="217" t="s">
        <v>4897</v>
      </c>
      <c r="F122" s="218" t="s">
        <v>4898</v>
      </c>
      <c r="G122" s="219" t="s">
        <v>324</v>
      </c>
      <c r="H122" s="220">
        <v>14.874000000000001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6655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4899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4" customFormat="1">
      <c r="A124" s="14"/>
      <c r="B124" s="246"/>
      <c r="C124" s="247"/>
      <c r="D124" s="231" t="s">
        <v>268</v>
      </c>
      <c r="E124" s="248" t="s">
        <v>19</v>
      </c>
      <c r="F124" s="249" t="s">
        <v>6656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268</v>
      </c>
      <c r="AU124" s="255" t="s">
        <v>93</v>
      </c>
      <c r="AV124" s="14" t="s">
        <v>82</v>
      </c>
      <c r="AW124" s="14" t="s">
        <v>34</v>
      </c>
      <c r="AX124" s="14" t="s">
        <v>74</v>
      </c>
      <c r="AY124" s="255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6657</v>
      </c>
      <c r="G125" s="230"/>
      <c r="H125" s="234">
        <v>14.874000000000001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16.5" customHeight="1">
      <c r="A126" s="41"/>
      <c r="B126" s="42"/>
      <c r="C126" s="286" t="s">
        <v>250</v>
      </c>
      <c r="D126" s="286" t="s">
        <v>572</v>
      </c>
      <c r="E126" s="287" t="s">
        <v>6658</v>
      </c>
      <c r="F126" s="288" t="s">
        <v>6659</v>
      </c>
      <c r="G126" s="289" t="s">
        <v>371</v>
      </c>
      <c r="H126" s="290">
        <v>26.773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1</v>
      </c>
      <c r="R126" s="225">
        <f>Q126*H126</f>
        <v>26.773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6660</v>
      </c>
    </row>
    <row r="127" s="14" customFormat="1">
      <c r="A127" s="14"/>
      <c r="B127" s="246"/>
      <c r="C127" s="247"/>
      <c r="D127" s="231" t="s">
        <v>268</v>
      </c>
      <c r="E127" s="248" t="s">
        <v>19</v>
      </c>
      <c r="F127" s="249" t="s">
        <v>6661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268</v>
      </c>
      <c r="AU127" s="255" t="s">
        <v>93</v>
      </c>
      <c r="AV127" s="14" t="s">
        <v>82</v>
      </c>
      <c r="AW127" s="14" t="s">
        <v>34</v>
      </c>
      <c r="AX127" s="14" t="s">
        <v>74</v>
      </c>
      <c r="AY127" s="255" t="s">
        <v>224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6662</v>
      </c>
      <c r="G128" s="230"/>
      <c r="H128" s="234">
        <v>26.773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254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102.33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6663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6635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6664</v>
      </c>
      <c r="G132" s="230"/>
      <c r="H132" s="234">
        <v>1.9930000000000001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6636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6665</v>
      </c>
      <c r="G134" s="230"/>
      <c r="H134" s="234">
        <v>34.933999999999997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6666</v>
      </c>
      <c r="G135" s="230"/>
      <c r="H135" s="234">
        <v>65.403000000000006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102.33000000000001</v>
      </c>
      <c r="I136" s="277"/>
      <c r="J136" s="273"/>
      <c r="K136" s="273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16.5" customHeight="1">
      <c r="A137" s="41"/>
      <c r="B137" s="42"/>
      <c r="C137" s="286" t="s">
        <v>260</v>
      </c>
      <c r="D137" s="286" t="s">
        <v>572</v>
      </c>
      <c r="E137" s="287" t="s">
        <v>6667</v>
      </c>
      <c r="F137" s="288" t="s">
        <v>6668</v>
      </c>
      <c r="G137" s="289" t="s">
        <v>371</v>
      </c>
      <c r="H137" s="290">
        <v>204.66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1</v>
      </c>
      <c r="R137" s="225">
        <f>Q137*H137</f>
        <v>204.66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6669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6670</v>
      </c>
      <c r="G138" s="230"/>
      <c r="H138" s="234">
        <v>204.66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12" customFormat="1" ht="22.8" customHeight="1">
      <c r="A139" s="12"/>
      <c r="B139" s="200"/>
      <c r="C139" s="201"/>
      <c r="D139" s="202" t="s">
        <v>73</v>
      </c>
      <c r="E139" s="214" t="s">
        <v>93</v>
      </c>
      <c r="F139" s="214" t="s">
        <v>474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SUM(P140:P157)</f>
        <v>0</v>
      </c>
      <c r="Q139" s="208"/>
      <c r="R139" s="209">
        <f>SUM(R140:R157)</f>
        <v>1.7915871599999997</v>
      </c>
      <c r="S139" s="208"/>
      <c r="T139" s="210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82</v>
      </c>
      <c r="AT139" s="212" t="s">
        <v>73</v>
      </c>
      <c r="AU139" s="212" t="s">
        <v>82</v>
      </c>
      <c r="AY139" s="211" t="s">
        <v>224</v>
      </c>
      <c r="BK139" s="213">
        <f>SUM(BK140:BK157)</f>
        <v>0</v>
      </c>
    </row>
    <row r="140" s="2" customFormat="1" ht="55.5" customHeight="1">
      <c r="A140" s="41"/>
      <c r="B140" s="42"/>
      <c r="C140" s="216" t="s">
        <v>263</v>
      </c>
      <c r="D140" s="216" t="s">
        <v>227</v>
      </c>
      <c r="E140" s="217" t="s">
        <v>6671</v>
      </c>
      <c r="F140" s="218" t="s">
        <v>6672</v>
      </c>
      <c r="G140" s="219" t="s">
        <v>595</v>
      </c>
      <c r="H140" s="220">
        <v>15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0.018270000000000002</v>
      </c>
      <c r="R140" s="225">
        <f>Q140*H140</f>
        <v>0.27405000000000002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6673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6674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14" customFormat="1">
      <c r="A142" s="14"/>
      <c r="B142" s="246"/>
      <c r="C142" s="247"/>
      <c r="D142" s="231" t="s">
        <v>268</v>
      </c>
      <c r="E142" s="248" t="s">
        <v>19</v>
      </c>
      <c r="F142" s="249" t="s">
        <v>781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268</v>
      </c>
      <c r="AU142" s="255" t="s">
        <v>93</v>
      </c>
      <c r="AV142" s="14" t="s">
        <v>82</v>
      </c>
      <c r="AW142" s="14" t="s">
        <v>34</v>
      </c>
      <c r="AX142" s="14" t="s">
        <v>74</v>
      </c>
      <c r="AY142" s="255" t="s">
        <v>224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284</v>
      </c>
      <c r="G143" s="230"/>
      <c r="H143" s="234">
        <v>15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55.5" customHeight="1">
      <c r="A144" s="41"/>
      <c r="B144" s="42"/>
      <c r="C144" s="216" t="s">
        <v>143</v>
      </c>
      <c r="D144" s="216" t="s">
        <v>227</v>
      </c>
      <c r="E144" s="217" t="s">
        <v>6675</v>
      </c>
      <c r="F144" s="218" t="s">
        <v>6676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0.034979999999999997</v>
      </c>
      <c r="R144" s="225">
        <f>Q144*H144</f>
        <v>0.034979999999999997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6677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6678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6679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</v>
      </c>
      <c r="G147" s="230"/>
      <c r="H147" s="234">
        <v>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24.15" customHeight="1">
      <c r="A148" s="41"/>
      <c r="B148" s="42"/>
      <c r="C148" s="216" t="s">
        <v>8</v>
      </c>
      <c r="D148" s="216" t="s">
        <v>227</v>
      </c>
      <c r="E148" s="217" t="s">
        <v>6680</v>
      </c>
      <c r="F148" s="218" t="s">
        <v>6681</v>
      </c>
      <c r="G148" s="219" t="s">
        <v>324</v>
      </c>
      <c r="H148" s="220">
        <v>0.58799999999999997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2.5018699999999998</v>
      </c>
      <c r="R148" s="225">
        <f>Q148*H148</f>
        <v>1.4710995599999999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6682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6683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4" customFormat="1">
      <c r="A150" s="14"/>
      <c r="B150" s="246"/>
      <c r="C150" s="247"/>
      <c r="D150" s="231" t="s">
        <v>268</v>
      </c>
      <c r="E150" s="248" t="s">
        <v>19</v>
      </c>
      <c r="F150" s="249" t="s">
        <v>6637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268</v>
      </c>
      <c r="AU150" s="255" t="s">
        <v>93</v>
      </c>
      <c r="AV150" s="14" t="s">
        <v>82</v>
      </c>
      <c r="AW150" s="14" t="s">
        <v>34</v>
      </c>
      <c r="AX150" s="14" t="s">
        <v>74</v>
      </c>
      <c r="AY150" s="255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6684</v>
      </c>
      <c r="G151" s="230"/>
      <c r="H151" s="234">
        <v>0.58799999999999997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16.5" customHeight="1">
      <c r="A152" s="41"/>
      <c r="B152" s="42"/>
      <c r="C152" s="216" t="s">
        <v>148</v>
      </c>
      <c r="D152" s="216" t="s">
        <v>227</v>
      </c>
      <c r="E152" s="217" t="s">
        <v>6685</v>
      </c>
      <c r="F152" s="218" t="s">
        <v>6686</v>
      </c>
      <c r="G152" s="219" t="s">
        <v>266</v>
      </c>
      <c r="H152" s="220">
        <v>4.3399999999999999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0.00264</v>
      </c>
      <c r="R152" s="225">
        <f>Q152*H152</f>
        <v>0.0114576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6687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6688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4" customFormat="1">
      <c r="A154" s="14"/>
      <c r="B154" s="246"/>
      <c r="C154" s="247"/>
      <c r="D154" s="231" t="s">
        <v>268</v>
      </c>
      <c r="E154" s="248" t="s">
        <v>19</v>
      </c>
      <c r="F154" s="249" t="s">
        <v>6637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268</v>
      </c>
      <c r="AU154" s="255" t="s">
        <v>93</v>
      </c>
      <c r="AV154" s="14" t="s">
        <v>82</v>
      </c>
      <c r="AW154" s="14" t="s">
        <v>34</v>
      </c>
      <c r="AX154" s="14" t="s">
        <v>74</v>
      </c>
      <c r="AY154" s="255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6689</v>
      </c>
      <c r="G155" s="230"/>
      <c r="H155" s="234">
        <v>4.3399999999999999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16.5" customHeight="1">
      <c r="A156" s="41"/>
      <c r="B156" s="42"/>
      <c r="C156" s="216" t="s">
        <v>151</v>
      </c>
      <c r="D156" s="216" t="s">
        <v>227</v>
      </c>
      <c r="E156" s="217" t="s">
        <v>6690</v>
      </c>
      <c r="F156" s="218" t="s">
        <v>6691</v>
      </c>
      <c r="G156" s="219" t="s">
        <v>266</v>
      </c>
      <c r="H156" s="220">
        <v>4.3399999999999999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6692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6693</v>
      </c>
      <c r="G157" s="43"/>
      <c r="H157" s="43"/>
      <c r="I157" s="269"/>
      <c r="J157" s="43"/>
      <c r="K157" s="43"/>
      <c r="L157" s="47"/>
      <c r="M157" s="270"/>
      <c r="N157" s="271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12" customFormat="1" ht="22.8" customHeight="1">
      <c r="A158" s="12"/>
      <c r="B158" s="200"/>
      <c r="C158" s="201"/>
      <c r="D158" s="202" t="s">
        <v>73</v>
      </c>
      <c r="E158" s="214" t="s">
        <v>557</v>
      </c>
      <c r="F158" s="214" t="s">
        <v>558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SUM(P159:P196)</f>
        <v>0</v>
      </c>
      <c r="Q158" s="208"/>
      <c r="R158" s="209">
        <f>SUM(R159:R196)</f>
        <v>36.516838919999998</v>
      </c>
      <c r="S158" s="208"/>
      <c r="T158" s="210">
        <f>SUM(T159:T196)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82</v>
      </c>
      <c r="AT158" s="212" t="s">
        <v>73</v>
      </c>
      <c r="AU158" s="212" t="s">
        <v>82</v>
      </c>
      <c r="AY158" s="211" t="s">
        <v>224</v>
      </c>
      <c r="BK158" s="213">
        <f>SUM(BK159:BK196)</f>
        <v>0</v>
      </c>
    </row>
    <row r="159" s="2" customFormat="1" ht="44.25" customHeight="1">
      <c r="A159" s="41"/>
      <c r="B159" s="42"/>
      <c r="C159" s="216" t="s">
        <v>284</v>
      </c>
      <c r="D159" s="216" t="s">
        <v>227</v>
      </c>
      <c r="E159" s="217" t="s">
        <v>560</v>
      </c>
      <c r="F159" s="218" t="s">
        <v>561</v>
      </c>
      <c r="G159" s="219" t="s">
        <v>324</v>
      </c>
      <c r="H159" s="220">
        <v>9.7159999999999993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6694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563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6695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6696</v>
      </c>
      <c r="G162" s="230"/>
      <c r="H162" s="234">
        <v>8.9239999999999995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4" customFormat="1">
      <c r="A163" s="14"/>
      <c r="B163" s="246"/>
      <c r="C163" s="247"/>
      <c r="D163" s="231" t="s">
        <v>268</v>
      </c>
      <c r="E163" s="248" t="s">
        <v>19</v>
      </c>
      <c r="F163" s="249" t="s">
        <v>6697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268</v>
      </c>
      <c r="AU163" s="255" t="s">
        <v>93</v>
      </c>
      <c r="AV163" s="14" t="s">
        <v>82</v>
      </c>
      <c r="AW163" s="14" t="s">
        <v>34</v>
      </c>
      <c r="AX163" s="14" t="s">
        <v>74</v>
      </c>
      <c r="AY163" s="255" t="s">
        <v>224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6698</v>
      </c>
      <c r="G164" s="230"/>
      <c r="H164" s="234">
        <v>0.79200000000000004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74</v>
      </c>
      <c r="AY164" s="240" t="s">
        <v>224</v>
      </c>
    </row>
    <row r="165" s="16" customFormat="1">
      <c r="A165" s="16"/>
      <c r="B165" s="272"/>
      <c r="C165" s="273"/>
      <c r="D165" s="231" t="s">
        <v>268</v>
      </c>
      <c r="E165" s="274" t="s">
        <v>19</v>
      </c>
      <c r="F165" s="275" t="s">
        <v>351</v>
      </c>
      <c r="G165" s="273"/>
      <c r="H165" s="276">
        <v>9.7159999999999993</v>
      </c>
      <c r="I165" s="277"/>
      <c r="J165" s="273"/>
      <c r="K165" s="273"/>
      <c r="L165" s="278"/>
      <c r="M165" s="279"/>
      <c r="N165" s="280"/>
      <c r="O165" s="280"/>
      <c r="P165" s="280"/>
      <c r="Q165" s="280"/>
      <c r="R165" s="280"/>
      <c r="S165" s="280"/>
      <c r="T165" s="281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2" t="s">
        <v>268</v>
      </c>
      <c r="AU165" s="282" t="s">
        <v>93</v>
      </c>
      <c r="AV165" s="16" t="s">
        <v>231</v>
      </c>
      <c r="AW165" s="16" t="s">
        <v>34</v>
      </c>
      <c r="AX165" s="16" t="s">
        <v>82</v>
      </c>
      <c r="AY165" s="282" t="s">
        <v>224</v>
      </c>
    </row>
    <row r="166" s="2" customFormat="1" ht="37.8" customHeight="1">
      <c r="A166" s="41"/>
      <c r="B166" s="42"/>
      <c r="C166" s="216" t="s">
        <v>544</v>
      </c>
      <c r="D166" s="216" t="s">
        <v>227</v>
      </c>
      <c r="E166" s="217" t="s">
        <v>566</v>
      </c>
      <c r="F166" s="218" t="s">
        <v>567</v>
      </c>
      <c r="G166" s="219" t="s">
        <v>266</v>
      </c>
      <c r="H166" s="220">
        <v>129.55199999999999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0.00017000000000000001</v>
      </c>
      <c r="R166" s="225">
        <f>Q166*H166</f>
        <v>0.022023839999999999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6699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569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6695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6700</v>
      </c>
      <c r="G169" s="230"/>
      <c r="H169" s="234">
        <v>118.992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4" customFormat="1">
      <c r="A170" s="14"/>
      <c r="B170" s="246"/>
      <c r="C170" s="247"/>
      <c r="D170" s="231" t="s">
        <v>268</v>
      </c>
      <c r="E170" s="248" t="s">
        <v>19</v>
      </c>
      <c r="F170" s="249" t="s">
        <v>6697</v>
      </c>
      <c r="G170" s="247"/>
      <c r="H170" s="248" t="s">
        <v>19</v>
      </c>
      <c r="I170" s="250"/>
      <c r="J170" s="247"/>
      <c r="K170" s="247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268</v>
      </c>
      <c r="AU170" s="255" t="s">
        <v>93</v>
      </c>
      <c r="AV170" s="14" t="s">
        <v>82</v>
      </c>
      <c r="AW170" s="14" t="s">
        <v>34</v>
      </c>
      <c r="AX170" s="14" t="s">
        <v>74</v>
      </c>
      <c r="AY170" s="255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6701</v>
      </c>
      <c r="G171" s="230"/>
      <c r="H171" s="234">
        <v>10.560000000000001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129.55199999999999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24.15" customHeight="1">
      <c r="A173" s="41"/>
      <c r="B173" s="42"/>
      <c r="C173" s="286" t="s">
        <v>549</v>
      </c>
      <c r="D173" s="286" t="s">
        <v>572</v>
      </c>
      <c r="E173" s="287" t="s">
        <v>573</v>
      </c>
      <c r="F173" s="288" t="s">
        <v>574</v>
      </c>
      <c r="G173" s="289" t="s">
        <v>266</v>
      </c>
      <c r="H173" s="290">
        <v>152.87100000000001</v>
      </c>
      <c r="I173" s="291"/>
      <c r="J173" s="292">
        <f>ROUND(I173*H173,2)</f>
        <v>0</v>
      </c>
      <c r="K173" s="288" t="s">
        <v>312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0.00020000000000000001</v>
      </c>
      <c r="R173" s="225">
        <f>Q173*H173</f>
        <v>0.030574200000000003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6702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6703</v>
      </c>
      <c r="G174" s="230"/>
      <c r="H174" s="234">
        <v>152.87100000000001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16" t="s">
        <v>559</v>
      </c>
      <c r="D175" s="216" t="s">
        <v>227</v>
      </c>
      <c r="E175" s="217" t="s">
        <v>577</v>
      </c>
      <c r="F175" s="218" t="s">
        <v>578</v>
      </c>
      <c r="G175" s="219" t="s">
        <v>324</v>
      </c>
      <c r="H175" s="220">
        <v>3.2389999999999999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2.3010199999999998</v>
      </c>
      <c r="R175" s="225">
        <f>Q175*H175</f>
        <v>7.4530037799999995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6704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580</v>
      </c>
      <c r="G176" s="43"/>
      <c r="H176" s="43"/>
      <c r="I176" s="269"/>
      <c r="J176" s="43"/>
      <c r="K176" s="43"/>
      <c r="L176" s="47"/>
      <c r="M176" s="270"/>
      <c r="N176" s="271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14" customFormat="1">
      <c r="A177" s="14"/>
      <c r="B177" s="246"/>
      <c r="C177" s="247"/>
      <c r="D177" s="231" t="s">
        <v>268</v>
      </c>
      <c r="E177" s="248" t="s">
        <v>19</v>
      </c>
      <c r="F177" s="249" t="s">
        <v>6695</v>
      </c>
      <c r="G177" s="247"/>
      <c r="H177" s="248" t="s">
        <v>19</v>
      </c>
      <c r="I177" s="250"/>
      <c r="J177" s="247"/>
      <c r="K177" s="247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268</v>
      </c>
      <c r="AU177" s="255" t="s">
        <v>93</v>
      </c>
      <c r="AV177" s="14" t="s">
        <v>82</v>
      </c>
      <c r="AW177" s="14" t="s">
        <v>34</v>
      </c>
      <c r="AX177" s="14" t="s">
        <v>74</v>
      </c>
      <c r="AY177" s="255" t="s">
        <v>224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6705</v>
      </c>
      <c r="G178" s="230"/>
      <c r="H178" s="234">
        <v>2.9750000000000001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74</v>
      </c>
      <c r="AY178" s="240" t="s">
        <v>224</v>
      </c>
    </row>
    <row r="179" s="14" customFormat="1">
      <c r="A179" s="14"/>
      <c r="B179" s="246"/>
      <c r="C179" s="247"/>
      <c r="D179" s="231" t="s">
        <v>268</v>
      </c>
      <c r="E179" s="248" t="s">
        <v>19</v>
      </c>
      <c r="F179" s="249" t="s">
        <v>6697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268</v>
      </c>
      <c r="AU179" s="255" t="s">
        <v>93</v>
      </c>
      <c r="AV179" s="14" t="s">
        <v>82</v>
      </c>
      <c r="AW179" s="14" t="s">
        <v>34</v>
      </c>
      <c r="AX179" s="14" t="s">
        <v>74</v>
      </c>
      <c r="AY179" s="255" t="s">
        <v>224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6706</v>
      </c>
      <c r="G180" s="230"/>
      <c r="H180" s="234">
        <v>0.26400000000000001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6" customFormat="1">
      <c r="A181" s="16"/>
      <c r="B181" s="272"/>
      <c r="C181" s="273"/>
      <c r="D181" s="231" t="s">
        <v>268</v>
      </c>
      <c r="E181" s="274" t="s">
        <v>19</v>
      </c>
      <c r="F181" s="275" t="s">
        <v>351</v>
      </c>
      <c r="G181" s="273"/>
      <c r="H181" s="276">
        <v>3.2389999999999999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2" t="s">
        <v>268</v>
      </c>
      <c r="AU181" s="282" t="s">
        <v>93</v>
      </c>
      <c r="AV181" s="16" t="s">
        <v>231</v>
      </c>
      <c r="AW181" s="16" t="s">
        <v>34</v>
      </c>
      <c r="AX181" s="16" t="s">
        <v>82</v>
      </c>
      <c r="AY181" s="282" t="s">
        <v>224</v>
      </c>
    </row>
    <row r="182" s="2" customFormat="1" ht="24.15" customHeight="1">
      <c r="A182" s="41"/>
      <c r="B182" s="42"/>
      <c r="C182" s="216" t="s">
        <v>565</v>
      </c>
      <c r="D182" s="216" t="s">
        <v>227</v>
      </c>
      <c r="E182" s="217" t="s">
        <v>585</v>
      </c>
      <c r="F182" s="218" t="s">
        <v>586</v>
      </c>
      <c r="G182" s="219" t="s">
        <v>471</v>
      </c>
      <c r="H182" s="220">
        <v>107.95999999999999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46</v>
      </c>
      <c r="O182" s="87"/>
      <c r="P182" s="225">
        <f>O182*H182</f>
        <v>0</v>
      </c>
      <c r="Q182" s="225">
        <v>0.00048999999999999998</v>
      </c>
      <c r="R182" s="225">
        <f>Q182*H182</f>
        <v>0.052900399999999993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6707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588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14" customFormat="1">
      <c r="A184" s="14"/>
      <c r="B184" s="246"/>
      <c r="C184" s="247"/>
      <c r="D184" s="231" t="s">
        <v>268</v>
      </c>
      <c r="E184" s="248" t="s">
        <v>19</v>
      </c>
      <c r="F184" s="249" t="s">
        <v>6695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268</v>
      </c>
      <c r="AU184" s="255" t="s">
        <v>93</v>
      </c>
      <c r="AV184" s="14" t="s">
        <v>82</v>
      </c>
      <c r="AW184" s="14" t="s">
        <v>34</v>
      </c>
      <c r="AX184" s="14" t="s">
        <v>74</v>
      </c>
      <c r="AY184" s="255" t="s">
        <v>224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6708</v>
      </c>
      <c r="G185" s="230"/>
      <c r="H185" s="234">
        <v>99.159999999999997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74</v>
      </c>
      <c r="AY185" s="240" t="s">
        <v>224</v>
      </c>
    </row>
    <row r="186" s="14" customFormat="1">
      <c r="A186" s="14"/>
      <c r="B186" s="246"/>
      <c r="C186" s="247"/>
      <c r="D186" s="231" t="s">
        <v>268</v>
      </c>
      <c r="E186" s="248" t="s">
        <v>19</v>
      </c>
      <c r="F186" s="249" t="s">
        <v>6697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268</v>
      </c>
      <c r="AU186" s="255" t="s">
        <v>93</v>
      </c>
      <c r="AV186" s="14" t="s">
        <v>82</v>
      </c>
      <c r="AW186" s="14" t="s">
        <v>34</v>
      </c>
      <c r="AX186" s="14" t="s">
        <v>74</v>
      </c>
      <c r="AY186" s="255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6709</v>
      </c>
      <c r="G187" s="230"/>
      <c r="H187" s="234">
        <v>8.8000000000000007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6" customFormat="1">
      <c r="A188" s="16"/>
      <c r="B188" s="272"/>
      <c r="C188" s="273"/>
      <c r="D188" s="231" t="s">
        <v>268</v>
      </c>
      <c r="E188" s="274" t="s">
        <v>19</v>
      </c>
      <c r="F188" s="275" t="s">
        <v>351</v>
      </c>
      <c r="G188" s="273"/>
      <c r="H188" s="276">
        <v>107.95999999999999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268</v>
      </c>
      <c r="AU188" s="282" t="s">
        <v>93</v>
      </c>
      <c r="AV188" s="16" t="s">
        <v>231</v>
      </c>
      <c r="AW188" s="16" t="s">
        <v>34</v>
      </c>
      <c r="AX188" s="16" t="s">
        <v>82</v>
      </c>
      <c r="AY188" s="282" t="s">
        <v>224</v>
      </c>
    </row>
    <row r="189" s="2" customFormat="1" ht="24.15" customHeight="1">
      <c r="A189" s="41"/>
      <c r="B189" s="42"/>
      <c r="C189" s="216" t="s">
        <v>571</v>
      </c>
      <c r="D189" s="216" t="s">
        <v>227</v>
      </c>
      <c r="E189" s="217" t="s">
        <v>482</v>
      </c>
      <c r="F189" s="218" t="s">
        <v>483</v>
      </c>
      <c r="G189" s="219" t="s">
        <v>324</v>
      </c>
      <c r="H189" s="220">
        <v>12.585000000000001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2.3010199999999998</v>
      </c>
      <c r="R189" s="225">
        <f>Q189*H189</f>
        <v>28.9583367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6710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485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4" customFormat="1">
      <c r="A191" s="14"/>
      <c r="B191" s="246"/>
      <c r="C191" s="247"/>
      <c r="D191" s="231" t="s">
        <v>268</v>
      </c>
      <c r="E191" s="248" t="s">
        <v>19</v>
      </c>
      <c r="F191" s="249" t="s">
        <v>486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268</v>
      </c>
      <c r="AU191" s="255" t="s">
        <v>93</v>
      </c>
      <c r="AV191" s="14" t="s">
        <v>82</v>
      </c>
      <c r="AW191" s="14" t="s">
        <v>34</v>
      </c>
      <c r="AX191" s="14" t="s">
        <v>74</v>
      </c>
      <c r="AY191" s="255" t="s">
        <v>224</v>
      </c>
    </row>
    <row r="192" s="14" customFormat="1">
      <c r="A192" s="14"/>
      <c r="B192" s="246"/>
      <c r="C192" s="247"/>
      <c r="D192" s="231" t="s">
        <v>268</v>
      </c>
      <c r="E192" s="248" t="s">
        <v>19</v>
      </c>
      <c r="F192" s="249" t="s">
        <v>6635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268</v>
      </c>
      <c r="AU192" s="255" t="s">
        <v>93</v>
      </c>
      <c r="AV192" s="14" t="s">
        <v>82</v>
      </c>
      <c r="AW192" s="14" t="s">
        <v>34</v>
      </c>
      <c r="AX192" s="14" t="s">
        <v>74</v>
      </c>
      <c r="AY192" s="255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6644</v>
      </c>
      <c r="G193" s="230"/>
      <c r="H193" s="234">
        <v>0.39000000000000001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4" customFormat="1">
      <c r="A194" s="14"/>
      <c r="B194" s="246"/>
      <c r="C194" s="247"/>
      <c r="D194" s="231" t="s">
        <v>268</v>
      </c>
      <c r="E194" s="248" t="s">
        <v>19</v>
      </c>
      <c r="F194" s="249" t="s">
        <v>6636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268</v>
      </c>
      <c r="AU194" s="255" t="s">
        <v>93</v>
      </c>
      <c r="AV194" s="14" t="s">
        <v>82</v>
      </c>
      <c r="AW194" s="14" t="s">
        <v>34</v>
      </c>
      <c r="AX194" s="14" t="s">
        <v>74</v>
      </c>
      <c r="AY194" s="255" t="s">
        <v>224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6645</v>
      </c>
      <c r="G195" s="230"/>
      <c r="H195" s="234">
        <v>12.195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74</v>
      </c>
      <c r="AY195" s="240" t="s">
        <v>224</v>
      </c>
    </row>
    <row r="196" s="16" customFormat="1">
      <c r="A196" s="16"/>
      <c r="B196" s="272"/>
      <c r="C196" s="273"/>
      <c r="D196" s="231" t="s">
        <v>268</v>
      </c>
      <c r="E196" s="274" t="s">
        <v>19</v>
      </c>
      <c r="F196" s="275" t="s">
        <v>351</v>
      </c>
      <c r="G196" s="273"/>
      <c r="H196" s="276">
        <v>12.585000000000001</v>
      </c>
      <c r="I196" s="277"/>
      <c r="J196" s="273"/>
      <c r="K196" s="273"/>
      <c r="L196" s="278"/>
      <c r="M196" s="279"/>
      <c r="N196" s="280"/>
      <c r="O196" s="280"/>
      <c r="P196" s="280"/>
      <c r="Q196" s="280"/>
      <c r="R196" s="280"/>
      <c r="S196" s="280"/>
      <c r="T196" s="281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2" t="s">
        <v>268</v>
      </c>
      <c r="AU196" s="282" t="s">
        <v>93</v>
      </c>
      <c r="AV196" s="16" t="s">
        <v>231</v>
      </c>
      <c r="AW196" s="16" t="s">
        <v>34</v>
      </c>
      <c r="AX196" s="16" t="s">
        <v>82</v>
      </c>
      <c r="AY196" s="282" t="s">
        <v>224</v>
      </c>
    </row>
    <row r="197" s="12" customFormat="1" ht="22.8" customHeight="1">
      <c r="A197" s="12"/>
      <c r="B197" s="200"/>
      <c r="C197" s="201"/>
      <c r="D197" s="202" t="s">
        <v>73</v>
      </c>
      <c r="E197" s="214" t="s">
        <v>108</v>
      </c>
      <c r="F197" s="214" t="s">
        <v>628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SUM(P198:P236)</f>
        <v>0</v>
      </c>
      <c r="Q197" s="208"/>
      <c r="R197" s="209">
        <f>SUM(R198:R236)</f>
        <v>613.57119346000013</v>
      </c>
      <c r="S197" s="208"/>
      <c r="T197" s="210">
        <f>SUM(T198:T236)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82</v>
      </c>
      <c r="AT197" s="212" t="s">
        <v>73</v>
      </c>
      <c r="AU197" s="212" t="s">
        <v>82</v>
      </c>
      <c r="AY197" s="211" t="s">
        <v>224</v>
      </c>
      <c r="BK197" s="213">
        <f>SUM(BK198:BK236)</f>
        <v>0</v>
      </c>
    </row>
    <row r="198" s="2" customFormat="1" ht="37.8" customHeight="1">
      <c r="A198" s="41"/>
      <c r="B198" s="42"/>
      <c r="C198" s="216" t="s">
        <v>7</v>
      </c>
      <c r="D198" s="216" t="s">
        <v>227</v>
      </c>
      <c r="E198" s="217" t="s">
        <v>6711</v>
      </c>
      <c r="F198" s="218" t="s">
        <v>6712</v>
      </c>
      <c r="G198" s="219" t="s">
        <v>266</v>
      </c>
      <c r="H198" s="220">
        <v>193.56</v>
      </c>
      <c r="I198" s="221"/>
      <c r="J198" s="222">
        <f>ROUND(I198*H198,2)</f>
        <v>0</v>
      </c>
      <c r="K198" s="218" t="s">
        <v>19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1.2381500000000001</v>
      </c>
      <c r="R198" s="225">
        <f>Q198*H198</f>
        <v>239.65631400000001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6713</v>
      </c>
    </row>
    <row r="199" s="14" customFormat="1">
      <c r="A199" s="14"/>
      <c r="B199" s="246"/>
      <c r="C199" s="247"/>
      <c r="D199" s="231" t="s">
        <v>268</v>
      </c>
      <c r="E199" s="248" t="s">
        <v>19</v>
      </c>
      <c r="F199" s="249" t="s">
        <v>6714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268</v>
      </c>
      <c r="AU199" s="255" t="s">
        <v>93</v>
      </c>
      <c r="AV199" s="14" t="s">
        <v>82</v>
      </c>
      <c r="AW199" s="14" t="s">
        <v>34</v>
      </c>
      <c r="AX199" s="14" t="s">
        <v>74</v>
      </c>
      <c r="AY199" s="255" t="s">
        <v>224</v>
      </c>
    </row>
    <row r="200" s="13" customFormat="1">
      <c r="A200" s="13"/>
      <c r="B200" s="229"/>
      <c r="C200" s="230"/>
      <c r="D200" s="231" t="s">
        <v>268</v>
      </c>
      <c r="E200" s="232" t="s">
        <v>19</v>
      </c>
      <c r="F200" s="233" t="s">
        <v>6715</v>
      </c>
      <c r="G200" s="230"/>
      <c r="H200" s="234">
        <v>193.56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268</v>
      </c>
      <c r="AU200" s="240" t="s">
        <v>93</v>
      </c>
      <c r="AV200" s="13" t="s">
        <v>93</v>
      </c>
      <c r="AW200" s="13" t="s">
        <v>34</v>
      </c>
      <c r="AX200" s="13" t="s">
        <v>82</v>
      </c>
      <c r="AY200" s="240" t="s">
        <v>224</v>
      </c>
    </row>
    <row r="201" s="2" customFormat="1" ht="37.8" customHeight="1">
      <c r="A201" s="41"/>
      <c r="B201" s="42"/>
      <c r="C201" s="216" t="s">
        <v>156</v>
      </c>
      <c r="D201" s="216" t="s">
        <v>227</v>
      </c>
      <c r="E201" s="217" t="s">
        <v>6716</v>
      </c>
      <c r="F201" s="218" t="s">
        <v>6717</v>
      </c>
      <c r="G201" s="219" t="s">
        <v>324</v>
      </c>
      <c r="H201" s="220">
        <v>1.4770000000000001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2.5018699999999998</v>
      </c>
      <c r="R201" s="225">
        <f>Q201*H201</f>
        <v>3.6952619900000001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231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231</v>
      </c>
      <c r="BM201" s="227" t="s">
        <v>6718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6719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14" customFormat="1">
      <c r="A203" s="14"/>
      <c r="B203" s="246"/>
      <c r="C203" s="247"/>
      <c r="D203" s="231" t="s">
        <v>268</v>
      </c>
      <c r="E203" s="248" t="s">
        <v>19</v>
      </c>
      <c r="F203" s="249" t="s">
        <v>6720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268</v>
      </c>
      <c r="AU203" s="255" t="s">
        <v>93</v>
      </c>
      <c r="AV203" s="14" t="s">
        <v>82</v>
      </c>
      <c r="AW203" s="14" t="s">
        <v>34</v>
      </c>
      <c r="AX203" s="14" t="s">
        <v>74</v>
      </c>
      <c r="AY203" s="255" t="s">
        <v>224</v>
      </c>
    </row>
    <row r="204" s="14" customFormat="1">
      <c r="A204" s="14"/>
      <c r="B204" s="246"/>
      <c r="C204" s="247"/>
      <c r="D204" s="231" t="s">
        <v>268</v>
      </c>
      <c r="E204" s="248" t="s">
        <v>19</v>
      </c>
      <c r="F204" s="249" t="s">
        <v>6721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268</v>
      </c>
      <c r="AU204" s="255" t="s">
        <v>93</v>
      </c>
      <c r="AV204" s="14" t="s">
        <v>82</v>
      </c>
      <c r="AW204" s="14" t="s">
        <v>34</v>
      </c>
      <c r="AX204" s="14" t="s">
        <v>74</v>
      </c>
      <c r="AY204" s="255" t="s">
        <v>224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6722</v>
      </c>
      <c r="G205" s="230"/>
      <c r="H205" s="234">
        <v>1.4770000000000001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33" customHeight="1">
      <c r="A206" s="41"/>
      <c r="B206" s="42"/>
      <c r="C206" s="216" t="s">
        <v>159</v>
      </c>
      <c r="D206" s="216" t="s">
        <v>227</v>
      </c>
      <c r="E206" s="217" t="s">
        <v>764</v>
      </c>
      <c r="F206" s="218" t="s">
        <v>765</v>
      </c>
      <c r="G206" s="219" t="s">
        <v>324</v>
      </c>
      <c r="H206" s="220">
        <v>142.79300000000001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2.5018699999999998</v>
      </c>
      <c r="R206" s="225">
        <f>Q206*H206</f>
        <v>357.24952291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6723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767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6720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4" customFormat="1">
      <c r="A209" s="14"/>
      <c r="B209" s="246"/>
      <c r="C209" s="247"/>
      <c r="D209" s="231" t="s">
        <v>268</v>
      </c>
      <c r="E209" s="248" t="s">
        <v>19</v>
      </c>
      <c r="F209" s="249" t="s">
        <v>6724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268</v>
      </c>
      <c r="AU209" s="255" t="s">
        <v>93</v>
      </c>
      <c r="AV209" s="14" t="s">
        <v>82</v>
      </c>
      <c r="AW209" s="14" t="s">
        <v>34</v>
      </c>
      <c r="AX209" s="14" t="s">
        <v>74</v>
      </c>
      <c r="AY209" s="255" t="s">
        <v>224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6725</v>
      </c>
      <c r="G210" s="230"/>
      <c r="H210" s="234">
        <v>3.1160000000000001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74</v>
      </c>
      <c r="AY210" s="240" t="s">
        <v>224</v>
      </c>
    </row>
    <row r="211" s="14" customFormat="1">
      <c r="A211" s="14"/>
      <c r="B211" s="246"/>
      <c r="C211" s="247"/>
      <c r="D211" s="231" t="s">
        <v>268</v>
      </c>
      <c r="E211" s="248" t="s">
        <v>19</v>
      </c>
      <c r="F211" s="249" t="s">
        <v>6726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268</v>
      </c>
      <c r="AU211" s="255" t="s">
        <v>93</v>
      </c>
      <c r="AV211" s="14" t="s">
        <v>82</v>
      </c>
      <c r="AW211" s="14" t="s">
        <v>34</v>
      </c>
      <c r="AX211" s="14" t="s">
        <v>74</v>
      </c>
      <c r="AY211" s="255" t="s">
        <v>224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6727</v>
      </c>
      <c r="G212" s="230"/>
      <c r="H212" s="234">
        <v>139.67699999999999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142.79300000000001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16" t="s">
        <v>162</v>
      </c>
      <c r="D214" s="216" t="s">
        <v>227</v>
      </c>
      <c r="E214" s="217" t="s">
        <v>772</v>
      </c>
      <c r="F214" s="218" t="s">
        <v>773</v>
      </c>
      <c r="G214" s="219" t="s">
        <v>266</v>
      </c>
      <c r="H214" s="220">
        <v>242.10300000000001</v>
      </c>
      <c r="I214" s="221"/>
      <c r="J214" s="222">
        <f>ROUND(I214*H214,2)</f>
        <v>0</v>
      </c>
      <c r="K214" s="218" t="s">
        <v>312</v>
      </c>
      <c r="L214" s="47"/>
      <c r="M214" s="223" t="s">
        <v>19</v>
      </c>
      <c r="N214" s="224" t="s">
        <v>46</v>
      </c>
      <c r="O214" s="87"/>
      <c r="P214" s="225">
        <f>O214*H214</f>
        <v>0</v>
      </c>
      <c r="Q214" s="225">
        <v>0.0027499999999999998</v>
      </c>
      <c r="R214" s="225">
        <f>Q214*H214</f>
        <v>0.66578324999999994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231</v>
      </c>
      <c r="AT214" s="227" t="s">
        <v>227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93</v>
      </c>
      <c r="BK214" s="228">
        <f>ROUND(I214*H214,2)</f>
        <v>0</v>
      </c>
      <c r="BL214" s="20" t="s">
        <v>231</v>
      </c>
      <c r="BM214" s="227" t="s">
        <v>6728</v>
      </c>
    </row>
    <row r="215" s="2" customFormat="1">
      <c r="A215" s="41"/>
      <c r="B215" s="42"/>
      <c r="C215" s="43"/>
      <c r="D215" s="267" t="s">
        <v>314</v>
      </c>
      <c r="E215" s="43"/>
      <c r="F215" s="268" t="s">
        <v>775</v>
      </c>
      <c r="G215" s="43"/>
      <c r="H215" s="43"/>
      <c r="I215" s="269"/>
      <c r="J215" s="43"/>
      <c r="K215" s="43"/>
      <c r="L215" s="47"/>
      <c r="M215" s="270"/>
      <c r="N215" s="271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314</v>
      </c>
      <c r="AU215" s="20" t="s">
        <v>93</v>
      </c>
    </row>
    <row r="216" s="14" customFormat="1">
      <c r="A216" s="14"/>
      <c r="B216" s="246"/>
      <c r="C216" s="247"/>
      <c r="D216" s="231" t="s">
        <v>268</v>
      </c>
      <c r="E216" s="248" t="s">
        <v>19</v>
      </c>
      <c r="F216" s="249" t="s">
        <v>6729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268</v>
      </c>
      <c r="AU216" s="255" t="s">
        <v>93</v>
      </c>
      <c r="AV216" s="14" t="s">
        <v>82</v>
      </c>
      <c r="AW216" s="14" t="s">
        <v>34</v>
      </c>
      <c r="AX216" s="14" t="s">
        <v>74</v>
      </c>
      <c r="AY216" s="255" t="s">
        <v>224</v>
      </c>
    </row>
    <row r="217" s="14" customFormat="1">
      <c r="A217" s="14"/>
      <c r="B217" s="246"/>
      <c r="C217" s="247"/>
      <c r="D217" s="231" t="s">
        <v>268</v>
      </c>
      <c r="E217" s="248" t="s">
        <v>19</v>
      </c>
      <c r="F217" s="249" t="s">
        <v>6730</v>
      </c>
      <c r="G217" s="247"/>
      <c r="H217" s="248" t="s">
        <v>19</v>
      </c>
      <c r="I217" s="250"/>
      <c r="J217" s="247"/>
      <c r="K217" s="247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268</v>
      </c>
      <c r="AU217" s="255" t="s">
        <v>93</v>
      </c>
      <c r="AV217" s="14" t="s">
        <v>82</v>
      </c>
      <c r="AW217" s="14" t="s">
        <v>34</v>
      </c>
      <c r="AX217" s="14" t="s">
        <v>74</v>
      </c>
      <c r="AY217" s="255" t="s">
        <v>224</v>
      </c>
    </row>
    <row r="218" s="13" customFormat="1">
      <c r="A218" s="13"/>
      <c r="B218" s="229"/>
      <c r="C218" s="230"/>
      <c r="D218" s="231" t="s">
        <v>268</v>
      </c>
      <c r="E218" s="232" t="s">
        <v>19</v>
      </c>
      <c r="F218" s="233" t="s">
        <v>6731</v>
      </c>
      <c r="G218" s="230"/>
      <c r="H218" s="234">
        <v>11.348000000000001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268</v>
      </c>
      <c r="AU218" s="240" t="s">
        <v>93</v>
      </c>
      <c r="AV218" s="13" t="s">
        <v>93</v>
      </c>
      <c r="AW218" s="13" t="s">
        <v>34</v>
      </c>
      <c r="AX218" s="13" t="s">
        <v>74</v>
      </c>
      <c r="AY218" s="240" t="s">
        <v>224</v>
      </c>
    </row>
    <row r="219" s="14" customFormat="1">
      <c r="A219" s="14"/>
      <c r="B219" s="246"/>
      <c r="C219" s="247"/>
      <c r="D219" s="231" t="s">
        <v>268</v>
      </c>
      <c r="E219" s="248" t="s">
        <v>19</v>
      </c>
      <c r="F219" s="249" t="s">
        <v>6732</v>
      </c>
      <c r="G219" s="247"/>
      <c r="H219" s="248" t="s">
        <v>19</v>
      </c>
      <c r="I219" s="250"/>
      <c r="J219" s="247"/>
      <c r="K219" s="247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268</v>
      </c>
      <c r="AU219" s="255" t="s">
        <v>93</v>
      </c>
      <c r="AV219" s="14" t="s">
        <v>82</v>
      </c>
      <c r="AW219" s="14" t="s">
        <v>34</v>
      </c>
      <c r="AX219" s="14" t="s">
        <v>74</v>
      </c>
      <c r="AY219" s="255" t="s">
        <v>224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6733</v>
      </c>
      <c r="G220" s="230"/>
      <c r="H220" s="234">
        <v>13.787000000000001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4" customFormat="1">
      <c r="A221" s="14"/>
      <c r="B221" s="246"/>
      <c r="C221" s="247"/>
      <c r="D221" s="231" t="s">
        <v>268</v>
      </c>
      <c r="E221" s="248" t="s">
        <v>19</v>
      </c>
      <c r="F221" s="249" t="s">
        <v>6734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268</v>
      </c>
      <c r="AU221" s="255" t="s">
        <v>93</v>
      </c>
      <c r="AV221" s="14" t="s">
        <v>82</v>
      </c>
      <c r="AW221" s="14" t="s">
        <v>34</v>
      </c>
      <c r="AX221" s="14" t="s">
        <v>74</v>
      </c>
      <c r="AY221" s="255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6730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6735</v>
      </c>
      <c r="G223" s="230"/>
      <c r="H223" s="234">
        <v>216.96799999999999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242.10299999999998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24.15" customHeight="1">
      <c r="A225" s="41"/>
      <c r="B225" s="42"/>
      <c r="C225" s="216" t="s">
        <v>165</v>
      </c>
      <c r="D225" s="216" t="s">
        <v>227</v>
      </c>
      <c r="E225" s="217" t="s">
        <v>823</v>
      </c>
      <c r="F225" s="218" t="s">
        <v>824</v>
      </c>
      <c r="G225" s="219" t="s">
        <v>266</v>
      </c>
      <c r="H225" s="220">
        <v>242.10300000000001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231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6736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826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2" customFormat="1" ht="24.15" customHeight="1">
      <c r="A227" s="41"/>
      <c r="B227" s="42"/>
      <c r="C227" s="216" t="s">
        <v>168</v>
      </c>
      <c r="D227" s="216" t="s">
        <v>227</v>
      </c>
      <c r="E227" s="217" t="s">
        <v>6737</v>
      </c>
      <c r="F227" s="218" t="s">
        <v>6738</v>
      </c>
      <c r="G227" s="219" t="s">
        <v>266</v>
      </c>
      <c r="H227" s="220">
        <v>13.787000000000001</v>
      </c>
      <c r="I227" s="221"/>
      <c r="J227" s="222">
        <f>ROUND(I227*H227,2)</f>
        <v>0</v>
      </c>
      <c r="K227" s="218" t="s">
        <v>312</v>
      </c>
      <c r="L227" s="47"/>
      <c r="M227" s="223" t="s">
        <v>19</v>
      </c>
      <c r="N227" s="224" t="s">
        <v>46</v>
      </c>
      <c r="O227" s="87"/>
      <c r="P227" s="225">
        <f>O227*H227</f>
        <v>0</v>
      </c>
      <c r="Q227" s="225">
        <v>0.0025000000000000001</v>
      </c>
      <c r="R227" s="225">
        <f>Q227*H227</f>
        <v>0.034467500000000005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231</v>
      </c>
      <c r="AT227" s="227" t="s">
        <v>227</v>
      </c>
      <c r="AU227" s="227" t="s">
        <v>93</v>
      </c>
      <c r="AY227" s="20" t="s">
        <v>224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93</v>
      </c>
      <c r="BK227" s="228">
        <f>ROUND(I227*H227,2)</f>
        <v>0</v>
      </c>
      <c r="BL227" s="20" t="s">
        <v>231</v>
      </c>
      <c r="BM227" s="227" t="s">
        <v>6739</v>
      </c>
    </row>
    <row r="228" s="2" customFormat="1">
      <c r="A228" s="41"/>
      <c r="B228" s="42"/>
      <c r="C228" s="43"/>
      <c r="D228" s="267" t="s">
        <v>314</v>
      </c>
      <c r="E228" s="43"/>
      <c r="F228" s="268" t="s">
        <v>6740</v>
      </c>
      <c r="G228" s="43"/>
      <c r="H228" s="43"/>
      <c r="I228" s="269"/>
      <c r="J228" s="43"/>
      <c r="K228" s="43"/>
      <c r="L228" s="47"/>
      <c r="M228" s="270"/>
      <c r="N228" s="271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314</v>
      </c>
      <c r="AU228" s="20" t="s">
        <v>93</v>
      </c>
    </row>
    <row r="229" s="14" customFormat="1">
      <c r="A229" s="14"/>
      <c r="B229" s="246"/>
      <c r="C229" s="247"/>
      <c r="D229" s="231" t="s">
        <v>268</v>
      </c>
      <c r="E229" s="248" t="s">
        <v>19</v>
      </c>
      <c r="F229" s="249" t="s">
        <v>6721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268</v>
      </c>
      <c r="AU229" s="255" t="s">
        <v>93</v>
      </c>
      <c r="AV229" s="14" t="s">
        <v>82</v>
      </c>
      <c r="AW229" s="14" t="s">
        <v>34</v>
      </c>
      <c r="AX229" s="14" t="s">
        <v>74</v>
      </c>
      <c r="AY229" s="255" t="s">
        <v>224</v>
      </c>
    </row>
    <row r="230" s="13" customFormat="1">
      <c r="A230" s="13"/>
      <c r="B230" s="229"/>
      <c r="C230" s="230"/>
      <c r="D230" s="231" t="s">
        <v>268</v>
      </c>
      <c r="E230" s="232" t="s">
        <v>19</v>
      </c>
      <c r="F230" s="233" t="s">
        <v>6733</v>
      </c>
      <c r="G230" s="230"/>
      <c r="H230" s="234">
        <v>13.787000000000001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268</v>
      </c>
      <c r="AU230" s="240" t="s">
        <v>93</v>
      </c>
      <c r="AV230" s="13" t="s">
        <v>93</v>
      </c>
      <c r="AW230" s="13" t="s">
        <v>34</v>
      </c>
      <c r="AX230" s="13" t="s">
        <v>82</v>
      </c>
      <c r="AY230" s="240" t="s">
        <v>224</v>
      </c>
    </row>
    <row r="231" s="2" customFormat="1" ht="37.8" customHeight="1">
      <c r="A231" s="41"/>
      <c r="B231" s="42"/>
      <c r="C231" s="216" t="s">
        <v>171</v>
      </c>
      <c r="D231" s="216" t="s">
        <v>227</v>
      </c>
      <c r="E231" s="217" t="s">
        <v>828</v>
      </c>
      <c r="F231" s="218" t="s">
        <v>829</v>
      </c>
      <c r="G231" s="219" t="s">
        <v>371</v>
      </c>
      <c r="H231" s="220">
        <v>11.596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46</v>
      </c>
      <c r="O231" s="87"/>
      <c r="P231" s="225">
        <f>O231*H231</f>
        <v>0</v>
      </c>
      <c r="Q231" s="225">
        <v>1.04922</v>
      </c>
      <c r="R231" s="225">
        <f>Q231*H231</f>
        <v>12.166755120000001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93</v>
      </c>
      <c r="BK231" s="228">
        <f>ROUND(I231*H231,2)</f>
        <v>0</v>
      </c>
      <c r="BL231" s="20" t="s">
        <v>231</v>
      </c>
      <c r="BM231" s="227" t="s">
        <v>6741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831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6742</v>
      </c>
      <c r="G233" s="230"/>
      <c r="H233" s="234">
        <v>11.596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82</v>
      </c>
      <c r="AY233" s="240" t="s">
        <v>224</v>
      </c>
    </row>
    <row r="234" s="2" customFormat="1" ht="37.8" customHeight="1">
      <c r="A234" s="41"/>
      <c r="B234" s="42"/>
      <c r="C234" s="216" t="s">
        <v>174</v>
      </c>
      <c r="D234" s="216" t="s">
        <v>227</v>
      </c>
      <c r="E234" s="217" t="s">
        <v>850</v>
      </c>
      <c r="F234" s="218" t="s">
        <v>851</v>
      </c>
      <c r="G234" s="219" t="s">
        <v>371</v>
      </c>
      <c r="H234" s="220">
        <v>0.097000000000000003</v>
      </c>
      <c r="I234" s="221"/>
      <c r="J234" s="222">
        <f>ROUND(I234*H234,2)</f>
        <v>0</v>
      </c>
      <c r="K234" s="218" t="s">
        <v>312</v>
      </c>
      <c r="L234" s="47"/>
      <c r="M234" s="223" t="s">
        <v>19</v>
      </c>
      <c r="N234" s="224" t="s">
        <v>46</v>
      </c>
      <c r="O234" s="87"/>
      <c r="P234" s="225">
        <f>O234*H234</f>
        <v>0</v>
      </c>
      <c r="Q234" s="225">
        <v>1.06277</v>
      </c>
      <c r="R234" s="225">
        <f>Q234*H234</f>
        <v>0.10308869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231</v>
      </c>
      <c r="AT234" s="227" t="s">
        <v>227</v>
      </c>
      <c r="AU234" s="227" t="s">
        <v>93</v>
      </c>
      <c r="AY234" s="20" t="s">
        <v>224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93</v>
      </c>
      <c r="BK234" s="228">
        <f>ROUND(I234*H234,2)</f>
        <v>0</v>
      </c>
      <c r="BL234" s="20" t="s">
        <v>231</v>
      </c>
      <c r="BM234" s="227" t="s">
        <v>6743</v>
      </c>
    </row>
    <row r="235" s="2" customFormat="1">
      <c r="A235" s="41"/>
      <c r="B235" s="42"/>
      <c r="C235" s="43"/>
      <c r="D235" s="267" t="s">
        <v>314</v>
      </c>
      <c r="E235" s="43"/>
      <c r="F235" s="268" t="s">
        <v>853</v>
      </c>
      <c r="G235" s="43"/>
      <c r="H235" s="43"/>
      <c r="I235" s="269"/>
      <c r="J235" s="43"/>
      <c r="K235" s="43"/>
      <c r="L235" s="47"/>
      <c r="M235" s="270"/>
      <c r="N235" s="271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314</v>
      </c>
      <c r="AU235" s="20" t="s">
        <v>93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6744</v>
      </c>
      <c r="G236" s="230"/>
      <c r="H236" s="234">
        <v>0.097000000000000003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12" customFormat="1" ht="22.8" customHeight="1">
      <c r="A237" s="12"/>
      <c r="B237" s="200"/>
      <c r="C237" s="201"/>
      <c r="D237" s="202" t="s">
        <v>73</v>
      </c>
      <c r="E237" s="214" t="s">
        <v>231</v>
      </c>
      <c r="F237" s="214" t="s">
        <v>990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SUM(P238:P256)</f>
        <v>0</v>
      </c>
      <c r="Q237" s="208"/>
      <c r="R237" s="209">
        <f>SUM(R238:R256)</f>
        <v>28.04328323</v>
      </c>
      <c r="S237" s="208"/>
      <c r="T237" s="210">
        <f>SUM(T238:T256)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82</v>
      </c>
      <c r="AT237" s="212" t="s">
        <v>73</v>
      </c>
      <c r="AU237" s="212" t="s">
        <v>82</v>
      </c>
      <c r="AY237" s="211" t="s">
        <v>224</v>
      </c>
      <c r="BK237" s="213">
        <f>SUM(BK238:BK256)</f>
        <v>0</v>
      </c>
    </row>
    <row r="238" s="2" customFormat="1" ht="24.15" customHeight="1">
      <c r="A238" s="41"/>
      <c r="B238" s="42"/>
      <c r="C238" s="216" t="s">
        <v>623</v>
      </c>
      <c r="D238" s="216" t="s">
        <v>227</v>
      </c>
      <c r="E238" s="217" t="s">
        <v>6745</v>
      </c>
      <c r="F238" s="218" t="s">
        <v>6746</v>
      </c>
      <c r="G238" s="219" t="s">
        <v>324</v>
      </c>
      <c r="H238" s="220">
        <v>10.404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2.5019800000000001</v>
      </c>
      <c r="R238" s="225">
        <f>Q238*H238</f>
        <v>26.03059992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6747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6748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6720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4" customFormat="1">
      <c r="A241" s="14"/>
      <c r="B241" s="246"/>
      <c r="C241" s="247"/>
      <c r="D241" s="231" t="s">
        <v>268</v>
      </c>
      <c r="E241" s="248" t="s">
        <v>19</v>
      </c>
      <c r="F241" s="249" t="s">
        <v>6749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268</v>
      </c>
      <c r="AU241" s="255" t="s">
        <v>93</v>
      </c>
      <c r="AV241" s="14" t="s">
        <v>82</v>
      </c>
      <c r="AW241" s="14" t="s">
        <v>34</v>
      </c>
      <c r="AX241" s="14" t="s">
        <v>74</v>
      </c>
      <c r="AY241" s="255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6750</v>
      </c>
      <c r="G242" s="230"/>
      <c r="H242" s="234">
        <v>10.404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82</v>
      </c>
      <c r="AY242" s="240" t="s">
        <v>224</v>
      </c>
    </row>
    <row r="243" s="2" customFormat="1" ht="24.15" customHeight="1">
      <c r="A243" s="41"/>
      <c r="B243" s="42"/>
      <c r="C243" s="216" t="s">
        <v>629</v>
      </c>
      <c r="D243" s="216" t="s">
        <v>227</v>
      </c>
      <c r="E243" s="217" t="s">
        <v>6751</v>
      </c>
      <c r="F243" s="218" t="s">
        <v>6752</v>
      </c>
      <c r="G243" s="219" t="s">
        <v>266</v>
      </c>
      <c r="H243" s="220">
        <v>41.615000000000002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0.011169999999999999</v>
      </c>
      <c r="R243" s="225">
        <f>Q243*H243</f>
        <v>0.46483954999999999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6753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6754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14" customFormat="1">
      <c r="A245" s="14"/>
      <c r="B245" s="246"/>
      <c r="C245" s="247"/>
      <c r="D245" s="231" t="s">
        <v>268</v>
      </c>
      <c r="E245" s="248" t="s">
        <v>19</v>
      </c>
      <c r="F245" s="249" t="s">
        <v>6749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268</v>
      </c>
      <c r="AU245" s="255" t="s">
        <v>93</v>
      </c>
      <c r="AV245" s="14" t="s">
        <v>82</v>
      </c>
      <c r="AW245" s="14" t="s">
        <v>34</v>
      </c>
      <c r="AX245" s="14" t="s">
        <v>74</v>
      </c>
      <c r="AY245" s="255" t="s">
        <v>224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6755</v>
      </c>
      <c r="G246" s="230"/>
      <c r="H246" s="234">
        <v>41.615000000000002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82</v>
      </c>
      <c r="AY246" s="240" t="s">
        <v>224</v>
      </c>
    </row>
    <row r="247" s="2" customFormat="1" ht="24.15" customHeight="1">
      <c r="A247" s="41"/>
      <c r="B247" s="42"/>
      <c r="C247" s="216" t="s">
        <v>177</v>
      </c>
      <c r="D247" s="216" t="s">
        <v>227</v>
      </c>
      <c r="E247" s="217" t="s">
        <v>6756</v>
      </c>
      <c r="F247" s="218" t="s">
        <v>6757</v>
      </c>
      <c r="G247" s="219" t="s">
        <v>266</v>
      </c>
      <c r="H247" s="220">
        <v>41.615000000000002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231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6758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6759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2" customFormat="1" ht="24.15" customHeight="1">
      <c r="A249" s="41"/>
      <c r="B249" s="42"/>
      <c r="C249" s="216" t="s">
        <v>643</v>
      </c>
      <c r="D249" s="216" t="s">
        <v>227</v>
      </c>
      <c r="E249" s="217" t="s">
        <v>6760</v>
      </c>
      <c r="F249" s="218" t="s">
        <v>6761</v>
      </c>
      <c r="G249" s="219" t="s">
        <v>371</v>
      </c>
      <c r="H249" s="220">
        <v>0.93600000000000005</v>
      </c>
      <c r="I249" s="221"/>
      <c r="J249" s="222">
        <f>ROUND(I249*H249,2)</f>
        <v>0</v>
      </c>
      <c r="K249" s="218" t="s">
        <v>312</v>
      </c>
      <c r="L249" s="47"/>
      <c r="M249" s="223" t="s">
        <v>19</v>
      </c>
      <c r="N249" s="224" t="s">
        <v>46</v>
      </c>
      <c r="O249" s="87"/>
      <c r="P249" s="225">
        <f>O249*H249</f>
        <v>0</v>
      </c>
      <c r="Q249" s="225">
        <v>1.05291</v>
      </c>
      <c r="R249" s="225">
        <f>Q249*H249</f>
        <v>0.98552376000000008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231</v>
      </c>
      <c r="AT249" s="227" t="s">
        <v>227</v>
      </c>
      <c r="AU249" s="227" t="s">
        <v>93</v>
      </c>
      <c r="AY249" s="20" t="s">
        <v>224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93</v>
      </c>
      <c r="BK249" s="228">
        <f>ROUND(I249*H249,2)</f>
        <v>0</v>
      </c>
      <c r="BL249" s="20" t="s">
        <v>231</v>
      </c>
      <c r="BM249" s="227" t="s">
        <v>6762</v>
      </c>
    </row>
    <row r="250" s="2" customFormat="1">
      <c r="A250" s="41"/>
      <c r="B250" s="42"/>
      <c r="C250" s="43"/>
      <c r="D250" s="267" t="s">
        <v>314</v>
      </c>
      <c r="E250" s="43"/>
      <c r="F250" s="268" t="s">
        <v>6763</v>
      </c>
      <c r="G250" s="43"/>
      <c r="H250" s="43"/>
      <c r="I250" s="269"/>
      <c r="J250" s="43"/>
      <c r="K250" s="43"/>
      <c r="L250" s="47"/>
      <c r="M250" s="270"/>
      <c r="N250" s="271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314</v>
      </c>
      <c r="AU250" s="20" t="s">
        <v>93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6764</v>
      </c>
      <c r="G251" s="230"/>
      <c r="H251" s="234">
        <v>0.93600000000000005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82</v>
      </c>
      <c r="AY251" s="240" t="s">
        <v>224</v>
      </c>
    </row>
    <row r="252" s="2" customFormat="1" ht="49.05" customHeight="1">
      <c r="A252" s="41"/>
      <c r="B252" s="42"/>
      <c r="C252" s="216" t="s">
        <v>650</v>
      </c>
      <c r="D252" s="216" t="s">
        <v>227</v>
      </c>
      <c r="E252" s="217" t="s">
        <v>6765</v>
      </c>
      <c r="F252" s="218" t="s">
        <v>6766</v>
      </c>
      <c r="G252" s="219" t="s">
        <v>471</v>
      </c>
      <c r="H252" s="220">
        <v>4.7999999999999998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0.03465</v>
      </c>
      <c r="R252" s="225">
        <f>Q252*H252</f>
        <v>0.16632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6767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6768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6769</v>
      </c>
      <c r="G254" s="230"/>
      <c r="H254" s="234">
        <v>4.7999999999999998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82</v>
      </c>
      <c r="AY254" s="240" t="s">
        <v>224</v>
      </c>
    </row>
    <row r="255" s="2" customFormat="1" ht="21.75" customHeight="1">
      <c r="A255" s="41"/>
      <c r="B255" s="42"/>
      <c r="C255" s="286" t="s">
        <v>656</v>
      </c>
      <c r="D255" s="286" t="s">
        <v>572</v>
      </c>
      <c r="E255" s="287" t="s">
        <v>6770</v>
      </c>
      <c r="F255" s="288" t="s">
        <v>6771</v>
      </c>
      <c r="G255" s="289" t="s">
        <v>595</v>
      </c>
      <c r="H255" s="290">
        <v>4.4000000000000004</v>
      </c>
      <c r="I255" s="291"/>
      <c r="J255" s="292">
        <f>ROUND(I255*H255,2)</f>
        <v>0</v>
      </c>
      <c r="K255" s="288" t="s">
        <v>19</v>
      </c>
      <c r="L255" s="293"/>
      <c r="M255" s="294" t="s">
        <v>19</v>
      </c>
      <c r="N255" s="295" t="s">
        <v>46</v>
      </c>
      <c r="O255" s="87"/>
      <c r="P255" s="225">
        <f>O255*H255</f>
        <v>0</v>
      </c>
      <c r="Q255" s="225">
        <v>0.089999999999999997</v>
      </c>
      <c r="R255" s="225">
        <f>Q255*H255</f>
        <v>0.39600000000000002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254</v>
      </c>
      <c r="AT255" s="227" t="s">
        <v>572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6772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6773</v>
      </c>
      <c r="G256" s="230"/>
      <c r="H256" s="234">
        <v>4.4000000000000004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82</v>
      </c>
      <c r="AY256" s="240" t="s">
        <v>224</v>
      </c>
    </row>
    <row r="257" s="12" customFormat="1" ht="22.8" customHeight="1">
      <c r="A257" s="12"/>
      <c r="B257" s="200"/>
      <c r="C257" s="201"/>
      <c r="D257" s="202" t="s">
        <v>73</v>
      </c>
      <c r="E257" s="214" t="s">
        <v>223</v>
      </c>
      <c r="F257" s="214" t="s">
        <v>1283</v>
      </c>
      <c r="G257" s="201"/>
      <c r="H257" s="201"/>
      <c r="I257" s="204"/>
      <c r="J257" s="215">
        <f>BK257</f>
        <v>0</v>
      </c>
      <c r="K257" s="201"/>
      <c r="L257" s="206"/>
      <c r="M257" s="207"/>
      <c r="N257" s="208"/>
      <c r="O257" s="208"/>
      <c r="P257" s="209">
        <f>SUM(P258:P265)</f>
        <v>0</v>
      </c>
      <c r="Q257" s="208"/>
      <c r="R257" s="209">
        <f>SUM(R258:R265)</f>
        <v>2.5124856799999997</v>
      </c>
      <c r="S257" s="208"/>
      <c r="T257" s="210">
        <f>SUM(T258:T265)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11" t="s">
        <v>82</v>
      </c>
      <c r="AT257" s="212" t="s">
        <v>73</v>
      </c>
      <c r="AU257" s="212" t="s">
        <v>82</v>
      </c>
      <c r="AY257" s="211" t="s">
        <v>224</v>
      </c>
      <c r="BK257" s="213">
        <f>SUM(BK258:BK265)</f>
        <v>0</v>
      </c>
    </row>
    <row r="258" s="2" customFormat="1" ht="33" customHeight="1">
      <c r="A258" s="41"/>
      <c r="B258" s="42"/>
      <c r="C258" s="216" t="s">
        <v>671</v>
      </c>
      <c r="D258" s="216" t="s">
        <v>227</v>
      </c>
      <c r="E258" s="217" t="s">
        <v>1347</v>
      </c>
      <c r="F258" s="218" t="s">
        <v>1348</v>
      </c>
      <c r="G258" s="219" t="s">
        <v>266</v>
      </c>
      <c r="H258" s="220">
        <v>3.1440000000000001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0.57499999999999996</v>
      </c>
      <c r="R258" s="225">
        <f>Q258*H258</f>
        <v>1.8077999999999999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6774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1350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4" customFormat="1">
      <c r="A260" s="14"/>
      <c r="B260" s="246"/>
      <c r="C260" s="247"/>
      <c r="D260" s="231" t="s">
        <v>268</v>
      </c>
      <c r="E260" s="248" t="s">
        <v>19</v>
      </c>
      <c r="F260" s="249" t="s">
        <v>6775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268</v>
      </c>
      <c r="AU260" s="255" t="s">
        <v>93</v>
      </c>
      <c r="AV260" s="14" t="s">
        <v>82</v>
      </c>
      <c r="AW260" s="14" t="s">
        <v>34</v>
      </c>
      <c r="AX260" s="14" t="s">
        <v>74</v>
      </c>
      <c r="AY260" s="255" t="s">
        <v>224</v>
      </c>
    </row>
    <row r="261" s="13" customFormat="1">
      <c r="A261" s="13"/>
      <c r="B261" s="229"/>
      <c r="C261" s="230"/>
      <c r="D261" s="231" t="s">
        <v>268</v>
      </c>
      <c r="E261" s="232" t="s">
        <v>19</v>
      </c>
      <c r="F261" s="233" t="s">
        <v>6776</v>
      </c>
      <c r="G261" s="230"/>
      <c r="H261" s="234">
        <v>3.1440000000000001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268</v>
      </c>
      <c r="AU261" s="240" t="s">
        <v>93</v>
      </c>
      <c r="AV261" s="13" t="s">
        <v>93</v>
      </c>
      <c r="AW261" s="13" t="s">
        <v>34</v>
      </c>
      <c r="AX261" s="13" t="s">
        <v>82</v>
      </c>
      <c r="AY261" s="240" t="s">
        <v>224</v>
      </c>
    </row>
    <row r="262" s="2" customFormat="1" ht="78" customHeight="1">
      <c r="A262" s="41"/>
      <c r="B262" s="42"/>
      <c r="C262" s="216" t="s">
        <v>680</v>
      </c>
      <c r="D262" s="216" t="s">
        <v>227</v>
      </c>
      <c r="E262" s="217" t="s">
        <v>6777</v>
      </c>
      <c r="F262" s="218" t="s">
        <v>6778</v>
      </c>
      <c r="G262" s="219" t="s">
        <v>266</v>
      </c>
      <c r="H262" s="220">
        <v>3.1440000000000001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46</v>
      </c>
      <c r="O262" s="87"/>
      <c r="P262" s="225">
        <f>O262*H262</f>
        <v>0</v>
      </c>
      <c r="Q262" s="225">
        <v>0.089219999999999994</v>
      </c>
      <c r="R262" s="225">
        <f>Q262*H262</f>
        <v>0.28050767999999998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93</v>
      </c>
      <c r="BK262" s="228">
        <f>ROUND(I262*H262,2)</f>
        <v>0</v>
      </c>
      <c r="BL262" s="20" t="s">
        <v>231</v>
      </c>
      <c r="BM262" s="227" t="s">
        <v>6779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6780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2" customFormat="1" ht="24.15" customHeight="1">
      <c r="A264" s="41"/>
      <c r="B264" s="42"/>
      <c r="C264" s="286" t="s">
        <v>688</v>
      </c>
      <c r="D264" s="286" t="s">
        <v>572</v>
      </c>
      <c r="E264" s="287" t="s">
        <v>1376</v>
      </c>
      <c r="F264" s="288" t="s">
        <v>1377</v>
      </c>
      <c r="G264" s="289" t="s">
        <v>266</v>
      </c>
      <c r="H264" s="290">
        <v>3.238</v>
      </c>
      <c r="I264" s="291"/>
      <c r="J264" s="292">
        <f>ROUND(I264*H264,2)</f>
        <v>0</v>
      </c>
      <c r="K264" s="288" t="s">
        <v>312</v>
      </c>
      <c r="L264" s="293"/>
      <c r="M264" s="294" t="s">
        <v>19</v>
      </c>
      <c r="N264" s="295" t="s">
        <v>46</v>
      </c>
      <c r="O264" s="87"/>
      <c r="P264" s="225">
        <f>O264*H264</f>
        <v>0</v>
      </c>
      <c r="Q264" s="225">
        <v>0.13100000000000001</v>
      </c>
      <c r="R264" s="225">
        <f>Q264*H264</f>
        <v>0.424178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254</v>
      </c>
      <c r="AT264" s="227" t="s">
        <v>572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6781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6782</v>
      </c>
      <c r="G265" s="230"/>
      <c r="H265" s="234">
        <v>3.238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82</v>
      </c>
      <c r="AY265" s="240" t="s">
        <v>224</v>
      </c>
    </row>
    <row r="266" s="12" customFormat="1" ht="22.8" customHeight="1">
      <c r="A266" s="12"/>
      <c r="B266" s="200"/>
      <c r="C266" s="201"/>
      <c r="D266" s="202" t="s">
        <v>73</v>
      </c>
      <c r="E266" s="214" t="s">
        <v>260</v>
      </c>
      <c r="F266" s="214" t="s">
        <v>2093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SUM(P267:P269)</f>
        <v>0</v>
      </c>
      <c r="Q266" s="208"/>
      <c r="R266" s="209">
        <f>SUM(R267:R269)</f>
        <v>0.019332000000000002</v>
      </c>
      <c r="S266" s="208"/>
      <c r="T266" s="210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82</v>
      </c>
      <c r="AT266" s="212" t="s">
        <v>73</v>
      </c>
      <c r="AU266" s="212" t="s">
        <v>82</v>
      </c>
      <c r="AY266" s="211" t="s">
        <v>224</v>
      </c>
      <c r="BK266" s="213">
        <f>SUM(BK267:BK269)</f>
        <v>0</v>
      </c>
    </row>
    <row r="267" s="2" customFormat="1" ht="37.8" customHeight="1">
      <c r="A267" s="41"/>
      <c r="B267" s="42"/>
      <c r="C267" s="216" t="s">
        <v>699</v>
      </c>
      <c r="D267" s="216" t="s">
        <v>227</v>
      </c>
      <c r="E267" s="217" t="s">
        <v>6783</v>
      </c>
      <c r="F267" s="218" t="s">
        <v>6784</v>
      </c>
      <c r="G267" s="219" t="s">
        <v>266</v>
      </c>
      <c r="H267" s="220">
        <v>10.800000000000001</v>
      </c>
      <c r="I267" s="221"/>
      <c r="J267" s="222">
        <f>ROUND(I267*H267,2)</f>
        <v>0</v>
      </c>
      <c r="K267" s="218" t="s">
        <v>312</v>
      </c>
      <c r="L267" s="47"/>
      <c r="M267" s="223" t="s">
        <v>19</v>
      </c>
      <c r="N267" s="224" t="s">
        <v>46</v>
      </c>
      <c r="O267" s="87"/>
      <c r="P267" s="225">
        <f>O267*H267</f>
        <v>0</v>
      </c>
      <c r="Q267" s="225">
        <v>0.0017899999999999999</v>
      </c>
      <c r="R267" s="225">
        <f>Q267*H267</f>
        <v>0.019332000000000002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231</v>
      </c>
      <c r="AT267" s="227" t="s">
        <v>227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6785</v>
      </c>
    </row>
    <row r="268" s="2" customFormat="1">
      <c r="A268" s="41"/>
      <c r="B268" s="42"/>
      <c r="C268" s="43"/>
      <c r="D268" s="267" t="s">
        <v>314</v>
      </c>
      <c r="E268" s="43"/>
      <c r="F268" s="268" t="s">
        <v>6786</v>
      </c>
      <c r="G268" s="43"/>
      <c r="H268" s="43"/>
      <c r="I268" s="269"/>
      <c r="J268" s="43"/>
      <c r="K268" s="43"/>
      <c r="L268" s="47"/>
      <c r="M268" s="270"/>
      <c r="N268" s="271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314</v>
      </c>
      <c r="AU268" s="20" t="s">
        <v>93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6787</v>
      </c>
      <c r="G269" s="230"/>
      <c r="H269" s="234">
        <v>10.800000000000001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12" customFormat="1" ht="22.8" customHeight="1">
      <c r="A270" s="12"/>
      <c r="B270" s="200"/>
      <c r="C270" s="201"/>
      <c r="D270" s="202" t="s">
        <v>73</v>
      </c>
      <c r="E270" s="214" t="s">
        <v>2576</v>
      </c>
      <c r="F270" s="214" t="s">
        <v>2577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SUM(P271:P272)</f>
        <v>0</v>
      </c>
      <c r="Q270" s="208"/>
      <c r="R270" s="209">
        <f>SUM(R271:R272)</f>
        <v>0</v>
      </c>
      <c r="S270" s="208"/>
      <c r="T270" s="210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1" t="s">
        <v>82</v>
      </c>
      <c r="AT270" s="212" t="s">
        <v>73</v>
      </c>
      <c r="AU270" s="212" t="s">
        <v>82</v>
      </c>
      <c r="AY270" s="211" t="s">
        <v>224</v>
      </c>
      <c r="BK270" s="213">
        <f>SUM(BK271:BK272)</f>
        <v>0</v>
      </c>
    </row>
    <row r="271" s="2" customFormat="1" ht="55.5" customHeight="1">
      <c r="A271" s="41"/>
      <c r="B271" s="42"/>
      <c r="C271" s="216" t="s">
        <v>711</v>
      </c>
      <c r="D271" s="216" t="s">
        <v>227</v>
      </c>
      <c r="E271" s="217" t="s">
        <v>6788</v>
      </c>
      <c r="F271" s="218" t="s">
        <v>6789</v>
      </c>
      <c r="G271" s="219" t="s">
        <v>371</v>
      </c>
      <c r="H271" s="220">
        <v>913.88800000000003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6790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6791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2" customFormat="1" ht="25.92" customHeight="1">
      <c r="A273" s="12"/>
      <c r="B273" s="200"/>
      <c r="C273" s="201"/>
      <c r="D273" s="202" t="s">
        <v>73</v>
      </c>
      <c r="E273" s="203" t="s">
        <v>2583</v>
      </c>
      <c r="F273" s="203" t="s">
        <v>2584</v>
      </c>
      <c r="G273" s="201"/>
      <c r="H273" s="201"/>
      <c r="I273" s="204"/>
      <c r="J273" s="205">
        <f>BK273</f>
        <v>0</v>
      </c>
      <c r="K273" s="201"/>
      <c r="L273" s="206"/>
      <c r="M273" s="207"/>
      <c r="N273" s="208"/>
      <c r="O273" s="208"/>
      <c r="P273" s="209">
        <f>P274+P306</f>
        <v>0</v>
      </c>
      <c r="Q273" s="208"/>
      <c r="R273" s="209">
        <f>R274+R306</f>
        <v>0.28673920000000003</v>
      </c>
      <c r="S273" s="208"/>
      <c r="T273" s="210">
        <f>T274+T306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93</v>
      </c>
      <c r="AT273" s="212" t="s">
        <v>73</v>
      </c>
      <c r="AU273" s="212" t="s">
        <v>74</v>
      </c>
      <c r="AY273" s="211" t="s">
        <v>224</v>
      </c>
      <c r="BK273" s="213">
        <f>BK274+BK306</f>
        <v>0</v>
      </c>
    </row>
    <row r="274" s="12" customFormat="1" ht="22.8" customHeight="1">
      <c r="A274" s="12"/>
      <c r="B274" s="200"/>
      <c r="C274" s="201"/>
      <c r="D274" s="202" t="s">
        <v>73</v>
      </c>
      <c r="E274" s="214" t="s">
        <v>2585</v>
      </c>
      <c r="F274" s="214" t="s">
        <v>2586</v>
      </c>
      <c r="G274" s="201"/>
      <c r="H274" s="201"/>
      <c r="I274" s="204"/>
      <c r="J274" s="215">
        <f>BK274</f>
        <v>0</v>
      </c>
      <c r="K274" s="201"/>
      <c r="L274" s="206"/>
      <c r="M274" s="207"/>
      <c r="N274" s="208"/>
      <c r="O274" s="208"/>
      <c r="P274" s="209">
        <f>SUM(P275:P305)</f>
        <v>0</v>
      </c>
      <c r="Q274" s="208"/>
      <c r="R274" s="209">
        <f>SUM(R275:R305)</f>
        <v>0.28673920000000003</v>
      </c>
      <c r="S274" s="208"/>
      <c r="T274" s="210">
        <f>SUM(T275:T305)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1" t="s">
        <v>93</v>
      </c>
      <c r="AT274" s="212" t="s">
        <v>73</v>
      </c>
      <c r="AU274" s="212" t="s">
        <v>82</v>
      </c>
      <c r="AY274" s="211" t="s">
        <v>224</v>
      </c>
      <c r="BK274" s="213">
        <f>SUM(BK275:BK305)</f>
        <v>0</v>
      </c>
    </row>
    <row r="275" s="2" customFormat="1" ht="33" customHeight="1">
      <c r="A275" s="41"/>
      <c r="B275" s="42"/>
      <c r="C275" s="216" t="s">
        <v>719</v>
      </c>
      <c r="D275" s="216" t="s">
        <v>227</v>
      </c>
      <c r="E275" s="217" t="s">
        <v>2598</v>
      </c>
      <c r="F275" s="218" t="s">
        <v>2599</v>
      </c>
      <c r="G275" s="219" t="s">
        <v>266</v>
      </c>
      <c r="H275" s="220">
        <v>12.960000000000001</v>
      </c>
      <c r="I275" s="221"/>
      <c r="J275" s="222">
        <f>ROUND(I275*H275,2)</f>
        <v>0</v>
      </c>
      <c r="K275" s="218" t="s">
        <v>312</v>
      </c>
      <c r="L275" s="47"/>
      <c r="M275" s="223" t="s">
        <v>19</v>
      </c>
      <c r="N275" s="224" t="s">
        <v>46</v>
      </c>
      <c r="O275" s="87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7" t="s">
        <v>544</v>
      </c>
      <c r="AT275" s="227" t="s">
        <v>227</v>
      </c>
      <c r="AU275" s="227" t="s">
        <v>93</v>
      </c>
      <c r="AY275" s="20" t="s">
        <v>224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20" t="s">
        <v>93</v>
      </c>
      <c r="BK275" s="228">
        <f>ROUND(I275*H275,2)</f>
        <v>0</v>
      </c>
      <c r="BL275" s="20" t="s">
        <v>544</v>
      </c>
      <c r="BM275" s="227" t="s">
        <v>6792</v>
      </c>
    </row>
    <row r="276" s="2" customFormat="1">
      <c r="A276" s="41"/>
      <c r="B276" s="42"/>
      <c r="C276" s="43"/>
      <c r="D276" s="267" t="s">
        <v>314</v>
      </c>
      <c r="E276" s="43"/>
      <c r="F276" s="268" t="s">
        <v>2601</v>
      </c>
      <c r="G276" s="43"/>
      <c r="H276" s="43"/>
      <c r="I276" s="269"/>
      <c r="J276" s="43"/>
      <c r="K276" s="43"/>
      <c r="L276" s="47"/>
      <c r="M276" s="270"/>
      <c r="N276" s="271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314</v>
      </c>
      <c r="AU276" s="20" t="s">
        <v>93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6793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6794</v>
      </c>
      <c r="G278" s="230"/>
      <c r="H278" s="234">
        <v>12.960000000000001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82</v>
      </c>
      <c r="AY278" s="240" t="s">
        <v>224</v>
      </c>
    </row>
    <row r="279" s="2" customFormat="1" ht="16.5" customHeight="1">
      <c r="A279" s="41"/>
      <c r="B279" s="42"/>
      <c r="C279" s="286" t="s">
        <v>180</v>
      </c>
      <c r="D279" s="286" t="s">
        <v>572</v>
      </c>
      <c r="E279" s="287" t="s">
        <v>2593</v>
      </c>
      <c r="F279" s="288" t="s">
        <v>2594</v>
      </c>
      <c r="G279" s="289" t="s">
        <v>371</v>
      </c>
      <c r="H279" s="290">
        <v>0.0050000000000000001</v>
      </c>
      <c r="I279" s="291"/>
      <c r="J279" s="292">
        <f>ROUND(I279*H279,2)</f>
        <v>0</v>
      </c>
      <c r="K279" s="288" t="s">
        <v>312</v>
      </c>
      <c r="L279" s="293"/>
      <c r="M279" s="294" t="s">
        <v>19</v>
      </c>
      <c r="N279" s="295" t="s">
        <v>46</v>
      </c>
      <c r="O279" s="87"/>
      <c r="P279" s="225">
        <f>O279*H279</f>
        <v>0</v>
      </c>
      <c r="Q279" s="225">
        <v>1</v>
      </c>
      <c r="R279" s="225">
        <f>Q279*H279</f>
        <v>0.0050000000000000001</v>
      </c>
      <c r="S279" s="225">
        <v>0</v>
      </c>
      <c r="T279" s="226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7" t="s">
        <v>643</v>
      </c>
      <c r="AT279" s="227" t="s">
        <v>572</v>
      </c>
      <c r="AU279" s="227" t="s">
        <v>93</v>
      </c>
      <c r="AY279" s="20" t="s">
        <v>224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20" t="s">
        <v>93</v>
      </c>
      <c r="BK279" s="228">
        <f>ROUND(I279*H279,2)</f>
        <v>0</v>
      </c>
      <c r="BL279" s="20" t="s">
        <v>544</v>
      </c>
      <c r="BM279" s="227" t="s">
        <v>6795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6796</v>
      </c>
      <c r="G280" s="230"/>
      <c r="H280" s="234">
        <v>0.0050000000000000001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82</v>
      </c>
      <c r="AY280" s="240" t="s">
        <v>224</v>
      </c>
    </row>
    <row r="281" s="2" customFormat="1" ht="24.15" customHeight="1">
      <c r="A281" s="41"/>
      <c r="B281" s="42"/>
      <c r="C281" s="216" t="s">
        <v>192</v>
      </c>
      <c r="D281" s="216" t="s">
        <v>227</v>
      </c>
      <c r="E281" s="217" t="s">
        <v>2620</v>
      </c>
      <c r="F281" s="218" t="s">
        <v>2621</v>
      </c>
      <c r="G281" s="219" t="s">
        <v>266</v>
      </c>
      <c r="H281" s="220">
        <v>25.920000000000002</v>
      </c>
      <c r="I281" s="221"/>
      <c r="J281" s="222">
        <f>ROUND(I281*H281,2)</f>
        <v>0</v>
      </c>
      <c r="K281" s="218" t="s">
        <v>312</v>
      </c>
      <c r="L281" s="47"/>
      <c r="M281" s="223" t="s">
        <v>19</v>
      </c>
      <c r="N281" s="224" t="s">
        <v>46</v>
      </c>
      <c r="O281" s="87"/>
      <c r="P281" s="225">
        <f>O281*H281</f>
        <v>0</v>
      </c>
      <c r="Q281" s="225">
        <v>0.00040000000000000002</v>
      </c>
      <c r="R281" s="225">
        <f>Q281*H281</f>
        <v>0.010368000000000001</v>
      </c>
      <c r="S281" s="225">
        <v>0</v>
      </c>
      <c r="T281" s="226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7" t="s">
        <v>544</v>
      </c>
      <c r="AT281" s="227" t="s">
        <v>227</v>
      </c>
      <c r="AU281" s="227" t="s">
        <v>93</v>
      </c>
      <c r="AY281" s="20" t="s">
        <v>224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20" t="s">
        <v>93</v>
      </c>
      <c r="BK281" s="228">
        <f>ROUND(I281*H281,2)</f>
        <v>0</v>
      </c>
      <c r="BL281" s="20" t="s">
        <v>544</v>
      </c>
      <c r="BM281" s="227" t="s">
        <v>6797</v>
      </c>
    </row>
    <row r="282" s="2" customFormat="1">
      <c r="A282" s="41"/>
      <c r="B282" s="42"/>
      <c r="C282" s="43"/>
      <c r="D282" s="267" t="s">
        <v>314</v>
      </c>
      <c r="E282" s="43"/>
      <c r="F282" s="268" t="s">
        <v>2623</v>
      </c>
      <c r="G282" s="43"/>
      <c r="H282" s="43"/>
      <c r="I282" s="269"/>
      <c r="J282" s="43"/>
      <c r="K282" s="43"/>
      <c r="L282" s="47"/>
      <c r="M282" s="270"/>
      <c r="N282" s="271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314</v>
      </c>
      <c r="AU282" s="20" t="s">
        <v>93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6793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6798</v>
      </c>
      <c r="G284" s="230"/>
      <c r="H284" s="234">
        <v>25.920000000000002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82</v>
      </c>
      <c r="AY284" s="240" t="s">
        <v>224</v>
      </c>
    </row>
    <row r="285" s="2" customFormat="1" ht="49.05" customHeight="1">
      <c r="A285" s="41"/>
      <c r="B285" s="42"/>
      <c r="C285" s="286" t="s">
        <v>822</v>
      </c>
      <c r="D285" s="286" t="s">
        <v>572</v>
      </c>
      <c r="E285" s="287" t="s">
        <v>6799</v>
      </c>
      <c r="F285" s="288" t="s">
        <v>6800</v>
      </c>
      <c r="G285" s="289" t="s">
        <v>266</v>
      </c>
      <c r="H285" s="290">
        <v>31.103999999999999</v>
      </c>
      <c r="I285" s="291"/>
      <c r="J285" s="292">
        <f>ROUND(I285*H285,2)</f>
        <v>0</v>
      </c>
      <c r="K285" s="288" t="s">
        <v>312</v>
      </c>
      <c r="L285" s="293"/>
      <c r="M285" s="294" t="s">
        <v>19</v>
      </c>
      <c r="N285" s="295" t="s">
        <v>46</v>
      </c>
      <c r="O285" s="87"/>
      <c r="P285" s="225">
        <f>O285*H285</f>
        <v>0</v>
      </c>
      <c r="Q285" s="225">
        <v>0.0053</v>
      </c>
      <c r="R285" s="225">
        <f>Q285*H285</f>
        <v>0.1648512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643</v>
      </c>
      <c r="AT285" s="227" t="s">
        <v>572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6801</v>
      </c>
    </row>
    <row r="286" s="13" customFormat="1">
      <c r="A286" s="13"/>
      <c r="B286" s="229"/>
      <c r="C286" s="230"/>
      <c r="D286" s="231" t="s">
        <v>268</v>
      </c>
      <c r="E286" s="232" t="s">
        <v>19</v>
      </c>
      <c r="F286" s="233" t="s">
        <v>6802</v>
      </c>
      <c r="G286" s="230"/>
      <c r="H286" s="234">
        <v>31.103999999999999</v>
      </c>
      <c r="I286" s="235"/>
      <c r="J286" s="230"/>
      <c r="K286" s="230"/>
      <c r="L286" s="236"/>
      <c r="M286" s="237"/>
      <c r="N286" s="238"/>
      <c r="O286" s="238"/>
      <c r="P286" s="238"/>
      <c r="Q286" s="238"/>
      <c r="R286" s="238"/>
      <c r="S286" s="238"/>
      <c r="T286" s="23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0" t="s">
        <v>268</v>
      </c>
      <c r="AU286" s="240" t="s">
        <v>93</v>
      </c>
      <c r="AV286" s="13" t="s">
        <v>93</v>
      </c>
      <c r="AW286" s="13" t="s">
        <v>34</v>
      </c>
      <c r="AX286" s="13" t="s">
        <v>82</v>
      </c>
      <c r="AY286" s="240" t="s">
        <v>224</v>
      </c>
    </row>
    <row r="287" s="2" customFormat="1" ht="24.15" customHeight="1">
      <c r="A287" s="41"/>
      <c r="B287" s="42"/>
      <c r="C287" s="216" t="s">
        <v>827</v>
      </c>
      <c r="D287" s="216" t="s">
        <v>227</v>
      </c>
      <c r="E287" s="217" t="s">
        <v>2628</v>
      </c>
      <c r="F287" s="218" t="s">
        <v>2629</v>
      </c>
      <c r="G287" s="219" t="s">
        <v>266</v>
      </c>
      <c r="H287" s="220">
        <v>191.06999999999999</v>
      </c>
      <c r="I287" s="221"/>
      <c r="J287" s="222">
        <f>ROUND(I287*H287,2)</f>
        <v>0</v>
      </c>
      <c r="K287" s="218" t="s">
        <v>312</v>
      </c>
      <c r="L287" s="47"/>
      <c r="M287" s="223" t="s">
        <v>19</v>
      </c>
      <c r="N287" s="224" t="s">
        <v>46</v>
      </c>
      <c r="O287" s="87"/>
      <c r="P287" s="225">
        <f>O287*H287</f>
        <v>0</v>
      </c>
      <c r="Q287" s="225">
        <v>4.0000000000000003E-05</v>
      </c>
      <c r="R287" s="225">
        <f>Q287*H287</f>
        <v>0.0076427999999999999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544</v>
      </c>
      <c r="AT287" s="227" t="s">
        <v>227</v>
      </c>
      <c r="AU287" s="227" t="s">
        <v>93</v>
      </c>
      <c r="AY287" s="20" t="s">
        <v>224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93</v>
      </c>
      <c r="BK287" s="228">
        <f>ROUND(I287*H287,2)</f>
        <v>0</v>
      </c>
      <c r="BL287" s="20" t="s">
        <v>544</v>
      </c>
      <c r="BM287" s="227" t="s">
        <v>6803</v>
      </c>
    </row>
    <row r="288" s="2" customFormat="1">
      <c r="A288" s="41"/>
      <c r="B288" s="42"/>
      <c r="C288" s="43"/>
      <c r="D288" s="267" t="s">
        <v>314</v>
      </c>
      <c r="E288" s="43"/>
      <c r="F288" s="268" t="s">
        <v>2631</v>
      </c>
      <c r="G288" s="43"/>
      <c r="H288" s="43"/>
      <c r="I288" s="269"/>
      <c r="J288" s="43"/>
      <c r="K288" s="43"/>
      <c r="L288" s="47"/>
      <c r="M288" s="270"/>
      <c r="N288" s="271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314</v>
      </c>
      <c r="AU288" s="20" t="s">
        <v>93</v>
      </c>
    </row>
    <row r="289" s="14" customFormat="1">
      <c r="A289" s="14"/>
      <c r="B289" s="246"/>
      <c r="C289" s="247"/>
      <c r="D289" s="231" t="s">
        <v>268</v>
      </c>
      <c r="E289" s="248" t="s">
        <v>19</v>
      </c>
      <c r="F289" s="249" t="s">
        <v>6635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268</v>
      </c>
      <c r="AU289" s="255" t="s">
        <v>93</v>
      </c>
      <c r="AV289" s="14" t="s">
        <v>82</v>
      </c>
      <c r="AW289" s="14" t="s">
        <v>34</v>
      </c>
      <c r="AX289" s="14" t="s">
        <v>74</v>
      </c>
      <c r="AY289" s="255" t="s">
        <v>224</v>
      </c>
    </row>
    <row r="290" s="13" customFormat="1">
      <c r="A290" s="13"/>
      <c r="B290" s="229"/>
      <c r="C290" s="230"/>
      <c r="D290" s="231" t="s">
        <v>268</v>
      </c>
      <c r="E290" s="232" t="s">
        <v>19</v>
      </c>
      <c r="F290" s="233" t="s">
        <v>6804</v>
      </c>
      <c r="G290" s="230"/>
      <c r="H290" s="234">
        <v>11.212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268</v>
      </c>
      <c r="AU290" s="240" t="s">
        <v>93</v>
      </c>
      <c r="AV290" s="13" t="s">
        <v>93</v>
      </c>
      <c r="AW290" s="13" t="s">
        <v>34</v>
      </c>
      <c r="AX290" s="13" t="s">
        <v>74</v>
      </c>
      <c r="AY290" s="240" t="s">
        <v>224</v>
      </c>
    </row>
    <row r="291" s="14" customFormat="1">
      <c r="A291" s="14"/>
      <c r="B291" s="246"/>
      <c r="C291" s="247"/>
      <c r="D291" s="231" t="s">
        <v>268</v>
      </c>
      <c r="E291" s="248" t="s">
        <v>19</v>
      </c>
      <c r="F291" s="249" t="s">
        <v>6636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268</v>
      </c>
      <c r="AU291" s="255" t="s">
        <v>93</v>
      </c>
      <c r="AV291" s="14" t="s">
        <v>82</v>
      </c>
      <c r="AW291" s="14" t="s">
        <v>34</v>
      </c>
      <c r="AX291" s="14" t="s">
        <v>74</v>
      </c>
      <c r="AY291" s="255" t="s">
        <v>224</v>
      </c>
    </row>
    <row r="292" s="13" customFormat="1">
      <c r="A292" s="13"/>
      <c r="B292" s="229"/>
      <c r="C292" s="230"/>
      <c r="D292" s="231" t="s">
        <v>268</v>
      </c>
      <c r="E292" s="232" t="s">
        <v>19</v>
      </c>
      <c r="F292" s="233" t="s">
        <v>6805</v>
      </c>
      <c r="G292" s="230"/>
      <c r="H292" s="234">
        <v>179.858</v>
      </c>
      <c r="I292" s="235"/>
      <c r="J292" s="230"/>
      <c r="K292" s="230"/>
      <c r="L292" s="236"/>
      <c r="M292" s="237"/>
      <c r="N292" s="238"/>
      <c r="O292" s="238"/>
      <c r="P292" s="238"/>
      <c r="Q292" s="238"/>
      <c r="R292" s="238"/>
      <c r="S292" s="238"/>
      <c r="T292" s="23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0" t="s">
        <v>268</v>
      </c>
      <c r="AU292" s="240" t="s">
        <v>93</v>
      </c>
      <c r="AV292" s="13" t="s">
        <v>93</v>
      </c>
      <c r="AW292" s="13" t="s">
        <v>34</v>
      </c>
      <c r="AX292" s="13" t="s">
        <v>74</v>
      </c>
      <c r="AY292" s="240" t="s">
        <v>224</v>
      </c>
    </row>
    <row r="293" s="16" customFormat="1">
      <c r="A293" s="16"/>
      <c r="B293" s="272"/>
      <c r="C293" s="273"/>
      <c r="D293" s="231" t="s">
        <v>268</v>
      </c>
      <c r="E293" s="274" t="s">
        <v>19</v>
      </c>
      <c r="F293" s="275" t="s">
        <v>351</v>
      </c>
      <c r="G293" s="273"/>
      <c r="H293" s="276">
        <v>191.06999999999999</v>
      </c>
      <c r="I293" s="277"/>
      <c r="J293" s="273"/>
      <c r="K293" s="273"/>
      <c r="L293" s="278"/>
      <c r="M293" s="279"/>
      <c r="N293" s="280"/>
      <c r="O293" s="280"/>
      <c r="P293" s="280"/>
      <c r="Q293" s="280"/>
      <c r="R293" s="280"/>
      <c r="S293" s="280"/>
      <c r="T293" s="281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T293" s="282" t="s">
        <v>268</v>
      </c>
      <c r="AU293" s="282" t="s">
        <v>93</v>
      </c>
      <c r="AV293" s="16" t="s">
        <v>231</v>
      </c>
      <c r="AW293" s="16" t="s">
        <v>34</v>
      </c>
      <c r="AX293" s="16" t="s">
        <v>82</v>
      </c>
      <c r="AY293" s="282" t="s">
        <v>224</v>
      </c>
    </row>
    <row r="294" s="2" customFormat="1" ht="24.15" customHeight="1">
      <c r="A294" s="41"/>
      <c r="B294" s="42"/>
      <c r="C294" s="286" t="s">
        <v>195</v>
      </c>
      <c r="D294" s="286" t="s">
        <v>572</v>
      </c>
      <c r="E294" s="287" t="s">
        <v>2637</v>
      </c>
      <c r="F294" s="288" t="s">
        <v>2638</v>
      </c>
      <c r="G294" s="289" t="s">
        <v>266</v>
      </c>
      <c r="H294" s="290">
        <v>279.95600000000002</v>
      </c>
      <c r="I294" s="291"/>
      <c r="J294" s="292">
        <f>ROUND(I294*H294,2)</f>
        <v>0</v>
      </c>
      <c r="K294" s="288" t="s">
        <v>312</v>
      </c>
      <c r="L294" s="293"/>
      <c r="M294" s="294" t="s">
        <v>19</v>
      </c>
      <c r="N294" s="295" t="s">
        <v>46</v>
      </c>
      <c r="O294" s="87"/>
      <c r="P294" s="225">
        <f>O294*H294</f>
        <v>0</v>
      </c>
      <c r="Q294" s="225">
        <v>0.00029999999999999997</v>
      </c>
      <c r="R294" s="225">
        <f>Q294*H294</f>
        <v>0.0839868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643</v>
      </c>
      <c r="AT294" s="227" t="s">
        <v>572</v>
      </c>
      <c r="AU294" s="227" t="s">
        <v>93</v>
      </c>
      <c r="AY294" s="20" t="s">
        <v>224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93</v>
      </c>
      <c r="BK294" s="228">
        <f>ROUND(I294*H294,2)</f>
        <v>0</v>
      </c>
      <c r="BL294" s="20" t="s">
        <v>544</v>
      </c>
      <c r="BM294" s="227" t="s">
        <v>6806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6807</v>
      </c>
      <c r="G295" s="230"/>
      <c r="H295" s="234">
        <v>229.28399999999999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82</v>
      </c>
      <c r="AY295" s="240" t="s">
        <v>224</v>
      </c>
    </row>
    <row r="296" s="13" customFormat="1">
      <c r="A296" s="13"/>
      <c r="B296" s="229"/>
      <c r="C296" s="230"/>
      <c r="D296" s="231" t="s">
        <v>268</v>
      </c>
      <c r="E296" s="230"/>
      <c r="F296" s="233" t="s">
        <v>6808</v>
      </c>
      <c r="G296" s="230"/>
      <c r="H296" s="234">
        <v>279.95600000000002</v>
      </c>
      <c r="I296" s="235"/>
      <c r="J296" s="230"/>
      <c r="K296" s="230"/>
      <c r="L296" s="236"/>
      <c r="M296" s="237"/>
      <c r="N296" s="238"/>
      <c r="O296" s="238"/>
      <c r="P296" s="238"/>
      <c r="Q296" s="238"/>
      <c r="R296" s="238"/>
      <c r="S296" s="238"/>
      <c r="T296" s="23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0" t="s">
        <v>268</v>
      </c>
      <c r="AU296" s="240" t="s">
        <v>93</v>
      </c>
      <c r="AV296" s="13" t="s">
        <v>93</v>
      </c>
      <c r="AW296" s="13" t="s">
        <v>4</v>
      </c>
      <c r="AX296" s="13" t="s">
        <v>82</v>
      </c>
      <c r="AY296" s="240" t="s">
        <v>224</v>
      </c>
    </row>
    <row r="297" s="2" customFormat="1" ht="33" customHeight="1">
      <c r="A297" s="41"/>
      <c r="B297" s="42"/>
      <c r="C297" s="216" t="s">
        <v>864</v>
      </c>
      <c r="D297" s="216" t="s">
        <v>227</v>
      </c>
      <c r="E297" s="217" t="s">
        <v>2642</v>
      </c>
      <c r="F297" s="218" t="s">
        <v>2643</v>
      </c>
      <c r="G297" s="219" t="s">
        <v>471</v>
      </c>
      <c r="H297" s="220">
        <v>93.064999999999998</v>
      </c>
      <c r="I297" s="221"/>
      <c r="J297" s="222">
        <f>ROUND(I297*H297,2)</f>
        <v>0</v>
      </c>
      <c r="K297" s="218" t="s">
        <v>312</v>
      </c>
      <c r="L297" s="47"/>
      <c r="M297" s="223" t="s">
        <v>19</v>
      </c>
      <c r="N297" s="224" t="s">
        <v>46</v>
      </c>
      <c r="O297" s="87"/>
      <c r="P297" s="225">
        <f>O297*H297</f>
        <v>0</v>
      </c>
      <c r="Q297" s="225">
        <v>0.00016000000000000001</v>
      </c>
      <c r="R297" s="225">
        <f>Q297*H297</f>
        <v>0.014890400000000002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544</v>
      </c>
      <c r="AT297" s="227" t="s">
        <v>227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93</v>
      </c>
      <c r="BK297" s="228">
        <f>ROUND(I297*H297,2)</f>
        <v>0</v>
      </c>
      <c r="BL297" s="20" t="s">
        <v>544</v>
      </c>
      <c r="BM297" s="227" t="s">
        <v>6809</v>
      </c>
    </row>
    <row r="298" s="2" customFormat="1">
      <c r="A298" s="41"/>
      <c r="B298" s="42"/>
      <c r="C298" s="43"/>
      <c r="D298" s="267" t="s">
        <v>314</v>
      </c>
      <c r="E298" s="43"/>
      <c r="F298" s="268" t="s">
        <v>2645</v>
      </c>
      <c r="G298" s="43"/>
      <c r="H298" s="43"/>
      <c r="I298" s="269"/>
      <c r="J298" s="43"/>
      <c r="K298" s="43"/>
      <c r="L298" s="47"/>
      <c r="M298" s="270"/>
      <c r="N298" s="271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314</v>
      </c>
      <c r="AU298" s="20" t="s">
        <v>93</v>
      </c>
    </row>
    <row r="299" s="14" customFormat="1">
      <c r="A299" s="14"/>
      <c r="B299" s="246"/>
      <c r="C299" s="247"/>
      <c r="D299" s="231" t="s">
        <v>268</v>
      </c>
      <c r="E299" s="248" t="s">
        <v>19</v>
      </c>
      <c r="F299" s="249" t="s">
        <v>6635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268</v>
      </c>
      <c r="AU299" s="255" t="s">
        <v>93</v>
      </c>
      <c r="AV299" s="14" t="s">
        <v>82</v>
      </c>
      <c r="AW299" s="14" t="s">
        <v>34</v>
      </c>
      <c r="AX299" s="14" t="s">
        <v>74</v>
      </c>
      <c r="AY299" s="255" t="s">
        <v>224</v>
      </c>
    </row>
    <row r="300" s="13" customFormat="1">
      <c r="A300" s="13"/>
      <c r="B300" s="229"/>
      <c r="C300" s="230"/>
      <c r="D300" s="231" t="s">
        <v>268</v>
      </c>
      <c r="E300" s="232" t="s">
        <v>19</v>
      </c>
      <c r="F300" s="233" t="s">
        <v>6810</v>
      </c>
      <c r="G300" s="230"/>
      <c r="H300" s="234">
        <v>6.5949999999999998</v>
      </c>
      <c r="I300" s="235"/>
      <c r="J300" s="230"/>
      <c r="K300" s="230"/>
      <c r="L300" s="236"/>
      <c r="M300" s="237"/>
      <c r="N300" s="238"/>
      <c r="O300" s="238"/>
      <c r="P300" s="238"/>
      <c r="Q300" s="238"/>
      <c r="R300" s="238"/>
      <c r="S300" s="238"/>
      <c r="T300" s="23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0" t="s">
        <v>268</v>
      </c>
      <c r="AU300" s="240" t="s">
        <v>93</v>
      </c>
      <c r="AV300" s="13" t="s">
        <v>93</v>
      </c>
      <c r="AW300" s="13" t="s">
        <v>34</v>
      </c>
      <c r="AX300" s="13" t="s">
        <v>74</v>
      </c>
      <c r="AY300" s="240" t="s">
        <v>224</v>
      </c>
    </row>
    <row r="301" s="14" customFormat="1">
      <c r="A301" s="14"/>
      <c r="B301" s="246"/>
      <c r="C301" s="247"/>
      <c r="D301" s="231" t="s">
        <v>268</v>
      </c>
      <c r="E301" s="248" t="s">
        <v>19</v>
      </c>
      <c r="F301" s="249" t="s">
        <v>6636</v>
      </c>
      <c r="G301" s="247"/>
      <c r="H301" s="248" t="s">
        <v>19</v>
      </c>
      <c r="I301" s="250"/>
      <c r="J301" s="247"/>
      <c r="K301" s="247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268</v>
      </c>
      <c r="AU301" s="255" t="s">
        <v>93</v>
      </c>
      <c r="AV301" s="14" t="s">
        <v>82</v>
      </c>
      <c r="AW301" s="14" t="s">
        <v>34</v>
      </c>
      <c r="AX301" s="14" t="s">
        <v>74</v>
      </c>
      <c r="AY301" s="255" t="s">
        <v>224</v>
      </c>
    </row>
    <row r="302" s="13" customFormat="1">
      <c r="A302" s="13"/>
      <c r="B302" s="229"/>
      <c r="C302" s="230"/>
      <c r="D302" s="231" t="s">
        <v>268</v>
      </c>
      <c r="E302" s="232" t="s">
        <v>19</v>
      </c>
      <c r="F302" s="233" t="s">
        <v>6811</v>
      </c>
      <c r="G302" s="230"/>
      <c r="H302" s="234">
        <v>86.469999999999999</v>
      </c>
      <c r="I302" s="235"/>
      <c r="J302" s="230"/>
      <c r="K302" s="230"/>
      <c r="L302" s="236"/>
      <c r="M302" s="237"/>
      <c r="N302" s="238"/>
      <c r="O302" s="238"/>
      <c r="P302" s="238"/>
      <c r="Q302" s="238"/>
      <c r="R302" s="238"/>
      <c r="S302" s="238"/>
      <c r="T302" s="23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0" t="s">
        <v>268</v>
      </c>
      <c r="AU302" s="240" t="s">
        <v>93</v>
      </c>
      <c r="AV302" s="13" t="s">
        <v>93</v>
      </c>
      <c r="AW302" s="13" t="s">
        <v>34</v>
      </c>
      <c r="AX302" s="13" t="s">
        <v>74</v>
      </c>
      <c r="AY302" s="240" t="s">
        <v>224</v>
      </c>
    </row>
    <row r="303" s="16" customFormat="1">
      <c r="A303" s="16"/>
      <c r="B303" s="272"/>
      <c r="C303" s="273"/>
      <c r="D303" s="231" t="s">
        <v>268</v>
      </c>
      <c r="E303" s="274" t="s">
        <v>19</v>
      </c>
      <c r="F303" s="275" t="s">
        <v>351</v>
      </c>
      <c r="G303" s="273"/>
      <c r="H303" s="276">
        <v>93.064999999999998</v>
      </c>
      <c r="I303" s="277"/>
      <c r="J303" s="273"/>
      <c r="K303" s="273"/>
      <c r="L303" s="278"/>
      <c r="M303" s="279"/>
      <c r="N303" s="280"/>
      <c r="O303" s="280"/>
      <c r="P303" s="280"/>
      <c r="Q303" s="280"/>
      <c r="R303" s="280"/>
      <c r="S303" s="280"/>
      <c r="T303" s="281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2" t="s">
        <v>268</v>
      </c>
      <c r="AU303" s="282" t="s">
        <v>93</v>
      </c>
      <c r="AV303" s="16" t="s">
        <v>231</v>
      </c>
      <c r="AW303" s="16" t="s">
        <v>34</v>
      </c>
      <c r="AX303" s="16" t="s">
        <v>82</v>
      </c>
      <c r="AY303" s="282" t="s">
        <v>224</v>
      </c>
    </row>
    <row r="304" s="2" customFormat="1" ht="49.05" customHeight="1">
      <c r="A304" s="41"/>
      <c r="B304" s="42"/>
      <c r="C304" s="216" t="s">
        <v>871</v>
      </c>
      <c r="D304" s="216" t="s">
        <v>227</v>
      </c>
      <c r="E304" s="217" t="s">
        <v>6812</v>
      </c>
      <c r="F304" s="218" t="s">
        <v>6813</v>
      </c>
      <c r="G304" s="219" t="s">
        <v>371</v>
      </c>
      <c r="H304" s="220">
        <v>0.28699999999999998</v>
      </c>
      <c r="I304" s="221"/>
      <c r="J304" s="222">
        <f>ROUND(I304*H304,2)</f>
        <v>0</v>
      </c>
      <c r="K304" s="218" t="s">
        <v>312</v>
      </c>
      <c r="L304" s="47"/>
      <c r="M304" s="223" t="s">
        <v>19</v>
      </c>
      <c r="N304" s="224" t="s">
        <v>46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544</v>
      </c>
      <c r="AT304" s="227" t="s">
        <v>227</v>
      </c>
      <c r="AU304" s="227" t="s">
        <v>93</v>
      </c>
      <c r="AY304" s="20" t="s">
        <v>224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93</v>
      </c>
      <c r="BK304" s="228">
        <f>ROUND(I304*H304,2)</f>
        <v>0</v>
      </c>
      <c r="BL304" s="20" t="s">
        <v>544</v>
      </c>
      <c r="BM304" s="227" t="s">
        <v>6814</v>
      </c>
    </row>
    <row r="305" s="2" customFormat="1">
      <c r="A305" s="41"/>
      <c r="B305" s="42"/>
      <c r="C305" s="43"/>
      <c r="D305" s="267" t="s">
        <v>314</v>
      </c>
      <c r="E305" s="43"/>
      <c r="F305" s="268" t="s">
        <v>6815</v>
      </c>
      <c r="G305" s="43"/>
      <c r="H305" s="43"/>
      <c r="I305" s="269"/>
      <c r="J305" s="43"/>
      <c r="K305" s="43"/>
      <c r="L305" s="47"/>
      <c r="M305" s="270"/>
      <c r="N305" s="271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314</v>
      </c>
      <c r="AU305" s="20" t="s">
        <v>93</v>
      </c>
    </row>
    <row r="306" s="12" customFormat="1" ht="22.8" customHeight="1">
      <c r="A306" s="12"/>
      <c r="B306" s="200"/>
      <c r="C306" s="201"/>
      <c r="D306" s="202" t="s">
        <v>73</v>
      </c>
      <c r="E306" s="214" t="s">
        <v>4038</v>
      </c>
      <c r="F306" s="214" t="s">
        <v>4039</v>
      </c>
      <c r="G306" s="201"/>
      <c r="H306" s="201"/>
      <c r="I306" s="204"/>
      <c r="J306" s="215">
        <f>BK306</f>
        <v>0</v>
      </c>
      <c r="K306" s="201"/>
      <c r="L306" s="206"/>
      <c r="M306" s="207"/>
      <c r="N306" s="208"/>
      <c r="O306" s="208"/>
      <c r="P306" s="209">
        <f>SUM(P307:P315)</f>
        <v>0</v>
      </c>
      <c r="Q306" s="208"/>
      <c r="R306" s="209">
        <f>SUM(R307:R315)</f>
        <v>0</v>
      </c>
      <c r="S306" s="208"/>
      <c r="T306" s="210">
        <f>SUM(T307:T315)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1" t="s">
        <v>93</v>
      </c>
      <c r="AT306" s="212" t="s">
        <v>73</v>
      </c>
      <c r="AU306" s="212" t="s">
        <v>82</v>
      </c>
      <c r="AY306" s="211" t="s">
        <v>224</v>
      </c>
      <c r="BK306" s="213">
        <f>SUM(BK307:BK315)</f>
        <v>0</v>
      </c>
    </row>
    <row r="307" s="2" customFormat="1" ht="24.15" customHeight="1">
      <c r="A307" s="41"/>
      <c r="B307" s="42"/>
      <c r="C307" s="216" t="s">
        <v>876</v>
      </c>
      <c r="D307" s="216" t="s">
        <v>227</v>
      </c>
      <c r="E307" s="217" t="s">
        <v>6816</v>
      </c>
      <c r="F307" s="218" t="s">
        <v>6817</v>
      </c>
      <c r="G307" s="219" t="s">
        <v>595</v>
      </c>
      <c r="H307" s="220">
        <v>15</v>
      </c>
      <c r="I307" s="221"/>
      <c r="J307" s="222">
        <f>ROUND(I307*H307,2)</f>
        <v>0</v>
      </c>
      <c r="K307" s="218" t="s">
        <v>19</v>
      </c>
      <c r="L307" s="47"/>
      <c r="M307" s="223" t="s">
        <v>19</v>
      </c>
      <c r="N307" s="224" t="s">
        <v>46</v>
      </c>
      <c r="O307" s="87"/>
      <c r="P307" s="225">
        <f>O307*H307</f>
        <v>0</v>
      </c>
      <c r="Q307" s="225">
        <v>0</v>
      </c>
      <c r="R307" s="225">
        <f>Q307*H307</f>
        <v>0</v>
      </c>
      <c r="S307" s="225">
        <v>0</v>
      </c>
      <c r="T307" s="226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7" t="s">
        <v>544</v>
      </c>
      <c r="AT307" s="227" t="s">
        <v>227</v>
      </c>
      <c r="AU307" s="227" t="s">
        <v>93</v>
      </c>
      <c r="AY307" s="20" t="s">
        <v>224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20" t="s">
        <v>93</v>
      </c>
      <c r="BK307" s="228">
        <f>ROUND(I307*H307,2)</f>
        <v>0</v>
      </c>
      <c r="BL307" s="20" t="s">
        <v>544</v>
      </c>
      <c r="BM307" s="227" t="s">
        <v>6818</v>
      </c>
    </row>
    <row r="308" s="2" customFormat="1" ht="16.5" customHeight="1">
      <c r="A308" s="41"/>
      <c r="B308" s="42"/>
      <c r="C308" s="216" t="s">
        <v>882</v>
      </c>
      <c r="D308" s="216" t="s">
        <v>227</v>
      </c>
      <c r="E308" s="217" t="s">
        <v>6819</v>
      </c>
      <c r="F308" s="218" t="s">
        <v>6820</v>
      </c>
      <c r="G308" s="219" t="s">
        <v>595</v>
      </c>
      <c r="H308" s="220">
        <v>88</v>
      </c>
      <c r="I308" s="221"/>
      <c r="J308" s="222">
        <f>ROUND(I308*H308,2)</f>
        <v>0</v>
      </c>
      <c r="K308" s="218" t="s">
        <v>19</v>
      </c>
      <c r="L308" s="47"/>
      <c r="M308" s="223" t="s">
        <v>19</v>
      </c>
      <c r="N308" s="224" t="s">
        <v>46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544</v>
      </c>
      <c r="AT308" s="227" t="s">
        <v>227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93</v>
      </c>
      <c r="BK308" s="228">
        <f>ROUND(I308*H308,2)</f>
        <v>0</v>
      </c>
      <c r="BL308" s="20" t="s">
        <v>544</v>
      </c>
      <c r="BM308" s="227" t="s">
        <v>6821</v>
      </c>
    </row>
    <row r="309" s="2" customFormat="1" ht="44.25" customHeight="1">
      <c r="A309" s="41"/>
      <c r="B309" s="42"/>
      <c r="C309" s="216" t="s">
        <v>888</v>
      </c>
      <c r="D309" s="216" t="s">
        <v>227</v>
      </c>
      <c r="E309" s="217" t="s">
        <v>6822</v>
      </c>
      <c r="F309" s="218" t="s">
        <v>6823</v>
      </c>
      <c r="G309" s="219" t="s">
        <v>595</v>
      </c>
      <c r="H309" s="220">
        <v>88</v>
      </c>
      <c r="I309" s="221"/>
      <c r="J309" s="222">
        <f>ROUND(I309*H309,2)</f>
        <v>0</v>
      </c>
      <c r="K309" s="218" t="s">
        <v>19</v>
      </c>
      <c r="L309" s="47"/>
      <c r="M309" s="223" t="s">
        <v>19</v>
      </c>
      <c r="N309" s="224" t="s">
        <v>46</v>
      </c>
      <c r="O309" s="87"/>
      <c r="P309" s="225">
        <f>O309*H309</f>
        <v>0</v>
      </c>
      <c r="Q309" s="225">
        <v>0</v>
      </c>
      <c r="R309" s="225">
        <f>Q309*H309</f>
        <v>0</v>
      </c>
      <c r="S309" s="225">
        <v>0</v>
      </c>
      <c r="T309" s="226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7" t="s">
        <v>544</v>
      </c>
      <c r="AT309" s="227" t="s">
        <v>227</v>
      </c>
      <c r="AU309" s="227" t="s">
        <v>93</v>
      </c>
      <c r="AY309" s="20" t="s">
        <v>224</v>
      </c>
      <c r="BE309" s="228">
        <f>IF(N309="základní",J309,0)</f>
        <v>0</v>
      </c>
      <c r="BF309" s="228">
        <f>IF(N309="snížená",J309,0)</f>
        <v>0</v>
      </c>
      <c r="BG309" s="228">
        <f>IF(N309="zákl. přenesená",J309,0)</f>
        <v>0</v>
      </c>
      <c r="BH309" s="228">
        <f>IF(N309="sníž. přenesená",J309,0)</f>
        <v>0</v>
      </c>
      <c r="BI309" s="228">
        <f>IF(N309="nulová",J309,0)</f>
        <v>0</v>
      </c>
      <c r="BJ309" s="20" t="s">
        <v>93</v>
      </c>
      <c r="BK309" s="228">
        <f>ROUND(I309*H309,2)</f>
        <v>0</v>
      </c>
      <c r="BL309" s="20" t="s">
        <v>544</v>
      </c>
      <c r="BM309" s="227" t="s">
        <v>6824</v>
      </c>
    </row>
    <row r="310" s="2" customFormat="1" ht="62.7" customHeight="1">
      <c r="A310" s="41"/>
      <c r="B310" s="42"/>
      <c r="C310" s="216" t="s">
        <v>894</v>
      </c>
      <c r="D310" s="216" t="s">
        <v>227</v>
      </c>
      <c r="E310" s="217" t="s">
        <v>6825</v>
      </c>
      <c r="F310" s="218" t="s">
        <v>6826</v>
      </c>
      <c r="G310" s="219" t="s">
        <v>595</v>
      </c>
      <c r="H310" s="220">
        <v>1</v>
      </c>
      <c r="I310" s="221"/>
      <c r="J310" s="222">
        <f>ROUND(I310*H310,2)</f>
        <v>0</v>
      </c>
      <c r="K310" s="218" t="s">
        <v>19</v>
      </c>
      <c r="L310" s="47"/>
      <c r="M310" s="223" t="s">
        <v>19</v>
      </c>
      <c r="N310" s="224" t="s">
        <v>46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544</v>
      </c>
      <c r="AT310" s="227" t="s">
        <v>227</v>
      </c>
      <c r="AU310" s="227" t="s">
        <v>93</v>
      </c>
      <c r="AY310" s="20" t="s">
        <v>224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93</v>
      </c>
      <c r="BK310" s="228">
        <f>ROUND(I310*H310,2)</f>
        <v>0</v>
      </c>
      <c r="BL310" s="20" t="s">
        <v>544</v>
      </c>
      <c r="BM310" s="227" t="s">
        <v>6827</v>
      </c>
    </row>
    <row r="311" s="2" customFormat="1" ht="62.7" customHeight="1">
      <c r="A311" s="41"/>
      <c r="B311" s="42"/>
      <c r="C311" s="216" t="s">
        <v>902</v>
      </c>
      <c r="D311" s="216" t="s">
        <v>227</v>
      </c>
      <c r="E311" s="217" t="s">
        <v>6828</v>
      </c>
      <c r="F311" s="218" t="s">
        <v>6829</v>
      </c>
      <c r="G311" s="219" t="s">
        <v>595</v>
      </c>
      <c r="H311" s="220">
        <v>1</v>
      </c>
      <c r="I311" s="221"/>
      <c r="J311" s="222">
        <f>ROUND(I311*H311,2)</f>
        <v>0</v>
      </c>
      <c r="K311" s="218" t="s">
        <v>19</v>
      </c>
      <c r="L311" s="47"/>
      <c r="M311" s="223" t="s">
        <v>19</v>
      </c>
      <c r="N311" s="224" t="s">
        <v>46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544</v>
      </c>
      <c r="AT311" s="227" t="s">
        <v>227</v>
      </c>
      <c r="AU311" s="227" t="s">
        <v>93</v>
      </c>
      <c r="AY311" s="20" t="s">
        <v>224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93</v>
      </c>
      <c r="BK311" s="228">
        <f>ROUND(I311*H311,2)</f>
        <v>0</v>
      </c>
      <c r="BL311" s="20" t="s">
        <v>544</v>
      </c>
      <c r="BM311" s="227" t="s">
        <v>6830</v>
      </c>
    </row>
    <row r="312" s="2" customFormat="1" ht="62.7" customHeight="1">
      <c r="A312" s="41"/>
      <c r="B312" s="42"/>
      <c r="C312" s="216" t="s">
        <v>908</v>
      </c>
      <c r="D312" s="216" t="s">
        <v>227</v>
      </c>
      <c r="E312" s="217" t="s">
        <v>6831</v>
      </c>
      <c r="F312" s="218" t="s">
        <v>6832</v>
      </c>
      <c r="G312" s="219" t="s">
        <v>595</v>
      </c>
      <c r="H312" s="220">
        <v>1</v>
      </c>
      <c r="I312" s="221"/>
      <c r="J312" s="222">
        <f>ROUND(I312*H312,2)</f>
        <v>0</v>
      </c>
      <c r="K312" s="218" t="s">
        <v>19</v>
      </c>
      <c r="L312" s="47"/>
      <c r="M312" s="223" t="s">
        <v>19</v>
      </c>
      <c r="N312" s="224" t="s">
        <v>46</v>
      </c>
      <c r="O312" s="87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7" t="s">
        <v>544</v>
      </c>
      <c r="AT312" s="227" t="s">
        <v>227</v>
      </c>
      <c r="AU312" s="227" t="s">
        <v>93</v>
      </c>
      <c r="AY312" s="20" t="s">
        <v>224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20" t="s">
        <v>93</v>
      </c>
      <c r="BK312" s="228">
        <f>ROUND(I312*H312,2)</f>
        <v>0</v>
      </c>
      <c r="BL312" s="20" t="s">
        <v>544</v>
      </c>
      <c r="BM312" s="227" t="s">
        <v>6833</v>
      </c>
    </row>
    <row r="313" s="2" customFormat="1" ht="37.8" customHeight="1">
      <c r="A313" s="41"/>
      <c r="B313" s="42"/>
      <c r="C313" s="216" t="s">
        <v>913</v>
      </c>
      <c r="D313" s="216" t="s">
        <v>227</v>
      </c>
      <c r="E313" s="217" t="s">
        <v>6834</v>
      </c>
      <c r="F313" s="218" t="s">
        <v>6835</v>
      </c>
      <c r="G313" s="219" t="s">
        <v>471</v>
      </c>
      <c r="H313" s="220">
        <v>3.3999999999999999</v>
      </c>
      <c r="I313" s="221"/>
      <c r="J313" s="222">
        <f>ROUND(I313*H313,2)</f>
        <v>0</v>
      </c>
      <c r="K313" s="218" t="s">
        <v>19</v>
      </c>
      <c r="L313" s="47"/>
      <c r="M313" s="223" t="s">
        <v>19</v>
      </c>
      <c r="N313" s="224" t="s">
        <v>46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544</v>
      </c>
      <c r="AT313" s="227" t="s">
        <v>227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93</v>
      </c>
      <c r="BK313" s="228">
        <f>ROUND(I313*H313,2)</f>
        <v>0</v>
      </c>
      <c r="BL313" s="20" t="s">
        <v>544</v>
      </c>
      <c r="BM313" s="227" t="s">
        <v>6836</v>
      </c>
    </row>
    <row r="314" s="2" customFormat="1" ht="44.25" customHeight="1">
      <c r="A314" s="41"/>
      <c r="B314" s="42"/>
      <c r="C314" s="216" t="s">
        <v>920</v>
      </c>
      <c r="D314" s="216" t="s">
        <v>227</v>
      </c>
      <c r="E314" s="217" t="s">
        <v>6837</v>
      </c>
      <c r="F314" s="218" t="s">
        <v>6838</v>
      </c>
      <c r="G314" s="219" t="s">
        <v>5057</v>
      </c>
      <c r="H314" s="299"/>
      <c r="I314" s="221"/>
      <c r="J314" s="222">
        <f>ROUND(I314*H314,2)</f>
        <v>0</v>
      </c>
      <c r="K314" s="218" t="s">
        <v>312</v>
      </c>
      <c r="L314" s="47"/>
      <c r="M314" s="223" t="s">
        <v>19</v>
      </c>
      <c r="N314" s="224" t="s">
        <v>46</v>
      </c>
      <c r="O314" s="87"/>
      <c r="P314" s="225">
        <f>O314*H314</f>
        <v>0</v>
      </c>
      <c r="Q314" s="225">
        <v>0</v>
      </c>
      <c r="R314" s="225">
        <f>Q314*H314</f>
        <v>0</v>
      </c>
      <c r="S314" s="225">
        <v>0</v>
      </c>
      <c r="T314" s="226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7" t="s">
        <v>544</v>
      </c>
      <c r="AT314" s="227" t="s">
        <v>227</v>
      </c>
      <c r="AU314" s="227" t="s">
        <v>93</v>
      </c>
      <c r="AY314" s="20" t="s">
        <v>224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20" t="s">
        <v>93</v>
      </c>
      <c r="BK314" s="228">
        <f>ROUND(I314*H314,2)</f>
        <v>0</v>
      </c>
      <c r="BL314" s="20" t="s">
        <v>544</v>
      </c>
      <c r="BM314" s="227" t="s">
        <v>6839</v>
      </c>
    </row>
    <row r="315" s="2" customFormat="1">
      <c r="A315" s="41"/>
      <c r="B315" s="42"/>
      <c r="C315" s="43"/>
      <c r="D315" s="267" t="s">
        <v>314</v>
      </c>
      <c r="E315" s="43"/>
      <c r="F315" s="268" t="s">
        <v>6840</v>
      </c>
      <c r="G315" s="43"/>
      <c r="H315" s="43"/>
      <c r="I315" s="269"/>
      <c r="J315" s="43"/>
      <c r="K315" s="43"/>
      <c r="L315" s="47"/>
      <c r="M315" s="303"/>
      <c r="N315" s="304"/>
      <c r="O315" s="243"/>
      <c r="P315" s="243"/>
      <c r="Q315" s="243"/>
      <c r="R315" s="243"/>
      <c r="S315" s="243"/>
      <c r="T315" s="30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314</v>
      </c>
      <c r="AU315" s="20" t="s">
        <v>93</v>
      </c>
    </row>
    <row r="316" s="2" customFormat="1" ht="6.96" customHeight="1">
      <c r="A316" s="41"/>
      <c r="B316" s="62"/>
      <c r="C316" s="63"/>
      <c r="D316" s="63"/>
      <c r="E316" s="63"/>
      <c r="F316" s="63"/>
      <c r="G316" s="63"/>
      <c r="H316" s="63"/>
      <c r="I316" s="63"/>
      <c r="J316" s="63"/>
      <c r="K316" s="63"/>
      <c r="L316" s="47"/>
      <c r="M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</row>
  </sheetData>
  <sheetProtection sheet="1" autoFilter="0" formatColumns="0" formatRows="0" objects="1" scenarios="1" spinCount="100000" saltValue="4tax0e3AYSKaHOkmlv0jxwsiaAsQjW7vt4pqz02jHwT22X7UjR5mWNKyitXyMBXHtIyWeJHu/2FLDIwSeBetxA==" hashValue="bV4uGqlyvgIDkCrZegR21C/HXxXMStvyz2SuwtksEG/Mz1fCn6NHXNZIvMuYblq4FOoN4WnKGcXM65WapnJqTA==" algorithmName="SHA-512" password="CC35"/>
  <autoFilter ref="C90:K315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1/122251104"/>
    <hyperlink ref="F104" r:id="rId2" display="https://podminky.urs.cz/item/CS_URS_2024_01/132212331"/>
    <hyperlink ref="F112" r:id="rId3" display="https://podminky.urs.cz/item/CS_URS_2024_01/162751117"/>
    <hyperlink ref="F117" r:id="rId4" display="https://podminky.urs.cz/item/CS_URS_2024_01/162751119"/>
    <hyperlink ref="F120" r:id="rId5" display="https://podminky.urs.cz/item/CS_URS_2024_01/171201231"/>
    <hyperlink ref="F123" r:id="rId6" display="https://podminky.urs.cz/item/CS_URS_2024_01/174111101"/>
    <hyperlink ref="F130" r:id="rId7" display="https://podminky.urs.cz/item/CS_URS_2024_01/174151101"/>
    <hyperlink ref="F141" r:id="rId8" display="https://podminky.urs.cz/item/CS_URS_2024_01/274353141"/>
    <hyperlink ref="F145" r:id="rId9" display="https://podminky.urs.cz/item/CS_URS_2024_01/274353142"/>
    <hyperlink ref="F149" r:id="rId10" display="https://podminky.urs.cz/item/CS_URS_2024_01/275313811"/>
    <hyperlink ref="F153" r:id="rId11" display="https://podminky.urs.cz/item/CS_URS_2024_01/275351121"/>
    <hyperlink ref="F157" r:id="rId12" display="https://podminky.urs.cz/item/CS_URS_2024_01/275351122"/>
    <hyperlink ref="F160" r:id="rId13" display="https://podminky.urs.cz/item/CS_URS_2024_01/211561111"/>
    <hyperlink ref="F167" r:id="rId14" display="https://podminky.urs.cz/item/CS_URS_2024_01/211971110"/>
    <hyperlink ref="F176" r:id="rId15" display="https://podminky.urs.cz/item/CS_URS_2024_01/212312111"/>
    <hyperlink ref="F183" r:id="rId16" display="https://podminky.urs.cz/item/CS_URS_2024_01/212755214"/>
    <hyperlink ref="F190" r:id="rId17" display="https://podminky.urs.cz/item/CS_URS_2024_01/273313511"/>
    <hyperlink ref="F202" r:id="rId18" display="https://podminky.urs.cz/item/CS_URS_2024_01/311321815"/>
    <hyperlink ref="F207" r:id="rId19" display="https://podminky.urs.cz/item/CS_URS_2024_01/311322611"/>
    <hyperlink ref="F215" r:id="rId20" display="https://podminky.urs.cz/item/CS_URS_2024_01/311351121"/>
    <hyperlink ref="F226" r:id="rId21" display="https://podminky.urs.cz/item/CS_URS_2024_01/311351122"/>
    <hyperlink ref="F228" r:id="rId22" display="https://podminky.urs.cz/item/CS_URS_2024_01/311351911"/>
    <hyperlink ref="F232" r:id="rId23" display="https://podminky.urs.cz/item/CS_URS_2024_01/311361821"/>
    <hyperlink ref="F235" r:id="rId24" display="https://podminky.urs.cz/item/CS_URS_2024_01/311362021"/>
    <hyperlink ref="F239" r:id="rId25" display="https://podminky.urs.cz/item/CS_URS_2024_01/417321616"/>
    <hyperlink ref="F244" r:id="rId26" display="https://podminky.urs.cz/item/CS_URS_2024_01/417351115"/>
    <hyperlink ref="F248" r:id="rId27" display="https://podminky.urs.cz/item/CS_URS_2024_01/417351116"/>
    <hyperlink ref="F250" r:id="rId28" display="https://podminky.urs.cz/item/CS_URS_2024_01/417361821"/>
    <hyperlink ref="F253" r:id="rId29" display="https://podminky.urs.cz/item/CS_URS_2024_01/434121426"/>
    <hyperlink ref="F259" r:id="rId30" display="https://podminky.urs.cz/item/CS_URS_2024_01/564871011"/>
    <hyperlink ref="F263" r:id="rId31" display="https://podminky.urs.cz/item/CS_URS_2024_01/596211110"/>
    <hyperlink ref="F268" r:id="rId32" display="https://podminky.urs.cz/item/CS_URS_2024_01/953331112"/>
    <hyperlink ref="F272" r:id="rId33" display="https://podminky.urs.cz/item/CS_URS_2024_01/998153131"/>
    <hyperlink ref="F276" r:id="rId34" display="https://podminky.urs.cz/item/CS_URS_2024_01/711112001"/>
    <hyperlink ref="F282" r:id="rId35" display="https://podminky.urs.cz/item/CS_URS_2024_01/711142559"/>
    <hyperlink ref="F288" r:id="rId36" display="https://podminky.urs.cz/item/CS_URS_2024_01/711161273"/>
    <hyperlink ref="F298" r:id="rId37" display="https://podminky.urs.cz/item/CS_URS_2024_01/711161384"/>
    <hyperlink ref="F305" r:id="rId38" display="https://podminky.urs.cz/item/CS_URS_2024_01/998711101"/>
    <hyperlink ref="F315" r:id="rId39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6841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ROUND((SUM(BE90:BE265)),  2)</f>
        <v>0</v>
      </c>
      <c r="G33" s="41"/>
      <c r="H33" s="41"/>
      <c r="I33" s="161">
        <v>0.20999999999999999</v>
      </c>
      <c r="J33" s="160">
        <f>ROUND(((SUM(BE90:BE265))*I33),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ROUND((SUM(BF90:BF265)),  2)</f>
        <v>0</v>
      </c>
      <c r="G34" s="41"/>
      <c r="H34" s="41"/>
      <c r="I34" s="161">
        <v>0.12</v>
      </c>
      <c r="J34" s="160">
        <f>ROUND(((SUM(BF90:BF265))*I34),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ROUND((SUM(BG90:BG265)),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ROUND((SUM(BH90:BH265)),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ROUND((SUM(BI90:BI265)),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SO04 - Přístřešek na odpad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J130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406</v>
      </c>
      <c r="E64" s="186"/>
      <c r="F64" s="186"/>
      <c r="G64" s="186"/>
      <c r="H64" s="186"/>
      <c r="I64" s="186"/>
      <c r="J64" s="187">
        <f>J140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J146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8"/>
      <c r="C66" s="179"/>
      <c r="D66" s="180" t="s">
        <v>409</v>
      </c>
      <c r="E66" s="181"/>
      <c r="F66" s="181"/>
      <c r="G66" s="181"/>
      <c r="H66" s="181"/>
      <c r="I66" s="181"/>
      <c r="J66" s="182">
        <f>J149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4"/>
      <c r="C67" s="128"/>
      <c r="D67" s="185" t="s">
        <v>411</v>
      </c>
      <c r="E67" s="186"/>
      <c r="F67" s="186"/>
      <c r="G67" s="186"/>
      <c r="H67" s="186"/>
      <c r="I67" s="186"/>
      <c r="J67" s="187">
        <f>J150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414</v>
      </c>
      <c r="E68" s="186"/>
      <c r="F68" s="186"/>
      <c r="G68" s="186"/>
      <c r="H68" s="186"/>
      <c r="I68" s="186"/>
      <c r="J68" s="187">
        <f>J190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416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420</v>
      </c>
      <c r="E70" s="186"/>
      <c r="F70" s="186"/>
      <c r="G70" s="186"/>
      <c r="H70" s="186"/>
      <c r="I70" s="186"/>
      <c r="J70" s="187">
        <f>J243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04 - SO04 - Přístřešek na odpad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P91+P149</f>
        <v>0</v>
      </c>
      <c r="Q90" s="99"/>
      <c r="R90" s="197">
        <f>R91+R149</f>
        <v>31.30258444</v>
      </c>
      <c r="S90" s="99"/>
      <c r="T90" s="198">
        <f>T91+T149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BK91+BK149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P92+P119+P130+P140+P146</f>
        <v>0</v>
      </c>
      <c r="Q91" s="208"/>
      <c r="R91" s="209">
        <f>R92+R119+R130+R140+R146</f>
        <v>28.050801400000001</v>
      </c>
      <c r="S91" s="208"/>
      <c r="T91" s="210">
        <f>T92+T119+T130+T140+T146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BK92+BK119+BK130+BK140+BK146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SUM(P93:P118)</f>
        <v>0</v>
      </c>
      <c r="Q92" s="208"/>
      <c r="R92" s="209">
        <f>SUM(R93:R118)</f>
        <v>0</v>
      </c>
      <c r="S92" s="208"/>
      <c r="T92" s="210">
        <f>SUM(T93:T118)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SUM(BK93:BK118)</f>
        <v>0</v>
      </c>
    </row>
    <row r="93" s="2" customFormat="1" ht="44.25" customHeight="1">
      <c r="A93" s="41"/>
      <c r="B93" s="42"/>
      <c r="C93" s="216" t="s">
        <v>82</v>
      </c>
      <c r="D93" s="216" t="s">
        <v>227</v>
      </c>
      <c r="E93" s="217" t="s">
        <v>433</v>
      </c>
      <c r="F93" s="218" t="s">
        <v>434</v>
      </c>
      <c r="G93" s="219" t="s">
        <v>324</v>
      </c>
      <c r="H93" s="220">
        <v>4.2699999999999996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6842</v>
      </c>
    </row>
    <row r="94" s="2" customFormat="1">
      <c r="A94" s="41"/>
      <c r="B94" s="42"/>
      <c r="C94" s="43"/>
      <c r="D94" s="267" t="s">
        <v>314</v>
      </c>
      <c r="E94" s="43"/>
      <c r="F94" s="268" t="s">
        <v>436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6843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6844</v>
      </c>
      <c r="G96" s="230"/>
      <c r="H96" s="234">
        <v>4.2699999999999996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82</v>
      </c>
      <c r="AY96" s="240" t="s">
        <v>224</v>
      </c>
    </row>
    <row r="97" s="2" customFormat="1" ht="44.25" customHeight="1">
      <c r="A97" s="41"/>
      <c r="B97" s="42"/>
      <c r="C97" s="216" t="s">
        <v>93</v>
      </c>
      <c r="D97" s="216" t="s">
        <v>227</v>
      </c>
      <c r="E97" s="217" t="s">
        <v>6845</v>
      </c>
      <c r="F97" s="218" t="s">
        <v>6846</v>
      </c>
      <c r="G97" s="219" t="s">
        <v>324</v>
      </c>
      <c r="H97" s="220">
        <v>8.5850000000000009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6847</v>
      </c>
    </row>
    <row r="98" s="2" customFormat="1">
      <c r="A98" s="41"/>
      <c r="B98" s="42"/>
      <c r="C98" s="43"/>
      <c r="D98" s="267" t="s">
        <v>314</v>
      </c>
      <c r="E98" s="43"/>
      <c r="F98" s="268" t="s">
        <v>6848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6849</v>
      </c>
      <c r="G99" s="230"/>
      <c r="H99" s="234">
        <v>8.5850000000000009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4893</v>
      </c>
      <c r="F100" s="218" t="s">
        <v>4894</v>
      </c>
      <c r="G100" s="219" t="s">
        <v>324</v>
      </c>
      <c r="H100" s="220">
        <v>2.794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6850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367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6851</v>
      </c>
      <c r="G103" s="230"/>
      <c r="H103" s="234">
        <v>12.855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4" customFormat="1">
      <c r="A104" s="14"/>
      <c r="B104" s="246"/>
      <c r="C104" s="247"/>
      <c r="D104" s="231" t="s">
        <v>268</v>
      </c>
      <c r="E104" s="248" t="s">
        <v>19</v>
      </c>
      <c r="F104" s="249" t="s">
        <v>6852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268</v>
      </c>
      <c r="AU104" s="255" t="s">
        <v>93</v>
      </c>
      <c r="AV104" s="14" t="s">
        <v>82</v>
      </c>
      <c r="AW104" s="14" t="s">
        <v>34</v>
      </c>
      <c r="AX104" s="14" t="s">
        <v>74</v>
      </c>
      <c r="AY104" s="255" t="s">
        <v>224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6853</v>
      </c>
      <c r="G105" s="230"/>
      <c r="H105" s="234">
        <v>-10.061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2.7940000000000005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66.75" customHeight="1">
      <c r="A107" s="41"/>
      <c r="B107" s="42"/>
      <c r="C107" s="216" t="s">
        <v>231</v>
      </c>
      <c r="D107" s="216" t="s">
        <v>227</v>
      </c>
      <c r="E107" s="217" t="s">
        <v>6648</v>
      </c>
      <c r="F107" s="218" t="s">
        <v>6649</v>
      </c>
      <c r="G107" s="219" t="s">
        <v>324</v>
      </c>
      <c r="H107" s="220">
        <v>19.558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6854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6651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14" customFormat="1">
      <c r="A109" s="14"/>
      <c r="B109" s="246"/>
      <c r="C109" s="247"/>
      <c r="D109" s="231" t="s">
        <v>268</v>
      </c>
      <c r="E109" s="248" t="s">
        <v>19</v>
      </c>
      <c r="F109" s="249" t="s">
        <v>6855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268</v>
      </c>
      <c r="AU109" s="255" t="s">
        <v>93</v>
      </c>
      <c r="AV109" s="14" t="s">
        <v>82</v>
      </c>
      <c r="AW109" s="14" t="s">
        <v>34</v>
      </c>
      <c r="AX109" s="14" t="s">
        <v>74</v>
      </c>
      <c r="AY109" s="255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6856</v>
      </c>
      <c r="G110" s="230"/>
      <c r="H110" s="234">
        <v>19.558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223</v>
      </c>
      <c r="D111" s="216" t="s">
        <v>227</v>
      </c>
      <c r="E111" s="217" t="s">
        <v>369</v>
      </c>
      <c r="F111" s="218" t="s">
        <v>370</v>
      </c>
      <c r="G111" s="219" t="s">
        <v>371</v>
      </c>
      <c r="H111" s="220">
        <v>5.0289999999999999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6857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373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6858</v>
      </c>
      <c r="G113" s="230"/>
      <c r="H113" s="234">
        <v>5.0289999999999999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82</v>
      </c>
      <c r="AY113" s="240" t="s">
        <v>224</v>
      </c>
    </row>
    <row r="114" s="2" customFormat="1" ht="44.25" customHeight="1">
      <c r="A114" s="41"/>
      <c r="B114" s="42"/>
      <c r="C114" s="216" t="s">
        <v>246</v>
      </c>
      <c r="D114" s="216" t="s">
        <v>227</v>
      </c>
      <c r="E114" s="217" t="s">
        <v>448</v>
      </c>
      <c r="F114" s="218" t="s">
        <v>449</v>
      </c>
      <c r="G114" s="219" t="s">
        <v>324</v>
      </c>
      <c r="H114" s="220">
        <v>10.061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6859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451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6860</v>
      </c>
      <c r="G116" s="230"/>
      <c r="H116" s="234">
        <v>6.0099999999999998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6861</v>
      </c>
      <c r="G117" s="230"/>
      <c r="H117" s="234">
        <v>4.0510000000000002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6" customFormat="1">
      <c r="A118" s="16"/>
      <c r="B118" s="272"/>
      <c r="C118" s="273"/>
      <c r="D118" s="231" t="s">
        <v>268</v>
      </c>
      <c r="E118" s="274" t="s">
        <v>19</v>
      </c>
      <c r="F118" s="275" t="s">
        <v>351</v>
      </c>
      <c r="G118" s="273"/>
      <c r="H118" s="276">
        <v>10.061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268</v>
      </c>
      <c r="AU118" s="282" t="s">
        <v>93</v>
      </c>
      <c r="AV118" s="16" t="s">
        <v>231</v>
      </c>
      <c r="AW118" s="16" t="s">
        <v>34</v>
      </c>
      <c r="AX118" s="16" t="s">
        <v>82</v>
      </c>
      <c r="AY118" s="282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93</v>
      </c>
      <c r="F119" s="214" t="s">
        <v>474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SUM(P120:P129)</f>
        <v>0</v>
      </c>
      <c r="Q119" s="208"/>
      <c r="R119" s="209">
        <f>SUM(R120:R129)</f>
        <v>13.015981399999999</v>
      </c>
      <c r="S119" s="208"/>
      <c r="T119" s="210">
        <f>SUM(T120:T129)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SUM(BK120:BK129)</f>
        <v>0</v>
      </c>
    </row>
    <row r="120" s="2" customFormat="1" ht="24.15" customHeight="1">
      <c r="A120" s="41"/>
      <c r="B120" s="42"/>
      <c r="C120" s="216" t="s">
        <v>250</v>
      </c>
      <c r="D120" s="216" t="s">
        <v>227</v>
      </c>
      <c r="E120" s="217" t="s">
        <v>6862</v>
      </c>
      <c r="F120" s="218" t="s">
        <v>6863</v>
      </c>
      <c r="G120" s="219" t="s">
        <v>324</v>
      </c>
      <c r="H120" s="220">
        <v>2.21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2.3010199999999998</v>
      </c>
      <c r="R120" s="225">
        <f>Q120*H120</f>
        <v>5.0852541999999996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6864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6865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6866</v>
      </c>
      <c r="G122" s="230"/>
      <c r="H122" s="234">
        <v>2.21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44.25" customHeight="1">
      <c r="A123" s="41"/>
      <c r="B123" s="42"/>
      <c r="C123" s="216" t="s">
        <v>254</v>
      </c>
      <c r="D123" s="216" t="s">
        <v>227</v>
      </c>
      <c r="E123" s="217" t="s">
        <v>6867</v>
      </c>
      <c r="F123" s="218" t="s">
        <v>6868</v>
      </c>
      <c r="G123" s="219" t="s">
        <v>266</v>
      </c>
      <c r="H123" s="220">
        <v>10.529999999999999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0.73404000000000003</v>
      </c>
      <c r="R123" s="225">
        <f>Q123*H123</f>
        <v>7.7294412000000001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6869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6870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6871</v>
      </c>
      <c r="G125" s="230"/>
      <c r="H125" s="234">
        <v>10.529999999999999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82</v>
      </c>
      <c r="AY125" s="240" t="s">
        <v>224</v>
      </c>
    </row>
    <row r="126" s="2" customFormat="1" ht="55.5" customHeight="1">
      <c r="A126" s="41"/>
      <c r="B126" s="42"/>
      <c r="C126" s="216" t="s">
        <v>260</v>
      </c>
      <c r="D126" s="216" t="s">
        <v>227</v>
      </c>
      <c r="E126" s="217" t="s">
        <v>6872</v>
      </c>
      <c r="F126" s="218" t="s">
        <v>6873</v>
      </c>
      <c r="G126" s="219" t="s">
        <v>371</v>
      </c>
      <c r="H126" s="220">
        <v>0.19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1.0593999999999999</v>
      </c>
      <c r="R126" s="225">
        <f>Q126*H126</f>
        <v>0.20128599999999999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6874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6875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6876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6877</v>
      </c>
      <c r="G129" s="230"/>
      <c r="H129" s="234">
        <v>0.19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1283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SUM(P131:P139)</f>
        <v>0</v>
      </c>
      <c r="Q130" s="208"/>
      <c r="R130" s="209">
        <f>SUM(R131:R139)</f>
        <v>15.02402</v>
      </c>
      <c r="S130" s="208"/>
      <c r="T130" s="210">
        <f>SUM(T131:T139)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SUM(BK131:BK139)</f>
        <v>0</v>
      </c>
    </row>
    <row r="131" s="2" customFormat="1" ht="33" customHeight="1">
      <c r="A131" s="41"/>
      <c r="B131" s="42"/>
      <c r="C131" s="216" t="s">
        <v>263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18.800000000000001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0.57499999999999996</v>
      </c>
      <c r="R131" s="225">
        <f>Q131*H131</f>
        <v>10.809999999999999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6878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479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6879</v>
      </c>
      <c r="G134" s="230"/>
      <c r="H134" s="234">
        <v>18.800000000000001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78" customHeight="1">
      <c r="A135" s="41"/>
      <c r="B135" s="42"/>
      <c r="C135" s="216" t="s">
        <v>143</v>
      </c>
      <c r="D135" s="216" t="s">
        <v>227</v>
      </c>
      <c r="E135" s="217" t="s">
        <v>6777</v>
      </c>
      <c r="F135" s="218" t="s">
        <v>6778</v>
      </c>
      <c r="G135" s="219" t="s">
        <v>266</v>
      </c>
      <c r="H135" s="220">
        <v>18.800000000000001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0.089219999999999994</v>
      </c>
      <c r="R135" s="225">
        <f>Q135*H135</f>
        <v>1.6773359999999999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6880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6780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6879</v>
      </c>
      <c r="G137" s="230"/>
      <c r="H137" s="234">
        <v>18.800000000000001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82</v>
      </c>
      <c r="AY137" s="240" t="s">
        <v>224</v>
      </c>
    </row>
    <row r="138" s="2" customFormat="1" ht="24.15" customHeight="1">
      <c r="A138" s="41"/>
      <c r="B138" s="42"/>
      <c r="C138" s="286" t="s">
        <v>8</v>
      </c>
      <c r="D138" s="286" t="s">
        <v>572</v>
      </c>
      <c r="E138" s="287" t="s">
        <v>1376</v>
      </c>
      <c r="F138" s="288" t="s">
        <v>1377</v>
      </c>
      <c r="G138" s="289" t="s">
        <v>266</v>
      </c>
      <c r="H138" s="290">
        <v>19.364000000000001</v>
      </c>
      <c r="I138" s="291"/>
      <c r="J138" s="292">
        <f>ROUND(I138*H138,2)</f>
        <v>0</v>
      </c>
      <c r="K138" s="288" t="s">
        <v>312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0.13100000000000001</v>
      </c>
      <c r="R138" s="225">
        <f>Q138*H138</f>
        <v>2.5366840000000002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6881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6882</v>
      </c>
      <c r="G139" s="230"/>
      <c r="H139" s="234">
        <v>19.364000000000001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82</v>
      </c>
      <c r="AY139" s="240" t="s">
        <v>224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260</v>
      </c>
      <c r="F140" s="214" t="s">
        <v>2093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SUM(P141:P145)</f>
        <v>0</v>
      </c>
      <c r="Q140" s="208"/>
      <c r="R140" s="209">
        <f>SUM(R141:R145)</f>
        <v>0.010800000000000001</v>
      </c>
      <c r="S140" s="208"/>
      <c r="T140" s="210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SUM(BK141:BK145)</f>
        <v>0</v>
      </c>
    </row>
    <row r="141" s="2" customFormat="1" ht="37.8" customHeight="1">
      <c r="A141" s="41"/>
      <c r="B141" s="42"/>
      <c r="C141" s="216" t="s">
        <v>148</v>
      </c>
      <c r="D141" s="216" t="s">
        <v>227</v>
      </c>
      <c r="E141" s="217" t="s">
        <v>6883</v>
      </c>
      <c r="F141" s="218" t="s">
        <v>6884</v>
      </c>
      <c r="G141" s="219" t="s">
        <v>595</v>
      </c>
      <c r="H141" s="220">
        <v>40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4.0000000000000003E-05</v>
      </c>
      <c r="R141" s="225">
        <f>Q141*H141</f>
        <v>0.0016000000000000001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6885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6886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2" customFormat="1" ht="33" customHeight="1">
      <c r="A143" s="41"/>
      <c r="B143" s="42"/>
      <c r="C143" s="216" t="s">
        <v>151</v>
      </c>
      <c r="D143" s="216" t="s">
        <v>227</v>
      </c>
      <c r="E143" s="217" t="s">
        <v>6887</v>
      </c>
      <c r="F143" s="218" t="s">
        <v>6888</v>
      </c>
      <c r="G143" s="219" t="s">
        <v>595</v>
      </c>
      <c r="H143" s="220">
        <v>40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0.00023000000000000001</v>
      </c>
      <c r="R143" s="225">
        <f>Q143*H143</f>
        <v>0.0091999999999999998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6889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6890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6891</v>
      </c>
      <c r="G145" s="230"/>
      <c r="H145" s="234">
        <v>40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2576</v>
      </c>
      <c r="F146" s="214" t="s">
        <v>2577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37.8" customHeight="1">
      <c r="A147" s="41"/>
      <c r="B147" s="42"/>
      <c r="C147" s="216" t="s">
        <v>284</v>
      </c>
      <c r="D147" s="216" t="s">
        <v>227</v>
      </c>
      <c r="E147" s="217" t="s">
        <v>6892</v>
      </c>
      <c r="F147" s="218" t="s">
        <v>6893</v>
      </c>
      <c r="G147" s="219" t="s">
        <v>371</v>
      </c>
      <c r="H147" s="220">
        <v>28.050999999999998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6894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6895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2" customFormat="1" ht="25.92" customHeight="1">
      <c r="A149" s="12"/>
      <c r="B149" s="200"/>
      <c r="C149" s="201"/>
      <c r="D149" s="202" t="s">
        <v>73</v>
      </c>
      <c r="E149" s="203" t="s">
        <v>2583</v>
      </c>
      <c r="F149" s="203" t="s">
        <v>2584</v>
      </c>
      <c r="G149" s="201"/>
      <c r="H149" s="201"/>
      <c r="I149" s="204"/>
      <c r="J149" s="205">
        <f>BK149</f>
        <v>0</v>
      </c>
      <c r="K149" s="201"/>
      <c r="L149" s="206"/>
      <c r="M149" s="207"/>
      <c r="N149" s="208"/>
      <c r="O149" s="208"/>
      <c r="P149" s="209">
        <f>P150+P190+P217+P243</f>
        <v>0</v>
      </c>
      <c r="Q149" s="208"/>
      <c r="R149" s="209">
        <f>R150+R190+R217+R243</f>
        <v>3.2517830399999998</v>
      </c>
      <c r="S149" s="208"/>
      <c r="T149" s="210">
        <f>T150+T190+T217+T243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93</v>
      </c>
      <c r="AT149" s="212" t="s">
        <v>73</v>
      </c>
      <c r="AU149" s="212" t="s">
        <v>74</v>
      </c>
      <c r="AY149" s="211" t="s">
        <v>224</v>
      </c>
      <c r="BK149" s="213">
        <f>BK150+BK190+BK217+BK243</f>
        <v>0</v>
      </c>
    </row>
    <row r="150" s="12" customFormat="1" ht="22.8" customHeight="1">
      <c r="A150" s="12"/>
      <c r="B150" s="200"/>
      <c r="C150" s="201"/>
      <c r="D150" s="202" t="s">
        <v>73</v>
      </c>
      <c r="E150" s="214" t="s">
        <v>2749</v>
      </c>
      <c r="F150" s="214" t="s">
        <v>2750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SUM(P151:P189)</f>
        <v>0</v>
      </c>
      <c r="Q150" s="208"/>
      <c r="R150" s="209">
        <f>SUM(R151:R189)</f>
        <v>2.1078986</v>
      </c>
      <c r="S150" s="208"/>
      <c r="T150" s="210">
        <f>SUM(T151:T189)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93</v>
      </c>
      <c r="AT150" s="212" t="s">
        <v>73</v>
      </c>
      <c r="AU150" s="212" t="s">
        <v>82</v>
      </c>
      <c r="AY150" s="211" t="s">
        <v>224</v>
      </c>
      <c r="BK150" s="213">
        <f>SUM(BK151:BK189)</f>
        <v>0</v>
      </c>
    </row>
    <row r="151" s="2" customFormat="1" ht="24.15" customHeight="1">
      <c r="A151" s="41"/>
      <c r="B151" s="42"/>
      <c r="C151" s="216" t="s">
        <v>544</v>
      </c>
      <c r="D151" s="216" t="s">
        <v>227</v>
      </c>
      <c r="E151" s="217" t="s">
        <v>6896</v>
      </c>
      <c r="F151" s="218" t="s">
        <v>6897</v>
      </c>
      <c r="G151" s="219" t="s">
        <v>266</v>
      </c>
      <c r="H151" s="220">
        <v>21.236000000000001</v>
      </c>
      <c r="I151" s="221"/>
      <c r="J151" s="222">
        <f>ROUND(I151*H151,2)</f>
        <v>0</v>
      </c>
      <c r="K151" s="218" t="s">
        <v>19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6898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6899</v>
      </c>
      <c r="G152" s="230"/>
      <c r="H152" s="234">
        <v>21.236000000000001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2" customFormat="1" ht="33" customHeight="1">
      <c r="A153" s="41"/>
      <c r="B153" s="42"/>
      <c r="C153" s="216" t="s">
        <v>549</v>
      </c>
      <c r="D153" s="216" t="s">
        <v>227</v>
      </c>
      <c r="E153" s="217" t="s">
        <v>6900</v>
      </c>
      <c r="F153" s="218" t="s">
        <v>6901</v>
      </c>
      <c r="G153" s="219" t="s">
        <v>266</v>
      </c>
      <c r="H153" s="220">
        <v>21.236000000000001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544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544</v>
      </c>
      <c r="BM153" s="227" t="s">
        <v>6902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6903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6899</v>
      </c>
      <c r="G155" s="230"/>
      <c r="H155" s="234">
        <v>21.236000000000001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24.15" customHeight="1">
      <c r="A156" s="41"/>
      <c r="B156" s="42"/>
      <c r="C156" s="286" t="s">
        <v>559</v>
      </c>
      <c r="D156" s="286" t="s">
        <v>572</v>
      </c>
      <c r="E156" s="287" t="s">
        <v>2662</v>
      </c>
      <c r="F156" s="288" t="s">
        <v>2663</v>
      </c>
      <c r="G156" s="289" t="s">
        <v>266</v>
      </c>
      <c r="H156" s="290">
        <v>24.420999999999999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0.00029999999999999997</v>
      </c>
      <c r="R156" s="225">
        <f>Q156*H156</f>
        <v>0.0073262999999999991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643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6904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6905</v>
      </c>
      <c r="G157" s="230"/>
      <c r="H157" s="234">
        <v>24.420999999999999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2" customFormat="1" ht="33" customHeight="1">
      <c r="A158" s="41"/>
      <c r="B158" s="42"/>
      <c r="C158" s="216" t="s">
        <v>565</v>
      </c>
      <c r="D158" s="216" t="s">
        <v>227</v>
      </c>
      <c r="E158" s="217" t="s">
        <v>6906</v>
      </c>
      <c r="F158" s="218" t="s">
        <v>6907</v>
      </c>
      <c r="G158" s="219" t="s">
        <v>266</v>
      </c>
      <c r="H158" s="220">
        <v>21.236000000000001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544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544</v>
      </c>
      <c r="BM158" s="227" t="s">
        <v>6908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6909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6899</v>
      </c>
      <c r="G160" s="230"/>
      <c r="H160" s="234">
        <v>21.236000000000001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82</v>
      </c>
      <c r="AY160" s="240" t="s">
        <v>224</v>
      </c>
    </row>
    <row r="161" s="2" customFormat="1" ht="24.15" customHeight="1">
      <c r="A161" s="41"/>
      <c r="B161" s="42"/>
      <c r="C161" s="286" t="s">
        <v>571</v>
      </c>
      <c r="D161" s="286" t="s">
        <v>572</v>
      </c>
      <c r="E161" s="287" t="s">
        <v>2662</v>
      </c>
      <c r="F161" s="288" t="s">
        <v>2663</v>
      </c>
      <c r="G161" s="289" t="s">
        <v>266</v>
      </c>
      <c r="H161" s="290">
        <v>24.420999999999999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0.00029999999999999997</v>
      </c>
      <c r="R161" s="225">
        <f>Q161*H161</f>
        <v>0.0073262999999999991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643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544</v>
      </c>
      <c r="BM161" s="227" t="s">
        <v>6910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6905</v>
      </c>
      <c r="G162" s="230"/>
      <c r="H162" s="234">
        <v>24.420999999999999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82</v>
      </c>
      <c r="AY162" s="240" t="s">
        <v>224</v>
      </c>
    </row>
    <row r="163" s="2" customFormat="1" ht="33" customHeight="1">
      <c r="A163" s="41"/>
      <c r="B163" s="42"/>
      <c r="C163" s="216" t="s">
        <v>7</v>
      </c>
      <c r="D163" s="216" t="s">
        <v>227</v>
      </c>
      <c r="E163" s="217" t="s">
        <v>6911</v>
      </c>
      <c r="F163" s="218" t="s">
        <v>6912</v>
      </c>
      <c r="G163" s="219" t="s">
        <v>266</v>
      </c>
      <c r="H163" s="220">
        <v>18.800000000000001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544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544</v>
      </c>
      <c r="BM163" s="227" t="s">
        <v>6913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6914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6879</v>
      </c>
      <c r="G165" s="230"/>
      <c r="H165" s="234">
        <v>18.800000000000001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82</v>
      </c>
      <c r="AY165" s="240" t="s">
        <v>224</v>
      </c>
    </row>
    <row r="166" s="2" customFormat="1" ht="24.15" customHeight="1">
      <c r="A166" s="41"/>
      <c r="B166" s="42"/>
      <c r="C166" s="286" t="s">
        <v>156</v>
      </c>
      <c r="D166" s="286" t="s">
        <v>572</v>
      </c>
      <c r="E166" s="287" t="s">
        <v>573</v>
      </c>
      <c r="F166" s="288" t="s">
        <v>574</v>
      </c>
      <c r="G166" s="289" t="s">
        <v>266</v>
      </c>
      <c r="H166" s="290">
        <v>21.620000000000001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0.00020000000000000001</v>
      </c>
      <c r="R166" s="225">
        <f>Q166*H166</f>
        <v>0.0043240000000000006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643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544</v>
      </c>
      <c r="BM166" s="227" t="s">
        <v>6915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6916</v>
      </c>
      <c r="G167" s="230"/>
      <c r="H167" s="234">
        <v>21.620000000000001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37.8" customHeight="1">
      <c r="A168" s="41"/>
      <c r="B168" s="42"/>
      <c r="C168" s="216" t="s">
        <v>159</v>
      </c>
      <c r="D168" s="216" t="s">
        <v>227</v>
      </c>
      <c r="E168" s="217" t="s">
        <v>2871</v>
      </c>
      <c r="F168" s="218" t="s">
        <v>2872</v>
      </c>
      <c r="G168" s="219" t="s">
        <v>266</v>
      </c>
      <c r="H168" s="220">
        <v>18.800000000000001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544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544</v>
      </c>
      <c r="BM168" s="227" t="s">
        <v>6917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2874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6879</v>
      </c>
      <c r="G170" s="230"/>
      <c r="H170" s="234">
        <v>18.800000000000001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37.8" customHeight="1">
      <c r="A171" s="41"/>
      <c r="B171" s="42"/>
      <c r="C171" s="286" t="s">
        <v>162</v>
      </c>
      <c r="D171" s="286" t="s">
        <v>572</v>
      </c>
      <c r="E171" s="287" t="s">
        <v>2876</v>
      </c>
      <c r="F171" s="288" t="s">
        <v>2877</v>
      </c>
      <c r="G171" s="289" t="s">
        <v>266</v>
      </c>
      <c r="H171" s="290">
        <v>22.559999999999999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0.00080000000000000004</v>
      </c>
      <c r="R171" s="225">
        <f>Q171*H171</f>
        <v>0.018048000000000002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643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544</v>
      </c>
      <c r="BM171" s="227" t="s">
        <v>6918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6919</v>
      </c>
      <c r="G172" s="230"/>
      <c r="H172" s="234">
        <v>22.559999999999999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33" customHeight="1">
      <c r="A173" s="41"/>
      <c r="B173" s="42"/>
      <c r="C173" s="216" t="s">
        <v>165</v>
      </c>
      <c r="D173" s="216" t="s">
        <v>227</v>
      </c>
      <c r="E173" s="217" t="s">
        <v>2881</v>
      </c>
      <c r="F173" s="218" t="s">
        <v>2882</v>
      </c>
      <c r="G173" s="219" t="s">
        <v>266</v>
      </c>
      <c r="H173" s="220">
        <v>13.94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544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544</v>
      </c>
      <c r="BM173" s="227" t="s">
        <v>6920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2884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6921</v>
      </c>
      <c r="G175" s="230"/>
      <c r="H175" s="234">
        <v>13.94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24.15" customHeight="1">
      <c r="A176" s="41"/>
      <c r="B176" s="42"/>
      <c r="C176" s="286" t="s">
        <v>168</v>
      </c>
      <c r="D176" s="286" t="s">
        <v>572</v>
      </c>
      <c r="E176" s="287" t="s">
        <v>6922</v>
      </c>
      <c r="F176" s="288" t="s">
        <v>6923</v>
      </c>
      <c r="G176" s="289" t="s">
        <v>324</v>
      </c>
      <c r="H176" s="290">
        <v>1.2270000000000001</v>
      </c>
      <c r="I176" s="291"/>
      <c r="J176" s="292">
        <f>ROUND(I176*H176,2)</f>
        <v>0</v>
      </c>
      <c r="K176" s="288" t="s">
        <v>312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0.59999999999999998</v>
      </c>
      <c r="R176" s="225">
        <f>Q176*H176</f>
        <v>0.73620000000000008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643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544</v>
      </c>
      <c r="BM176" s="227" t="s">
        <v>6924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6925</v>
      </c>
      <c r="G177" s="230"/>
      <c r="H177" s="234">
        <v>1.2270000000000001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82</v>
      </c>
      <c r="AY177" s="240" t="s">
        <v>224</v>
      </c>
    </row>
    <row r="178" s="2" customFormat="1" ht="33" customHeight="1">
      <c r="A178" s="41"/>
      <c r="B178" s="42"/>
      <c r="C178" s="216" t="s">
        <v>171</v>
      </c>
      <c r="D178" s="216" t="s">
        <v>227</v>
      </c>
      <c r="E178" s="217" t="s">
        <v>2899</v>
      </c>
      <c r="F178" s="218" t="s">
        <v>2900</v>
      </c>
      <c r="G178" s="219" t="s">
        <v>266</v>
      </c>
      <c r="H178" s="220">
        <v>13.94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544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544</v>
      </c>
      <c r="BM178" s="227" t="s">
        <v>6926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2902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6921</v>
      </c>
      <c r="G180" s="230"/>
      <c r="H180" s="234">
        <v>13.94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16.5" customHeight="1">
      <c r="A181" s="41"/>
      <c r="B181" s="42"/>
      <c r="C181" s="286" t="s">
        <v>174</v>
      </c>
      <c r="D181" s="286" t="s">
        <v>572</v>
      </c>
      <c r="E181" s="287" t="s">
        <v>2904</v>
      </c>
      <c r="F181" s="288" t="s">
        <v>2905</v>
      </c>
      <c r="G181" s="289" t="s">
        <v>266</v>
      </c>
      <c r="H181" s="290">
        <v>15.334</v>
      </c>
      <c r="I181" s="291"/>
      <c r="J181" s="292">
        <f>ROUND(I181*H181,2)</f>
        <v>0</v>
      </c>
      <c r="K181" s="288" t="s">
        <v>312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0.010999999999999999</v>
      </c>
      <c r="R181" s="225">
        <f>Q181*H181</f>
        <v>0.16867399999999999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643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544</v>
      </c>
      <c r="BM181" s="227" t="s">
        <v>6927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6928</v>
      </c>
      <c r="G182" s="230"/>
      <c r="H182" s="234">
        <v>15.334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82</v>
      </c>
      <c r="AY182" s="240" t="s">
        <v>224</v>
      </c>
    </row>
    <row r="183" s="2" customFormat="1" ht="55.5" customHeight="1">
      <c r="A183" s="41"/>
      <c r="B183" s="42"/>
      <c r="C183" s="216" t="s">
        <v>623</v>
      </c>
      <c r="D183" s="216" t="s">
        <v>227</v>
      </c>
      <c r="E183" s="217" t="s">
        <v>2909</v>
      </c>
      <c r="F183" s="218" t="s">
        <v>2910</v>
      </c>
      <c r="G183" s="219" t="s">
        <v>324</v>
      </c>
      <c r="H183" s="220">
        <v>0.58299999999999996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544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544</v>
      </c>
      <c r="BM183" s="227" t="s">
        <v>6929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2912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6930</v>
      </c>
      <c r="G185" s="230"/>
      <c r="H185" s="234">
        <v>0.58299999999999996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2" customFormat="1" ht="16.5" customHeight="1">
      <c r="A186" s="41"/>
      <c r="B186" s="42"/>
      <c r="C186" s="286" t="s">
        <v>629</v>
      </c>
      <c r="D186" s="286" t="s">
        <v>572</v>
      </c>
      <c r="E186" s="287" t="s">
        <v>2921</v>
      </c>
      <c r="F186" s="288" t="s">
        <v>2922</v>
      </c>
      <c r="G186" s="289" t="s">
        <v>371</v>
      </c>
      <c r="H186" s="290">
        <v>1.1659999999999999</v>
      </c>
      <c r="I186" s="291"/>
      <c r="J186" s="292">
        <f>ROUND(I186*H186,2)</f>
        <v>0</v>
      </c>
      <c r="K186" s="288" t="s">
        <v>312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1</v>
      </c>
      <c r="R186" s="225">
        <f>Q186*H186</f>
        <v>1.1659999999999999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643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6931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6932</v>
      </c>
      <c r="G187" s="230"/>
      <c r="H187" s="234">
        <v>1.1659999999999999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82</v>
      </c>
      <c r="AY187" s="240" t="s">
        <v>224</v>
      </c>
    </row>
    <row r="188" s="2" customFormat="1" ht="49.05" customHeight="1">
      <c r="A188" s="41"/>
      <c r="B188" s="42"/>
      <c r="C188" s="216" t="s">
        <v>177</v>
      </c>
      <c r="D188" s="216" t="s">
        <v>227</v>
      </c>
      <c r="E188" s="217" t="s">
        <v>6933</v>
      </c>
      <c r="F188" s="218" t="s">
        <v>6934</v>
      </c>
      <c r="G188" s="219" t="s">
        <v>371</v>
      </c>
      <c r="H188" s="220">
        <v>2.1080000000000001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6935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6936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3129</v>
      </c>
      <c r="F190" s="214" t="s">
        <v>3130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SUM(P191:P216)</f>
        <v>0</v>
      </c>
      <c r="Q190" s="208"/>
      <c r="R190" s="209">
        <f>SUM(R191:R216)</f>
        <v>0.25946244000000002</v>
      </c>
      <c r="S190" s="208"/>
      <c r="T190" s="210">
        <f>SUM(T191:T216)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SUM(BK191:BK216)</f>
        <v>0</v>
      </c>
    </row>
    <row r="191" s="2" customFormat="1" ht="24.15" customHeight="1">
      <c r="A191" s="41"/>
      <c r="B191" s="42"/>
      <c r="C191" s="216" t="s">
        <v>643</v>
      </c>
      <c r="D191" s="216" t="s">
        <v>227</v>
      </c>
      <c r="E191" s="217" t="s">
        <v>6937</v>
      </c>
      <c r="F191" s="218" t="s">
        <v>6938</v>
      </c>
      <c r="G191" s="219" t="s">
        <v>324</v>
      </c>
      <c r="H191" s="220">
        <v>0.93700000000000006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6939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6940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6941</v>
      </c>
      <c r="G193" s="230"/>
      <c r="H193" s="234">
        <v>0.51700000000000002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6942</v>
      </c>
      <c r="G194" s="230"/>
      <c r="H194" s="234">
        <v>0.41999999999999998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0.93700000000000006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37.8" customHeight="1">
      <c r="A196" s="41"/>
      <c r="B196" s="42"/>
      <c r="C196" s="216" t="s">
        <v>650</v>
      </c>
      <c r="D196" s="216" t="s">
        <v>227</v>
      </c>
      <c r="E196" s="217" t="s">
        <v>6943</v>
      </c>
      <c r="F196" s="218" t="s">
        <v>6944</v>
      </c>
      <c r="G196" s="219" t="s">
        <v>324</v>
      </c>
      <c r="H196" s="220">
        <v>0.93700000000000006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0.00189</v>
      </c>
      <c r="R196" s="225">
        <f>Q196*H196</f>
        <v>0.00177093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6945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6946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6941</v>
      </c>
      <c r="G198" s="230"/>
      <c r="H198" s="234">
        <v>0.51700000000000002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6942</v>
      </c>
      <c r="G199" s="230"/>
      <c r="H199" s="234">
        <v>0.41999999999999998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74</v>
      </c>
      <c r="AY199" s="240" t="s">
        <v>224</v>
      </c>
    </row>
    <row r="200" s="16" customFormat="1">
      <c r="A200" s="16"/>
      <c r="B200" s="272"/>
      <c r="C200" s="273"/>
      <c r="D200" s="231" t="s">
        <v>268</v>
      </c>
      <c r="E200" s="274" t="s">
        <v>19</v>
      </c>
      <c r="F200" s="275" t="s">
        <v>351</v>
      </c>
      <c r="G200" s="273"/>
      <c r="H200" s="276">
        <v>0.93700000000000006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268</v>
      </c>
      <c r="AU200" s="282" t="s">
        <v>93</v>
      </c>
      <c r="AV200" s="16" t="s">
        <v>231</v>
      </c>
      <c r="AW200" s="16" t="s">
        <v>34</v>
      </c>
      <c r="AX200" s="16" t="s">
        <v>82</v>
      </c>
      <c r="AY200" s="282" t="s">
        <v>224</v>
      </c>
    </row>
    <row r="201" s="2" customFormat="1" ht="55.5" customHeight="1">
      <c r="A201" s="41"/>
      <c r="B201" s="42"/>
      <c r="C201" s="216" t="s">
        <v>656</v>
      </c>
      <c r="D201" s="216" t="s">
        <v>227</v>
      </c>
      <c r="E201" s="217" t="s">
        <v>6947</v>
      </c>
      <c r="F201" s="218" t="s">
        <v>6948</v>
      </c>
      <c r="G201" s="219" t="s">
        <v>471</v>
      </c>
      <c r="H201" s="220">
        <v>23.879999999999999</v>
      </c>
      <c r="I201" s="221"/>
      <c r="J201" s="222">
        <f>ROUND(I201*H201,2)</f>
        <v>0</v>
      </c>
      <c r="K201" s="218" t="s">
        <v>312</v>
      </c>
      <c r="L201" s="47"/>
      <c r="M201" s="223" t="s">
        <v>19</v>
      </c>
      <c r="N201" s="224" t="s">
        <v>46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544</v>
      </c>
      <c r="AT201" s="227" t="s">
        <v>227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93</v>
      </c>
      <c r="BK201" s="228">
        <f>ROUND(I201*H201,2)</f>
        <v>0</v>
      </c>
      <c r="BL201" s="20" t="s">
        <v>544</v>
      </c>
      <c r="BM201" s="227" t="s">
        <v>6949</v>
      </c>
    </row>
    <row r="202" s="2" customFormat="1">
      <c r="A202" s="41"/>
      <c r="B202" s="42"/>
      <c r="C202" s="43"/>
      <c r="D202" s="267" t="s">
        <v>314</v>
      </c>
      <c r="E202" s="43"/>
      <c r="F202" s="268" t="s">
        <v>6950</v>
      </c>
      <c r="G202" s="43"/>
      <c r="H202" s="43"/>
      <c r="I202" s="269"/>
      <c r="J202" s="43"/>
      <c r="K202" s="43"/>
      <c r="L202" s="47"/>
      <c r="M202" s="270"/>
      <c r="N202" s="271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314</v>
      </c>
      <c r="AU202" s="20" t="s">
        <v>93</v>
      </c>
    </row>
    <row r="203" s="2" customFormat="1" ht="16.5" customHeight="1">
      <c r="A203" s="41"/>
      <c r="B203" s="42"/>
      <c r="C203" s="286" t="s">
        <v>671</v>
      </c>
      <c r="D203" s="286" t="s">
        <v>572</v>
      </c>
      <c r="E203" s="287" t="s">
        <v>6951</v>
      </c>
      <c r="F203" s="288" t="s">
        <v>6952</v>
      </c>
      <c r="G203" s="289" t="s">
        <v>324</v>
      </c>
      <c r="H203" s="290">
        <v>0.41999999999999998</v>
      </c>
      <c r="I203" s="291"/>
      <c r="J203" s="292">
        <f>ROUND(I203*H203,2)</f>
        <v>0</v>
      </c>
      <c r="K203" s="288" t="s">
        <v>19</v>
      </c>
      <c r="L203" s="293"/>
      <c r="M203" s="294" t="s">
        <v>19</v>
      </c>
      <c r="N203" s="295" t="s">
        <v>46</v>
      </c>
      <c r="O203" s="87"/>
      <c r="P203" s="225">
        <f>O203*H203</f>
        <v>0</v>
      </c>
      <c r="Q203" s="225">
        <v>0.55000000000000004</v>
      </c>
      <c r="R203" s="225">
        <f>Q203*H203</f>
        <v>0.23100000000000001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643</v>
      </c>
      <c r="AT203" s="227" t="s">
        <v>572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6953</v>
      </c>
    </row>
    <row r="204" s="13" customFormat="1">
      <c r="A204" s="13"/>
      <c r="B204" s="229"/>
      <c r="C204" s="230"/>
      <c r="D204" s="231" t="s">
        <v>268</v>
      </c>
      <c r="E204" s="232" t="s">
        <v>19</v>
      </c>
      <c r="F204" s="233" t="s">
        <v>6942</v>
      </c>
      <c r="G204" s="230"/>
      <c r="H204" s="234">
        <v>0.41999999999999998</v>
      </c>
      <c r="I204" s="235"/>
      <c r="J204" s="230"/>
      <c r="K204" s="230"/>
      <c r="L204" s="236"/>
      <c r="M204" s="237"/>
      <c r="N204" s="238"/>
      <c r="O204" s="238"/>
      <c r="P204" s="238"/>
      <c r="Q204" s="238"/>
      <c r="R204" s="238"/>
      <c r="S204" s="238"/>
      <c r="T204" s="23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0" t="s">
        <v>268</v>
      </c>
      <c r="AU204" s="240" t="s">
        <v>93</v>
      </c>
      <c r="AV204" s="13" t="s">
        <v>93</v>
      </c>
      <c r="AW204" s="13" t="s">
        <v>34</v>
      </c>
      <c r="AX204" s="13" t="s">
        <v>82</v>
      </c>
      <c r="AY204" s="240" t="s">
        <v>224</v>
      </c>
    </row>
    <row r="205" s="2" customFormat="1" ht="24.15" customHeight="1">
      <c r="A205" s="41"/>
      <c r="B205" s="42"/>
      <c r="C205" s="216" t="s">
        <v>680</v>
      </c>
      <c r="D205" s="216" t="s">
        <v>227</v>
      </c>
      <c r="E205" s="217" t="s">
        <v>6954</v>
      </c>
      <c r="F205" s="218" t="s">
        <v>6955</v>
      </c>
      <c r="G205" s="219" t="s">
        <v>266</v>
      </c>
      <c r="H205" s="220">
        <v>18.800000000000001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544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544</v>
      </c>
      <c r="BM205" s="227" t="s">
        <v>6956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6957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6879</v>
      </c>
      <c r="G207" s="230"/>
      <c r="H207" s="234">
        <v>18.800000000000001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16.5" customHeight="1">
      <c r="A208" s="41"/>
      <c r="B208" s="42"/>
      <c r="C208" s="286" t="s">
        <v>688</v>
      </c>
      <c r="D208" s="286" t="s">
        <v>572</v>
      </c>
      <c r="E208" s="287" t="s">
        <v>6958</v>
      </c>
      <c r="F208" s="288" t="s">
        <v>6959</v>
      </c>
      <c r="G208" s="289" t="s">
        <v>324</v>
      </c>
      <c r="H208" s="290">
        <v>0.51700000000000002</v>
      </c>
      <c r="I208" s="291"/>
      <c r="J208" s="292">
        <f>ROUND(I208*H208,2)</f>
        <v>0</v>
      </c>
      <c r="K208" s="288" t="s">
        <v>19</v>
      </c>
      <c r="L208" s="293"/>
      <c r="M208" s="294" t="s">
        <v>19</v>
      </c>
      <c r="N208" s="295" t="s">
        <v>46</v>
      </c>
      <c r="O208" s="87"/>
      <c r="P208" s="225">
        <f>O208*H208</f>
        <v>0</v>
      </c>
      <c r="Q208" s="225">
        <v>0.01323</v>
      </c>
      <c r="R208" s="225">
        <f>Q208*H208</f>
        <v>0.0068399100000000003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643</v>
      </c>
      <c r="AT208" s="227" t="s">
        <v>572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6960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6941</v>
      </c>
      <c r="G209" s="230"/>
      <c r="H209" s="234">
        <v>0.51700000000000002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82</v>
      </c>
      <c r="AY209" s="240" t="s">
        <v>224</v>
      </c>
    </row>
    <row r="210" s="2" customFormat="1" ht="37.8" customHeight="1">
      <c r="A210" s="41"/>
      <c r="B210" s="42"/>
      <c r="C210" s="216" t="s">
        <v>699</v>
      </c>
      <c r="D210" s="216" t="s">
        <v>227</v>
      </c>
      <c r="E210" s="217" t="s">
        <v>3166</v>
      </c>
      <c r="F210" s="218" t="s">
        <v>3167</v>
      </c>
      <c r="G210" s="219" t="s">
        <v>324</v>
      </c>
      <c r="H210" s="220">
        <v>0.85199999999999998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46</v>
      </c>
      <c r="O210" s="87"/>
      <c r="P210" s="225">
        <f>O210*H210</f>
        <v>0</v>
      </c>
      <c r="Q210" s="225">
        <v>0.023300000000000001</v>
      </c>
      <c r="R210" s="225">
        <f>Q210*H210</f>
        <v>0.0198516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544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93</v>
      </c>
      <c r="BK210" s="228">
        <f>ROUND(I210*H210,2)</f>
        <v>0</v>
      </c>
      <c r="BL210" s="20" t="s">
        <v>544</v>
      </c>
      <c r="BM210" s="227" t="s">
        <v>6961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3169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6962</v>
      </c>
      <c r="G212" s="230"/>
      <c r="H212" s="234">
        <v>0.46999999999999997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3" customFormat="1">
      <c r="A213" s="13"/>
      <c r="B213" s="229"/>
      <c r="C213" s="230"/>
      <c r="D213" s="231" t="s">
        <v>268</v>
      </c>
      <c r="E213" s="232" t="s">
        <v>19</v>
      </c>
      <c r="F213" s="233" t="s">
        <v>6963</v>
      </c>
      <c r="G213" s="230"/>
      <c r="H213" s="234">
        <v>0.38200000000000001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268</v>
      </c>
      <c r="AU213" s="240" t="s">
        <v>93</v>
      </c>
      <c r="AV213" s="13" t="s">
        <v>93</v>
      </c>
      <c r="AW213" s="13" t="s">
        <v>34</v>
      </c>
      <c r="AX213" s="13" t="s">
        <v>74</v>
      </c>
      <c r="AY213" s="240" t="s">
        <v>224</v>
      </c>
    </row>
    <row r="214" s="16" customFormat="1">
      <c r="A214" s="16"/>
      <c r="B214" s="272"/>
      <c r="C214" s="273"/>
      <c r="D214" s="231" t="s">
        <v>268</v>
      </c>
      <c r="E214" s="274" t="s">
        <v>19</v>
      </c>
      <c r="F214" s="275" t="s">
        <v>351</v>
      </c>
      <c r="G214" s="273"/>
      <c r="H214" s="276">
        <v>0.85199999999999998</v>
      </c>
      <c r="I214" s="277"/>
      <c r="J214" s="273"/>
      <c r="K214" s="273"/>
      <c r="L214" s="278"/>
      <c r="M214" s="279"/>
      <c r="N214" s="280"/>
      <c r="O214" s="280"/>
      <c r="P214" s="280"/>
      <c r="Q214" s="280"/>
      <c r="R214" s="280"/>
      <c r="S214" s="280"/>
      <c r="T214" s="281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2" t="s">
        <v>268</v>
      </c>
      <c r="AU214" s="282" t="s">
        <v>93</v>
      </c>
      <c r="AV214" s="16" t="s">
        <v>231</v>
      </c>
      <c r="AW214" s="16" t="s">
        <v>34</v>
      </c>
      <c r="AX214" s="16" t="s">
        <v>82</v>
      </c>
      <c r="AY214" s="282" t="s">
        <v>224</v>
      </c>
    </row>
    <row r="215" s="2" customFormat="1" ht="49.05" customHeight="1">
      <c r="A215" s="41"/>
      <c r="B215" s="42"/>
      <c r="C215" s="216" t="s">
        <v>711</v>
      </c>
      <c r="D215" s="216" t="s">
        <v>227</v>
      </c>
      <c r="E215" s="217" t="s">
        <v>6964</v>
      </c>
      <c r="F215" s="218" t="s">
        <v>6965</v>
      </c>
      <c r="G215" s="219" t="s">
        <v>371</v>
      </c>
      <c r="H215" s="220">
        <v>0.25900000000000001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544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544</v>
      </c>
      <c r="BM215" s="227" t="s">
        <v>6966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6967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3331</v>
      </c>
      <c r="F217" s="214" t="s">
        <v>3332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SUM(P218:P242)</f>
        <v>0</v>
      </c>
      <c r="Q217" s="208"/>
      <c r="R217" s="209">
        <f>SUM(R218:R242)</f>
        <v>0.10562199999999999</v>
      </c>
      <c r="S217" s="208"/>
      <c r="T217" s="210">
        <f>SUM(T218:T242)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93</v>
      </c>
      <c r="AT217" s="212" t="s">
        <v>73</v>
      </c>
      <c r="AU217" s="212" t="s">
        <v>82</v>
      </c>
      <c r="AY217" s="211" t="s">
        <v>224</v>
      </c>
      <c r="BK217" s="213">
        <f>SUM(BK218:BK242)</f>
        <v>0</v>
      </c>
    </row>
    <row r="218" s="2" customFormat="1" ht="33" customHeight="1">
      <c r="A218" s="41"/>
      <c r="B218" s="42"/>
      <c r="C218" s="216" t="s">
        <v>719</v>
      </c>
      <c r="D218" s="216" t="s">
        <v>227</v>
      </c>
      <c r="E218" s="217" t="s">
        <v>6968</v>
      </c>
      <c r="F218" s="218" t="s">
        <v>6969</v>
      </c>
      <c r="G218" s="219" t="s">
        <v>471</v>
      </c>
      <c r="H218" s="220">
        <v>15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6970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6971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3406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284</v>
      </c>
      <c r="G221" s="230"/>
      <c r="H221" s="234">
        <v>15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24.15" customHeight="1">
      <c r="A222" s="41"/>
      <c r="B222" s="42"/>
      <c r="C222" s="286" t="s">
        <v>180</v>
      </c>
      <c r="D222" s="286" t="s">
        <v>572</v>
      </c>
      <c r="E222" s="287" t="s">
        <v>6972</v>
      </c>
      <c r="F222" s="288" t="s">
        <v>6973</v>
      </c>
      <c r="G222" s="289" t="s">
        <v>471</v>
      </c>
      <c r="H222" s="290">
        <v>16.829999999999998</v>
      </c>
      <c r="I222" s="291"/>
      <c r="J222" s="292">
        <f>ROUND(I222*H222,2)</f>
        <v>0</v>
      </c>
      <c r="K222" s="288" t="s">
        <v>312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0.00050000000000000001</v>
      </c>
      <c r="R222" s="225">
        <f>Q222*H222</f>
        <v>0.0084149999999999989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6974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6975</v>
      </c>
      <c r="G223" s="230"/>
      <c r="H223" s="234">
        <v>16.5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82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0"/>
      <c r="F224" s="233" t="s">
        <v>6976</v>
      </c>
      <c r="G224" s="230"/>
      <c r="H224" s="234">
        <v>16.829999999999998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4</v>
      </c>
      <c r="AX224" s="13" t="s">
        <v>82</v>
      </c>
      <c r="AY224" s="240" t="s">
        <v>224</v>
      </c>
    </row>
    <row r="225" s="2" customFormat="1" ht="33" customHeight="1">
      <c r="A225" s="41"/>
      <c r="B225" s="42"/>
      <c r="C225" s="216" t="s">
        <v>192</v>
      </c>
      <c r="D225" s="216" t="s">
        <v>227</v>
      </c>
      <c r="E225" s="217" t="s">
        <v>2378</v>
      </c>
      <c r="F225" s="218" t="s">
        <v>2379</v>
      </c>
      <c r="G225" s="219" t="s">
        <v>471</v>
      </c>
      <c r="H225" s="220">
        <v>4.7000000000000002</v>
      </c>
      <c r="I225" s="221"/>
      <c r="J225" s="222">
        <f>ROUND(I225*H225,2)</f>
        <v>0</v>
      </c>
      <c r="K225" s="218" t="s">
        <v>312</v>
      </c>
      <c r="L225" s="47"/>
      <c r="M225" s="223" t="s">
        <v>19</v>
      </c>
      <c r="N225" s="224" t="s">
        <v>46</v>
      </c>
      <c r="O225" s="87"/>
      <c r="P225" s="225">
        <f>O225*H225</f>
        <v>0</v>
      </c>
      <c r="Q225" s="225">
        <v>2.0000000000000002E-05</v>
      </c>
      <c r="R225" s="225">
        <f>Q225*H225</f>
        <v>9.4000000000000008E-05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544</v>
      </c>
      <c r="AT225" s="227" t="s">
        <v>227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544</v>
      </c>
      <c r="BM225" s="227" t="s">
        <v>6977</v>
      </c>
    </row>
    <row r="226" s="2" customFormat="1">
      <c r="A226" s="41"/>
      <c r="B226" s="42"/>
      <c r="C226" s="43"/>
      <c r="D226" s="267" t="s">
        <v>314</v>
      </c>
      <c r="E226" s="43"/>
      <c r="F226" s="268" t="s">
        <v>2381</v>
      </c>
      <c r="G226" s="43"/>
      <c r="H226" s="43"/>
      <c r="I226" s="269"/>
      <c r="J226" s="43"/>
      <c r="K226" s="43"/>
      <c r="L226" s="47"/>
      <c r="M226" s="270"/>
      <c r="N226" s="271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314</v>
      </c>
      <c r="AU226" s="20" t="s">
        <v>93</v>
      </c>
    </row>
    <row r="227" s="14" customFormat="1">
      <c r="A227" s="14"/>
      <c r="B227" s="246"/>
      <c r="C227" s="247"/>
      <c r="D227" s="231" t="s">
        <v>268</v>
      </c>
      <c r="E227" s="248" t="s">
        <v>19</v>
      </c>
      <c r="F227" s="249" t="s">
        <v>3404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268</v>
      </c>
      <c r="AU227" s="255" t="s">
        <v>93</v>
      </c>
      <c r="AV227" s="14" t="s">
        <v>82</v>
      </c>
      <c r="AW227" s="14" t="s">
        <v>34</v>
      </c>
      <c r="AX227" s="14" t="s">
        <v>74</v>
      </c>
      <c r="AY227" s="255" t="s">
        <v>224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6978</v>
      </c>
      <c r="G228" s="230"/>
      <c r="H228" s="234">
        <v>4.7000000000000002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74</v>
      </c>
      <c r="AY228" s="240" t="s">
        <v>224</v>
      </c>
    </row>
    <row r="229" s="16" customFormat="1">
      <c r="A229" s="16"/>
      <c r="B229" s="272"/>
      <c r="C229" s="273"/>
      <c r="D229" s="231" t="s">
        <v>268</v>
      </c>
      <c r="E229" s="274" t="s">
        <v>19</v>
      </c>
      <c r="F229" s="275" t="s">
        <v>351</v>
      </c>
      <c r="G229" s="273"/>
      <c r="H229" s="276">
        <v>4.7000000000000002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268</v>
      </c>
      <c r="AU229" s="282" t="s">
        <v>93</v>
      </c>
      <c r="AV229" s="16" t="s">
        <v>231</v>
      </c>
      <c r="AW229" s="16" t="s">
        <v>34</v>
      </c>
      <c r="AX229" s="16" t="s">
        <v>82</v>
      </c>
      <c r="AY229" s="282" t="s">
        <v>224</v>
      </c>
    </row>
    <row r="230" s="2" customFormat="1" ht="24.15" customHeight="1">
      <c r="A230" s="41"/>
      <c r="B230" s="42"/>
      <c r="C230" s="286" t="s">
        <v>822</v>
      </c>
      <c r="D230" s="286" t="s">
        <v>572</v>
      </c>
      <c r="E230" s="287" t="s">
        <v>6979</v>
      </c>
      <c r="F230" s="288" t="s">
        <v>6980</v>
      </c>
      <c r="G230" s="289" t="s">
        <v>471</v>
      </c>
      <c r="H230" s="290">
        <v>5.1699999999999999</v>
      </c>
      <c r="I230" s="291"/>
      <c r="J230" s="292">
        <f>ROUND(I230*H230,2)</f>
        <v>0</v>
      </c>
      <c r="K230" s="288" t="s">
        <v>19</v>
      </c>
      <c r="L230" s="293"/>
      <c r="M230" s="294" t="s">
        <v>19</v>
      </c>
      <c r="N230" s="295" t="s">
        <v>46</v>
      </c>
      <c r="O230" s="87"/>
      <c r="P230" s="225">
        <f>O230*H230</f>
        <v>0</v>
      </c>
      <c r="Q230" s="225">
        <v>0.00050000000000000001</v>
      </c>
      <c r="R230" s="225">
        <f>Q230*H230</f>
        <v>0.0025850000000000001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643</v>
      </c>
      <c r="AT230" s="227" t="s">
        <v>572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544</v>
      </c>
      <c r="BM230" s="227" t="s">
        <v>6981</v>
      </c>
    </row>
    <row r="231" s="13" customFormat="1">
      <c r="A231" s="13"/>
      <c r="B231" s="229"/>
      <c r="C231" s="230"/>
      <c r="D231" s="231" t="s">
        <v>268</v>
      </c>
      <c r="E231" s="232" t="s">
        <v>19</v>
      </c>
      <c r="F231" s="233" t="s">
        <v>6982</v>
      </c>
      <c r="G231" s="230"/>
      <c r="H231" s="234">
        <v>5.1699999999999999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268</v>
      </c>
      <c r="AU231" s="240" t="s">
        <v>93</v>
      </c>
      <c r="AV231" s="13" t="s">
        <v>93</v>
      </c>
      <c r="AW231" s="13" t="s">
        <v>34</v>
      </c>
      <c r="AX231" s="13" t="s">
        <v>82</v>
      </c>
      <c r="AY231" s="240" t="s">
        <v>224</v>
      </c>
    </row>
    <row r="232" s="2" customFormat="1" ht="33" customHeight="1">
      <c r="A232" s="41"/>
      <c r="B232" s="42"/>
      <c r="C232" s="216" t="s">
        <v>827</v>
      </c>
      <c r="D232" s="216" t="s">
        <v>227</v>
      </c>
      <c r="E232" s="217" t="s">
        <v>6983</v>
      </c>
      <c r="F232" s="218" t="s">
        <v>6984</v>
      </c>
      <c r="G232" s="219" t="s">
        <v>471</v>
      </c>
      <c r="H232" s="220">
        <v>12.699999999999999</v>
      </c>
      <c r="I232" s="221"/>
      <c r="J232" s="222">
        <f>ROUND(I232*H232,2)</f>
        <v>0</v>
      </c>
      <c r="K232" s="218" t="s">
        <v>312</v>
      </c>
      <c r="L232" s="47"/>
      <c r="M232" s="223" t="s">
        <v>19</v>
      </c>
      <c r="N232" s="224" t="s">
        <v>46</v>
      </c>
      <c r="O232" s="87"/>
      <c r="P232" s="225">
        <f>O232*H232</f>
        <v>0</v>
      </c>
      <c r="Q232" s="225">
        <v>0.0057999999999999996</v>
      </c>
      <c r="R232" s="225">
        <f>Q232*H232</f>
        <v>0.073659999999999989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544</v>
      </c>
      <c r="AT232" s="227" t="s">
        <v>227</v>
      </c>
      <c r="AU232" s="227" t="s">
        <v>93</v>
      </c>
      <c r="AY232" s="20" t="s">
        <v>224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93</v>
      </c>
      <c r="BK232" s="228">
        <f>ROUND(I232*H232,2)</f>
        <v>0</v>
      </c>
      <c r="BL232" s="20" t="s">
        <v>544</v>
      </c>
      <c r="BM232" s="227" t="s">
        <v>6985</v>
      </c>
    </row>
    <row r="233" s="2" customFormat="1">
      <c r="A233" s="41"/>
      <c r="B233" s="42"/>
      <c r="C233" s="43"/>
      <c r="D233" s="267" t="s">
        <v>314</v>
      </c>
      <c r="E233" s="43"/>
      <c r="F233" s="268" t="s">
        <v>6986</v>
      </c>
      <c r="G233" s="43"/>
      <c r="H233" s="43"/>
      <c r="I233" s="269"/>
      <c r="J233" s="43"/>
      <c r="K233" s="43"/>
      <c r="L233" s="47"/>
      <c r="M233" s="270"/>
      <c r="N233" s="271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314</v>
      </c>
      <c r="AU233" s="20" t="s">
        <v>93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6987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4" customFormat="1">
      <c r="A235" s="14"/>
      <c r="B235" s="246"/>
      <c r="C235" s="247"/>
      <c r="D235" s="231" t="s">
        <v>268</v>
      </c>
      <c r="E235" s="248" t="s">
        <v>19</v>
      </c>
      <c r="F235" s="249" t="s">
        <v>3408</v>
      </c>
      <c r="G235" s="247"/>
      <c r="H235" s="248" t="s">
        <v>19</v>
      </c>
      <c r="I235" s="250"/>
      <c r="J235" s="247"/>
      <c r="K235" s="247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268</v>
      </c>
      <c r="AU235" s="255" t="s">
        <v>93</v>
      </c>
      <c r="AV235" s="14" t="s">
        <v>82</v>
      </c>
      <c r="AW235" s="14" t="s">
        <v>34</v>
      </c>
      <c r="AX235" s="14" t="s">
        <v>74</v>
      </c>
      <c r="AY235" s="255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4571</v>
      </c>
      <c r="G236" s="230"/>
      <c r="H236" s="234">
        <v>12.699999999999999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82</v>
      </c>
      <c r="AY236" s="240" t="s">
        <v>224</v>
      </c>
    </row>
    <row r="237" s="2" customFormat="1" ht="37.8" customHeight="1">
      <c r="A237" s="41"/>
      <c r="B237" s="42"/>
      <c r="C237" s="216" t="s">
        <v>195</v>
      </c>
      <c r="D237" s="216" t="s">
        <v>227</v>
      </c>
      <c r="E237" s="217" t="s">
        <v>6988</v>
      </c>
      <c r="F237" s="218" t="s">
        <v>6989</v>
      </c>
      <c r="G237" s="219" t="s">
        <v>471</v>
      </c>
      <c r="H237" s="220">
        <v>4.7000000000000002</v>
      </c>
      <c r="I237" s="221"/>
      <c r="J237" s="222">
        <f>ROUND(I237*H237,2)</f>
        <v>0</v>
      </c>
      <c r="K237" s="218" t="s">
        <v>312</v>
      </c>
      <c r="L237" s="47"/>
      <c r="M237" s="223" t="s">
        <v>19</v>
      </c>
      <c r="N237" s="224" t="s">
        <v>46</v>
      </c>
      <c r="O237" s="87"/>
      <c r="P237" s="225">
        <f>O237*H237</f>
        <v>0</v>
      </c>
      <c r="Q237" s="225">
        <v>0.0044400000000000004</v>
      </c>
      <c r="R237" s="225">
        <f>Q237*H237</f>
        <v>0.020868000000000001</v>
      </c>
      <c r="S237" s="225">
        <v>0</v>
      </c>
      <c r="T237" s="226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7" t="s">
        <v>544</v>
      </c>
      <c r="AT237" s="227" t="s">
        <v>227</v>
      </c>
      <c r="AU237" s="227" t="s">
        <v>93</v>
      </c>
      <c r="AY237" s="20" t="s">
        <v>224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20" t="s">
        <v>93</v>
      </c>
      <c r="BK237" s="228">
        <f>ROUND(I237*H237,2)</f>
        <v>0</v>
      </c>
      <c r="BL237" s="20" t="s">
        <v>544</v>
      </c>
      <c r="BM237" s="227" t="s">
        <v>6990</v>
      </c>
    </row>
    <row r="238" s="2" customFormat="1">
      <c r="A238" s="41"/>
      <c r="B238" s="42"/>
      <c r="C238" s="43"/>
      <c r="D238" s="267" t="s">
        <v>314</v>
      </c>
      <c r="E238" s="43"/>
      <c r="F238" s="268" t="s">
        <v>6991</v>
      </c>
      <c r="G238" s="43"/>
      <c r="H238" s="43"/>
      <c r="I238" s="269"/>
      <c r="J238" s="43"/>
      <c r="K238" s="43"/>
      <c r="L238" s="47"/>
      <c r="M238" s="270"/>
      <c r="N238" s="271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314</v>
      </c>
      <c r="AU238" s="20" t="s">
        <v>93</v>
      </c>
    </row>
    <row r="239" s="14" customFormat="1">
      <c r="A239" s="14"/>
      <c r="B239" s="246"/>
      <c r="C239" s="247"/>
      <c r="D239" s="231" t="s">
        <v>268</v>
      </c>
      <c r="E239" s="248" t="s">
        <v>19</v>
      </c>
      <c r="F239" s="249" t="s">
        <v>3410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268</v>
      </c>
      <c r="AU239" s="255" t="s">
        <v>93</v>
      </c>
      <c r="AV239" s="14" t="s">
        <v>82</v>
      </c>
      <c r="AW239" s="14" t="s">
        <v>34</v>
      </c>
      <c r="AX239" s="14" t="s">
        <v>74</v>
      </c>
      <c r="AY239" s="255" t="s">
        <v>224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6978</v>
      </c>
      <c r="G240" s="230"/>
      <c r="H240" s="234">
        <v>4.7000000000000002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49.05" customHeight="1">
      <c r="A241" s="41"/>
      <c r="B241" s="42"/>
      <c r="C241" s="216" t="s">
        <v>864</v>
      </c>
      <c r="D241" s="216" t="s">
        <v>227</v>
      </c>
      <c r="E241" s="217" t="s">
        <v>6992</v>
      </c>
      <c r="F241" s="218" t="s">
        <v>6993</v>
      </c>
      <c r="G241" s="219" t="s">
        <v>371</v>
      </c>
      <c r="H241" s="220">
        <v>0.106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6994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6995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2" customFormat="1" ht="22.8" customHeight="1">
      <c r="A243" s="12"/>
      <c r="B243" s="200"/>
      <c r="C243" s="201"/>
      <c r="D243" s="202" t="s">
        <v>73</v>
      </c>
      <c r="E243" s="214" t="s">
        <v>4038</v>
      </c>
      <c r="F243" s="214" t="s">
        <v>4039</v>
      </c>
      <c r="G243" s="201"/>
      <c r="H243" s="201"/>
      <c r="I243" s="204"/>
      <c r="J243" s="215">
        <f>BK243</f>
        <v>0</v>
      </c>
      <c r="K243" s="201"/>
      <c r="L243" s="206"/>
      <c r="M243" s="207"/>
      <c r="N243" s="208"/>
      <c r="O243" s="208"/>
      <c r="P243" s="209">
        <f>SUM(P244:P265)</f>
        <v>0</v>
      </c>
      <c r="Q243" s="208"/>
      <c r="R243" s="209">
        <f>SUM(R244:R265)</f>
        <v>0.77880000000000005</v>
      </c>
      <c r="S243" s="208"/>
      <c r="T243" s="210">
        <f>SUM(T244:T265)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1" t="s">
        <v>93</v>
      </c>
      <c r="AT243" s="212" t="s">
        <v>73</v>
      </c>
      <c r="AU243" s="212" t="s">
        <v>82</v>
      </c>
      <c r="AY243" s="211" t="s">
        <v>224</v>
      </c>
      <c r="BK243" s="213">
        <f>SUM(BK244:BK265)</f>
        <v>0</v>
      </c>
    </row>
    <row r="244" s="2" customFormat="1" ht="37.8" customHeight="1">
      <c r="A244" s="41"/>
      <c r="B244" s="42"/>
      <c r="C244" s="216" t="s">
        <v>871</v>
      </c>
      <c r="D244" s="216" t="s">
        <v>227</v>
      </c>
      <c r="E244" s="217" t="s">
        <v>6996</v>
      </c>
      <c r="F244" s="218" t="s">
        <v>6997</v>
      </c>
      <c r="G244" s="219" t="s">
        <v>595</v>
      </c>
      <c r="H244" s="220">
        <v>1</v>
      </c>
      <c r="I244" s="221"/>
      <c r="J244" s="222">
        <f>ROUND(I244*H244,2)</f>
        <v>0</v>
      </c>
      <c r="K244" s="218" t="s">
        <v>19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6998</v>
      </c>
    </row>
    <row r="245" s="2" customFormat="1" ht="37.8" customHeight="1">
      <c r="A245" s="41"/>
      <c r="B245" s="42"/>
      <c r="C245" s="216" t="s">
        <v>876</v>
      </c>
      <c r="D245" s="216" t="s">
        <v>227</v>
      </c>
      <c r="E245" s="217" t="s">
        <v>6999</v>
      </c>
      <c r="F245" s="218" t="s">
        <v>7000</v>
      </c>
      <c r="G245" s="219" t="s">
        <v>471</v>
      </c>
      <c r="H245" s="220">
        <v>11.800000000000001</v>
      </c>
      <c r="I245" s="221"/>
      <c r="J245" s="222">
        <f>ROUND(I245*H245,2)</f>
        <v>0</v>
      </c>
      <c r="K245" s="218" t="s">
        <v>19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0.066000000000000003</v>
      </c>
      <c r="R245" s="225">
        <f>Q245*H245</f>
        <v>0.77880000000000005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544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544</v>
      </c>
      <c r="BM245" s="227" t="s">
        <v>7001</v>
      </c>
    </row>
    <row r="246" s="2" customFormat="1" ht="24.15" customHeight="1">
      <c r="A246" s="41"/>
      <c r="B246" s="42"/>
      <c r="C246" s="216" t="s">
        <v>882</v>
      </c>
      <c r="D246" s="216" t="s">
        <v>227</v>
      </c>
      <c r="E246" s="217" t="s">
        <v>7002</v>
      </c>
      <c r="F246" s="218" t="s">
        <v>7003</v>
      </c>
      <c r="G246" s="219" t="s">
        <v>4656</v>
      </c>
      <c r="H246" s="220">
        <v>1408.711</v>
      </c>
      <c r="I246" s="221"/>
      <c r="J246" s="222">
        <f>ROUND(I246*H246,2)</f>
        <v>0</v>
      </c>
      <c r="K246" s="218" t="s">
        <v>19</v>
      </c>
      <c r="L246" s="47"/>
      <c r="M246" s="223" t="s">
        <v>19</v>
      </c>
      <c r="N246" s="224" t="s">
        <v>46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544</v>
      </c>
      <c r="AT246" s="227" t="s">
        <v>227</v>
      </c>
      <c r="AU246" s="227" t="s">
        <v>93</v>
      </c>
      <c r="AY246" s="20" t="s">
        <v>224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93</v>
      </c>
      <c r="BK246" s="228">
        <f>ROUND(I246*H246,2)</f>
        <v>0</v>
      </c>
      <c r="BL246" s="20" t="s">
        <v>544</v>
      </c>
      <c r="BM246" s="227" t="s">
        <v>7004</v>
      </c>
    </row>
    <row r="247" s="14" customFormat="1">
      <c r="A247" s="14"/>
      <c r="B247" s="246"/>
      <c r="C247" s="247"/>
      <c r="D247" s="231" t="s">
        <v>268</v>
      </c>
      <c r="E247" s="248" t="s">
        <v>19</v>
      </c>
      <c r="F247" s="249" t="s">
        <v>7005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268</v>
      </c>
      <c r="AU247" s="255" t="s">
        <v>93</v>
      </c>
      <c r="AV247" s="14" t="s">
        <v>82</v>
      </c>
      <c r="AW247" s="14" t="s">
        <v>34</v>
      </c>
      <c r="AX247" s="14" t="s">
        <v>74</v>
      </c>
      <c r="AY247" s="255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7006</v>
      </c>
      <c r="G248" s="230"/>
      <c r="H248" s="234">
        <v>295.80000000000001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7007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7008</v>
      </c>
      <c r="G250" s="230"/>
      <c r="H250" s="234">
        <v>138.01599999999999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4" customFormat="1">
      <c r="A251" s="14"/>
      <c r="B251" s="246"/>
      <c r="C251" s="247"/>
      <c r="D251" s="231" t="s">
        <v>268</v>
      </c>
      <c r="E251" s="248" t="s">
        <v>19</v>
      </c>
      <c r="F251" s="249" t="s">
        <v>7009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268</v>
      </c>
      <c r="AU251" s="255" t="s">
        <v>93</v>
      </c>
      <c r="AV251" s="14" t="s">
        <v>82</v>
      </c>
      <c r="AW251" s="14" t="s">
        <v>34</v>
      </c>
      <c r="AX251" s="14" t="s">
        <v>74</v>
      </c>
      <c r="AY251" s="255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7010</v>
      </c>
      <c r="G252" s="230"/>
      <c r="H252" s="234">
        <v>748.64999999999998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4" customFormat="1">
      <c r="A253" s="14"/>
      <c r="B253" s="246"/>
      <c r="C253" s="247"/>
      <c r="D253" s="231" t="s">
        <v>268</v>
      </c>
      <c r="E253" s="248" t="s">
        <v>19</v>
      </c>
      <c r="F253" s="249" t="s">
        <v>7011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268</v>
      </c>
      <c r="AU253" s="255" t="s">
        <v>93</v>
      </c>
      <c r="AV253" s="14" t="s">
        <v>82</v>
      </c>
      <c r="AW253" s="14" t="s">
        <v>34</v>
      </c>
      <c r="AX253" s="14" t="s">
        <v>74</v>
      </c>
      <c r="AY253" s="255" t="s">
        <v>224</v>
      </c>
    </row>
    <row r="254" s="13" customFormat="1">
      <c r="A254" s="13"/>
      <c r="B254" s="229"/>
      <c r="C254" s="230"/>
      <c r="D254" s="231" t="s">
        <v>268</v>
      </c>
      <c r="E254" s="232" t="s">
        <v>19</v>
      </c>
      <c r="F254" s="233" t="s">
        <v>7012</v>
      </c>
      <c r="G254" s="230"/>
      <c r="H254" s="234">
        <v>42.5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268</v>
      </c>
      <c r="AU254" s="240" t="s">
        <v>93</v>
      </c>
      <c r="AV254" s="13" t="s">
        <v>93</v>
      </c>
      <c r="AW254" s="13" t="s">
        <v>34</v>
      </c>
      <c r="AX254" s="13" t="s">
        <v>74</v>
      </c>
      <c r="AY254" s="240" t="s">
        <v>224</v>
      </c>
    </row>
    <row r="255" s="15" customFormat="1">
      <c r="A255" s="15"/>
      <c r="B255" s="256"/>
      <c r="C255" s="257"/>
      <c r="D255" s="231" t="s">
        <v>268</v>
      </c>
      <c r="E255" s="258" t="s">
        <v>19</v>
      </c>
      <c r="F255" s="259" t="s">
        <v>300</v>
      </c>
      <c r="G255" s="257"/>
      <c r="H255" s="260">
        <v>1224.9659999999999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268</v>
      </c>
      <c r="AU255" s="266" t="s">
        <v>93</v>
      </c>
      <c r="AV255" s="15" t="s">
        <v>108</v>
      </c>
      <c r="AW255" s="15" t="s">
        <v>34</v>
      </c>
      <c r="AX255" s="15" t="s">
        <v>74</v>
      </c>
      <c r="AY255" s="266" t="s">
        <v>224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7013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7014</v>
      </c>
      <c r="G257" s="230"/>
      <c r="H257" s="234">
        <v>183.74500000000001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1408.7109999999998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16" t="s">
        <v>894</v>
      </c>
      <c r="D259" s="216" t="s">
        <v>227</v>
      </c>
      <c r="E259" s="217" t="s">
        <v>7015</v>
      </c>
      <c r="F259" s="218" t="s">
        <v>7016</v>
      </c>
      <c r="G259" s="219" t="s">
        <v>266</v>
      </c>
      <c r="H259" s="220">
        <v>31.079999999999998</v>
      </c>
      <c r="I259" s="221"/>
      <c r="J259" s="222">
        <f>ROUND(I259*H259,2)</f>
        <v>0</v>
      </c>
      <c r="K259" s="218" t="s">
        <v>19</v>
      </c>
      <c r="L259" s="47"/>
      <c r="M259" s="223" t="s">
        <v>19</v>
      </c>
      <c r="N259" s="224" t="s">
        <v>46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544</v>
      </c>
      <c r="AT259" s="227" t="s">
        <v>227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7017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7018</v>
      </c>
      <c r="G260" s="230"/>
      <c r="H260" s="234">
        <v>34.799999999999997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4" customFormat="1">
      <c r="A261" s="14"/>
      <c r="B261" s="246"/>
      <c r="C261" s="247"/>
      <c r="D261" s="231" t="s">
        <v>268</v>
      </c>
      <c r="E261" s="248" t="s">
        <v>19</v>
      </c>
      <c r="F261" s="249" t="s">
        <v>7019</v>
      </c>
      <c r="G261" s="247"/>
      <c r="H261" s="248" t="s">
        <v>19</v>
      </c>
      <c r="I261" s="250"/>
      <c r="J261" s="247"/>
      <c r="K261" s="247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268</v>
      </c>
      <c r="AU261" s="255" t="s">
        <v>93</v>
      </c>
      <c r="AV261" s="14" t="s">
        <v>82</v>
      </c>
      <c r="AW261" s="14" t="s">
        <v>34</v>
      </c>
      <c r="AX261" s="14" t="s">
        <v>74</v>
      </c>
      <c r="AY261" s="255" t="s">
        <v>224</v>
      </c>
    </row>
    <row r="262" s="13" customFormat="1">
      <c r="A262" s="13"/>
      <c r="B262" s="229"/>
      <c r="C262" s="230"/>
      <c r="D262" s="231" t="s">
        <v>268</v>
      </c>
      <c r="E262" s="232" t="s">
        <v>19</v>
      </c>
      <c r="F262" s="233" t="s">
        <v>7020</v>
      </c>
      <c r="G262" s="230"/>
      <c r="H262" s="234">
        <v>-3.7200000000000002</v>
      </c>
      <c r="I262" s="235"/>
      <c r="J262" s="230"/>
      <c r="K262" s="230"/>
      <c r="L262" s="236"/>
      <c r="M262" s="237"/>
      <c r="N262" s="238"/>
      <c r="O262" s="238"/>
      <c r="P262" s="238"/>
      <c r="Q262" s="238"/>
      <c r="R262" s="238"/>
      <c r="S262" s="238"/>
      <c r="T262" s="23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0" t="s">
        <v>268</v>
      </c>
      <c r="AU262" s="240" t="s">
        <v>93</v>
      </c>
      <c r="AV262" s="13" t="s">
        <v>93</v>
      </c>
      <c r="AW262" s="13" t="s">
        <v>34</v>
      </c>
      <c r="AX262" s="13" t="s">
        <v>74</v>
      </c>
      <c r="AY262" s="240" t="s">
        <v>224</v>
      </c>
    </row>
    <row r="263" s="16" customFormat="1">
      <c r="A263" s="16"/>
      <c r="B263" s="272"/>
      <c r="C263" s="273"/>
      <c r="D263" s="231" t="s">
        <v>268</v>
      </c>
      <c r="E263" s="274" t="s">
        <v>19</v>
      </c>
      <c r="F263" s="275" t="s">
        <v>351</v>
      </c>
      <c r="G263" s="273"/>
      <c r="H263" s="276">
        <v>31.079999999999998</v>
      </c>
      <c r="I263" s="277"/>
      <c r="J263" s="273"/>
      <c r="K263" s="273"/>
      <c r="L263" s="278"/>
      <c r="M263" s="279"/>
      <c r="N263" s="280"/>
      <c r="O263" s="280"/>
      <c r="P263" s="280"/>
      <c r="Q263" s="280"/>
      <c r="R263" s="280"/>
      <c r="S263" s="280"/>
      <c r="T263" s="281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82" t="s">
        <v>268</v>
      </c>
      <c r="AU263" s="282" t="s">
        <v>93</v>
      </c>
      <c r="AV263" s="16" t="s">
        <v>231</v>
      </c>
      <c r="AW263" s="16" t="s">
        <v>34</v>
      </c>
      <c r="AX263" s="16" t="s">
        <v>82</v>
      </c>
      <c r="AY263" s="282" t="s">
        <v>224</v>
      </c>
    </row>
    <row r="264" s="2" customFormat="1" ht="44.25" customHeight="1">
      <c r="A264" s="41"/>
      <c r="B264" s="42"/>
      <c r="C264" s="216" t="s">
        <v>888</v>
      </c>
      <c r="D264" s="216" t="s">
        <v>227</v>
      </c>
      <c r="E264" s="217" t="s">
        <v>6837</v>
      </c>
      <c r="F264" s="218" t="s">
        <v>6838</v>
      </c>
      <c r="G264" s="219" t="s">
        <v>5057</v>
      </c>
      <c r="H264" s="299"/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544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544</v>
      </c>
      <c r="BM264" s="227" t="s">
        <v>7021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6840</v>
      </c>
      <c r="G265" s="43"/>
      <c r="H265" s="43"/>
      <c r="I265" s="269"/>
      <c r="J265" s="43"/>
      <c r="K265" s="43"/>
      <c r="L265" s="47"/>
      <c r="M265" s="303"/>
      <c r="N265" s="304"/>
      <c r="O265" s="243"/>
      <c r="P265" s="243"/>
      <c r="Q265" s="243"/>
      <c r="R265" s="243"/>
      <c r="S265" s="243"/>
      <c r="T265" s="305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mW7Pc+m2vqzvPVvybvs2B4E1Jnt+d5hznga+nJJsdP7s5ay2sYxtFYiuyY3B9+o8C+6msVwMfoeGVNPKTvoKBQ==" hashValue="EGNdoiheT8klN2H01gzdQFleHGTt9rbV7cDjELs0DgsmogwvSByxcp/37kxzZn4RUiGLwUhsBlbRucivhgHfvA==" algorithmName="SHA-512" password="CC35"/>
  <autoFilter ref="C89:K265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32251101"/>
    <hyperlink ref="F98" r:id="rId2" display="https://podminky.urs.cz/item/CS_URS_2024_01/132251251"/>
    <hyperlink ref="F101" r:id="rId3" display="https://podminky.urs.cz/item/CS_URS_2024_01/162751117"/>
    <hyperlink ref="F108" r:id="rId4" display="https://podminky.urs.cz/item/CS_URS_2024_01/162751119"/>
    <hyperlink ref="F112" r:id="rId5" display="https://podminky.urs.cz/item/CS_URS_2024_01/171201231"/>
    <hyperlink ref="F115" r:id="rId6" display="https://podminky.urs.cz/item/CS_URS_2024_01/174151101"/>
    <hyperlink ref="F121" r:id="rId7" display="https://podminky.urs.cz/item/CS_URS_2024_01/274313611"/>
    <hyperlink ref="F124" r:id="rId8" display="https://podminky.urs.cz/item/CS_URS_2024_01/279113144"/>
    <hyperlink ref="F127" r:id="rId9" display="https://podminky.urs.cz/item/CS_URS_2024_01/279361821"/>
    <hyperlink ref="F132" r:id="rId10" display="https://podminky.urs.cz/item/CS_URS_2024_01/564871011"/>
    <hyperlink ref="F136" r:id="rId11" display="https://podminky.urs.cz/item/CS_URS_2024_01/596211110"/>
    <hyperlink ref="F142" r:id="rId12" display="https://podminky.urs.cz/item/CS_URS_2024_01/953961213"/>
    <hyperlink ref="F144" r:id="rId13" display="https://podminky.urs.cz/item/CS_URS_2024_01/953965124"/>
    <hyperlink ref="F148" r:id="rId14" display="https://podminky.urs.cz/item/CS_URS_2024_01/998223011"/>
    <hyperlink ref="F154" r:id="rId15" display="https://podminky.urs.cz/item/CS_URS_2024_01/712391171"/>
    <hyperlink ref="F159" r:id="rId16" display="https://podminky.urs.cz/item/CS_URS_2024_01/712391172"/>
    <hyperlink ref="F164" r:id="rId17" display="https://podminky.urs.cz/item/CS_URS_2024_01/712771271"/>
    <hyperlink ref="F169" r:id="rId18" display="https://podminky.urs.cz/item/CS_URS_2024_01/712771331"/>
    <hyperlink ref="F174" r:id="rId19" display="https://podminky.urs.cz/item/CS_URS_2024_01/712771401"/>
    <hyperlink ref="F179" r:id="rId20" display="https://podminky.urs.cz/item/CS_URS_2024_01/712771521"/>
    <hyperlink ref="F184" r:id="rId21" display="https://podminky.urs.cz/item/CS_URS_2024_01/712771601"/>
    <hyperlink ref="F189" r:id="rId22" display="https://podminky.urs.cz/item/CS_URS_2024_01/998712101"/>
    <hyperlink ref="F192" r:id="rId23" display="https://podminky.urs.cz/item/CS_URS_2024_01/762081150"/>
    <hyperlink ref="F197" r:id="rId24" display="https://podminky.urs.cz/item/CS_URS_2024_01/762083122"/>
    <hyperlink ref="F202" r:id="rId25" display="https://podminky.urs.cz/item/CS_URS_2024_01/762332132"/>
    <hyperlink ref="F206" r:id="rId26" display="https://podminky.urs.cz/item/CS_URS_2024_01/762341260"/>
    <hyperlink ref="F211" r:id="rId27" display="https://podminky.urs.cz/item/CS_URS_2024_01/762395000"/>
    <hyperlink ref="F216" r:id="rId28" display="https://podminky.urs.cz/item/CS_URS_2024_01/998762101"/>
    <hyperlink ref="F219" r:id="rId29" display="https://podminky.urs.cz/item/CS_URS_2024_01/712771611"/>
    <hyperlink ref="F226" r:id="rId30" display="https://podminky.urs.cz/item/CS_URS_2024_01/712771613"/>
    <hyperlink ref="F233" r:id="rId31" display="https://podminky.urs.cz/item/CS_URS_2024_01/764212637"/>
    <hyperlink ref="F238" r:id="rId32" display="https://podminky.urs.cz/item/CS_URS_2024_01/764212666"/>
    <hyperlink ref="F242" r:id="rId33" display="https://podminky.urs.cz/item/CS_URS_2024_01/998764101"/>
    <hyperlink ref="F265" r:id="rId34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7022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ROUND((SUM(BE89:BE286)),  2)</f>
        <v>0</v>
      </c>
      <c r="G33" s="41"/>
      <c r="H33" s="41"/>
      <c r="I33" s="161">
        <v>0.20999999999999999</v>
      </c>
      <c r="J33" s="160">
        <f>ROUND(((SUM(BE89:BE286))*I33),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ROUND((SUM(BF89:BF286)),  2)</f>
        <v>0</v>
      </c>
      <c r="G34" s="41"/>
      <c r="H34" s="41"/>
      <c r="I34" s="161">
        <v>0.12</v>
      </c>
      <c r="J34" s="160">
        <f>ROUND(((SUM(BF89:BF286))*I34),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ROUND((SUM(BG89:BG286)),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ROUND((SUM(BH89:BH286)),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ROUND((SUM(BI89:BI286)),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SO05 - Altán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78"/>
      <c r="C65" s="179"/>
      <c r="D65" s="180" t="s">
        <v>409</v>
      </c>
      <c r="E65" s="181"/>
      <c r="F65" s="181"/>
      <c r="G65" s="181"/>
      <c r="H65" s="181"/>
      <c r="I65" s="181"/>
      <c r="J65" s="182">
        <f>J139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4"/>
      <c r="C66" s="128"/>
      <c r="D66" s="185" t="s">
        <v>411</v>
      </c>
      <c r="E66" s="186"/>
      <c r="F66" s="186"/>
      <c r="G66" s="186"/>
      <c r="H66" s="186"/>
      <c r="I66" s="186"/>
      <c r="J66" s="187">
        <f>J140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414</v>
      </c>
      <c r="E67" s="186"/>
      <c r="F67" s="186"/>
      <c r="G67" s="186"/>
      <c r="H67" s="186"/>
      <c r="I67" s="186"/>
      <c r="J67" s="187">
        <f>J179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416</v>
      </c>
      <c r="E68" s="186"/>
      <c r="F68" s="186"/>
      <c r="G68" s="186"/>
      <c r="H68" s="186"/>
      <c r="I68" s="186"/>
      <c r="J68" s="187">
        <f>J246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420</v>
      </c>
      <c r="E69" s="186"/>
      <c r="F69" s="186"/>
      <c r="G69" s="186"/>
      <c r="H69" s="186"/>
      <c r="I69" s="186"/>
      <c r="J69" s="187">
        <f>J272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05 - SO05 - Altán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P90+P139</f>
        <v>0</v>
      </c>
      <c r="Q89" s="99"/>
      <c r="R89" s="197">
        <f>R90+R139</f>
        <v>14.449745889999999</v>
      </c>
      <c r="S89" s="99"/>
      <c r="T89" s="198">
        <f>T90+T139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BK90+BK139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P91+P107+P125+P136</f>
        <v>0</v>
      </c>
      <c r="Q90" s="208"/>
      <c r="R90" s="209">
        <f>R91+R107+R125+R136</f>
        <v>10.5994209</v>
      </c>
      <c r="S90" s="208"/>
      <c r="T90" s="210">
        <f>T91+T107+T125+T136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BK91+BK107+BK125+BK136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SUM(P92:P106)</f>
        <v>0</v>
      </c>
      <c r="Q91" s="208"/>
      <c r="R91" s="209">
        <f>SUM(R92:R106)</f>
        <v>0</v>
      </c>
      <c r="S91" s="208"/>
      <c r="T91" s="210">
        <f>SUM(T92:T106)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SUM(BK92:BK106)</f>
        <v>0</v>
      </c>
    </row>
    <row r="92" s="2" customFormat="1" ht="37.8" customHeight="1">
      <c r="A92" s="41"/>
      <c r="B92" s="42"/>
      <c r="C92" s="216" t="s">
        <v>82</v>
      </c>
      <c r="D92" s="216" t="s">
        <v>227</v>
      </c>
      <c r="E92" s="217" t="s">
        <v>7023</v>
      </c>
      <c r="F92" s="218" t="s">
        <v>7024</v>
      </c>
      <c r="G92" s="219" t="s">
        <v>324</v>
      </c>
      <c r="H92" s="220">
        <v>0.33500000000000002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7025</v>
      </c>
    </row>
    <row r="93" s="2" customFormat="1">
      <c r="A93" s="41"/>
      <c r="B93" s="42"/>
      <c r="C93" s="43"/>
      <c r="D93" s="267" t="s">
        <v>314</v>
      </c>
      <c r="E93" s="43"/>
      <c r="F93" s="268" t="s">
        <v>7026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14" customFormat="1">
      <c r="A94" s="14"/>
      <c r="B94" s="246"/>
      <c r="C94" s="247"/>
      <c r="D94" s="231" t="s">
        <v>268</v>
      </c>
      <c r="E94" s="248" t="s">
        <v>19</v>
      </c>
      <c r="F94" s="249" t="s">
        <v>7027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268</v>
      </c>
      <c r="AU94" s="255" t="s">
        <v>93</v>
      </c>
      <c r="AV94" s="14" t="s">
        <v>82</v>
      </c>
      <c r="AW94" s="14" t="s">
        <v>34</v>
      </c>
      <c r="AX94" s="14" t="s">
        <v>74</v>
      </c>
      <c r="AY94" s="255" t="s">
        <v>224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7028</v>
      </c>
      <c r="G95" s="230"/>
      <c r="H95" s="234">
        <v>0.33500000000000002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82</v>
      </c>
      <c r="AY95" s="240" t="s">
        <v>224</v>
      </c>
    </row>
    <row r="96" s="2" customFormat="1" ht="55.5" customHeight="1">
      <c r="A96" s="41"/>
      <c r="B96" s="42"/>
      <c r="C96" s="216" t="s">
        <v>93</v>
      </c>
      <c r="D96" s="216" t="s">
        <v>227</v>
      </c>
      <c r="E96" s="217" t="s">
        <v>7029</v>
      </c>
      <c r="F96" s="218" t="s">
        <v>7030</v>
      </c>
      <c r="G96" s="219" t="s">
        <v>324</v>
      </c>
      <c r="H96" s="220">
        <v>0.33500000000000002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7031</v>
      </c>
    </row>
    <row r="97" s="2" customFormat="1">
      <c r="A97" s="41"/>
      <c r="B97" s="42"/>
      <c r="C97" s="43"/>
      <c r="D97" s="267" t="s">
        <v>314</v>
      </c>
      <c r="E97" s="43"/>
      <c r="F97" s="268" t="s">
        <v>7032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108</v>
      </c>
      <c r="D98" s="216" t="s">
        <v>227</v>
      </c>
      <c r="E98" s="217" t="s">
        <v>4893</v>
      </c>
      <c r="F98" s="218" t="s">
        <v>4894</v>
      </c>
      <c r="G98" s="219" t="s">
        <v>324</v>
      </c>
      <c r="H98" s="220">
        <v>0.33500000000000002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7033</v>
      </c>
    </row>
    <row r="99" s="2" customFormat="1">
      <c r="A99" s="41"/>
      <c r="B99" s="42"/>
      <c r="C99" s="43"/>
      <c r="D99" s="267" t="s">
        <v>314</v>
      </c>
      <c r="E99" s="43"/>
      <c r="F99" s="268" t="s">
        <v>4895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6.75" customHeight="1">
      <c r="A100" s="41"/>
      <c r="B100" s="42"/>
      <c r="C100" s="216" t="s">
        <v>231</v>
      </c>
      <c r="D100" s="216" t="s">
        <v>227</v>
      </c>
      <c r="E100" s="217" t="s">
        <v>6648</v>
      </c>
      <c r="F100" s="218" t="s">
        <v>6649</v>
      </c>
      <c r="G100" s="219" t="s">
        <v>324</v>
      </c>
      <c r="H100" s="220">
        <v>2.3450000000000002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7034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6651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6855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7035</v>
      </c>
      <c r="G103" s="230"/>
      <c r="H103" s="234">
        <v>2.3450000000000002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82</v>
      </c>
      <c r="AY103" s="240" t="s">
        <v>224</v>
      </c>
    </row>
    <row r="104" s="2" customFormat="1" ht="44.25" customHeight="1">
      <c r="A104" s="41"/>
      <c r="B104" s="42"/>
      <c r="C104" s="216" t="s">
        <v>223</v>
      </c>
      <c r="D104" s="216" t="s">
        <v>227</v>
      </c>
      <c r="E104" s="217" t="s">
        <v>369</v>
      </c>
      <c r="F104" s="218" t="s">
        <v>370</v>
      </c>
      <c r="G104" s="219" t="s">
        <v>371</v>
      </c>
      <c r="H104" s="220">
        <v>0.60299999999999998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7036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373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7037</v>
      </c>
      <c r="G106" s="230"/>
      <c r="H106" s="234">
        <v>0.60299999999999998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82</v>
      </c>
      <c r="AY106" s="240" t="s">
        <v>224</v>
      </c>
    </row>
    <row r="107" s="12" customFormat="1" ht="22.8" customHeight="1">
      <c r="A107" s="12"/>
      <c r="B107" s="200"/>
      <c r="C107" s="201"/>
      <c r="D107" s="202" t="s">
        <v>73</v>
      </c>
      <c r="E107" s="214" t="s">
        <v>93</v>
      </c>
      <c r="F107" s="214" t="s">
        <v>474</v>
      </c>
      <c r="G107" s="201"/>
      <c r="H107" s="201"/>
      <c r="I107" s="204"/>
      <c r="J107" s="215">
        <f>BK107</f>
        <v>0</v>
      </c>
      <c r="K107" s="201"/>
      <c r="L107" s="206"/>
      <c r="M107" s="207"/>
      <c r="N107" s="208"/>
      <c r="O107" s="208"/>
      <c r="P107" s="209">
        <f>SUM(P108:P124)</f>
        <v>0</v>
      </c>
      <c r="Q107" s="208"/>
      <c r="R107" s="209">
        <f>SUM(R108:R124)</f>
        <v>9.4627359000000002</v>
      </c>
      <c r="S107" s="208"/>
      <c r="T107" s="210">
        <f>SUM(T108:T124)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82</v>
      </c>
      <c r="AT107" s="212" t="s">
        <v>73</v>
      </c>
      <c r="AU107" s="212" t="s">
        <v>82</v>
      </c>
      <c r="AY107" s="211" t="s">
        <v>224</v>
      </c>
      <c r="BK107" s="213">
        <f>SUM(BK108:BK124)</f>
        <v>0</v>
      </c>
    </row>
    <row r="108" s="2" customFormat="1" ht="37.8" customHeight="1">
      <c r="A108" s="41"/>
      <c r="B108" s="42"/>
      <c r="C108" s="216" t="s">
        <v>246</v>
      </c>
      <c r="D108" s="216" t="s">
        <v>227</v>
      </c>
      <c r="E108" s="217" t="s">
        <v>7038</v>
      </c>
      <c r="F108" s="218" t="s">
        <v>7039</v>
      </c>
      <c r="G108" s="219" t="s">
        <v>266</v>
      </c>
      <c r="H108" s="220">
        <v>20.789000000000001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0.00010000000000000001</v>
      </c>
      <c r="R108" s="225">
        <f>Q108*H108</f>
        <v>0.0020789000000000003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7040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7041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7042</v>
      </c>
      <c r="G110" s="230"/>
      <c r="H110" s="234">
        <v>20.789000000000001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24.15" customHeight="1">
      <c r="A111" s="41"/>
      <c r="B111" s="42"/>
      <c r="C111" s="286" t="s">
        <v>250</v>
      </c>
      <c r="D111" s="286" t="s">
        <v>572</v>
      </c>
      <c r="E111" s="287" t="s">
        <v>2831</v>
      </c>
      <c r="F111" s="288" t="s">
        <v>2832</v>
      </c>
      <c r="G111" s="289" t="s">
        <v>266</v>
      </c>
      <c r="H111" s="290">
        <v>23.907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0.00029999999999999997</v>
      </c>
      <c r="R111" s="225">
        <f>Q111*H111</f>
        <v>0.007172099999999999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7043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7044</v>
      </c>
      <c r="G112" s="230"/>
      <c r="H112" s="234">
        <v>23.907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24.15" customHeight="1">
      <c r="A113" s="41"/>
      <c r="B113" s="42"/>
      <c r="C113" s="216" t="s">
        <v>254</v>
      </c>
      <c r="D113" s="216" t="s">
        <v>227</v>
      </c>
      <c r="E113" s="217" t="s">
        <v>7045</v>
      </c>
      <c r="F113" s="218" t="s">
        <v>7046</v>
      </c>
      <c r="G113" s="219" t="s">
        <v>324</v>
      </c>
      <c r="H113" s="220">
        <v>4.3840000000000003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1.98</v>
      </c>
      <c r="R113" s="225">
        <f>Q113*H113</f>
        <v>8.68032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7047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7048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7049</v>
      </c>
      <c r="G115" s="230"/>
      <c r="H115" s="234">
        <v>4.3840000000000003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4.15" customHeight="1">
      <c r="A116" s="41"/>
      <c r="B116" s="42"/>
      <c r="C116" s="216" t="s">
        <v>260</v>
      </c>
      <c r="D116" s="216" t="s">
        <v>227</v>
      </c>
      <c r="E116" s="217" t="s">
        <v>7050</v>
      </c>
      <c r="F116" s="218" t="s">
        <v>7051</v>
      </c>
      <c r="G116" s="219" t="s">
        <v>324</v>
      </c>
      <c r="H116" s="220">
        <v>0.33500000000000002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2.3010199999999998</v>
      </c>
      <c r="R116" s="225">
        <f>Q116*H116</f>
        <v>0.77084169999999996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7052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7053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7054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7028</v>
      </c>
      <c r="G119" s="230"/>
      <c r="H119" s="234">
        <v>0.33500000000000002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82</v>
      </c>
      <c r="AY119" s="240" t="s">
        <v>224</v>
      </c>
    </row>
    <row r="120" s="2" customFormat="1" ht="16.5" customHeight="1">
      <c r="A120" s="41"/>
      <c r="B120" s="42"/>
      <c r="C120" s="216" t="s">
        <v>263</v>
      </c>
      <c r="D120" s="216" t="s">
        <v>227</v>
      </c>
      <c r="E120" s="217" t="s">
        <v>6685</v>
      </c>
      <c r="F120" s="218" t="s">
        <v>6686</v>
      </c>
      <c r="G120" s="219" t="s">
        <v>266</v>
      </c>
      <c r="H120" s="220">
        <v>0.88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0.00264</v>
      </c>
      <c r="R120" s="225">
        <f>Q120*H120</f>
        <v>0.0023232000000000001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7055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6688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7056</v>
      </c>
      <c r="G122" s="230"/>
      <c r="H122" s="234">
        <v>0.88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2" customFormat="1" ht="16.5" customHeight="1">
      <c r="A123" s="41"/>
      <c r="B123" s="42"/>
      <c r="C123" s="216" t="s">
        <v>143</v>
      </c>
      <c r="D123" s="216" t="s">
        <v>227</v>
      </c>
      <c r="E123" s="217" t="s">
        <v>6690</v>
      </c>
      <c r="F123" s="218" t="s">
        <v>6691</v>
      </c>
      <c r="G123" s="219" t="s">
        <v>266</v>
      </c>
      <c r="H123" s="220">
        <v>0.88</v>
      </c>
      <c r="I123" s="221"/>
      <c r="J123" s="222">
        <f>ROUND(I123*H123,2)</f>
        <v>0</v>
      </c>
      <c r="K123" s="218" t="s">
        <v>312</v>
      </c>
      <c r="L123" s="47"/>
      <c r="M123" s="223" t="s">
        <v>19</v>
      </c>
      <c r="N123" s="224" t="s">
        <v>46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93</v>
      </c>
      <c r="BK123" s="228">
        <f>ROUND(I123*H123,2)</f>
        <v>0</v>
      </c>
      <c r="BL123" s="20" t="s">
        <v>231</v>
      </c>
      <c r="BM123" s="227" t="s">
        <v>7057</v>
      </c>
    </row>
    <row r="124" s="2" customFormat="1">
      <c r="A124" s="41"/>
      <c r="B124" s="42"/>
      <c r="C124" s="43"/>
      <c r="D124" s="267" t="s">
        <v>314</v>
      </c>
      <c r="E124" s="43"/>
      <c r="F124" s="268" t="s">
        <v>6693</v>
      </c>
      <c r="G124" s="43"/>
      <c r="H124" s="43"/>
      <c r="I124" s="269"/>
      <c r="J124" s="43"/>
      <c r="K124" s="43"/>
      <c r="L124" s="47"/>
      <c r="M124" s="270"/>
      <c r="N124" s="271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314</v>
      </c>
      <c r="AU124" s="20" t="s">
        <v>93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1283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1.136685</v>
      </c>
      <c r="S125" s="208"/>
      <c r="T125" s="210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SUM(BK126:BK135)</f>
        <v>0</v>
      </c>
    </row>
    <row r="126" s="2" customFormat="1" ht="66.75" customHeight="1">
      <c r="A126" s="41"/>
      <c r="B126" s="42"/>
      <c r="C126" s="216" t="s">
        <v>8</v>
      </c>
      <c r="D126" s="216" t="s">
        <v>227</v>
      </c>
      <c r="E126" s="217" t="s">
        <v>7058</v>
      </c>
      <c r="F126" s="218" t="s">
        <v>7059</v>
      </c>
      <c r="G126" s="219" t="s">
        <v>266</v>
      </c>
      <c r="H126" s="220">
        <v>3.7799999999999998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0.10100000000000001</v>
      </c>
      <c r="R126" s="225">
        <f>Q126*H126</f>
        <v>0.38178000000000001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7060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7061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7062</v>
      </c>
      <c r="G128" s="230"/>
      <c r="H128" s="234">
        <v>3.7799999999999998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24.15" customHeight="1">
      <c r="A129" s="41"/>
      <c r="B129" s="42"/>
      <c r="C129" s="286" t="s">
        <v>148</v>
      </c>
      <c r="D129" s="286" t="s">
        <v>572</v>
      </c>
      <c r="E129" s="287" t="s">
        <v>7063</v>
      </c>
      <c r="F129" s="288" t="s">
        <v>7064</v>
      </c>
      <c r="G129" s="289" t="s">
        <v>266</v>
      </c>
      <c r="H129" s="290">
        <v>3.8929999999999998</v>
      </c>
      <c r="I129" s="291"/>
      <c r="J129" s="292">
        <f>ROUND(I129*H129,2)</f>
        <v>0</v>
      </c>
      <c r="K129" s="288" t="s">
        <v>312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0.11500000000000001</v>
      </c>
      <c r="R129" s="225">
        <f>Q129*H129</f>
        <v>0.44769500000000001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7065</v>
      </c>
    </row>
    <row r="130" s="13" customFormat="1">
      <c r="A130" s="13"/>
      <c r="B130" s="229"/>
      <c r="C130" s="230"/>
      <c r="D130" s="231" t="s">
        <v>268</v>
      </c>
      <c r="E130" s="232" t="s">
        <v>19</v>
      </c>
      <c r="F130" s="233" t="s">
        <v>7066</v>
      </c>
      <c r="G130" s="230"/>
      <c r="H130" s="234">
        <v>3.8929999999999998</v>
      </c>
      <c r="I130" s="235"/>
      <c r="J130" s="230"/>
      <c r="K130" s="230"/>
      <c r="L130" s="236"/>
      <c r="M130" s="237"/>
      <c r="N130" s="238"/>
      <c r="O130" s="238"/>
      <c r="P130" s="238"/>
      <c r="Q130" s="238"/>
      <c r="R130" s="238"/>
      <c r="S130" s="238"/>
      <c r="T130" s="23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0" t="s">
        <v>268</v>
      </c>
      <c r="AU130" s="240" t="s">
        <v>93</v>
      </c>
      <c r="AV130" s="13" t="s">
        <v>93</v>
      </c>
      <c r="AW130" s="13" t="s">
        <v>34</v>
      </c>
      <c r="AX130" s="13" t="s">
        <v>82</v>
      </c>
      <c r="AY130" s="240" t="s">
        <v>224</v>
      </c>
    </row>
    <row r="131" s="2" customFormat="1" ht="66.75" customHeight="1">
      <c r="A131" s="41"/>
      <c r="B131" s="42"/>
      <c r="C131" s="216" t="s">
        <v>151</v>
      </c>
      <c r="D131" s="216" t="s">
        <v>227</v>
      </c>
      <c r="E131" s="217" t="s">
        <v>7067</v>
      </c>
      <c r="F131" s="218" t="s">
        <v>7068</v>
      </c>
      <c r="G131" s="219" t="s">
        <v>266</v>
      </c>
      <c r="H131" s="220">
        <v>1.28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0.10100000000000001</v>
      </c>
      <c r="R131" s="225">
        <f>Q131*H131</f>
        <v>0.12928000000000001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7069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7070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7071</v>
      </c>
      <c r="G133" s="230"/>
      <c r="H133" s="234">
        <v>1.28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82</v>
      </c>
      <c r="AY133" s="240" t="s">
        <v>224</v>
      </c>
    </row>
    <row r="134" s="2" customFormat="1" ht="24.15" customHeight="1">
      <c r="A134" s="41"/>
      <c r="B134" s="42"/>
      <c r="C134" s="286" t="s">
        <v>284</v>
      </c>
      <c r="D134" s="286" t="s">
        <v>572</v>
      </c>
      <c r="E134" s="287" t="s">
        <v>7072</v>
      </c>
      <c r="F134" s="288" t="s">
        <v>7073</v>
      </c>
      <c r="G134" s="289" t="s">
        <v>266</v>
      </c>
      <c r="H134" s="290">
        <v>1.3180000000000001</v>
      </c>
      <c r="I134" s="291"/>
      <c r="J134" s="292">
        <f>ROUND(I134*H134,2)</f>
        <v>0</v>
      </c>
      <c r="K134" s="288" t="s">
        <v>312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0.13500000000000001</v>
      </c>
      <c r="R134" s="225">
        <f>Q134*H134</f>
        <v>0.17793000000000003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7074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7075</v>
      </c>
      <c r="G135" s="230"/>
      <c r="H135" s="234">
        <v>1.3180000000000001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82</v>
      </c>
      <c r="AY135" s="240" t="s">
        <v>224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2576</v>
      </c>
      <c r="F136" s="214" t="s">
        <v>2577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37.8" customHeight="1">
      <c r="A137" s="41"/>
      <c r="B137" s="42"/>
      <c r="C137" s="216" t="s">
        <v>544</v>
      </c>
      <c r="D137" s="216" t="s">
        <v>227</v>
      </c>
      <c r="E137" s="217" t="s">
        <v>6892</v>
      </c>
      <c r="F137" s="218" t="s">
        <v>6893</v>
      </c>
      <c r="G137" s="219" t="s">
        <v>371</v>
      </c>
      <c r="H137" s="220">
        <v>10.599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7076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6895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12" customFormat="1" ht="25.92" customHeight="1">
      <c r="A139" s="12"/>
      <c r="B139" s="200"/>
      <c r="C139" s="201"/>
      <c r="D139" s="202" t="s">
        <v>73</v>
      </c>
      <c r="E139" s="203" t="s">
        <v>2583</v>
      </c>
      <c r="F139" s="203" t="s">
        <v>2584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P140+P179+P246+P272</f>
        <v>0</v>
      </c>
      <c r="Q139" s="208"/>
      <c r="R139" s="209">
        <f>R140+R179+R246+R272</f>
        <v>3.8503249899999998</v>
      </c>
      <c r="S139" s="208"/>
      <c r="T139" s="210">
        <f>T140+T179+T246+T272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93</v>
      </c>
      <c r="AT139" s="212" t="s">
        <v>73</v>
      </c>
      <c r="AU139" s="212" t="s">
        <v>74</v>
      </c>
      <c r="AY139" s="211" t="s">
        <v>224</v>
      </c>
      <c r="BK139" s="213">
        <f>BK140+BK179+BK246+BK272</f>
        <v>0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2749</v>
      </c>
      <c r="F140" s="214" t="s">
        <v>2750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1.9374132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93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549</v>
      </c>
      <c r="D141" s="216" t="s">
        <v>227</v>
      </c>
      <c r="E141" s="217" t="s">
        <v>6896</v>
      </c>
      <c r="F141" s="218" t="s">
        <v>6897</v>
      </c>
      <c r="G141" s="219" t="s">
        <v>266</v>
      </c>
      <c r="H141" s="220">
        <v>18.937999999999999</v>
      </c>
      <c r="I141" s="221"/>
      <c r="J141" s="222">
        <f>ROUND(I141*H141,2)</f>
        <v>0</v>
      </c>
      <c r="K141" s="218" t="s">
        <v>19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544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544</v>
      </c>
      <c r="BM141" s="227" t="s">
        <v>7077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7078</v>
      </c>
      <c r="G142" s="230"/>
      <c r="H142" s="234">
        <v>18.937999999999999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33" customHeight="1">
      <c r="A143" s="41"/>
      <c r="B143" s="42"/>
      <c r="C143" s="216" t="s">
        <v>559</v>
      </c>
      <c r="D143" s="216" t="s">
        <v>227</v>
      </c>
      <c r="E143" s="217" t="s">
        <v>6900</v>
      </c>
      <c r="F143" s="218" t="s">
        <v>6901</v>
      </c>
      <c r="G143" s="219" t="s">
        <v>266</v>
      </c>
      <c r="H143" s="220">
        <v>16.555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544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544</v>
      </c>
      <c r="BM143" s="227" t="s">
        <v>7079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6903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7080</v>
      </c>
      <c r="G145" s="230"/>
      <c r="H145" s="234">
        <v>16.555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2" customFormat="1" ht="24.15" customHeight="1">
      <c r="A146" s="41"/>
      <c r="B146" s="42"/>
      <c r="C146" s="286" t="s">
        <v>565</v>
      </c>
      <c r="D146" s="286" t="s">
        <v>572</v>
      </c>
      <c r="E146" s="287" t="s">
        <v>2662</v>
      </c>
      <c r="F146" s="288" t="s">
        <v>2663</v>
      </c>
      <c r="G146" s="289" t="s">
        <v>266</v>
      </c>
      <c r="H146" s="290">
        <v>19.038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0.00029999999999999997</v>
      </c>
      <c r="R146" s="225">
        <f>Q146*H146</f>
        <v>0.0057113999999999993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643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544</v>
      </c>
      <c r="BM146" s="227" t="s">
        <v>7081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7082</v>
      </c>
      <c r="G147" s="230"/>
      <c r="H147" s="234">
        <v>19.038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33" customHeight="1">
      <c r="A148" s="41"/>
      <c r="B148" s="42"/>
      <c r="C148" s="216" t="s">
        <v>571</v>
      </c>
      <c r="D148" s="216" t="s">
        <v>227</v>
      </c>
      <c r="E148" s="217" t="s">
        <v>6906</v>
      </c>
      <c r="F148" s="218" t="s">
        <v>6907</v>
      </c>
      <c r="G148" s="219" t="s">
        <v>266</v>
      </c>
      <c r="H148" s="220">
        <v>16.555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7083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6909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7</v>
      </c>
      <c r="D150" s="286" t="s">
        <v>572</v>
      </c>
      <c r="E150" s="287" t="s">
        <v>2662</v>
      </c>
      <c r="F150" s="288" t="s">
        <v>2663</v>
      </c>
      <c r="G150" s="289" t="s">
        <v>266</v>
      </c>
      <c r="H150" s="290">
        <v>19.038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0.00029999999999999997</v>
      </c>
      <c r="R150" s="225">
        <f>Q150*H150</f>
        <v>0.0057113999999999993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643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544</v>
      </c>
      <c r="BM150" s="227" t="s">
        <v>7084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7082</v>
      </c>
      <c r="G151" s="230"/>
      <c r="H151" s="234">
        <v>19.038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82</v>
      </c>
      <c r="AY151" s="240" t="s">
        <v>224</v>
      </c>
    </row>
    <row r="152" s="2" customFormat="1" ht="33" customHeight="1">
      <c r="A152" s="41"/>
      <c r="B152" s="42"/>
      <c r="C152" s="216" t="s">
        <v>156</v>
      </c>
      <c r="D152" s="216" t="s">
        <v>227</v>
      </c>
      <c r="E152" s="217" t="s">
        <v>6911</v>
      </c>
      <c r="F152" s="218" t="s">
        <v>6912</v>
      </c>
      <c r="G152" s="219" t="s">
        <v>266</v>
      </c>
      <c r="H152" s="220">
        <v>16.555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544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544</v>
      </c>
      <c r="BM152" s="227" t="s">
        <v>7085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6914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13" customFormat="1">
      <c r="A154" s="13"/>
      <c r="B154" s="229"/>
      <c r="C154" s="230"/>
      <c r="D154" s="231" t="s">
        <v>268</v>
      </c>
      <c r="E154" s="232" t="s">
        <v>19</v>
      </c>
      <c r="F154" s="233" t="s">
        <v>7080</v>
      </c>
      <c r="G154" s="230"/>
      <c r="H154" s="234">
        <v>16.555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268</v>
      </c>
      <c r="AU154" s="240" t="s">
        <v>93</v>
      </c>
      <c r="AV154" s="13" t="s">
        <v>93</v>
      </c>
      <c r="AW154" s="13" t="s">
        <v>34</v>
      </c>
      <c r="AX154" s="13" t="s">
        <v>82</v>
      </c>
      <c r="AY154" s="240" t="s">
        <v>224</v>
      </c>
    </row>
    <row r="155" s="2" customFormat="1" ht="24.15" customHeight="1">
      <c r="A155" s="41"/>
      <c r="B155" s="42"/>
      <c r="C155" s="286" t="s">
        <v>159</v>
      </c>
      <c r="D155" s="286" t="s">
        <v>572</v>
      </c>
      <c r="E155" s="287" t="s">
        <v>573</v>
      </c>
      <c r="F155" s="288" t="s">
        <v>574</v>
      </c>
      <c r="G155" s="289" t="s">
        <v>266</v>
      </c>
      <c r="H155" s="290">
        <v>19.038</v>
      </c>
      <c r="I155" s="291"/>
      <c r="J155" s="292">
        <f>ROUND(I155*H155,2)</f>
        <v>0</v>
      </c>
      <c r="K155" s="288" t="s">
        <v>312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0.00020000000000000001</v>
      </c>
      <c r="R155" s="225">
        <f>Q155*H155</f>
        <v>0.0038076000000000004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643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544</v>
      </c>
      <c r="BM155" s="227" t="s">
        <v>7086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7082</v>
      </c>
      <c r="G156" s="230"/>
      <c r="H156" s="234">
        <v>19.038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82</v>
      </c>
      <c r="AY156" s="240" t="s">
        <v>224</v>
      </c>
    </row>
    <row r="157" s="2" customFormat="1" ht="37.8" customHeight="1">
      <c r="A157" s="41"/>
      <c r="B157" s="42"/>
      <c r="C157" s="216" t="s">
        <v>162</v>
      </c>
      <c r="D157" s="216" t="s">
        <v>227</v>
      </c>
      <c r="E157" s="217" t="s">
        <v>2871</v>
      </c>
      <c r="F157" s="218" t="s">
        <v>2872</v>
      </c>
      <c r="G157" s="219" t="s">
        <v>266</v>
      </c>
      <c r="H157" s="220">
        <v>16.555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544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544</v>
      </c>
      <c r="BM157" s="227" t="s">
        <v>7087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2874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7080</v>
      </c>
      <c r="G159" s="230"/>
      <c r="H159" s="234">
        <v>16.555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2" customFormat="1" ht="37.8" customHeight="1">
      <c r="A160" s="41"/>
      <c r="B160" s="42"/>
      <c r="C160" s="286" t="s">
        <v>165</v>
      </c>
      <c r="D160" s="286" t="s">
        <v>572</v>
      </c>
      <c r="E160" s="287" t="s">
        <v>2876</v>
      </c>
      <c r="F160" s="288" t="s">
        <v>2877</v>
      </c>
      <c r="G160" s="289" t="s">
        <v>266</v>
      </c>
      <c r="H160" s="290">
        <v>19.866</v>
      </c>
      <c r="I160" s="291"/>
      <c r="J160" s="292">
        <f>ROUND(I160*H160,2)</f>
        <v>0</v>
      </c>
      <c r="K160" s="288" t="s">
        <v>312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0.00080000000000000004</v>
      </c>
      <c r="R160" s="225">
        <f>Q160*H160</f>
        <v>0.015892800000000002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643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544</v>
      </c>
      <c r="BM160" s="227" t="s">
        <v>7088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7089</v>
      </c>
      <c r="G161" s="230"/>
      <c r="H161" s="234">
        <v>19.866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82</v>
      </c>
      <c r="AY161" s="240" t="s">
        <v>224</v>
      </c>
    </row>
    <row r="162" s="2" customFormat="1" ht="33" customHeight="1">
      <c r="A162" s="41"/>
      <c r="B162" s="42"/>
      <c r="C162" s="216" t="s">
        <v>168</v>
      </c>
      <c r="D162" s="216" t="s">
        <v>227</v>
      </c>
      <c r="E162" s="217" t="s">
        <v>2881</v>
      </c>
      <c r="F162" s="218" t="s">
        <v>2882</v>
      </c>
      <c r="G162" s="219" t="s">
        <v>266</v>
      </c>
      <c r="H162" s="220">
        <v>11.808999999999999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544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544</v>
      </c>
      <c r="BM162" s="227" t="s">
        <v>7090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2884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2" t="s">
        <v>19</v>
      </c>
      <c r="F164" s="233" t="s">
        <v>7091</v>
      </c>
      <c r="G164" s="230"/>
      <c r="H164" s="234">
        <v>11.808999999999999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34</v>
      </c>
      <c r="AX164" s="13" t="s">
        <v>82</v>
      </c>
      <c r="AY164" s="240" t="s">
        <v>224</v>
      </c>
    </row>
    <row r="165" s="2" customFormat="1" ht="24.15" customHeight="1">
      <c r="A165" s="41"/>
      <c r="B165" s="42"/>
      <c r="C165" s="286" t="s">
        <v>171</v>
      </c>
      <c r="D165" s="286" t="s">
        <v>572</v>
      </c>
      <c r="E165" s="287" t="s">
        <v>6922</v>
      </c>
      <c r="F165" s="288" t="s">
        <v>6923</v>
      </c>
      <c r="G165" s="289" t="s">
        <v>324</v>
      </c>
      <c r="H165" s="290">
        <v>1.0389999999999999</v>
      </c>
      <c r="I165" s="291"/>
      <c r="J165" s="292">
        <f>ROUND(I165*H165,2)</f>
        <v>0</v>
      </c>
      <c r="K165" s="288" t="s">
        <v>312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0.59999999999999998</v>
      </c>
      <c r="R165" s="225">
        <f>Q165*H165</f>
        <v>0.62339999999999995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643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544</v>
      </c>
      <c r="BM165" s="227" t="s">
        <v>7092</v>
      </c>
    </row>
    <row r="166" s="13" customFormat="1">
      <c r="A166" s="13"/>
      <c r="B166" s="229"/>
      <c r="C166" s="230"/>
      <c r="D166" s="231" t="s">
        <v>268</v>
      </c>
      <c r="E166" s="232" t="s">
        <v>19</v>
      </c>
      <c r="F166" s="233" t="s">
        <v>7093</v>
      </c>
      <c r="G166" s="230"/>
      <c r="H166" s="234">
        <v>1.0389999999999999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268</v>
      </c>
      <c r="AU166" s="240" t="s">
        <v>93</v>
      </c>
      <c r="AV166" s="13" t="s">
        <v>93</v>
      </c>
      <c r="AW166" s="13" t="s">
        <v>34</v>
      </c>
      <c r="AX166" s="13" t="s">
        <v>82</v>
      </c>
      <c r="AY166" s="240" t="s">
        <v>224</v>
      </c>
    </row>
    <row r="167" s="2" customFormat="1" ht="33" customHeight="1">
      <c r="A167" s="41"/>
      <c r="B167" s="42"/>
      <c r="C167" s="216" t="s">
        <v>174</v>
      </c>
      <c r="D167" s="216" t="s">
        <v>227</v>
      </c>
      <c r="E167" s="217" t="s">
        <v>2899</v>
      </c>
      <c r="F167" s="218" t="s">
        <v>2900</v>
      </c>
      <c r="G167" s="219" t="s">
        <v>266</v>
      </c>
      <c r="H167" s="220">
        <v>11.808999999999999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544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544</v>
      </c>
      <c r="BM167" s="227" t="s">
        <v>7094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2902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7091</v>
      </c>
      <c r="G169" s="230"/>
      <c r="H169" s="234">
        <v>11.808999999999999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82</v>
      </c>
      <c r="AY169" s="240" t="s">
        <v>224</v>
      </c>
    </row>
    <row r="170" s="2" customFormat="1" ht="16.5" customHeight="1">
      <c r="A170" s="41"/>
      <c r="B170" s="42"/>
      <c r="C170" s="286" t="s">
        <v>623</v>
      </c>
      <c r="D170" s="286" t="s">
        <v>572</v>
      </c>
      <c r="E170" s="287" t="s">
        <v>2904</v>
      </c>
      <c r="F170" s="288" t="s">
        <v>2905</v>
      </c>
      <c r="G170" s="289" t="s">
        <v>266</v>
      </c>
      <c r="H170" s="290">
        <v>12.99</v>
      </c>
      <c r="I170" s="291"/>
      <c r="J170" s="292">
        <f>ROUND(I170*H170,2)</f>
        <v>0</v>
      </c>
      <c r="K170" s="288" t="s">
        <v>312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0.010999999999999999</v>
      </c>
      <c r="R170" s="225">
        <f>Q170*H170</f>
        <v>0.14288999999999999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643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544</v>
      </c>
      <c r="BM170" s="227" t="s">
        <v>7095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7096</v>
      </c>
      <c r="G171" s="230"/>
      <c r="H171" s="234">
        <v>12.99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55.5" customHeight="1">
      <c r="A172" s="41"/>
      <c r="B172" s="42"/>
      <c r="C172" s="216" t="s">
        <v>629</v>
      </c>
      <c r="D172" s="216" t="s">
        <v>227</v>
      </c>
      <c r="E172" s="217" t="s">
        <v>2909</v>
      </c>
      <c r="F172" s="218" t="s">
        <v>2910</v>
      </c>
      <c r="G172" s="219" t="s">
        <v>324</v>
      </c>
      <c r="H172" s="220">
        <v>0.56999999999999995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544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544</v>
      </c>
      <c r="BM172" s="227" t="s">
        <v>7097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2912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7098</v>
      </c>
      <c r="G174" s="230"/>
      <c r="H174" s="234">
        <v>0.56999999999999995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2" customFormat="1" ht="16.5" customHeight="1">
      <c r="A175" s="41"/>
      <c r="B175" s="42"/>
      <c r="C175" s="286" t="s">
        <v>177</v>
      </c>
      <c r="D175" s="286" t="s">
        <v>572</v>
      </c>
      <c r="E175" s="287" t="s">
        <v>2921</v>
      </c>
      <c r="F175" s="288" t="s">
        <v>2922</v>
      </c>
      <c r="G175" s="289" t="s">
        <v>371</v>
      </c>
      <c r="H175" s="290">
        <v>1.1399999999999999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1.1399999999999999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643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544</v>
      </c>
      <c r="BM175" s="227" t="s">
        <v>7099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7100</v>
      </c>
      <c r="G176" s="230"/>
      <c r="H176" s="234">
        <v>1.1399999999999999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49.05" customHeight="1">
      <c r="A177" s="41"/>
      <c r="B177" s="42"/>
      <c r="C177" s="216" t="s">
        <v>643</v>
      </c>
      <c r="D177" s="216" t="s">
        <v>227</v>
      </c>
      <c r="E177" s="217" t="s">
        <v>6933</v>
      </c>
      <c r="F177" s="218" t="s">
        <v>6934</v>
      </c>
      <c r="G177" s="219" t="s">
        <v>371</v>
      </c>
      <c r="H177" s="220">
        <v>1.9370000000000001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544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544</v>
      </c>
      <c r="BM177" s="227" t="s">
        <v>7101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6936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3129</v>
      </c>
      <c r="F179" s="214" t="s">
        <v>3130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SUM(P180:P245)</f>
        <v>0</v>
      </c>
      <c r="Q179" s="208"/>
      <c r="R179" s="209">
        <f>SUM(R180:R245)</f>
        <v>1.3471382900000002</v>
      </c>
      <c r="S179" s="208"/>
      <c r="T179" s="210">
        <f>SUM(T180:T245)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93</v>
      </c>
      <c r="AT179" s="212" t="s">
        <v>73</v>
      </c>
      <c r="AU179" s="212" t="s">
        <v>82</v>
      </c>
      <c r="AY179" s="211" t="s">
        <v>224</v>
      </c>
      <c r="BK179" s="213">
        <f>SUM(BK180:BK245)</f>
        <v>0</v>
      </c>
    </row>
    <row r="180" s="2" customFormat="1" ht="24.15" customHeight="1">
      <c r="A180" s="41"/>
      <c r="B180" s="42"/>
      <c r="C180" s="216" t="s">
        <v>650</v>
      </c>
      <c r="D180" s="216" t="s">
        <v>227</v>
      </c>
      <c r="E180" s="217" t="s">
        <v>6937</v>
      </c>
      <c r="F180" s="218" t="s">
        <v>6938</v>
      </c>
      <c r="G180" s="219" t="s">
        <v>324</v>
      </c>
      <c r="H180" s="220">
        <v>2.1259999999999999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544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544</v>
      </c>
      <c r="BM180" s="227" t="s">
        <v>7102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6940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7103</v>
      </c>
      <c r="G182" s="230"/>
      <c r="H182" s="234">
        <v>0.96199999999999997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3" customFormat="1">
      <c r="A183" s="13"/>
      <c r="B183" s="229"/>
      <c r="C183" s="230"/>
      <c r="D183" s="231" t="s">
        <v>268</v>
      </c>
      <c r="E183" s="232" t="s">
        <v>19</v>
      </c>
      <c r="F183" s="233" t="s">
        <v>7104</v>
      </c>
      <c r="G183" s="230"/>
      <c r="H183" s="234">
        <v>0.98299999999999998</v>
      </c>
      <c r="I183" s="235"/>
      <c r="J183" s="230"/>
      <c r="K183" s="230"/>
      <c r="L183" s="236"/>
      <c r="M183" s="237"/>
      <c r="N183" s="238"/>
      <c r="O183" s="238"/>
      <c r="P183" s="238"/>
      <c r="Q183" s="238"/>
      <c r="R183" s="238"/>
      <c r="S183" s="238"/>
      <c r="T183" s="23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0" t="s">
        <v>268</v>
      </c>
      <c r="AU183" s="240" t="s">
        <v>93</v>
      </c>
      <c r="AV183" s="13" t="s">
        <v>93</v>
      </c>
      <c r="AW183" s="13" t="s">
        <v>34</v>
      </c>
      <c r="AX183" s="13" t="s">
        <v>74</v>
      </c>
      <c r="AY183" s="240" t="s">
        <v>224</v>
      </c>
    </row>
    <row r="184" s="13" customFormat="1">
      <c r="A184" s="13"/>
      <c r="B184" s="229"/>
      <c r="C184" s="230"/>
      <c r="D184" s="231" t="s">
        <v>268</v>
      </c>
      <c r="E184" s="232" t="s">
        <v>19</v>
      </c>
      <c r="F184" s="233" t="s">
        <v>7105</v>
      </c>
      <c r="G184" s="230"/>
      <c r="H184" s="234">
        <v>0.18099999999999999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268</v>
      </c>
      <c r="AU184" s="240" t="s">
        <v>93</v>
      </c>
      <c r="AV184" s="13" t="s">
        <v>93</v>
      </c>
      <c r="AW184" s="13" t="s">
        <v>34</v>
      </c>
      <c r="AX184" s="13" t="s">
        <v>74</v>
      </c>
      <c r="AY184" s="240" t="s">
        <v>224</v>
      </c>
    </row>
    <row r="185" s="16" customFormat="1">
      <c r="A185" s="16"/>
      <c r="B185" s="272"/>
      <c r="C185" s="273"/>
      <c r="D185" s="231" t="s">
        <v>268</v>
      </c>
      <c r="E185" s="274" t="s">
        <v>19</v>
      </c>
      <c r="F185" s="275" t="s">
        <v>351</v>
      </c>
      <c r="G185" s="273"/>
      <c r="H185" s="276">
        <v>2.1259999999999999</v>
      </c>
      <c r="I185" s="277"/>
      <c r="J185" s="273"/>
      <c r="K185" s="273"/>
      <c r="L185" s="278"/>
      <c r="M185" s="279"/>
      <c r="N185" s="280"/>
      <c r="O185" s="280"/>
      <c r="P185" s="280"/>
      <c r="Q185" s="280"/>
      <c r="R185" s="280"/>
      <c r="S185" s="280"/>
      <c r="T185" s="281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2" t="s">
        <v>268</v>
      </c>
      <c r="AU185" s="282" t="s">
        <v>93</v>
      </c>
      <c r="AV185" s="16" t="s">
        <v>231</v>
      </c>
      <c r="AW185" s="16" t="s">
        <v>34</v>
      </c>
      <c r="AX185" s="16" t="s">
        <v>82</v>
      </c>
      <c r="AY185" s="282" t="s">
        <v>224</v>
      </c>
    </row>
    <row r="186" s="2" customFormat="1" ht="37.8" customHeight="1">
      <c r="A186" s="41"/>
      <c r="B186" s="42"/>
      <c r="C186" s="216" t="s">
        <v>656</v>
      </c>
      <c r="D186" s="216" t="s">
        <v>227</v>
      </c>
      <c r="E186" s="217" t="s">
        <v>6943</v>
      </c>
      <c r="F186" s="218" t="s">
        <v>6944</v>
      </c>
      <c r="G186" s="219" t="s">
        <v>324</v>
      </c>
      <c r="H186" s="220">
        <v>2.1259999999999999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0.00189</v>
      </c>
      <c r="R186" s="225">
        <f>Q186*H186</f>
        <v>0.0040181399999999999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7106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6946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7103</v>
      </c>
      <c r="G188" s="230"/>
      <c r="H188" s="234">
        <v>0.96199999999999997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7104</v>
      </c>
      <c r="G189" s="230"/>
      <c r="H189" s="234">
        <v>0.98299999999999998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7105</v>
      </c>
      <c r="G190" s="230"/>
      <c r="H190" s="234">
        <v>0.18099999999999999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6" customFormat="1">
      <c r="A191" s="16"/>
      <c r="B191" s="272"/>
      <c r="C191" s="273"/>
      <c r="D191" s="231" t="s">
        <v>268</v>
      </c>
      <c r="E191" s="274" t="s">
        <v>19</v>
      </c>
      <c r="F191" s="275" t="s">
        <v>351</v>
      </c>
      <c r="G191" s="273"/>
      <c r="H191" s="276">
        <v>2.1259999999999999</v>
      </c>
      <c r="I191" s="277"/>
      <c r="J191" s="273"/>
      <c r="K191" s="273"/>
      <c r="L191" s="278"/>
      <c r="M191" s="279"/>
      <c r="N191" s="280"/>
      <c r="O191" s="280"/>
      <c r="P191" s="280"/>
      <c r="Q191" s="280"/>
      <c r="R191" s="280"/>
      <c r="S191" s="280"/>
      <c r="T191" s="281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82" t="s">
        <v>268</v>
      </c>
      <c r="AU191" s="282" t="s">
        <v>93</v>
      </c>
      <c r="AV191" s="16" t="s">
        <v>231</v>
      </c>
      <c r="AW191" s="16" t="s">
        <v>34</v>
      </c>
      <c r="AX191" s="16" t="s">
        <v>82</v>
      </c>
      <c r="AY191" s="282" t="s">
        <v>224</v>
      </c>
    </row>
    <row r="192" s="2" customFormat="1" ht="24.15" customHeight="1">
      <c r="A192" s="41"/>
      <c r="B192" s="42"/>
      <c r="C192" s="216" t="s">
        <v>671</v>
      </c>
      <c r="D192" s="216" t="s">
        <v>227</v>
      </c>
      <c r="E192" s="217" t="s">
        <v>7107</v>
      </c>
      <c r="F192" s="218" t="s">
        <v>7108</v>
      </c>
      <c r="G192" s="219" t="s">
        <v>266</v>
      </c>
      <c r="H192" s="220">
        <v>16</v>
      </c>
      <c r="I192" s="221"/>
      <c r="J192" s="222">
        <f>ROUND(I192*H192,2)</f>
        <v>0</v>
      </c>
      <c r="K192" s="218" t="s">
        <v>312</v>
      </c>
      <c r="L192" s="47"/>
      <c r="M192" s="223" t="s">
        <v>19</v>
      </c>
      <c r="N192" s="224" t="s">
        <v>46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544</v>
      </c>
      <c r="AT192" s="227" t="s">
        <v>227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544</v>
      </c>
      <c r="BM192" s="227" t="s">
        <v>7109</v>
      </c>
    </row>
    <row r="193" s="2" customFormat="1">
      <c r="A193" s="41"/>
      <c r="B193" s="42"/>
      <c r="C193" s="43"/>
      <c r="D193" s="267" t="s">
        <v>314</v>
      </c>
      <c r="E193" s="43"/>
      <c r="F193" s="268" t="s">
        <v>7110</v>
      </c>
      <c r="G193" s="43"/>
      <c r="H193" s="43"/>
      <c r="I193" s="269"/>
      <c r="J193" s="43"/>
      <c r="K193" s="43"/>
      <c r="L193" s="47"/>
      <c r="M193" s="270"/>
      <c r="N193" s="271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314</v>
      </c>
      <c r="AU193" s="20" t="s">
        <v>93</v>
      </c>
    </row>
    <row r="194" s="2" customFormat="1" ht="16.5" customHeight="1">
      <c r="A194" s="41"/>
      <c r="B194" s="42"/>
      <c r="C194" s="286" t="s">
        <v>680</v>
      </c>
      <c r="D194" s="286" t="s">
        <v>572</v>
      </c>
      <c r="E194" s="287" t="s">
        <v>7111</v>
      </c>
      <c r="F194" s="288" t="s">
        <v>7112</v>
      </c>
      <c r="G194" s="289" t="s">
        <v>324</v>
      </c>
      <c r="H194" s="290">
        <v>0.52800000000000002</v>
      </c>
      <c r="I194" s="291"/>
      <c r="J194" s="292">
        <f>ROUND(I194*H194,2)</f>
        <v>0</v>
      </c>
      <c r="K194" s="288" t="s">
        <v>19</v>
      </c>
      <c r="L194" s="293"/>
      <c r="M194" s="294" t="s">
        <v>19</v>
      </c>
      <c r="N194" s="295" t="s">
        <v>46</v>
      </c>
      <c r="O194" s="87"/>
      <c r="P194" s="225">
        <f>O194*H194</f>
        <v>0</v>
      </c>
      <c r="Q194" s="225">
        <v>0.5</v>
      </c>
      <c r="R194" s="225">
        <f>Q194*H194</f>
        <v>0.26400000000000001</v>
      </c>
      <c r="S194" s="225">
        <v>0</v>
      </c>
      <c r="T194" s="226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7" t="s">
        <v>643</v>
      </c>
      <c r="AT194" s="227" t="s">
        <v>572</v>
      </c>
      <c r="AU194" s="227" t="s">
        <v>93</v>
      </c>
      <c r="AY194" s="20" t="s">
        <v>224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20" t="s">
        <v>93</v>
      </c>
      <c r="BK194" s="228">
        <f>ROUND(I194*H194,2)</f>
        <v>0</v>
      </c>
      <c r="BL194" s="20" t="s">
        <v>544</v>
      </c>
      <c r="BM194" s="227" t="s">
        <v>7113</v>
      </c>
    </row>
    <row r="195" s="13" customFormat="1">
      <c r="A195" s="13"/>
      <c r="B195" s="229"/>
      <c r="C195" s="230"/>
      <c r="D195" s="231" t="s">
        <v>268</v>
      </c>
      <c r="E195" s="232" t="s">
        <v>19</v>
      </c>
      <c r="F195" s="233" t="s">
        <v>7114</v>
      </c>
      <c r="G195" s="230"/>
      <c r="H195" s="234">
        <v>0.52800000000000002</v>
      </c>
      <c r="I195" s="235"/>
      <c r="J195" s="230"/>
      <c r="K195" s="230"/>
      <c r="L195" s="236"/>
      <c r="M195" s="237"/>
      <c r="N195" s="238"/>
      <c r="O195" s="238"/>
      <c r="P195" s="238"/>
      <c r="Q195" s="238"/>
      <c r="R195" s="238"/>
      <c r="S195" s="238"/>
      <c r="T195" s="23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0" t="s">
        <v>268</v>
      </c>
      <c r="AU195" s="240" t="s">
        <v>93</v>
      </c>
      <c r="AV195" s="13" t="s">
        <v>93</v>
      </c>
      <c r="AW195" s="13" t="s">
        <v>34</v>
      </c>
      <c r="AX195" s="13" t="s">
        <v>82</v>
      </c>
      <c r="AY195" s="240" t="s">
        <v>224</v>
      </c>
    </row>
    <row r="196" s="2" customFormat="1" ht="24.15" customHeight="1">
      <c r="A196" s="41"/>
      <c r="B196" s="42"/>
      <c r="C196" s="216" t="s">
        <v>688</v>
      </c>
      <c r="D196" s="216" t="s">
        <v>227</v>
      </c>
      <c r="E196" s="217" t="s">
        <v>7115</v>
      </c>
      <c r="F196" s="218" t="s">
        <v>7116</v>
      </c>
      <c r="G196" s="219" t="s">
        <v>266</v>
      </c>
      <c r="H196" s="220">
        <v>6.1790000000000003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544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544</v>
      </c>
      <c r="BM196" s="227" t="s">
        <v>7117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7118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14" customFormat="1">
      <c r="A198" s="14"/>
      <c r="B198" s="246"/>
      <c r="C198" s="247"/>
      <c r="D198" s="231" t="s">
        <v>268</v>
      </c>
      <c r="E198" s="248" t="s">
        <v>19</v>
      </c>
      <c r="F198" s="249" t="s">
        <v>7119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268</v>
      </c>
      <c r="AU198" s="255" t="s">
        <v>93</v>
      </c>
      <c r="AV198" s="14" t="s">
        <v>82</v>
      </c>
      <c r="AW198" s="14" t="s">
        <v>34</v>
      </c>
      <c r="AX198" s="14" t="s">
        <v>74</v>
      </c>
      <c r="AY198" s="255" t="s">
        <v>224</v>
      </c>
    </row>
    <row r="199" s="13" customFormat="1">
      <c r="A199" s="13"/>
      <c r="B199" s="229"/>
      <c r="C199" s="230"/>
      <c r="D199" s="231" t="s">
        <v>268</v>
      </c>
      <c r="E199" s="232" t="s">
        <v>19</v>
      </c>
      <c r="F199" s="233" t="s">
        <v>7120</v>
      </c>
      <c r="G199" s="230"/>
      <c r="H199" s="234">
        <v>6.1790000000000003</v>
      </c>
      <c r="I199" s="235"/>
      <c r="J199" s="230"/>
      <c r="K199" s="230"/>
      <c r="L199" s="236"/>
      <c r="M199" s="237"/>
      <c r="N199" s="238"/>
      <c r="O199" s="238"/>
      <c r="P199" s="238"/>
      <c r="Q199" s="238"/>
      <c r="R199" s="238"/>
      <c r="S199" s="238"/>
      <c r="T199" s="23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0" t="s">
        <v>268</v>
      </c>
      <c r="AU199" s="240" t="s">
        <v>93</v>
      </c>
      <c r="AV199" s="13" t="s">
        <v>93</v>
      </c>
      <c r="AW199" s="13" t="s">
        <v>34</v>
      </c>
      <c r="AX199" s="13" t="s">
        <v>82</v>
      </c>
      <c r="AY199" s="240" t="s">
        <v>224</v>
      </c>
    </row>
    <row r="200" s="2" customFormat="1" ht="24.15" customHeight="1">
      <c r="A200" s="41"/>
      <c r="B200" s="42"/>
      <c r="C200" s="216" t="s">
        <v>699</v>
      </c>
      <c r="D200" s="216" t="s">
        <v>227</v>
      </c>
      <c r="E200" s="217" t="s">
        <v>7121</v>
      </c>
      <c r="F200" s="218" t="s">
        <v>7122</v>
      </c>
      <c r="G200" s="219" t="s">
        <v>324</v>
      </c>
      <c r="H200" s="220">
        <v>0.64500000000000002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0.012540000000000001</v>
      </c>
      <c r="R200" s="225">
        <f>Q200*H200</f>
        <v>0.0080883000000000014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544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544</v>
      </c>
      <c r="BM200" s="227" t="s">
        <v>7123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7124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7125</v>
      </c>
      <c r="G202" s="230"/>
      <c r="H202" s="234">
        <v>0.64500000000000002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82</v>
      </c>
      <c r="AY202" s="240" t="s">
        <v>224</v>
      </c>
    </row>
    <row r="203" s="2" customFormat="1" ht="24.15" customHeight="1">
      <c r="A203" s="41"/>
      <c r="B203" s="42"/>
      <c r="C203" s="216" t="s">
        <v>711</v>
      </c>
      <c r="D203" s="216" t="s">
        <v>227</v>
      </c>
      <c r="E203" s="217" t="s">
        <v>6954</v>
      </c>
      <c r="F203" s="218" t="s">
        <v>6955</v>
      </c>
      <c r="G203" s="219" t="s">
        <v>266</v>
      </c>
      <c r="H203" s="220">
        <v>16.555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544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544</v>
      </c>
      <c r="BM203" s="227" t="s">
        <v>7126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6957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13" customFormat="1">
      <c r="A205" s="13"/>
      <c r="B205" s="229"/>
      <c r="C205" s="230"/>
      <c r="D205" s="231" t="s">
        <v>268</v>
      </c>
      <c r="E205" s="232" t="s">
        <v>19</v>
      </c>
      <c r="F205" s="233" t="s">
        <v>7080</v>
      </c>
      <c r="G205" s="230"/>
      <c r="H205" s="234">
        <v>16.555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268</v>
      </c>
      <c r="AU205" s="240" t="s">
        <v>93</v>
      </c>
      <c r="AV205" s="13" t="s">
        <v>93</v>
      </c>
      <c r="AW205" s="13" t="s">
        <v>34</v>
      </c>
      <c r="AX205" s="13" t="s">
        <v>82</v>
      </c>
      <c r="AY205" s="240" t="s">
        <v>224</v>
      </c>
    </row>
    <row r="206" s="2" customFormat="1" ht="16.5" customHeight="1">
      <c r="A206" s="41"/>
      <c r="B206" s="42"/>
      <c r="C206" s="286" t="s">
        <v>719</v>
      </c>
      <c r="D206" s="286" t="s">
        <v>572</v>
      </c>
      <c r="E206" s="287" t="s">
        <v>6958</v>
      </c>
      <c r="F206" s="288" t="s">
        <v>6959</v>
      </c>
      <c r="G206" s="289" t="s">
        <v>324</v>
      </c>
      <c r="H206" s="290">
        <v>0.45500000000000002</v>
      </c>
      <c r="I206" s="291"/>
      <c r="J206" s="292">
        <f>ROUND(I206*H206,2)</f>
        <v>0</v>
      </c>
      <c r="K206" s="288" t="s">
        <v>19</v>
      </c>
      <c r="L206" s="293"/>
      <c r="M206" s="294" t="s">
        <v>19</v>
      </c>
      <c r="N206" s="295" t="s">
        <v>46</v>
      </c>
      <c r="O206" s="87"/>
      <c r="P206" s="225">
        <f>O206*H206</f>
        <v>0</v>
      </c>
      <c r="Q206" s="225">
        <v>0.01323</v>
      </c>
      <c r="R206" s="225">
        <f>Q206*H206</f>
        <v>0.0060196500000000005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643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544</v>
      </c>
      <c r="BM206" s="227" t="s">
        <v>7127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7128</v>
      </c>
      <c r="G207" s="230"/>
      <c r="H207" s="234">
        <v>0.45500000000000002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82</v>
      </c>
      <c r="AY207" s="240" t="s">
        <v>224</v>
      </c>
    </row>
    <row r="208" s="2" customFormat="1" ht="37.8" customHeight="1">
      <c r="A208" s="41"/>
      <c r="B208" s="42"/>
      <c r="C208" s="216" t="s">
        <v>180</v>
      </c>
      <c r="D208" s="216" t="s">
        <v>227</v>
      </c>
      <c r="E208" s="217" t="s">
        <v>3166</v>
      </c>
      <c r="F208" s="218" t="s">
        <v>3167</v>
      </c>
      <c r="G208" s="219" t="s">
        <v>324</v>
      </c>
      <c r="H208" s="220">
        <v>0.41399999999999998</v>
      </c>
      <c r="I208" s="221"/>
      <c r="J208" s="222">
        <f>ROUND(I208*H208,2)</f>
        <v>0</v>
      </c>
      <c r="K208" s="218" t="s">
        <v>312</v>
      </c>
      <c r="L208" s="47"/>
      <c r="M208" s="223" t="s">
        <v>19</v>
      </c>
      <c r="N208" s="224" t="s">
        <v>46</v>
      </c>
      <c r="O208" s="87"/>
      <c r="P208" s="225">
        <f>O208*H208</f>
        <v>0</v>
      </c>
      <c r="Q208" s="225">
        <v>0.023300000000000001</v>
      </c>
      <c r="R208" s="225">
        <f>Q208*H208</f>
        <v>0.0096462000000000006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544</v>
      </c>
      <c r="AT208" s="227" t="s">
        <v>227</v>
      </c>
      <c r="AU208" s="227" t="s">
        <v>93</v>
      </c>
      <c r="AY208" s="20" t="s">
        <v>224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93</v>
      </c>
      <c r="BK208" s="228">
        <f>ROUND(I208*H208,2)</f>
        <v>0</v>
      </c>
      <c r="BL208" s="20" t="s">
        <v>544</v>
      </c>
      <c r="BM208" s="227" t="s">
        <v>7129</v>
      </c>
    </row>
    <row r="209" s="2" customFormat="1">
      <c r="A209" s="41"/>
      <c r="B209" s="42"/>
      <c r="C209" s="43"/>
      <c r="D209" s="267" t="s">
        <v>314</v>
      </c>
      <c r="E209" s="43"/>
      <c r="F209" s="268" t="s">
        <v>3169</v>
      </c>
      <c r="G209" s="43"/>
      <c r="H209" s="43"/>
      <c r="I209" s="269"/>
      <c r="J209" s="43"/>
      <c r="K209" s="43"/>
      <c r="L209" s="47"/>
      <c r="M209" s="270"/>
      <c r="N209" s="271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314</v>
      </c>
      <c r="AU209" s="20" t="s">
        <v>93</v>
      </c>
    </row>
    <row r="210" s="13" customFormat="1">
      <c r="A210" s="13"/>
      <c r="B210" s="229"/>
      <c r="C210" s="230"/>
      <c r="D210" s="231" t="s">
        <v>268</v>
      </c>
      <c r="E210" s="232" t="s">
        <v>19</v>
      </c>
      <c r="F210" s="233" t="s">
        <v>7130</v>
      </c>
      <c r="G210" s="230"/>
      <c r="H210" s="234">
        <v>0.41399999999999998</v>
      </c>
      <c r="I210" s="235"/>
      <c r="J210" s="230"/>
      <c r="K210" s="230"/>
      <c r="L210" s="236"/>
      <c r="M210" s="237"/>
      <c r="N210" s="238"/>
      <c r="O210" s="238"/>
      <c r="P210" s="238"/>
      <c r="Q210" s="238"/>
      <c r="R210" s="238"/>
      <c r="S210" s="238"/>
      <c r="T210" s="23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0" t="s">
        <v>268</v>
      </c>
      <c r="AU210" s="240" t="s">
        <v>93</v>
      </c>
      <c r="AV210" s="13" t="s">
        <v>93</v>
      </c>
      <c r="AW210" s="13" t="s">
        <v>34</v>
      </c>
      <c r="AX210" s="13" t="s">
        <v>82</v>
      </c>
      <c r="AY210" s="240" t="s">
        <v>224</v>
      </c>
    </row>
    <row r="211" s="2" customFormat="1" ht="44.25" customHeight="1">
      <c r="A211" s="41"/>
      <c r="B211" s="42"/>
      <c r="C211" s="216" t="s">
        <v>192</v>
      </c>
      <c r="D211" s="216" t="s">
        <v>227</v>
      </c>
      <c r="E211" s="217" t="s">
        <v>7131</v>
      </c>
      <c r="F211" s="218" t="s">
        <v>7132</v>
      </c>
      <c r="G211" s="219" t="s">
        <v>471</v>
      </c>
      <c r="H211" s="220">
        <v>53.310000000000002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544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544</v>
      </c>
      <c r="BM211" s="227" t="s">
        <v>7133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7134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14" customFormat="1">
      <c r="A213" s="14"/>
      <c r="B213" s="246"/>
      <c r="C213" s="247"/>
      <c r="D213" s="231" t="s">
        <v>268</v>
      </c>
      <c r="E213" s="248" t="s">
        <v>19</v>
      </c>
      <c r="F213" s="249" t="s">
        <v>7135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268</v>
      </c>
      <c r="AU213" s="255" t="s">
        <v>93</v>
      </c>
      <c r="AV213" s="14" t="s">
        <v>82</v>
      </c>
      <c r="AW213" s="14" t="s">
        <v>34</v>
      </c>
      <c r="AX213" s="14" t="s">
        <v>74</v>
      </c>
      <c r="AY213" s="255" t="s">
        <v>224</v>
      </c>
    </row>
    <row r="214" s="13" customFormat="1">
      <c r="A214" s="13"/>
      <c r="B214" s="229"/>
      <c r="C214" s="230"/>
      <c r="D214" s="231" t="s">
        <v>268</v>
      </c>
      <c r="E214" s="232" t="s">
        <v>19</v>
      </c>
      <c r="F214" s="233" t="s">
        <v>7136</v>
      </c>
      <c r="G214" s="230"/>
      <c r="H214" s="234">
        <v>31.199999999999999</v>
      </c>
      <c r="I214" s="235"/>
      <c r="J214" s="230"/>
      <c r="K214" s="230"/>
      <c r="L214" s="236"/>
      <c r="M214" s="237"/>
      <c r="N214" s="238"/>
      <c r="O214" s="238"/>
      <c r="P214" s="238"/>
      <c r="Q214" s="238"/>
      <c r="R214" s="238"/>
      <c r="S214" s="238"/>
      <c r="T214" s="23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0" t="s">
        <v>268</v>
      </c>
      <c r="AU214" s="240" t="s">
        <v>93</v>
      </c>
      <c r="AV214" s="13" t="s">
        <v>93</v>
      </c>
      <c r="AW214" s="13" t="s">
        <v>34</v>
      </c>
      <c r="AX214" s="13" t="s">
        <v>74</v>
      </c>
      <c r="AY214" s="240" t="s">
        <v>224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7137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7138</v>
      </c>
      <c r="G216" s="230"/>
      <c r="H216" s="234">
        <v>22.109999999999999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74</v>
      </c>
      <c r="AY216" s="240" t="s">
        <v>224</v>
      </c>
    </row>
    <row r="217" s="16" customFormat="1">
      <c r="A217" s="16"/>
      <c r="B217" s="272"/>
      <c r="C217" s="273"/>
      <c r="D217" s="231" t="s">
        <v>268</v>
      </c>
      <c r="E217" s="274" t="s">
        <v>19</v>
      </c>
      <c r="F217" s="275" t="s">
        <v>351</v>
      </c>
      <c r="G217" s="273"/>
      <c r="H217" s="276">
        <v>53.310000000000002</v>
      </c>
      <c r="I217" s="277"/>
      <c r="J217" s="273"/>
      <c r="K217" s="273"/>
      <c r="L217" s="278"/>
      <c r="M217" s="279"/>
      <c r="N217" s="280"/>
      <c r="O217" s="280"/>
      <c r="P217" s="280"/>
      <c r="Q217" s="280"/>
      <c r="R217" s="280"/>
      <c r="S217" s="280"/>
      <c r="T217" s="281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82" t="s">
        <v>268</v>
      </c>
      <c r="AU217" s="282" t="s">
        <v>93</v>
      </c>
      <c r="AV217" s="16" t="s">
        <v>231</v>
      </c>
      <c r="AW217" s="16" t="s">
        <v>34</v>
      </c>
      <c r="AX217" s="16" t="s">
        <v>82</v>
      </c>
      <c r="AY217" s="282" t="s">
        <v>224</v>
      </c>
    </row>
    <row r="218" s="2" customFormat="1" ht="44.25" customHeight="1">
      <c r="A218" s="41"/>
      <c r="B218" s="42"/>
      <c r="C218" s="216" t="s">
        <v>822</v>
      </c>
      <c r="D218" s="216" t="s">
        <v>227</v>
      </c>
      <c r="E218" s="217" t="s">
        <v>7139</v>
      </c>
      <c r="F218" s="218" t="s">
        <v>7140</v>
      </c>
      <c r="G218" s="219" t="s">
        <v>471</v>
      </c>
      <c r="H218" s="220">
        <v>12.08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544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544</v>
      </c>
      <c r="BM218" s="227" t="s">
        <v>7141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7142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7143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7144</v>
      </c>
      <c r="G221" s="230"/>
      <c r="H221" s="234">
        <v>12.08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82</v>
      </c>
      <c r="AY221" s="240" t="s">
        <v>224</v>
      </c>
    </row>
    <row r="222" s="2" customFormat="1" ht="16.5" customHeight="1">
      <c r="A222" s="41"/>
      <c r="B222" s="42"/>
      <c r="C222" s="286" t="s">
        <v>827</v>
      </c>
      <c r="D222" s="286" t="s">
        <v>572</v>
      </c>
      <c r="E222" s="287" t="s">
        <v>6951</v>
      </c>
      <c r="F222" s="288" t="s">
        <v>6952</v>
      </c>
      <c r="G222" s="289" t="s">
        <v>324</v>
      </c>
      <c r="H222" s="290">
        <v>1.143</v>
      </c>
      <c r="I222" s="291"/>
      <c r="J222" s="292">
        <f>ROUND(I222*H222,2)</f>
        <v>0</v>
      </c>
      <c r="K222" s="288" t="s">
        <v>19</v>
      </c>
      <c r="L222" s="293"/>
      <c r="M222" s="294" t="s">
        <v>19</v>
      </c>
      <c r="N222" s="295" t="s">
        <v>46</v>
      </c>
      <c r="O222" s="87"/>
      <c r="P222" s="225">
        <f>O222*H222</f>
        <v>0</v>
      </c>
      <c r="Q222" s="225">
        <v>0.55000000000000004</v>
      </c>
      <c r="R222" s="225">
        <f>Q222*H222</f>
        <v>0.62865000000000004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643</v>
      </c>
      <c r="AT222" s="227" t="s">
        <v>572</v>
      </c>
      <c r="AU222" s="227" t="s">
        <v>93</v>
      </c>
      <c r="AY222" s="20" t="s">
        <v>224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93</v>
      </c>
      <c r="BK222" s="228">
        <f>ROUND(I222*H222,2)</f>
        <v>0</v>
      </c>
      <c r="BL222" s="20" t="s">
        <v>544</v>
      </c>
      <c r="BM222" s="227" t="s">
        <v>7145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7103</v>
      </c>
      <c r="G223" s="230"/>
      <c r="H223" s="234">
        <v>0.96199999999999997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3" customFormat="1">
      <c r="A224" s="13"/>
      <c r="B224" s="229"/>
      <c r="C224" s="230"/>
      <c r="D224" s="231" t="s">
        <v>268</v>
      </c>
      <c r="E224" s="232" t="s">
        <v>19</v>
      </c>
      <c r="F224" s="233" t="s">
        <v>7105</v>
      </c>
      <c r="G224" s="230"/>
      <c r="H224" s="234">
        <v>0.18099999999999999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268</v>
      </c>
      <c r="AU224" s="240" t="s">
        <v>93</v>
      </c>
      <c r="AV224" s="13" t="s">
        <v>93</v>
      </c>
      <c r="AW224" s="13" t="s">
        <v>34</v>
      </c>
      <c r="AX224" s="13" t="s">
        <v>74</v>
      </c>
      <c r="AY224" s="240" t="s">
        <v>224</v>
      </c>
    </row>
    <row r="225" s="16" customFormat="1">
      <c r="A225" s="16"/>
      <c r="B225" s="272"/>
      <c r="C225" s="273"/>
      <c r="D225" s="231" t="s">
        <v>268</v>
      </c>
      <c r="E225" s="274" t="s">
        <v>19</v>
      </c>
      <c r="F225" s="275" t="s">
        <v>351</v>
      </c>
      <c r="G225" s="273"/>
      <c r="H225" s="276">
        <v>1.143</v>
      </c>
      <c r="I225" s="277"/>
      <c r="J225" s="273"/>
      <c r="K225" s="273"/>
      <c r="L225" s="278"/>
      <c r="M225" s="279"/>
      <c r="N225" s="280"/>
      <c r="O225" s="280"/>
      <c r="P225" s="280"/>
      <c r="Q225" s="280"/>
      <c r="R225" s="280"/>
      <c r="S225" s="280"/>
      <c r="T225" s="281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T225" s="282" t="s">
        <v>268</v>
      </c>
      <c r="AU225" s="282" t="s">
        <v>93</v>
      </c>
      <c r="AV225" s="16" t="s">
        <v>231</v>
      </c>
      <c r="AW225" s="16" t="s">
        <v>34</v>
      </c>
      <c r="AX225" s="16" t="s">
        <v>82</v>
      </c>
      <c r="AY225" s="282" t="s">
        <v>224</v>
      </c>
    </row>
    <row r="226" s="2" customFormat="1" ht="24.15" customHeight="1">
      <c r="A226" s="41"/>
      <c r="B226" s="42"/>
      <c r="C226" s="216" t="s">
        <v>195</v>
      </c>
      <c r="D226" s="216" t="s">
        <v>227</v>
      </c>
      <c r="E226" s="217" t="s">
        <v>7146</v>
      </c>
      <c r="F226" s="218" t="s">
        <v>7147</v>
      </c>
      <c r="G226" s="219" t="s">
        <v>324</v>
      </c>
      <c r="H226" s="220">
        <v>0.875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46</v>
      </c>
      <c r="O226" s="87"/>
      <c r="P226" s="225">
        <f>O226*H226</f>
        <v>0</v>
      </c>
      <c r="Q226" s="225">
        <v>0.024199999999999999</v>
      </c>
      <c r="R226" s="225">
        <f>Q226*H226</f>
        <v>0.021174999999999999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544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93</v>
      </c>
      <c r="BK226" s="228">
        <f>ROUND(I226*H226,2)</f>
        <v>0</v>
      </c>
      <c r="BL226" s="20" t="s">
        <v>544</v>
      </c>
      <c r="BM226" s="227" t="s">
        <v>7148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7149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3" customFormat="1">
      <c r="A228" s="13"/>
      <c r="B228" s="229"/>
      <c r="C228" s="230"/>
      <c r="D228" s="231" t="s">
        <v>268</v>
      </c>
      <c r="E228" s="232" t="s">
        <v>19</v>
      </c>
      <c r="F228" s="233" t="s">
        <v>7150</v>
      </c>
      <c r="G228" s="230"/>
      <c r="H228" s="234">
        <v>0.875</v>
      </c>
      <c r="I228" s="235"/>
      <c r="J228" s="230"/>
      <c r="K228" s="230"/>
      <c r="L228" s="236"/>
      <c r="M228" s="237"/>
      <c r="N228" s="238"/>
      <c r="O228" s="238"/>
      <c r="P228" s="238"/>
      <c r="Q228" s="238"/>
      <c r="R228" s="238"/>
      <c r="S228" s="238"/>
      <c r="T228" s="23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0" t="s">
        <v>268</v>
      </c>
      <c r="AU228" s="240" t="s">
        <v>93</v>
      </c>
      <c r="AV228" s="13" t="s">
        <v>93</v>
      </c>
      <c r="AW228" s="13" t="s">
        <v>34</v>
      </c>
      <c r="AX228" s="13" t="s">
        <v>82</v>
      </c>
      <c r="AY228" s="240" t="s">
        <v>224</v>
      </c>
    </row>
    <row r="229" s="2" customFormat="1" ht="33" customHeight="1">
      <c r="A229" s="41"/>
      <c r="B229" s="42"/>
      <c r="C229" s="216" t="s">
        <v>864</v>
      </c>
      <c r="D229" s="216" t="s">
        <v>227</v>
      </c>
      <c r="E229" s="217" t="s">
        <v>7151</v>
      </c>
      <c r="F229" s="218" t="s">
        <v>7152</v>
      </c>
      <c r="G229" s="219" t="s">
        <v>266</v>
      </c>
      <c r="H229" s="220">
        <v>12.5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46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544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93</v>
      </c>
      <c r="BK229" s="228">
        <f>ROUND(I229*H229,2)</f>
        <v>0</v>
      </c>
      <c r="BL229" s="20" t="s">
        <v>544</v>
      </c>
      <c r="BM229" s="227" t="s">
        <v>7153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7154</v>
      </c>
      <c r="G230" s="43"/>
      <c r="H230" s="43"/>
      <c r="I230" s="269"/>
      <c r="J230" s="43"/>
      <c r="K230" s="43"/>
      <c r="L230" s="47"/>
      <c r="M230" s="270"/>
      <c r="N230" s="271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14" customFormat="1">
      <c r="A231" s="14"/>
      <c r="B231" s="246"/>
      <c r="C231" s="247"/>
      <c r="D231" s="231" t="s">
        <v>268</v>
      </c>
      <c r="E231" s="248" t="s">
        <v>19</v>
      </c>
      <c r="F231" s="249" t="s">
        <v>7155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268</v>
      </c>
      <c r="AU231" s="255" t="s">
        <v>93</v>
      </c>
      <c r="AV231" s="14" t="s">
        <v>82</v>
      </c>
      <c r="AW231" s="14" t="s">
        <v>34</v>
      </c>
      <c r="AX231" s="14" t="s">
        <v>74</v>
      </c>
      <c r="AY231" s="255" t="s">
        <v>224</v>
      </c>
    </row>
    <row r="232" s="13" customFormat="1">
      <c r="A232" s="13"/>
      <c r="B232" s="229"/>
      <c r="C232" s="230"/>
      <c r="D232" s="231" t="s">
        <v>268</v>
      </c>
      <c r="E232" s="232" t="s">
        <v>19</v>
      </c>
      <c r="F232" s="233" t="s">
        <v>7156</v>
      </c>
      <c r="G232" s="230"/>
      <c r="H232" s="234">
        <v>12.5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268</v>
      </c>
      <c r="AU232" s="240" t="s">
        <v>93</v>
      </c>
      <c r="AV232" s="13" t="s">
        <v>93</v>
      </c>
      <c r="AW232" s="13" t="s">
        <v>34</v>
      </c>
      <c r="AX232" s="13" t="s">
        <v>82</v>
      </c>
      <c r="AY232" s="240" t="s">
        <v>224</v>
      </c>
    </row>
    <row r="233" s="2" customFormat="1" ht="21.75" customHeight="1">
      <c r="A233" s="41"/>
      <c r="B233" s="42"/>
      <c r="C233" s="286" t="s">
        <v>871</v>
      </c>
      <c r="D233" s="286" t="s">
        <v>572</v>
      </c>
      <c r="E233" s="287" t="s">
        <v>7157</v>
      </c>
      <c r="F233" s="288" t="s">
        <v>7158</v>
      </c>
      <c r="G233" s="289" t="s">
        <v>324</v>
      </c>
      <c r="H233" s="290">
        <v>0.32800000000000001</v>
      </c>
      <c r="I233" s="291"/>
      <c r="J233" s="292">
        <f>ROUND(I233*H233,2)</f>
        <v>0</v>
      </c>
      <c r="K233" s="288" t="s">
        <v>19</v>
      </c>
      <c r="L233" s="293"/>
      <c r="M233" s="294" t="s">
        <v>19</v>
      </c>
      <c r="N233" s="295" t="s">
        <v>46</v>
      </c>
      <c r="O233" s="87"/>
      <c r="P233" s="225">
        <f>O233*H233</f>
        <v>0</v>
      </c>
      <c r="Q233" s="225">
        <v>0.54700000000000004</v>
      </c>
      <c r="R233" s="225">
        <f>Q233*H233</f>
        <v>0.17941600000000002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643</v>
      </c>
      <c r="AT233" s="227" t="s">
        <v>572</v>
      </c>
      <c r="AU233" s="227" t="s">
        <v>93</v>
      </c>
      <c r="AY233" s="20" t="s">
        <v>224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93</v>
      </c>
      <c r="BK233" s="228">
        <f>ROUND(I233*H233,2)</f>
        <v>0</v>
      </c>
      <c r="BL233" s="20" t="s">
        <v>544</v>
      </c>
      <c r="BM233" s="227" t="s">
        <v>7159</v>
      </c>
    </row>
    <row r="234" s="13" customFormat="1">
      <c r="A234" s="13"/>
      <c r="B234" s="229"/>
      <c r="C234" s="230"/>
      <c r="D234" s="231" t="s">
        <v>268</v>
      </c>
      <c r="E234" s="232" t="s">
        <v>19</v>
      </c>
      <c r="F234" s="233" t="s">
        <v>7160</v>
      </c>
      <c r="G234" s="230"/>
      <c r="H234" s="234">
        <v>0.32800000000000001</v>
      </c>
      <c r="I234" s="235"/>
      <c r="J234" s="230"/>
      <c r="K234" s="230"/>
      <c r="L234" s="236"/>
      <c r="M234" s="237"/>
      <c r="N234" s="238"/>
      <c r="O234" s="238"/>
      <c r="P234" s="238"/>
      <c r="Q234" s="238"/>
      <c r="R234" s="238"/>
      <c r="S234" s="238"/>
      <c r="T234" s="23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0" t="s">
        <v>268</v>
      </c>
      <c r="AU234" s="240" t="s">
        <v>93</v>
      </c>
      <c r="AV234" s="13" t="s">
        <v>93</v>
      </c>
      <c r="AW234" s="13" t="s">
        <v>34</v>
      </c>
      <c r="AX234" s="13" t="s">
        <v>82</v>
      </c>
      <c r="AY234" s="240" t="s">
        <v>224</v>
      </c>
    </row>
    <row r="235" s="2" customFormat="1" ht="55.5" customHeight="1">
      <c r="A235" s="41"/>
      <c r="B235" s="42"/>
      <c r="C235" s="216" t="s">
        <v>876</v>
      </c>
      <c r="D235" s="216" t="s">
        <v>227</v>
      </c>
      <c r="E235" s="217" t="s">
        <v>7161</v>
      </c>
      <c r="F235" s="218" t="s">
        <v>7162</v>
      </c>
      <c r="G235" s="219" t="s">
        <v>266</v>
      </c>
      <c r="H235" s="220">
        <v>12.5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46</v>
      </c>
      <c r="O235" s="87"/>
      <c r="P235" s="225">
        <f>O235*H235</f>
        <v>0</v>
      </c>
      <c r="Q235" s="225">
        <v>0.00034000000000000002</v>
      </c>
      <c r="R235" s="225">
        <f>Q235*H235</f>
        <v>0.0042500000000000003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544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93</v>
      </c>
      <c r="BK235" s="228">
        <f>ROUND(I235*H235,2)</f>
        <v>0</v>
      </c>
      <c r="BL235" s="20" t="s">
        <v>544</v>
      </c>
      <c r="BM235" s="227" t="s">
        <v>7163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7164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4" customFormat="1">
      <c r="A237" s="14"/>
      <c r="B237" s="246"/>
      <c r="C237" s="247"/>
      <c r="D237" s="231" t="s">
        <v>268</v>
      </c>
      <c r="E237" s="248" t="s">
        <v>19</v>
      </c>
      <c r="F237" s="249" t="s">
        <v>7165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268</v>
      </c>
      <c r="AU237" s="255" t="s">
        <v>93</v>
      </c>
      <c r="AV237" s="14" t="s">
        <v>82</v>
      </c>
      <c r="AW237" s="14" t="s">
        <v>34</v>
      </c>
      <c r="AX237" s="14" t="s">
        <v>74</v>
      </c>
      <c r="AY237" s="255" t="s">
        <v>224</v>
      </c>
    </row>
    <row r="238" s="13" customFormat="1">
      <c r="A238" s="13"/>
      <c r="B238" s="229"/>
      <c r="C238" s="230"/>
      <c r="D238" s="231" t="s">
        <v>268</v>
      </c>
      <c r="E238" s="232" t="s">
        <v>19</v>
      </c>
      <c r="F238" s="233" t="s">
        <v>7156</v>
      </c>
      <c r="G238" s="230"/>
      <c r="H238" s="234">
        <v>12.5</v>
      </c>
      <c r="I238" s="235"/>
      <c r="J238" s="230"/>
      <c r="K238" s="230"/>
      <c r="L238" s="236"/>
      <c r="M238" s="237"/>
      <c r="N238" s="238"/>
      <c r="O238" s="238"/>
      <c r="P238" s="238"/>
      <c r="Q238" s="238"/>
      <c r="R238" s="238"/>
      <c r="S238" s="238"/>
      <c r="T238" s="23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0" t="s">
        <v>268</v>
      </c>
      <c r="AU238" s="240" t="s">
        <v>93</v>
      </c>
      <c r="AV238" s="13" t="s">
        <v>93</v>
      </c>
      <c r="AW238" s="13" t="s">
        <v>34</v>
      </c>
      <c r="AX238" s="13" t="s">
        <v>82</v>
      </c>
      <c r="AY238" s="240" t="s">
        <v>224</v>
      </c>
    </row>
    <row r="239" s="2" customFormat="1" ht="16.5" customHeight="1">
      <c r="A239" s="41"/>
      <c r="B239" s="42"/>
      <c r="C239" s="286" t="s">
        <v>882</v>
      </c>
      <c r="D239" s="286" t="s">
        <v>572</v>
      </c>
      <c r="E239" s="287" t="s">
        <v>7166</v>
      </c>
      <c r="F239" s="288" t="s">
        <v>7167</v>
      </c>
      <c r="G239" s="289" t="s">
        <v>266</v>
      </c>
      <c r="H239" s="290">
        <v>13.75</v>
      </c>
      <c r="I239" s="291"/>
      <c r="J239" s="292">
        <f>ROUND(I239*H239,2)</f>
        <v>0</v>
      </c>
      <c r="K239" s="288" t="s">
        <v>19</v>
      </c>
      <c r="L239" s="293"/>
      <c r="M239" s="294" t="s">
        <v>19</v>
      </c>
      <c r="N239" s="295" t="s">
        <v>46</v>
      </c>
      <c r="O239" s="87"/>
      <c r="P239" s="225">
        <f>O239*H239</f>
        <v>0</v>
      </c>
      <c r="Q239" s="225">
        <v>0.016</v>
      </c>
      <c r="R239" s="225">
        <f>Q239*H239</f>
        <v>0.22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643</v>
      </c>
      <c r="AT239" s="227" t="s">
        <v>572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93</v>
      </c>
      <c r="BK239" s="228">
        <f>ROUND(I239*H239,2)</f>
        <v>0</v>
      </c>
      <c r="BL239" s="20" t="s">
        <v>544</v>
      </c>
      <c r="BM239" s="227" t="s">
        <v>7168</v>
      </c>
    </row>
    <row r="240" s="13" customFormat="1">
      <c r="A240" s="13"/>
      <c r="B240" s="229"/>
      <c r="C240" s="230"/>
      <c r="D240" s="231" t="s">
        <v>268</v>
      </c>
      <c r="E240" s="232" t="s">
        <v>19</v>
      </c>
      <c r="F240" s="233" t="s">
        <v>7169</v>
      </c>
      <c r="G240" s="230"/>
      <c r="H240" s="234">
        <v>13.75</v>
      </c>
      <c r="I240" s="235"/>
      <c r="J240" s="230"/>
      <c r="K240" s="230"/>
      <c r="L240" s="236"/>
      <c r="M240" s="237"/>
      <c r="N240" s="238"/>
      <c r="O240" s="238"/>
      <c r="P240" s="238"/>
      <c r="Q240" s="238"/>
      <c r="R240" s="238"/>
      <c r="S240" s="238"/>
      <c r="T240" s="23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0" t="s">
        <v>268</v>
      </c>
      <c r="AU240" s="240" t="s">
        <v>93</v>
      </c>
      <c r="AV240" s="13" t="s">
        <v>93</v>
      </c>
      <c r="AW240" s="13" t="s">
        <v>34</v>
      </c>
      <c r="AX240" s="13" t="s">
        <v>82</v>
      </c>
      <c r="AY240" s="240" t="s">
        <v>224</v>
      </c>
    </row>
    <row r="241" s="2" customFormat="1" ht="24.15" customHeight="1">
      <c r="A241" s="41"/>
      <c r="B241" s="42"/>
      <c r="C241" s="216" t="s">
        <v>888</v>
      </c>
      <c r="D241" s="216" t="s">
        <v>227</v>
      </c>
      <c r="E241" s="217" t="s">
        <v>7170</v>
      </c>
      <c r="F241" s="218" t="s">
        <v>7171</v>
      </c>
      <c r="G241" s="219" t="s">
        <v>266</v>
      </c>
      <c r="H241" s="220">
        <v>12.5</v>
      </c>
      <c r="I241" s="221"/>
      <c r="J241" s="222">
        <f>ROUND(I241*H241,2)</f>
        <v>0</v>
      </c>
      <c r="K241" s="218" t="s">
        <v>312</v>
      </c>
      <c r="L241" s="47"/>
      <c r="M241" s="223" t="s">
        <v>19</v>
      </c>
      <c r="N241" s="224" t="s">
        <v>46</v>
      </c>
      <c r="O241" s="87"/>
      <c r="P241" s="225">
        <f>O241*H241</f>
        <v>0</v>
      </c>
      <c r="Q241" s="225">
        <v>0.00014999999999999999</v>
      </c>
      <c r="R241" s="225">
        <f>Q241*H241</f>
        <v>0.0018749999999999999</v>
      </c>
      <c r="S241" s="225">
        <v>0</v>
      </c>
      <c r="T241" s="226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7" t="s">
        <v>544</v>
      </c>
      <c r="AT241" s="227" t="s">
        <v>227</v>
      </c>
      <c r="AU241" s="227" t="s">
        <v>93</v>
      </c>
      <c r="AY241" s="20" t="s">
        <v>224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20" t="s">
        <v>93</v>
      </c>
      <c r="BK241" s="228">
        <f>ROUND(I241*H241,2)</f>
        <v>0</v>
      </c>
      <c r="BL241" s="20" t="s">
        <v>544</v>
      </c>
      <c r="BM241" s="227" t="s">
        <v>7172</v>
      </c>
    </row>
    <row r="242" s="2" customFormat="1">
      <c r="A242" s="41"/>
      <c r="B242" s="42"/>
      <c r="C242" s="43"/>
      <c r="D242" s="267" t="s">
        <v>314</v>
      </c>
      <c r="E242" s="43"/>
      <c r="F242" s="268" t="s">
        <v>7173</v>
      </c>
      <c r="G242" s="43"/>
      <c r="H242" s="43"/>
      <c r="I242" s="269"/>
      <c r="J242" s="43"/>
      <c r="K242" s="43"/>
      <c r="L242" s="47"/>
      <c r="M242" s="270"/>
      <c r="N242" s="271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314</v>
      </c>
      <c r="AU242" s="20" t="s">
        <v>93</v>
      </c>
    </row>
    <row r="243" s="13" customFormat="1">
      <c r="A243" s="13"/>
      <c r="B243" s="229"/>
      <c r="C243" s="230"/>
      <c r="D243" s="231" t="s">
        <v>268</v>
      </c>
      <c r="E243" s="232" t="s">
        <v>19</v>
      </c>
      <c r="F243" s="233" t="s">
        <v>7156</v>
      </c>
      <c r="G243" s="230"/>
      <c r="H243" s="234">
        <v>12.5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268</v>
      </c>
      <c r="AU243" s="240" t="s">
        <v>93</v>
      </c>
      <c r="AV243" s="13" t="s">
        <v>93</v>
      </c>
      <c r="AW243" s="13" t="s">
        <v>34</v>
      </c>
      <c r="AX243" s="13" t="s">
        <v>82</v>
      </c>
      <c r="AY243" s="240" t="s">
        <v>224</v>
      </c>
    </row>
    <row r="244" s="2" customFormat="1" ht="49.05" customHeight="1">
      <c r="A244" s="41"/>
      <c r="B244" s="42"/>
      <c r="C244" s="216" t="s">
        <v>894</v>
      </c>
      <c r="D244" s="216" t="s">
        <v>227</v>
      </c>
      <c r="E244" s="217" t="s">
        <v>6964</v>
      </c>
      <c r="F244" s="218" t="s">
        <v>6965</v>
      </c>
      <c r="G244" s="219" t="s">
        <v>371</v>
      </c>
      <c r="H244" s="220">
        <v>1.347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46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544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93</v>
      </c>
      <c r="BK244" s="228">
        <f>ROUND(I244*H244,2)</f>
        <v>0</v>
      </c>
      <c r="BL244" s="20" t="s">
        <v>544</v>
      </c>
      <c r="BM244" s="227" t="s">
        <v>7174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6967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2" customFormat="1" ht="22.8" customHeight="1">
      <c r="A246" s="12"/>
      <c r="B246" s="200"/>
      <c r="C246" s="201"/>
      <c r="D246" s="202" t="s">
        <v>73</v>
      </c>
      <c r="E246" s="214" t="s">
        <v>3331</v>
      </c>
      <c r="F246" s="214" t="s">
        <v>3332</v>
      </c>
      <c r="G246" s="201"/>
      <c r="H246" s="201"/>
      <c r="I246" s="204"/>
      <c r="J246" s="215">
        <f>BK246</f>
        <v>0</v>
      </c>
      <c r="K246" s="201"/>
      <c r="L246" s="206"/>
      <c r="M246" s="207"/>
      <c r="N246" s="208"/>
      <c r="O246" s="208"/>
      <c r="P246" s="209">
        <f>SUM(P247:P271)</f>
        <v>0</v>
      </c>
      <c r="Q246" s="208"/>
      <c r="R246" s="209">
        <f>SUM(R247:R271)</f>
        <v>0.064173499999999994</v>
      </c>
      <c r="S246" s="208"/>
      <c r="T246" s="210">
        <f>SUM(T247:T271)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1" t="s">
        <v>93</v>
      </c>
      <c r="AT246" s="212" t="s">
        <v>73</v>
      </c>
      <c r="AU246" s="212" t="s">
        <v>82</v>
      </c>
      <c r="AY246" s="211" t="s">
        <v>224</v>
      </c>
      <c r="BK246" s="213">
        <f>SUM(BK247:BK271)</f>
        <v>0</v>
      </c>
    </row>
    <row r="247" s="2" customFormat="1" ht="33" customHeight="1">
      <c r="A247" s="41"/>
      <c r="B247" s="42"/>
      <c r="C247" s="216" t="s">
        <v>902</v>
      </c>
      <c r="D247" s="216" t="s">
        <v>227</v>
      </c>
      <c r="E247" s="217" t="s">
        <v>6968</v>
      </c>
      <c r="F247" s="218" t="s">
        <v>6969</v>
      </c>
      <c r="G247" s="219" t="s">
        <v>471</v>
      </c>
      <c r="H247" s="220">
        <v>14.699999999999999</v>
      </c>
      <c r="I247" s="221"/>
      <c r="J247" s="222">
        <f>ROUND(I247*H247,2)</f>
        <v>0</v>
      </c>
      <c r="K247" s="218" t="s">
        <v>312</v>
      </c>
      <c r="L247" s="47"/>
      <c r="M247" s="223" t="s">
        <v>19</v>
      </c>
      <c r="N247" s="224" t="s">
        <v>46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544</v>
      </c>
      <c r="AT247" s="227" t="s">
        <v>227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544</v>
      </c>
      <c r="BM247" s="227" t="s">
        <v>7175</v>
      </c>
    </row>
    <row r="248" s="2" customFormat="1">
      <c r="A248" s="41"/>
      <c r="B248" s="42"/>
      <c r="C248" s="43"/>
      <c r="D248" s="267" t="s">
        <v>314</v>
      </c>
      <c r="E248" s="43"/>
      <c r="F248" s="268" t="s">
        <v>6971</v>
      </c>
      <c r="G248" s="43"/>
      <c r="H248" s="43"/>
      <c r="I248" s="269"/>
      <c r="J248" s="43"/>
      <c r="K248" s="43"/>
      <c r="L248" s="47"/>
      <c r="M248" s="270"/>
      <c r="N248" s="271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314</v>
      </c>
      <c r="AU248" s="20" t="s">
        <v>93</v>
      </c>
    </row>
    <row r="249" s="14" customFormat="1">
      <c r="A249" s="14"/>
      <c r="B249" s="246"/>
      <c r="C249" s="247"/>
      <c r="D249" s="231" t="s">
        <v>268</v>
      </c>
      <c r="E249" s="248" t="s">
        <v>19</v>
      </c>
      <c r="F249" s="249" t="s">
        <v>3406</v>
      </c>
      <c r="G249" s="247"/>
      <c r="H249" s="248" t="s">
        <v>19</v>
      </c>
      <c r="I249" s="250"/>
      <c r="J249" s="247"/>
      <c r="K249" s="247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268</v>
      </c>
      <c r="AU249" s="255" t="s">
        <v>93</v>
      </c>
      <c r="AV249" s="14" t="s">
        <v>82</v>
      </c>
      <c r="AW249" s="14" t="s">
        <v>34</v>
      </c>
      <c r="AX249" s="14" t="s">
        <v>74</v>
      </c>
      <c r="AY249" s="255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7176</v>
      </c>
      <c r="G250" s="230"/>
      <c r="H250" s="234">
        <v>14.699999999999999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82</v>
      </c>
      <c r="AY250" s="240" t="s">
        <v>224</v>
      </c>
    </row>
    <row r="251" s="2" customFormat="1" ht="24.15" customHeight="1">
      <c r="A251" s="41"/>
      <c r="B251" s="42"/>
      <c r="C251" s="286" t="s">
        <v>908</v>
      </c>
      <c r="D251" s="286" t="s">
        <v>572</v>
      </c>
      <c r="E251" s="287" t="s">
        <v>6972</v>
      </c>
      <c r="F251" s="288" t="s">
        <v>6973</v>
      </c>
      <c r="G251" s="289" t="s">
        <v>471</v>
      </c>
      <c r="H251" s="290">
        <v>16.492999999999999</v>
      </c>
      <c r="I251" s="291"/>
      <c r="J251" s="292">
        <f>ROUND(I251*H251,2)</f>
        <v>0</v>
      </c>
      <c r="K251" s="288" t="s">
        <v>312</v>
      </c>
      <c r="L251" s="293"/>
      <c r="M251" s="294" t="s">
        <v>19</v>
      </c>
      <c r="N251" s="295" t="s">
        <v>46</v>
      </c>
      <c r="O251" s="87"/>
      <c r="P251" s="225">
        <f>O251*H251</f>
        <v>0</v>
      </c>
      <c r="Q251" s="225">
        <v>0.00050000000000000001</v>
      </c>
      <c r="R251" s="225">
        <f>Q251*H251</f>
        <v>0.0082464999999999986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643</v>
      </c>
      <c r="AT251" s="227" t="s">
        <v>572</v>
      </c>
      <c r="AU251" s="227" t="s">
        <v>93</v>
      </c>
      <c r="AY251" s="20" t="s">
        <v>224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93</v>
      </c>
      <c r="BK251" s="228">
        <f>ROUND(I251*H251,2)</f>
        <v>0</v>
      </c>
      <c r="BL251" s="20" t="s">
        <v>544</v>
      </c>
      <c r="BM251" s="227" t="s">
        <v>7177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7178</v>
      </c>
      <c r="G252" s="230"/>
      <c r="H252" s="234">
        <v>16.170000000000002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82</v>
      </c>
      <c r="AY252" s="240" t="s">
        <v>224</v>
      </c>
    </row>
    <row r="253" s="13" customFormat="1">
      <c r="A253" s="13"/>
      <c r="B253" s="229"/>
      <c r="C253" s="230"/>
      <c r="D253" s="231" t="s">
        <v>268</v>
      </c>
      <c r="E253" s="230"/>
      <c r="F253" s="233" t="s">
        <v>7179</v>
      </c>
      <c r="G253" s="230"/>
      <c r="H253" s="234">
        <v>16.492999999999999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268</v>
      </c>
      <c r="AU253" s="240" t="s">
        <v>93</v>
      </c>
      <c r="AV253" s="13" t="s">
        <v>93</v>
      </c>
      <c r="AW253" s="13" t="s">
        <v>4</v>
      </c>
      <c r="AX253" s="13" t="s">
        <v>82</v>
      </c>
      <c r="AY253" s="240" t="s">
        <v>224</v>
      </c>
    </row>
    <row r="254" s="2" customFormat="1" ht="33" customHeight="1">
      <c r="A254" s="41"/>
      <c r="B254" s="42"/>
      <c r="C254" s="216" t="s">
        <v>913</v>
      </c>
      <c r="D254" s="216" t="s">
        <v>227</v>
      </c>
      <c r="E254" s="217" t="s">
        <v>2378</v>
      </c>
      <c r="F254" s="218" t="s">
        <v>2379</v>
      </c>
      <c r="G254" s="219" t="s">
        <v>471</v>
      </c>
      <c r="H254" s="220">
        <v>5.5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46</v>
      </c>
      <c r="O254" s="87"/>
      <c r="P254" s="225">
        <f>O254*H254</f>
        <v>0</v>
      </c>
      <c r="Q254" s="225">
        <v>2.0000000000000002E-05</v>
      </c>
      <c r="R254" s="225">
        <f>Q254*H254</f>
        <v>0.00011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544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544</v>
      </c>
      <c r="BM254" s="227" t="s">
        <v>7180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2381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4" customFormat="1">
      <c r="A256" s="14"/>
      <c r="B256" s="246"/>
      <c r="C256" s="247"/>
      <c r="D256" s="231" t="s">
        <v>268</v>
      </c>
      <c r="E256" s="248" t="s">
        <v>19</v>
      </c>
      <c r="F256" s="249" t="s">
        <v>3404</v>
      </c>
      <c r="G256" s="247"/>
      <c r="H256" s="248" t="s">
        <v>19</v>
      </c>
      <c r="I256" s="250"/>
      <c r="J256" s="247"/>
      <c r="K256" s="247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268</v>
      </c>
      <c r="AU256" s="255" t="s">
        <v>93</v>
      </c>
      <c r="AV256" s="14" t="s">
        <v>82</v>
      </c>
      <c r="AW256" s="14" t="s">
        <v>34</v>
      </c>
      <c r="AX256" s="14" t="s">
        <v>74</v>
      </c>
      <c r="AY256" s="255" t="s">
        <v>224</v>
      </c>
    </row>
    <row r="257" s="13" customFormat="1">
      <c r="A257" s="13"/>
      <c r="B257" s="229"/>
      <c r="C257" s="230"/>
      <c r="D257" s="231" t="s">
        <v>268</v>
      </c>
      <c r="E257" s="232" t="s">
        <v>19</v>
      </c>
      <c r="F257" s="233" t="s">
        <v>7181</v>
      </c>
      <c r="G257" s="230"/>
      <c r="H257" s="234">
        <v>5.5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268</v>
      </c>
      <c r="AU257" s="240" t="s">
        <v>93</v>
      </c>
      <c r="AV257" s="13" t="s">
        <v>93</v>
      </c>
      <c r="AW257" s="13" t="s">
        <v>34</v>
      </c>
      <c r="AX257" s="13" t="s">
        <v>74</v>
      </c>
      <c r="AY257" s="240" t="s">
        <v>224</v>
      </c>
    </row>
    <row r="258" s="16" customFormat="1">
      <c r="A258" s="16"/>
      <c r="B258" s="272"/>
      <c r="C258" s="273"/>
      <c r="D258" s="231" t="s">
        <v>268</v>
      </c>
      <c r="E258" s="274" t="s">
        <v>19</v>
      </c>
      <c r="F258" s="275" t="s">
        <v>351</v>
      </c>
      <c r="G258" s="273"/>
      <c r="H258" s="276">
        <v>5.5</v>
      </c>
      <c r="I258" s="277"/>
      <c r="J258" s="273"/>
      <c r="K258" s="273"/>
      <c r="L258" s="278"/>
      <c r="M258" s="279"/>
      <c r="N258" s="280"/>
      <c r="O258" s="280"/>
      <c r="P258" s="280"/>
      <c r="Q258" s="280"/>
      <c r="R258" s="280"/>
      <c r="S258" s="280"/>
      <c r="T258" s="281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2" t="s">
        <v>268</v>
      </c>
      <c r="AU258" s="282" t="s">
        <v>93</v>
      </c>
      <c r="AV258" s="16" t="s">
        <v>231</v>
      </c>
      <c r="AW258" s="16" t="s">
        <v>34</v>
      </c>
      <c r="AX258" s="16" t="s">
        <v>82</v>
      </c>
      <c r="AY258" s="282" t="s">
        <v>224</v>
      </c>
    </row>
    <row r="259" s="2" customFormat="1" ht="24.15" customHeight="1">
      <c r="A259" s="41"/>
      <c r="B259" s="42"/>
      <c r="C259" s="286" t="s">
        <v>920</v>
      </c>
      <c r="D259" s="286" t="s">
        <v>572</v>
      </c>
      <c r="E259" s="287" t="s">
        <v>6979</v>
      </c>
      <c r="F259" s="288" t="s">
        <v>6980</v>
      </c>
      <c r="G259" s="289" t="s">
        <v>471</v>
      </c>
      <c r="H259" s="290">
        <v>6.0499999999999998</v>
      </c>
      <c r="I259" s="291"/>
      <c r="J259" s="292">
        <f>ROUND(I259*H259,2)</f>
        <v>0</v>
      </c>
      <c r="K259" s="288" t="s">
        <v>19</v>
      </c>
      <c r="L259" s="293"/>
      <c r="M259" s="294" t="s">
        <v>19</v>
      </c>
      <c r="N259" s="295" t="s">
        <v>46</v>
      </c>
      <c r="O259" s="87"/>
      <c r="P259" s="225">
        <f>O259*H259</f>
        <v>0</v>
      </c>
      <c r="Q259" s="225">
        <v>0.00050000000000000001</v>
      </c>
      <c r="R259" s="225">
        <f>Q259*H259</f>
        <v>0.0030249999999999999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643</v>
      </c>
      <c r="AT259" s="227" t="s">
        <v>572</v>
      </c>
      <c r="AU259" s="227" t="s">
        <v>93</v>
      </c>
      <c r="AY259" s="20" t="s">
        <v>224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93</v>
      </c>
      <c r="BK259" s="228">
        <f>ROUND(I259*H259,2)</f>
        <v>0</v>
      </c>
      <c r="BL259" s="20" t="s">
        <v>544</v>
      </c>
      <c r="BM259" s="227" t="s">
        <v>7182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7183</v>
      </c>
      <c r="G260" s="230"/>
      <c r="H260" s="234">
        <v>6.0499999999999998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82</v>
      </c>
      <c r="AY260" s="240" t="s">
        <v>224</v>
      </c>
    </row>
    <row r="261" s="2" customFormat="1" ht="33" customHeight="1">
      <c r="A261" s="41"/>
      <c r="B261" s="42"/>
      <c r="C261" s="216" t="s">
        <v>4944</v>
      </c>
      <c r="D261" s="216" t="s">
        <v>227</v>
      </c>
      <c r="E261" s="217" t="s">
        <v>3379</v>
      </c>
      <c r="F261" s="218" t="s">
        <v>3380</v>
      </c>
      <c r="G261" s="219" t="s">
        <v>471</v>
      </c>
      <c r="H261" s="220">
        <v>11.6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0.00347</v>
      </c>
      <c r="R261" s="225">
        <f>Q261*H261</f>
        <v>0.040251999999999996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544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544</v>
      </c>
      <c r="BM261" s="227" t="s">
        <v>7184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3382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14" customFormat="1">
      <c r="A263" s="14"/>
      <c r="B263" s="246"/>
      <c r="C263" s="247"/>
      <c r="D263" s="231" t="s">
        <v>268</v>
      </c>
      <c r="E263" s="248" t="s">
        <v>19</v>
      </c>
      <c r="F263" s="249" t="s">
        <v>3408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268</v>
      </c>
      <c r="AU263" s="255" t="s">
        <v>93</v>
      </c>
      <c r="AV263" s="14" t="s">
        <v>82</v>
      </c>
      <c r="AW263" s="14" t="s">
        <v>34</v>
      </c>
      <c r="AX263" s="14" t="s">
        <v>74</v>
      </c>
      <c r="AY263" s="255" t="s">
        <v>224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7185</v>
      </c>
      <c r="G264" s="230"/>
      <c r="H264" s="234">
        <v>11.6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82</v>
      </c>
      <c r="AY264" s="240" t="s">
        <v>224</v>
      </c>
    </row>
    <row r="265" s="2" customFormat="1" ht="37.8" customHeight="1">
      <c r="A265" s="41"/>
      <c r="B265" s="42"/>
      <c r="C265" s="216" t="s">
        <v>925</v>
      </c>
      <c r="D265" s="216" t="s">
        <v>227</v>
      </c>
      <c r="E265" s="217" t="s">
        <v>7186</v>
      </c>
      <c r="F265" s="218" t="s">
        <v>7187</v>
      </c>
      <c r="G265" s="219" t="s">
        <v>471</v>
      </c>
      <c r="H265" s="220">
        <v>5.5</v>
      </c>
      <c r="I265" s="221"/>
      <c r="J265" s="222">
        <f>ROUND(I265*H265,2)</f>
        <v>0</v>
      </c>
      <c r="K265" s="218" t="s">
        <v>312</v>
      </c>
      <c r="L265" s="47"/>
      <c r="M265" s="223" t="s">
        <v>19</v>
      </c>
      <c r="N265" s="224" t="s">
        <v>46</v>
      </c>
      <c r="O265" s="87"/>
      <c r="P265" s="225">
        <f>O265*H265</f>
        <v>0</v>
      </c>
      <c r="Q265" s="225">
        <v>0.0022799999999999999</v>
      </c>
      <c r="R265" s="225">
        <f>Q265*H265</f>
        <v>0.012539999999999999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544</v>
      </c>
      <c r="AT265" s="227" t="s">
        <v>227</v>
      </c>
      <c r="AU265" s="227" t="s">
        <v>93</v>
      </c>
      <c r="AY265" s="20" t="s">
        <v>224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93</v>
      </c>
      <c r="BK265" s="228">
        <f>ROUND(I265*H265,2)</f>
        <v>0</v>
      </c>
      <c r="BL265" s="20" t="s">
        <v>544</v>
      </c>
      <c r="BM265" s="227" t="s">
        <v>7188</v>
      </c>
    </row>
    <row r="266" s="2" customFormat="1">
      <c r="A266" s="41"/>
      <c r="B266" s="42"/>
      <c r="C266" s="43"/>
      <c r="D266" s="267" t="s">
        <v>314</v>
      </c>
      <c r="E266" s="43"/>
      <c r="F266" s="268" t="s">
        <v>7189</v>
      </c>
      <c r="G266" s="43"/>
      <c r="H266" s="43"/>
      <c r="I266" s="269"/>
      <c r="J266" s="43"/>
      <c r="K266" s="43"/>
      <c r="L266" s="47"/>
      <c r="M266" s="270"/>
      <c r="N266" s="271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314</v>
      </c>
      <c r="AU266" s="20" t="s">
        <v>93</v>
      </c>
    </row>
    <row r="267" s="14" customFormat="1">
      <c r="A267" s="14"/>
      <c r="B267" s="246"/>
      <c r="C267" s="247"/>
      <c r="D267" s="231" t="s">
        <v>268</v>
      </c>
      <c r="E267" s="248" t="s">
        <v>19</v>
      </c>
      <c r="F267" s="249" t="s">
        <v>7190</v>
      </c>
      <c r="G267" s="247"/>
      <c r="H267" s="248" t="s">
        <v>19</v>
      </c>
      <c r="I267" s="250"/>
      <c r="J267" s="247"/>
      <c r="K267" s="247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268</v>
      </c>
      <c r="AU267" s="255" t="s">
        <v>93</v>
      </c>
      <c r="AV267" s="14" t="s">
        <v>82</v>
      </c>
      <c r="AW267" s="14" t="s">
        <v>34</v>
      </c>
      <c r="AX267" s="14" t="s">
        <v>74</v>
      </c>
      <c r="AY267" s="255" t="s">
        <v>224</v>
      </c>
    </row>
    <row r="268" s="14" customFormat="1">
      <c r="A268" s="14"/>
      <c r="B268" s="246"/>
      <c r="C268" s="247"/>
      <c r="D268" s="231" t="s">
        <v>268</v>
      </c>
      <c r="E268" s="248" t="s">
        <v>19</v>
      </c>
      <c r="F268" s="249" t="s">
        <v>3410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268</v>
      </c>
      <c r="AU268" s="255" t="s">
        <v>93</v>
      </c>
      <c r="AV268" s="14" t="s">
        <v>82</v>
      </c>
      <c r="AW268" s="14" t="s">
        <v>34</v>
      </c>
      <c r="AX268" s="14" t="s">
        <v>74</v>
      </c>
      <c r="AY268" s="255" t="s">
        <v>224</v>
      </c>
    </row>
    <row r="269" s="13" customFormat="1">
      <c r="A269" s="13"/>
      <c r="B269" s="229"/>
      <c r="C269" s="230"/>
      <c r="D269" s="231" t="s">
        <v>268</v>
      </c>
      <c r="E269" s="232" t="s">
        <v>19</v>
      </c>
      <c r="F269" s="233" t="s">
        <v>7181</v>
      </c>
      <c r="G269" s="230"/>
      <c r="H269" s="234">
        <v>5.5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268</v>
      </c>
      <c r="AU269" s="240" t="s">
        <v>93</v>
      </c>
      <c r="AV269" s="13" t="s">
        <v>93</v>
      </c>
      <c r="AW269" s="13" t="s">
        <v>34</v>
      </c>
      <c r="AX269" s="13" t="s">
        <v>82</v>
      </c>
      <c r="AY269" s="240" t="s">
        <v>224</v>
      </c>
    </row>
    <row r="270" s="2" customFormat="1" ht="49.05" customHeight="1">
      <c r="A270" s="41"/>
      <c r="B270" s="42"/>
      <c r="C270" s="216" t="s">
        <v>944</v>
      </c>
      <c r="D270" s="216" t="s">
        <v>227</v>
      </c>
      <c r="E270" s="217" t="s">
        <v>6992</v>
      </c>
      <c r="F270" s="218" t="s">
        <v>6993</v>
      </c>
      <c r="G270" s="219" t="s">
        <v>371</v>
      </c>
      <c r="H270" s="220">
        <v>0.064000000000000001</v>
      </c>
      <c r="I270" s="221"/>
      <c r="J270" s="222">
        <f>ROUND(I270*H270,2)</f>
        <v>0</v>
      </c>
      <c r="K270" s="218" t="s">
        <v>312</v>
      </c>
      <c r="L270" s="47"/>
      <c r="M270" s="223" t="s">
        <v>19</v>
      </c>
      <c r="N270" s="224" t="s">
        <v>46</v>
      </c>
      <c r="O270" s="87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7" t="s">
        <v>544</v>
      </c>
      <c r="AT270" s="227" t="s">
        <v>227</v>
      </c>
      <c r="AU270" s="227" t="s">
        <v>93</v>
      </c>
      <c r="AY270" s="20" t="s">
        <v>224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20" t="s">
        <v>93</v>
      </c>
      <c r="BK270" s="228">
        <f>ROUND(I270*H270,2)</f>
        <v>0</v>
      </c>
      <c r="BL270" s="20" t="s">
        <v>544</v>
      </c>
      <c r="BM270" s="227" t="s">
        <v>7191</v>
      </c>
    </row>
    <row r="271" s="2" customFormat="1">
      <c r="A271" s="41"/>
      <c r="B271" s="42"/>
      <c r="C271" s="43"/>
      <c r="D271" s="267" t="s">
        <v>314</v>
      </c>
      <c r="E271" s="43"/>
      <c r="F271" s="268" t="s">
        <v>6995</v>
      </c>
      <c r="G271" s="43"/>
      <c r="H271" s="43"/>
      <c r="I271" s="269"/>
      <c r="J271" s="43"/>
      <c r="K271" s="43"/>
      <c r="L271" s="47"/>
      <c r="M271" s="270"/>
      <c r="N271" s="271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314</v>
      </c>
      <c r="AU271" s="20" t="s">
        <v>93</v>
      </c>
    </row>
    <row r="272" s="12" customFormat="1" ht="22.8" customHeight="1">
      <c r="A272" s="12"/>
      <c r="B272" s="200"/>
      <c r="C272" s="201"/>
      <c r="D272" s="202" t="s">
        <v>73</v>
      </c>
      <c r="E272" s="214" t="s">
        <v>4038</v>
      </c>
      <c r="F272" s="214" t="s">
        <v>4039</v>
      </c>
      <c r="G272" s="201"/>
      <c r="H272" s="201"/>
      <c r="I272" s="204"/>
      <c r="J272" s="215">
        <f>BK272</f>
        <v>0</v>
      </c>
      <c r="K272" s="201"/>
      <c r="L272" s="206"/>
      <c r="M272" s="207"/>
      <c r="N272" s="208"/>
      <c r="O272" s="208"/>
      <c r="P272" s="209">
        <f>SUM(P273:P286)</f>
        <v>0</v>
      </c>
      <c r="Q272" s="208"/>
      <c r="R272" s="209">
        <f>SUM(R273:R286)</f>
        <v>0.50160000000000005</v>
      </c>
      <c r="S272" s="208"/>
      <c r="T272" s="210">
        <f>SUM(T273:T286)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11" t="s">
        <v>93</v>
      </c>
      <c r="AT272" s="212" t="s">
        <v>73</v>
      </c>
      <c r="AU272" s="212" t="s">
        <v>82</v>
      </c>
      <c r="AY272" s="211" t="s">
        <v>224</v>
      </c>
      <c r="BK272" s="213">
        <f>SUM(BK273:BK286)</f>
        <v>0</v>
      </c>
    </row>
    <row r="273" s="2" customFormat="1" ht="33" customHeight="1">
      <c r="A273" s="41"/>
      <c r="B273" s="42"/>
      <c r="C273" s="216" t="s">
        <v>962</v>
      </c>
      <c r="D273" s="216" t="s">
        <v>227</v>
      </c>
      <c r="E273" s="217" t="s">
        <v>7192</v>
      </c>
      <c r="F273" s="218" t="s">
        <v>7193</v>
      </c>
      <c r="G273" s="219" t="s">
        <v>471</v>
      </c>
      <c r="H273" s="220">
        <v>7.5999999999999996</v>
      </c>
      <c r="I273" s="221"/>
      <c r="J273" s="222">
        <f>ROUND(I273*H273,2)</f>
        <v>0</v>
      </c>
      <c r="K273" s="218" t="s">
        <v>19</v>
      </c>
      <c r="L273" s="47"/>
      <c r="M273" s="223" t="s">
        <v>19</v>
      </c>
      <c r="N273" s="224" t="s">
        <v>46</v>
      </c>
      <c r="O273" s="87"/>
      <c r="P273" s="225">
        <f>O273*H273</f>
        <v>0</v>
      </c>
      <c r="Q273" s="225">
        <v>0.066000000000000003</v>
      </c>
      <c r="R273" s="225">
        <f>Q273*H273</f>
        <v>0.50160000000000005</v>
      </c>
      <c r="S273" s="225">
        <v>0</v>
      </c>
      <c r="T273" s="226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7" t="s">
        <v>544</v>
      </c>
      <c r="AT273" s="227" t="s">
        <v>227</v>
      </c>
      <c r="AU273" s="227" t="s">
        <v>93</v>
      </c>
      <c r="AY273" s="20" t="s">
        <v>224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20" t="s">
        <v>93</v>
      </c>
      <c r="BK273" s="228">
        <f>ROUND(I273*H273,2)</f>
        <v>0</v>
      </c>
      <c r="BL273" s="20" t="s">
        <v>544</v>
      </c>
      <c r="BM273" s="227" t="s">
        <v>7194</v>
      </c>
    </row>
    <row r="274" s="2" customFormat="1" ht="24.15" customHeight="1">
      <c r="A274" s="41"/>
      <c r="B274" s="42"/>
      <c r="C274" s="216" t="s">
        <v>971</v>
      </c>
      <c r="D274" s="216" t="s">
        <v>227</v>
      </c>
      <c r="E274" s="217" t="s">
        <v>7195</v>
      </c>
      <c r="F274" s="218" t="s">
        <v>7003</v>
      </c>
      <c r="G274" s="219" t="s">
        <v>4656</v>
      </c>
      <c r="H274" s="220">
        <v>917.18899999999996</v>
      </c>
      <c r="I274" s="221"/>
      <c r="J274" s="222">
        <f>ROUND(I274*H274,2)</f>
        <v>0</v>
      </c>
      <c r="K274" s="218" t="s">
        <v>19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544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544</v>
      </c>
      <c r="BM274" s="227" t="s">
        <v>7196</v>
      </c>
    </row>
    <row r="275" s="14" customFormat="1">
      <c r="A275" s="14"/>
      <c r="B275" s="246"/>
      <c r="C275" s="247"/>
      <c r="D275" s="231" t="s">
        <v>268</v>
      </c>
      <c r="E275" s="248" t="s">
        <v>19</v>
      </c>
      <c r="F275" s="249" t="s">
        <v>7005</v>
      </c>
      <c r="G275" s="247"/>
      <c r="H275" s="248" t="s">
        <v>19</v>
      </c>
      <c r="I275" s="250"/>
      <c r="J275" s="247"/>
      <c r="K275" s="247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268</v>
      </c>
      <c r="AU275" s="255" t="s">
        <v>93</v>
      </c>
      <c r="AV275" s="14" t="s">
        <v>82</v>
      </c>
      <c r="AW275" s="14" t="s">
        <v>34</v>
      </c>
      <c r="AX275" s="14" t="s">
        <v>74</v>
      </c>
      <c r="AY275" s="255" t="s">
        <v>224</v>
      </c>
    </row>
    <row r="276" s="13" customFormat="1">
      <c r="A276" s="13"/>
      <c r="B276" s="229"/>
      <c r="C276" s="230"/>
      <c r="D276" s="231" t="s">
        <v>268</v>
      </c>
      <c r="E276" s="232" t="s">
        <v>19</v>
      </c>
      <c r="F276" s="233" t="s">
        <v>7197</v>
      </c>
      <c r="G276" s="230"/>
      <c r="H276" s="234">
        <v>79.560000000000002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268</v>
      </c>
      <c r="AU276" s="240" t="s">
        <v>93</v>
      </c>
      <c r="AV276" s="13" t="s">
        <v>93</v>
      </c>
      <c r="AW276" s="13" t="s">
        <v>34</v>
      </c>
      <c r="AX276" s="13" t="s">
        <v>74</v>
      </c>
      <c r="AY276" s="240" t="s">
        <v>224</v>
      </c>
    </row>
    <row r="277" s="14" customFormat="1">
      <c r="A277" s="14"/>
      <c r="B277" s="246"/>
      <c r="C277" s="247"/>
      <c r="D277" s="231" t="s">
        <v>268</v>
      </c>
      <c r="E277" s="248" t="s">
        <v>19</v>
      </c>
      <c r="F277" s="249" t="s">
        <v>7007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268</v>
      </c>
      <c r="AU277" s="255" t="s">
        <v>93</v>
      </c>
      <c r="AV277" s="14" t="s">
        <v>82</v>
      </c>
      <c r="AW277" s="14" t="s">
        <v>34</v>
      </c>
      <c r="AX277" s="14" t="s">
        <v>74</v>
      </c>
      <c r="AY277" s="255" t="s">
        <v>224</v>
      </c>
    </row>
    <row r="278" s="13" customFormat="1">
      <c r="A278" s="13"/>
      <c r="B278" s="229"/>
      <c r="C278" s="230"/>
      <c r="D278" s="231" t="s">
        <v>268</v>
      </c>
      <c r="E278" s="232" t="s">
        <v>19</v>
      </c>
      <c r="F278" s="233" t="s">
        <v>7198</v>
      </c>
      <c r="G278" s="230"/>
      <c r="H278" s="234">
        <v>595.53599999999994</v>
      </c>
      <c r="I278" s="235"/>
      <c r="J278" s="230"/>
      <c r="K278" s="230"/>
      <c r="L278" s="236"/>
      <c r="M278" s="237"/>
      <c r="N278" s="238"/>
      <c r="O278" s="238"/>
      <c r="P278" s="238"/>
      <c r="Q278" s="238"/>
      <c r="R278" s="238"/>
      <c r="S278" s="238"/>
      <c r="T278" s="23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0" t="s">
        <v>268</v>
      </c>
      <c r="AU278" s="240" t="s">
        <v>93</v>
      </c>
      <c r="AV278" s="13" t="s">
        <v>93</v>
      </c>
      <c r="AW278" s="13" t="s">
        <v>34</v>
      </c>
      <c r="AX278" s="13" t="s">
        <v>74</v>
      </c>
      <c r="AY278" s="240" t="s">
        <v>224</v>
      </c>
    </row>
    <row r="279" s="14" customFormat="1">
      <c r="A279" s="14"/>
      <c r="B279" s="246"/>
      <c r="C279" s="247"/>
      <c r="D279" s="231" t="s">
        <v>268</v>
      </c>
      <c r="E279" s="248" t="s">
        <v>19</v>
      </c>
      <c r="F279" s="249" t="s">
        <v>7199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268</v>
      </c>
      <c r="AU279" s="255" t="s">
        <v>93</v>
      </c>
      <c r="AV279" s="14" t="s">
        <v>82</v>
      </c>
      <c r="AW279" s="14" t="s">
        <v>34</v>
      </c>
      <c r="AX279" s="14" t="s">
        <v>74</v>
      </c>
      <c r="AY279" s="255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7200</v>
      </c>
      <c r="G280" s="230"/>
      <c r="H280" s="234">
        <v>122.45999999999999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5" customFormat="1">
      <c r="A281" s="15"/>
      <c r="B281" s="256"/>
      <c r="C281" s="257"/>
      <c r="D281" s="231" t="s">
        <v>268</v>
      </c>
      <c r="E281" s="258" t="s">
        <v>19</v>
      </c>
      <c r="F281" s="259" t="s">
        <v>300</v>
      </c>
      <c r="G281" s="257"/>
      <c r="H281" s="260">
        <v>797.55600000000004</v>
      </c>
      <c r="I281" s="261"/>
      <c r="J281" s="257"/>
      <c r="K281" s="257"/>
      <c r="L281" s="262"/>
      <c r="M281" s="263"/>
      <c r="N281" s="264"/>
      <c r="O281" s="264"/>
      <c r="P281" s="264"/>
      <c r="Q281" s="264"/>
      <c r="R281" s="264"/>
      <c r="S281" s="264"/>
      <c r="T281" s="26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6" t="s">
        <v>268</v>
      </c>
      <c r="AU281" s="266" t="s">
        <v>93</v>
      </c>
      <c r="AV281" s="15" t="s">
        <v>108</v>
      </c>
      <c r="AW281" s="15" t="s">
        <v>34</v>
      </c>
      <c r="AX281" s="15" t="s">
        <v>74</v>
      </c>
      <c r="AY281" s="266" t="s">
        <v>224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7013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93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7201</v>
      </c>
      <c r="G283" s="230"/>
      <c r="H283" s="234">
        <v>119.633</v>
      </c>
      <c r="I283" s="235"/>
      <c r="J283" s="230"/>
      <c r="K283" s="230"/>
      <c r="L283" s="236"/>
      <c r="M283" s="237"/>
      <c r="N283" s="238"/>
      <c r="O283" s="238"/>
      <c r="P283" s="238"/>
      <c r="Q283" s="238"/>
      <c r="R283" s="238"/>
      <c r="S283" s="238"/>
      <c r="T283" s="23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93</v>
      </c>
      <c r="AV283" s="13" t="s">
        <v>93</v>
      </c>
      <c r="AW283" s="13" t="s">
        <v>34</v>
      </c>
      <c r="AX283" s="13" t="s">
        <v>74</v>
      </c>
      <c r="AY283" s="240" t="s">
        <v>224</v>
      </c>
    </row>
    <row r="284" s="16" customFormat="1">
      <c r="A284" s="16"/>
      <c r="B284" s="272"/>
      <c r="C284" s="273"/>
      <c r="D284" s="231" t="s">
        <v>268</v>
      </c>
      <c r="E284" s="274" t="s">
        <v>19</v>
      </c>
      <c r="F284" s="275" t="s">
        <v>351</v>
      </c>
      <c r="G284" s="273"/>
      <c r="H284" s="276">
        <v>917.18900000000008</v>
      </c>
      <c r="I284" s="277"/>
      <c r="J284" s="273"/>
      <c r="K284" s="273"/>
      <c r="L284" s="278"/>
      <c r="M284" s="279"/>
      <c r="N284" s="280"/>
      <c r="O284" s="280"/>
      <c r="P284" s="280"/>
      <c r="Q284" s="280"/>
      <c r="R284" s="280"/>
      <c r="S284" s="280"/>
      <c r="T284" s="281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82" t="s">
        <v>268</v>
      </c>
      <c r="AU284" s="282" t="s">
        <v>93</v>
      </c>
      <c r="AV284" s="16" t="s">
        <v>231</v>
      </c>
      <c r="AW284" s="16" t="s">
        <v>34</v>
      </c>
      <c r="AX284" s="16" t="s">
        <v>82</v>
      </c>
      <c r="AY284" s="282" t="s">
        <v>224</v>
      </c>
    </row>
    <row r="285" s="2" customFormat="1" ht="44.25" customHeight="1">
      <c r="A285" s="41"/>
      <c r="B285" s="42"/>
      <c r="C285" s="216" t="s">
        <v>981</v>
      </c>
      <c r="D285" s="216" t="s">
        <v>227</v>
      </c>
      <c r="E285" s="217" t="s">
        <v>6837</v>
      </c>
      <c r="F285" s="218" t="s">
        <v>6838</v>
      </c>
      <c r="G285" s="219" t="s">
        <v>5057</v>
      </c>
      <c r="H285" s="299"/>
      <c r="I285" s="221"/>
      <c r="J285" s="222">
        <f>ROUND(I285*H285,2)</f>
        <v>0</v>
      </c>
      <c r="K285" s="218" t="s">
        <v>312</v>
      </c>
      <c r="L285" s="47"/>
      <c r="M285" s="223" t="s">
        <v>19</v>
      </c>
      <c r="N285" s="224" t="s">
        <v>46</v>
      </c>
      <c r="O285" s="87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7" t="s">
        <v>544</v>
      </c>
      <c r="AT285" s="227" t="s">
        <v>227</v>
      </c>
      <c r="AU285" s="227" t="s">
        <v>93</v>
      </c>
      <c r="AY285" s="20" t="s">
        <v>224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20" t="s">
        <v>93</v>
      </c>
      <c r="BK285" s="228">
        <f>ROUND(I285*H285,2)</f>
        <v>0</v>
      </c>
      <c r="BL285" s="20" t="s">
        <v>544</v>
      </c>
      <c r="BM285" s="227" t="s">
        <v>7202</v>
      </c>
    </row>
    <row r="286" s="2" customFormat="1">
      <c r="A286" s="41"/>
      <c r="B286" s="42"/>
      <c r="C286" s="43"/>
      <c r="D286" s="267" t="s">
        <v>314</v>
      </c>
      <c r="E286" s="43"/>
      <c r="F286" s="268" t="s">
        <v>6840</v>
      </c>
      <c r="G286" s="43"/>
      <c r="H286" s="43"/>
      <c r="I286" s="269"/>
      <c r="J286" s="43"/>
      <c r="K286" s="43"/>
      <c r="L286" s="47"/>
      <c r="M286" s="303"/>
      <c r="N286" s="304"/>
      <c r="O286" s="243"/>
      <c r="P286" s="243"/>
      <c r="Q286" s="243"/>
      <c r="R286" s="243"/>
      <c r="S286" s="243"/>
      <c r="T286" s="30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314</v>
      </c>
      <c r="AU286" s="20" t="s">
        <v>93</v>
      </c>
    </row>
    <row r="287" s="2" customFormat="1" ht="6.96" customHeight="1">
      <c r="A287" s="41"/>
      <c r="B287" s="62"/>
      <c r="C287" s="63"/>
      <c r="D287" s="63"/>
      <c r="E287" s="63"/>
      <c r="F287" s="63"/>
      <c r="G287" s="63"/>
      <c r="H287" s="63"/>
      <c r="I287" s="63"/>
      <c r="J287" s="63"/>
      <c r="K287" s="63"/>
      <c r="L287" s="47"/>
      <c r="M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</row>
  </sheetData>
  <sheetProtection sheet="1" autoFilter="0" formatColumns="0" formatRows="0" objects="1" scenarios="1" spinCount="100000" saltValue="zqPyUKj5w3bB7jcSuab5+s2j2bgLgDMxH3s+xBk5RQGY5ITufvKSUuFNZGiBUF/I2A64/h31tg1C7p7gP9ecHA==" hashValue="lLWwQEOvvdtSErxsvJQyorOEhDiL6MCNZj+l0pMr5Zmny9HWahMPZPefyOCeqvbmXryXLTFwbIztzCV3vFYkjg==" algorithmName="SHA-512" password="CC35"/>
  <autoFilter ref="C88:K2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31213701"/>
    <hyperlink ref="F97" r:id="rId2" display="https://podminky.urs.cz/item/CS_URS_2024_01/162211311"/>
    <hyperlink ref="F99" r:id="rId3" display="https://podminky.urs.cz/item/CS_URS_2024_01/162751117"/>
    <hyperlink ref="F101" r:id="rId4" display="https://podminky.urs.cz/item/CS_URS_2024_01/162751119"/>
    <hyperlink ref="F105" r:id="rId5" display="https://podminky.urs.cz/item/CS_URS_2024_01/171201231"/>
    <hyperlink ref="F109" r:id="rId6" display="https://podminky.urs.cz/item/CS_URS_2024_01/213141111"/>
    <hyperlink ref="F114" r:id="rId7" display="https://podminky.urs.cz/item/CS_URS_2024_01/271572211"/>
    <hyperlink ref="F117" r:id="rId8" display="https://podminky.urs.cz/item/CS_URS_2024_01/275313611"/>
    <hyperlink ref="F121" r:id="rId9" display="https://podminky.urs.cz/item/CS_URS_2024_01/275351121"/>
    <hyperlink ref="F124" r:id="rId10" display="https://podminky.urs.cz/item/CS_URS_2024_01/275351122"/>
    <hyperlink ref="F127" r:id="rId11" display="https://podminky.urs.cz/item/CS_URS_2024_01/596811120"/>
    <hyperlink ref="F132" r:id="rId12" display="https://podminky.urs.cz/item/CS_URS_2024_01/596811220"/>
    <hyperlink ref="F138" r:id="rId13" display="https://podminky.urs.cz/item/CS_URS_2024_01/998223011"/>
    <hyperlink ref="F144" r:id="rId14" display="https://podminky.urs.cz/item/CS_URS_2024_01/712391171"/>
    <hyperlink ref="F149" r:id="rId15" display="https://podminky.urs.cz/item/CS_URS_2024_01/712391172"/>
    <hyperlink ref="F153" r:id="rId16" display="https://podminky.urs.cz/item/CS_URS_2024_01/712771271"/>
    <hyperlink ref="F158" r:id="rId17" display="https://podminky.urs.cz/item/CS_URS_2024_01/712771331"/>
    <hyperlink ref="F163" r:id="rId18" display="https://podminky.urs.cz/item/CS_URS_2024_01/712771401"/>
    <hyperlink ref="F168" r:id="rId19" display="https://podminky.urs.cz/item/CS_URS_2024_01/712771521"/>
    <hyperlink ref="F173" r:id="rId20" display="https://podminky.urs.cz/item/CS_URS_2024_01/712771601"/>
    <hyperlink ref="F178" r:id="rId21" display="https://podminky.urs.cz/item/CS_URS_2024_01/998712101"/>
    <hyperlink ref="F181" r:id="rId22" display="https://podminky.urs.cz/item/CS_URS_2024_01/762081150"/>
    <hyperlink ref="F187" r:id="rId23" display="https://podminky.urs.cz/item/CS_URS_2024_01/762083122"/>
    <hyperlink ref="F193" r:id="rId24" display="https://podminky.urs.cz/item/CS_URS_2024_01/762131124"/>
    <hyperlink ref="F197" r:id="rId25" display="https://podminky.urs.cz/item/CS_URS_2024_01/762136114"/>
    <hyperlink ref="F201" r:id="rId26" display="https://podminky.urs.cz/item/CS_URS_2024_01/762195000"/>
    <hyperlink ref="F204" r:id="rId27" display="https://podminky.urs.cz/item/CS_URS_2024_01/762341260"/>
    <hyperlink ref="F209" r:id="rId28" display="https://podminky.urs.cz/item/CS_URS_2024_01/762395000"/>
    <hyperlink ref="F212" r:id="rId29" display="https://podminky.urs.cz/item/CS_URS_2024_01/762751120"/>
    <hyperlink ref="F219" r:id="rId30" display="https://podminky.urs.cz/item/CS_URS_2024_01/762751130"/>
    <hyperlink ref="F227" r:id="rId31" display="https://podminky.urs.cz/item/CS_URS_2024_01/762795000"/>
    <hyperlink ref="F230" r:id="rId32" display="https://podminky.urs.cz/item/CS_URS_2024_01/762951003"/>
    <hyperlink ref="F236" r:id="rId33" display="https://podminky.urs.cz/item/CS_URS_2024_01/762952013"/>
    <hyperlink ref="F242" r:id="rId34" display="https://podminky.urs.cz/item/CS_URS_2024_01/762953001"/>
    <hyperlink ref="F245" r:id="rId35" display="https://podminky.urs.cz/item/CS_URS_2024_01/998762101"/>
    <hyperlink ref="F248" r:id="rId36" display="https://podminky.urs.cz/item/CS_URS_2024_01/712771611"/>
    <hyperlink ref="F255" r:id="rId37" display="https://podminky.urs.cz/item/CS_URS_2024_01/712771613"/>
    <hyperlink ref="F262" r:id="rId38" display="https://podminky.urs.cz/item/CS_URS_2024_01/764212635"/>
    <hyperlink ref="F266" r:id="rId39" display="https://podminky.urs.cz/item/CS_URS_2024_01/764212663"/>
    <hyperlink ref="F271" r:id="rId40" display="https://podminky.urs.cz/item/CS_URS_2024_01/998764101"/>
    <hyperlink ref="F286" r:id="rId41" display="https://podminky.urs.cz/item/CS_URS_2024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2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7203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ROUND((SUM(BE83:BE126)),  2)</f>
        <v>0</v>
      </c>
      <c r="G33" s="41"/>
      <c r="H33" s="41"/>
      <c r="I33" s="161">
        <v>0.20999999999999999</v>
      </c>
      <c r="J33" s="160">
        <f>ROUND(((SUM(BE83:BE126))*I33),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ROUND((SUM(BF83:BF126)),  2)</f>
        <v>0</v>
      </c>
      <c r="G34" s="41"/>
      <c r="H34" s="41"/>
      <c r="I34" s="161">
        <v>0.12</v>
      </c>
      <c r="J34" s="160">
        <f>ROUND(((SUM(BF83:BF126))*I34),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ROUND((SUM(BG83:BG126)),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ROUND((SUM(BH83:BH126)),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ROUND((SUM(BI83:BI126)),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SO06 - Splašková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J111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06 - SO06 - Splašková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55.593032000000001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P85+P111+P124</f>
        <v>0</v>
      </c>
      <c r="Q84" s="208"/>
      <c r="R84" s="209">
        <f>R85+R111+R124</f>
        <v>55.593032000000001</v>
      </c>
      <c r="S84" s="208"/>
      <c r="T84" s="210">
        <f>T85+T111+T124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BK85+BK111+BK124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SUM(P86:P110)</f>
        <v>0</v>
      </c>
      <c r="Q85" s="208"/>
      <c r="R85" s="209">
        <f>SUM(R86:R110)</f>
        <v>53.383313999999999</v>
      </c>
      <c r="S85" s="208"/>
      <c r="T85" s="210">
        <f>SUM(T86:T110)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SUM(BK86:BK110)</f>
        <v>0</v>
      </c>
    </row>
    <row r="86" s="2" customFormat="1" ht="49.05" customHeight="1">
      <c r="A86" s="41"/>
      <c r="B86" s="42"/>
      <c r="C86" s="216" t="s">
        <v>82</v>
      </c>
      <c r="D86" s="216" t="s">
        <v>227</v>
      </c>
      <c r="E86" s="217" t="s">
        <v>7204</v>
      </c>
      <c r="F86" s="218" t="s">
        <v>7205</v>
      </c>
      <c r="G86" s="219" t="s">
        <v>324</v>
      </c>
      <c r="H86" s="220">
        <v>266.30000000000001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7206</v>
      </c>
    </row>
    <row r="87" s="2" customFormat="1">
      <c r="A87" s="41"/>
      <c r="B87" s="42"/>
      <c r="C87" s="43"/>
      <c r="D87" s="267" t="s">
        <v>314</v>
      </c>
      <c r="E87" s="43"/>
      <c r="F87" s="268" t="s">
        <v>7207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7208</v>
      </c>
      <c r="G88" s="230"/>
      <c r="H88" s="234">
        <v>266.30000000000001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266.30000000000001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4878</v>
      </c>
      <c r="F90" s="218" t="s">
        <v>4879</v>
      </c>
      <c r="G90" s="219" t="s">
        <v>266</v>
      </c>
      <c r="H90" s="220">
        <v>540.60000000000002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0.0011900000000000001</v>
      </c>
      <c r="R90" s="225">
        <f>Q90*H90</f>
        <v>0.64331400000000005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7209</v>
      </c>
    </row>
    <row r="91" s="2" customFormat="1">
      <c r="A91" s="41"/>
      <c r="B91" s="42"/>
      <c r="C91" s="43"/>
      <c r="D91" s="267" t="s">
        <v>314</v>
      </c>
      <c r="E91" s="43"/>
      <c r="F91" s="268" t="s">
        <v>4880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7210</v>
      </c>
      <c r="G92" s="230"/>
      <c r="H92" s="234">
        <v>540.60000000000002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540.60000000000002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44.25" customHeight="1">
      <c r="A94" s="41"/>
      <c r="B94" s="42"/>
      <c r="C94" s="216" t="s">
        <v>108</v>
      </c>
      <c r="D94" s="216" t="s">
        <v>227</v>
      </c>
      <c r="E94" s="217" t="s">
        <v>4887</v>
      </c>
      <c r="F94" s="218" t="s">
        <v>4888</v>
      </c>
      <c r="G94" s="219" t="s">
        <v>266</v>
      </c>
      <c r="H94" s="220">
        <v>540.60000000000002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7211</v>
      </c>
    </row>
    <row r="95" s="2" customFormat="1">
      <c r="A95" s="41"/>
      <c r="B95" s="42"/>
      <c r="C95" s="43"/>
      <c r="D95" s="267" t="s">
        <v>314</v>
      </c>
      <c r="E95" s="43"/>
      <c r="F95" s="268" t="s">
        <v>4889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66.75" customHeight="1">
      <c r="A96" s="41"/>
      <c r="B96" s="42"/>
      <c r="C96" s="216" t="s">
        <v>231</v>
      </c>
      <c r="D96" s="216" t="s">
        <v>227</v>
      </c>
      <c r="E96" s="217" t="s">
        <v>4890</v>
      </c>
      <c r="F96" s="218" t="s">
        <v>4891</v>
      </c>
      <c r="G96" s="219" t="s">
        <v>324</v>
      </c>
      <c r="H96" s="220">
        <v>266.30000000000001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7212</v>
      </c>
    </row>
    <row r="97" s="2" customFormat="1">
      <c r="A97" s="41"/>
      <c r="B97" s="42"/>
      <c r="C97" s="43"/>
      <c r="D97" s="267" t="s">
        <v>314</v>
      </c>
      <c r="E97" s="43"/>
      <c r="F97" s="268" t="s">
        <v>4892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62.7" customHeight="1">
      <c r="A98" s="41"/>
      <c r="B98" s="42"/>
      <c r="C98" s="216" t="s">
        <v>223</v>
      </c>
      <c r="D98" s="216" t="s">
        <v>227</v>
      </c>
      <c r="E98" s="217" t="s">
        <v>4893</v>
      </c>
      <c r="F98" s="218" t="s">
        <v>4894</v>
      </c>
      <c r="G98" s="219" t="s">
        <v>324</v>
      </c>
      <c r="H98" s="220">
        <v>29.300000000000001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7213</v>
      </c>
    </row>
    <row r="99" s="2" customFormat="1">
      <c r="A99" s="41"/>
      <c r="B99" s="42"/>
      <c r="C99" s="43"/>
      <c r="D99" s="267" t="s">
        <v>314</v>
      </c>
      <c r="E99" s="43"/>
      <c r="F99" s="268" t="s">
        <v>4895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7214</v>
      </c>
      <c r="G100" s="230"/>
      <c r="H100" s="234">
        <v>29.300000000000001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29.300000000000001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246</v>
      </c>
      <c r="D102" s="216" t="s">
        <v>227</v>
      </c>
      <c r="E102" s="217" t="s">
        <v>369</v>
      </c>
      <c r="F102" s="218" t="s">
        <v>370</v>
      </c>
      <c r="G102" s="219" t="s">
        <v>371</v>
      </c>
      <c r="H102" s="220">
        <v>46.880000000000003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7215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373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7216</v>
      </c>
      <c r="G104" s="230"/>
      <c r="H104" s="234">
        <v>46.880000000000003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250</v>
      </c>
      <c r="D105" s="216" t="s">
        <v>227</v>
      </c>
      <c r="E105" s="217" t="s">
        <v>448</v>
      </c>
      <c r="F105" s="218" t="s">
        <v>449</v>
      </c>
      <c r="G105" s="219" t="s">
        <v>324</v>
      </c>
      <c r="H105" s="220">
        <v>237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7217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451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2" customFormat="1" ht="66.75" customHeight="1">
      <c r="A107" s="41"/>
      <c r="B107" s="42"/>
      <c r="C107" s="216" t="s">
        <v>254</v>
      </c>
      <c r="D107" s="216" t="s">
        <v>227</v>
      </c>
      <c r="E107" s="217" t="s">
        <v>7218</v>
      </c>
      <c r="F107" s="218" t="s">
        <v>7219</v>
      </c>
      <c r="G107" s="219" t="s">
        <v>324</v>
      </c>
      <c r="H107" s="220">
        <v>29.300000000000001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231</v>
      </c>
      <c r="BM107" s="227" t="s">
        <v>7220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7221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16.5" customHeight="1">
      <c r="A109" s="41"/>
      <c r="B109" s="42"/>
      <c r="C109" s="286" t="s">
        <v>260</v>
      </c>
      <c r="D109" s="286" t="s">
        <v>572</v>
      </c>
      <c r="E109" s="287" t="s">
        <v>7222</v>
      </c>
      <c r="F109" s="288" t="s">
        <v>7223</v>
      </c>
      <c r="G109" s="289" t="s">
        <v>371</v>
      </c>
      <c r="H109" s="290">
        <v>52.740000000000002</v>
      </c>
      <c r="I109" s="291"/>
      <c r="J109" s="292">
        <f>ROUND(I109*H109,2)</f>
        <v>0</v>
      </c>
      <c r="K109" s="288" t="s">
        <v>312</v>
      </c>
      <c r="L109" s="293"/>
      <c r="M109" s="294" t="s">
        <v>19</v>
      </c>
      <c r="N109" s="295" t="s">
        <v>46</v>
      </c>
      <c r="O109" s="87"/>
      <c r="P109" s="225">
        <f>O109*H109</f>
        <v>0</v>
      </c>
      <c r="Q109" s="225">
        <v>1</v>
      </c>
      <c r="R109" s="225">
        <f>Q109*H109</f>
        <v>52.740000000000002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254</v>
      </c>
      <c r="AT109" s="227" t="s">
        <v>572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7225</v>
      </c>
      <c r="G110" s="230"/>
      <c r="H110" s="234">
        <v>52.740000000000002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12" customFormat="1" ht="22.8" customHeight="1">
      <c r="A111" s="12"/>
      <c r="B111" s="200"/>
      <c r="C111" s="201"/>
      <c r="D111" s="202" t="s">
        <v>73</v>
      </c>
      <c r="E111" s="214" t="s">
        <v>254</v>
      </c>
      <c r="F111" s="214" t="s">
        <v>4903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SUM(P112:P123)</f>
        <v>0</v>
      </c>
      <c r="Q111" s="208"/>
      <c r="R111" s="209">
        <f>SUM(R112:R123)</f>
        <v>2.2097180000000001</v>
      </c>
      <c r="S111" s="208"/>
      <c r="T111" s="210">
        <f>SUM(T112:T123)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82</v>
      </c>
      <c r="AT111" s="212" t="s">
        <v>73</v>
      </c>
      <c r="AU111" s="212" t="s">
        <v>82</v>
      </c>
      <c r="AY111" s="211" t="s">
        <v>224</v>
      </c>
      <c r="BK111" s="213">
        <f>SUM(BK112:BK123)</f>
        <v>0</v>
      </c>
    </row>
    <row r="112" s="2" customFormat="1" ht="24.15" customHeight="1">
      <c r="A112" s="41"/>
      <c r="B112" s="42"/>
      <c r="C112" s="216" t="s">
        <v>263</v>
      </c>
      <c r="D112" s="216" t="s">
        <v>227</v>
      </c>
      <c r="E112" s="217" t="s">
        <v>7226</v>
      </c>
      <c r="F112" s="218" t="s">
        <v>7227</v>
      </c>
      <c r="G112" s="219" t="s">
        <v>471</v>
      </c>
      <c r="H112" s="220">
        <v>60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1.0000000000000001E-05</v>
      </c>
      <c r="R112" s="225">
        <f>Q112*H112</f>
        <v>0.00060000000000000006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7228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7229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24.15" customHeight="1">
      <c r="A114" s="41"/>
      <c r="B114" s="42"/>
      <c r="C114" s="286" t="s">
        <v>143</v>
      </c>
      <c r="D114" s="286" t="s">
        <v>572</v>
      </c>
      <c r="E114" s="287" t="s">
        <v>7230</v>
      </c>
      <c r="F114" s="288" t="s">
        <v>7231</v>
      </c>
      <c r="G114" s="289" t="s">
        <v>471</v>
      </c>
      <c r="H114" s="290">
        <v>61.799999999999997</v>
      </c>
      <c r="I114" s="291"/>
      <c r="J114" s="292">
        <f>ROUND(I114*H114,2)</f>
        <v>0</v>
      </c>
      <c r="K114" s="288" t="s">
        <v>312</v>
      </c>
      <c r="L114" s="293"/>
      <c r="M114" s="294" t="s">
        <v>19</v>
      </c>
      <c r="N114" s="295" t="s">
        <v>46</v>
      </c>
      <c r="O114" s="87"/>
      <c r="P114" s="225">
        <f>O114*H114</f>
        <v>0</v>
      </c>
      <c r="Q114" s="225">
        <v>0.0042599999999999999</v>
      </c>
      <c r="R114" s="225">
        <f>Q114*H114</f>
        <v>0.263268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254</v>
      </c>
      <c r="AT114" s="227" t="s">
        <v>572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7232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7233</v>
      </c>
      <c r="G115" s="230"/>
      <c r="H115" s="234">
        <v>61.799999999999997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7234</v>
      </c>
      <c r="F116" s="218" t="s">
        <v>7235</v>
      </c>
      <c r="G116" s="219" t="s">
        <v>471</v>
      </c>
      <c r="H116" s="220">
        <v>60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544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544</v>
      </c>
      <c r="BM116" s="227" t="s">
        <v>7236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7237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2" customFormat="1" ht="37.8" customHeight="1">
      <c r="A118" s="41"/>
      <c r="B118" s="42"/>
      <c r="C118" s="216" t="s">
        <v>148</v>
      </c>
      <c r="D118" s="216" t="s">
        <v>227</v>
      </c>
      <c r="E118" s="217" t="s">
        <v>4912</v>
      </c>
      <c r="F118" s="218" t="s">
        <v>4913</v>
      </c>
      <c r="G118" s="219" t="s">
        <v>595</v>
      </c>
      <c r="H118" s="220">
        <v>5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0.10661</v>
      </c>
      <c r="R118" s="225">
        <f>Q118*H118</f>
        <v>0.53305000000000002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7238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4914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37.8" customHeight="1">
      <c r="A120" s="41"/>
      <c r="B120" s="42"/>
      <c r="C120" s="216" t="s">
        <v>151</v>
      </c>
      <c r="D120" s="216" t="s">
        <v>227</v>
      </c>
      <c r="E120" s="217" t="s">
        <v>7239</v>
      </c>
      <c r="F120" s="218" t="s">
        <v>7240</v>
      </c>
      <c r="G120" s="219" t="s">
        <v>595</v>
      </c>
      <c r="H120" s="220">
        <v>5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0.072480000000000003</v>
      </c>
      <c r="R120" s="225">
        <f>Q120*H120</f>
        <v>0.3624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7241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7242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2" customFormat="1" ht="37.8" customHeight="1">
      <c r="A122" s="41"/>
      <c r="B122" s="42"/>
      <c r="C122" s="216" t="s">
        <v>284</v>
      </c>
      <c r="D122" s="216" t="s">
        <v>227</v>
      </c>
      <c r="E122" s="217" t="s">
        <v>4921</v>
      </c>
      <c r="F122" s="218" t="s">
        <v>4922</v>
      </c>
      <c r="G122" s="219" t="s">
        <v>595</v>
      </c>
      <c r="H122" s="220">
        <v>5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0.21007999999999999</v>
      </c>
      <c r="R122" s="225">
        <f>Q122*H122</f>
        <v>1.0504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231</v>
      </c>
      <c r="BM122" s="227" t="s">
        <v>7243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4923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2576</v>
      </c>
      <c r="F124" s="214" t="s">
        <v>2577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SUM(P125:P126)</f>
        <v>0</v>
      </c>
      <c r="Q124" s="208"/>
      <c r="R124" s="209">
        <f>SUM(R125:R126)</f>
        <v>0</v>
      </c>
      <c r="S124" s="208"/>
      <c r="T124" s="21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SUM(BK125:BK126)</f>
        <v>0</v>
      </c>
    </row>
    <row r="125" s="2" customFormat="1" ht="49.05" customHeight="1">
      <c r="A125" s="41"/>
      <c r="B125" s="42"/>
      <c r="C125" s="216" t="s">
        <v>544</v>
      </c>
      <c r="D125" s="216" t="s">
        <v>227</v>
      </c>
      <c r="E125" s="217" t="s">
        <v>7244</v>
      </c>
      <c r="F125" s="218" t="s">
        <v>7245</v>
      </c>
      <c r="G125" s="219" t="s">
        <v>371</v>
      </c>
      <c r="H125" s="220">
        <v>55.593000000000004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7246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7247</v>
      </c>
      <c r="G126" s="43"/>
      <c r="H126" s="43"/>
      <c r="I126" s="269"/>
      <c r="J126" s="43"/>
      <c r="K126" s="43"/>
      <c r="L126" s="47"/>
      <c r="M126" s="303"/>
      <c r="N126" s="304"/>
      <c r="O126" s="243"/>
      <c r="P126" s="243"/>
      <c r="Q126" s="243"/>
      <c r="R126" s="243"/>
      <c r="S126" s="243"/>
      <c r="T126" s="305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PETg6Tsr89PHGec4LFHBmA82K7gnwUAFxCPgMUTKMvYoq0ghAfvyFRt6+DUMVUQZYTTSzdzK5dS99+32scZy0A==" hashValue="Ujr4usvPW5wjqQ96YjncEG0pimiUie0OKnlZU8exQ/VpsqZU4+YxDUoFDMyC/EzwWxMujKZ7DzxJpNSvdpy9jg==" algorithmName="SHA-512" password="CC35"/>
  <autoFilter ref="C82:K1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4"/>
    <hyperlink ref="F91" r:id="rId2" display="https://podminky.urs.cz/item/CS_URS_2024_01/151101103"/>
    <hyperlink ref="F95" r:id="rId3" display="https://podminky.urs.cz/item/CS_URS_2024_01/151101113"/>
    <hyperlink ref="F97" r:id="rId4" display="https://podminky.urs.cz/item/CS_URS_2024_01/161151103"/>
    <hyperlink ref="F99" r:id="rId5" display="https://podminky.urs.cz/item/CS_URS_2024_01/162751117"/>
    <hyperlink ref="F103" r:id="rId6" display="https://podminky.urs.cz/item/CS_URS_2024_01/171201231"/>
    <hyperlink ref="F106" r:id="rId7" display="https://podminky.urs.cz/item/CS_URS_2024_01/174151101"/>
    <hyperlink ref="F108" r:id="rId8" display="https://podminky.urs.cz/item/CS_URS_2024_01/175151101"/>
    <hyperlink ref="F113" r:id="rId9" display="https://podminky.urs.cz/item/CS_URS_2024_01/871353121"/>
    <hyperlink ref="F117" r:id="rId10" display="https://podminky.urs.cz/item/CS_URS_2024_01/892351111"/>
    <hyperlink ref="F119" r:id="rId11" display="https://podminky.urs.cz/item/CS_URS_2024_01/894812315"/>
    <hyperlink ref="F121" r:id="rId12" display="https://podminky.urs.cz/item/CS_URS_2024_01/894812335"/>
    <hyperlink ref="F123" r:id="rId13" display="https://podminky.urs.cz/item/CS_URS_2024_01/894812377"/>
    <hyperlink ref="F126" r:id="rId14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139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7248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ROUND((SUM(BE83:BE148)),  2)</f>
        <v>0</v>
      </c>
      <c r="G33" s="41"/>
      <c r="H33" s="41"/>
      <c r="I33" s="161">
        <v>0.20999999999999999</v>
      </c>
      <c r="J33" s="160">
        <f>ROUND(((SUM(BE83:BE148))*I33),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ROUND((SUM(BF83:BF148)),  2)</f>
        <v>0</v>
      </c>
      <c r="G34" s="41"/>
      <c r="H34" s="41"/>
      <c r="I34" s="161">
        <v>0.12</v>
      </c>
      <c r="J34" s="160">
        <f>ROUND(((SUM(BF83:BF148))*I34),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SO07 - Dešťová kanalizace AR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J146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SO07 - Dešťová kanalizace AR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23.734666999999998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P85+P123+P146</f>
        <v>0</v>
      </c>
      <c r="Q84" s="208"/>
      <c r="R84" s="209">
        <f>R85+R123+R146</f>
        <v>23.734666999999998</v>
      </c>
      <c r="S84" s="208"/>
      <c r="T84" s="210">
        <f>T85+T123+T146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BK85+BK123+BK146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SUM(P86:P122)</f>
        <v>0</v>
      </c>
      <c r="Q85" s="208"/>
      <c r="R85" s="209">
        <f>SUM(R86:R122)</f>
        <v>21.190275999999997</v>
      </c>
      <c r="S85" s="208"/>
      <c r="T85" s="210">
        <f>SUM(T86:T122)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SUM(BK86:BK122)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7249</v>
      </c>
      <c r="F86" s="218" t="s">
        <v>7250</v>
      </c>
      <c r="G86" s="219" t="s">
        <v>324</v>
      </c>
      <c r="H86" s="220">
        <v>55.200000000000003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7251</v>
      </c>
    </row>
    <row r="87" s="2" customFormat="1">
      <c r="A87" s="41"/>
      <c r="B87" s="42"/>
      <c r="C87" s="43"/>
      <c r="D87" s="267" t="s">
        <v>314</v>
      </c>
      <c r="E87" s="43"/>
      <c r="F87" s="268" t="s">
        <v>7252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7253</v>
      </c>
      <c r="G88" s="230"/>
      <c r="H88" s="234">
        <v>55.200000000000003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55.200000000000003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4872</v>
      </c>
      <c r="F90" s="218" t="s">
        <v>4873</v>
      </c>
      <c r="G90" s="219" t="s">
        <v>266</v>
      </c>
      <c r="H90" s="220">
        <v>77.700000000000003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0.065268000000000007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7254</v>
      </c>
    </row>
    <row r="91" s="2" customFormat="1">
      <c r="A91" s="41"/>
      <c r="B91" s="42"/>
      <c r="C91" s="43"/>
      <c r="D91" s="267" t="s">
        <v>314</v>
      </c>
      <c r="E91" s="43"/>
      <c r="F91" s="268" t="s">
        <v>4874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7255</v>
      </c>
      <c r="G92" s="230"/>
      <c r="H92" s="234">
        <v>77.700000000000003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6" customFormat="1">
      <c r="A93" s="16"/>
      <c r="B93" s="272"/>
      <c r="C93" s="273"/>
      <c r="D93" s="231" t="s">
        <v>268</v>
      </c>
      <c r="E93" s="274" t="s">
        <v>19</v>
      </c>
      <c r="F93" s="275" t="s">
        <v>351</v>
      </c>
      <c r="G93" s="273"/>
      <c r="H93" s="276">
        <v>77.700000000000003</v>
      </c>
      <c r="I93" s="277"/>
      <c r="J93" s="273"/>
      <c r="K93" s="273"/>
      <c r="L93" s="278"/>
      <c r="M93" s="279"/>
      <c r="N93" s="280"/>
      <c r="O93" s="280"/>
      <c r="P93" s="280"/>
      <c r="Q93" s="280"/>
      <c r="R93" s="280"/>
      <c r="S93" s="280"/>
      <c r="T93" s="281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T93" s="282" t="s">
        <v>268</v>
      </c>
      <c r="AU93" s="282" t="s">
        <v>93</v>
      </c>
      <c r="AV93" s="16" t="s">
        <v>231</v>
      </c>
      <c r="AW93" s="16" t="s">
        <v>34</v>
      </c>
      <c r="AX93" s="16" t="s">
        <v>82</v>
      </c>
      <c r="AY93" s="282" t="s">
        <v>224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4875</v>
      </c>
      <c r="F94" s="218" t="s">
        <v>4876</v>
      </c>
      <c r="G94" s="219" t="s">
        <v>266</v>
      </c>
      <c r="H94" s="220">
        <v>34.200000000000003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0.00084999999999999995</v>
      </c>
      <c r="R94" s="225">
        <f>Q94*H94</f>
        <v>0.029070000000000002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7256</v>
      </c>
    </row>
    <row r="95" s="2" customFormat="1">
      <c r="A95" s="41"/>
      <c r="B95" s="42"/>
      <c r="C95" s="43"/>
      <c r="D95" s="267" t="s">
        <v>314</v>
      </c>
      <c r="E95" s="43"/>
      <c r="F95" s="268" t="s">
        <v>4877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7257</v>
      </c>
      <c r="G96" s="230"/>
      <c r="H96" s="234">
        <v>34.200000000000003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34.200000000000003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37.8" customHeight="1">
      <c r="A98" s="41"/>
      <c r="B98" s="42"/>
      <c r="C98" s="216" t="s">
        <v>231</v>
      </c>
      <c r="D98" s="216" t="s">
        <v>227</v>
      </c>
      <c r="E98" s="217" t="s">
        <v>4878</v>
      </c>
      <c r="F98" s="218" t="s">
        <v>4879</v>
      </c>
      <c r="G98" s="219" t="s">
        <v>266</v>
      </c>
      <c r="H98" s="220">
        <v>30.199999999999999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0.0011900000000000001</v>
      </c>
      <c r="R98" s="225">
        <f>Q98*H98</f>
        <v>0.035938000000000005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7258</v>
      </c>
    </row>
    <row r="99" s="2" customFormat="1">
      <c r="A99" s="41"/>
      <c r="B99" s="42"/>
      <c r="C99" s="43"/>
      <c r="D99" s="267" t="s">
        <v>314</v>
      </c>
      <c r="E99" s="43"/>
      <c r="F99" s="268" t="s">
        <v>4880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7259</v>
      </c>
      <c r="G100" s="230"/>
      <c r="H100" s="234">
        <v>30.199999999999999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6" customFormat="1">
      <c r="A101" s="16"/>
      <c r="B101" s="272"/>
      <c r="C101" s="273"/>
      <c r="D101" s="231" t="s">
        <v>268</v>
      </c>
      <c r="E101" s="274" t="s">
        <v>19</v>
      </c>
      <c r="F101" s="275" t="s">
        <v>351</v>
      </c>
      <c r="G101" s="273"/>
      <c r="H101" s="276">
        <v>30.199999999999999</v>
      </c>
      <c r="I101" s="277"/>
      <c r="J101" s="273"/>
      <c r="K101" s="273"/>
      <c r="L101" s="278"/>
      <c r="M101" s="279"/>
      <c r="N101" s="280"/>
      <c r="O101" s="280"/>
      <c r="P101" s="280"/>
      <c r="Q101" s="280"/>
      <c r="R101" s="280"/>
      <c r="S101" s="280"/>
      <c r="T101" s="281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T101" s="282" t="s">
        <v>268</v>
      </c>
      <c r="AU101" s="282" t="s">
        <v>93</v>
      </c>
      <c r="AV101" s="16" t="s">
        <v>231</v>
      </c>
      <c r="AW101" s="16" t="s">
        <v>34</v>
      </c>
      <c r="AX101" s="16" t="s">
        <v>82</v>
      </c>
      <c r="AY101" s="282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4881</v>
      </c>
      <c r="F102" s="218" t="s">
        <v>4882</v>
      </c>
      <c r="G102" s="219" t="s">
        <v>266</v>
      </c>
      <c r="H102" s="220">
        <v>77.700000000000003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7260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4883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246</v>
      </c>
      <c r="D104" s="216" t="s">
        <v>227</v>
      </c>
      <c r="E104" s="217" t="s">
        <v>4884</v>
      </c>
      <c r="F104" s="218" t="s">
        <v>4885</v>
      </c>
      <c r="G104" s="219" t="s">
        <v>266</v>
      </c>
      <c r="H104" s="220">
        <v>34.200000000000003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7261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4886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44.25" customHeight="1">
      <c r="A106" s="41"/>
      <c r="B106" s="42"/>
      <c r="C106" s="216" t="s">
        <v>250</v>
      </c>
      <c r="D106" s="216" t="s">
        <v>227</v>
      </c>
      <c r="E106" s="217" t="s">
        <v>4887</v>
      </c>
      <c r="F106" s="218" t="s">
        <v>4888</v>
      </c>
      <c r="G106" s="219" t="s">
        <v>266</v>
      </c>
      <c r="H106" s="220">
        <v>30.199999999999999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7262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4889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66.75" customHeight="1">
      <c r="A108" s="41"/>
      <c r="B108" s="42"/>
      <c r="C108" s="216" t="s">
        <v>254</v>
      </c>
      <c r="D108" s="216" t="s">
        <v>227</v>
      </c>
      <c r="E108" s="217" t="s">
        <v>4890</v>
      </c>
      <c r="F108" s="218" t="s">
        <v>4891</v>
      </c>
      <c r="G108" s="219" t="s">
        <v>324</v>
      </c>
      <c r="H108" s="220">
        <v>5.2999999999999998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7263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4892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62.7" customHeight="1">
      <c r="A110" s="41"/>
      <c r="B110" s="42"/>
      <c r="C110" s="216" t="s">
        <v>260</v>
      </c>
      <c r="D110" s="216" t="s">
        <v>227</v>
      </c>
      <c r="E110" s="217" t="s">
        <v>4893</v>
      </c>
      <c r="F110" s="218" t="s">
        <v>4894</v>
      </c>
      <c r="G110" s="219" t="s">
        <v>324</v>
      </c>
      <c r="H110" s="220">
        <v>11.699999999999999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7264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4895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7265</v>
      </c>
      <c r="G112" s="230"/>
      <c r="H112" s="234">
        <v>11.699999999999999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6" customFormat="1">
      <c r="A113" s="16"/>
      <c r="B113" s="272"/>
      <c r="C113" s="273"/>
      <c r="D113" s="231" t="s">
        <v>268</v>
      </c>
      <c r="E113" s="274" t="s">
        <v>19</v>
      </c>
      <c r="F113" s="275" t="s">
        <v>351</v>
      </c>
      <c r="G113" s="273"/>
      <c r="H113" s="276">
        <v>11.699999999999999</v>
      </c>
      <c r="I113" s="277"/>
      <c r="J113" s="273"/>
      <c r="K113" s="273"/>
      <c r="L113" s="278"/>
      <c r="M113" s="279"/>
      <c r="N113" s="280"/>
      <c r="O113" s="280"/>
      <c r="P113" s="280"/>
      <c r="Q113" s="280"/>
      <c r="R113" s="280"/>
      <c r="S113" s="280"/>
      <c r="T113" s="28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82" t="s">
        <v>268</v>
      </c>
      <c r="AU113" s="282" t="s">
        <v>93</v>
      </c>
      <c r="AV113" s="16" t="s">
        <v>231</v>
      </c>
      <c r="AW113" s="16" t="s">
        <v>34</v>
      </c>
      <c r="AX113" s="16" t="s">
        <v>82</v>
      </c>
      <c r="AY113" s="282" t="s">
        <v>224</v>
      </c>
    </row>
    <row r="114" s="2" customFormat="1" ht="44.25" customHeight="1">
      <c r="A114" s="41"/>
      <c r="B114" s="42"/>
      <c r="C114" s="216" t="s">
        <v>263</v>
      </c>
      <c r="D114" s="216" t="s">
        <v>227</v>
      </c>
      <c r="E114" s="217" t="s">
        <v>369</v>
      </c>
      <c r="F114" s="218" t="s">
        <v>370</v>
      </c>
      <c r="G114" s="219" t="s">
        <v>371</v>
      </c>
      <c r="H114" s="220">
        <v>18.719999999999999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7266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373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7267</v>
      </c>
      <c r="G116" s="230"/>
      <c r="H116" s="234">
        <v>18.719999999999999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44.25" customHeight="1">
      <c r="A117" s="41"/>
      <c r="B117" s="42"/>
      <c r="C117" s="216" t="s">
        <v>143</v>
      </c>
      <c r="D117" s="216" t="s">
        <v>227</v>
      </c>
      <c r="E117" s="217" t="s">
        <v>448</v>
      </c>
      <c r="F117" s="218" t="s">
        <v>449</v>
      </c>
      <c r="G117" s="219" t="s">
        <v>324</v>
      </c>
      <c r="H117" s="220">
        <v>43.5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7268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451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66.75" customHeight="1">
      <c r="A119" s="41"/>
      <c r="B119" s="42"/>
      <c r="C119" s="216" t="s">
        <v>8</v>
      </c>
      <c r="D119" s="216" t="s">
        <v>227</v>
      </c>
      <c r="E119" s="217" t="s">
        <v>7218</v>
      </c>
      <c r="F119" s="218" t="s">
        <v>7219</v>
      </c>
      <c r="G119" s="219" t="s">
        <v>324</v>
      </c>
      <c r="H119" s="220">
        <v>11.699999999999999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7269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7221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2" customFormat="1" ht="16.5" customHeight="1">
      <c r="A121" s="41"/>
      <c r="B121" s="42"/>
      <c r="C121" s="286" t="s">
        <v>148</v>
      </c>
      <c r="D121" s="286" t="s">
        <v>572</v>
      </c>
      <c r="E121" s="287" t="s">
        <v>7222</v>
      </c>
      <c r="F121" s="288" t="s">
        <v>7223</v>
      </c>
      <c r="G121" s="289" t="s">
        <v>371</v>
      </c>
      <c r="H121" s="290">
        <v>21.059999999999999</v>
      </c>
      <c r="I121" s="291"/>
      <c r="J121" s="292">
        <f>ROUND(I121*H121,2)</f>
        <v>0</v>
      </c>
      <c r="K121" s="288" t="s">
        <v>312</v>
      </c>
      <c r="L121" s="293"/>
      <c r="M121" s="294" t="s">
        <v>19</v>
      </c>
      <c r="N121" s="295" t="s">
        <v>46</v>
      </c>
      <c r="O121" s="87"/>
      <c r="P121" s="225">
        <f>O121*H121</f>
        <v>0</v>
      </c>
      <c r="Q121" s="225">
        <v>1</v>
      </c>
      <c r="R121" s="225">
        <f>Q121*H121</f>
        <v>21.059999999999999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254</v>
      </c>
      <c r="AT121" s="227" t="s">
        <v>572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7270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7271</v>
      </c>
      <c r="G122" s="230"/>
      <c r="H122" s="234">
        <v>21.059999999999999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2.5443910000000001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24.15" customHeight="1">
      <c r="A124" s="41"/>
      <c r="B124" s="42"/>
      <c r="C124" s="216" t="s">
        <v>151</v>
      </c>
      <c r="D124" s="216" t="s">
        <v>227</v>
      </c>
      <c r="E124" s="217" t="s">
        <v>7226</v>
      </c>
      <c r="F124" s="218" t="s">
        <v>7227</v>
      </c>
      <c r="G124" s="219" t="s">
        <v>471</v>
      </c>
      <c r="H124" s="220">
        <v>45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1.0000000000000001E-05</v>
      </c>
      <c r="R124" s="225">
        <f>Q124*H124</f>
        <v>0.00045000000000000004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7272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7229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24.15" customHeight="1">
      <c r="A126" s="41"/>
      <c r="B126" s="42"/>
      <c r="C126" s="286" t="s">
        <v>284</v>
      </c>
      <c r="D126" s="286" t="s">
        <v>572</v>
      </c>
      <c r="E126" s="287" t="s">
        <v>7230</v>
      </c>
      <c r="F126" s="288" t="s">
        <v>7231</v>
      </c>
      <c r="G126" s="289" t="s">
        <v>471</v>
      </c>
      <c r="H126" s="290">
        <v>46.350000000000001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0.0042599999999999999</v>
      </c>
      <c r="R126" s="225">
        <f>Q126*H126</f>
        <v>0.19745099999999999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7273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7274</v>
      </c>
      <c r="G127" s="230"/>
      <c r="H127" s="234">
        <v>46.350000000000001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82</v>
      </c>
      <c r="AY127" s="240" t="s">
        <v>224</v>
      </c>
    </row>
    <row r="128" s="2" customFormat="1" ht="21.75" customHeight="1">
      <c r="A128" s="41"/>
      <c r="B128" s="42"/>
      <c r="C128" s="216" t="s">
        <v>544</v>
      </c>
      <c r="D128" s="216" t="s">
        <v>227</v>
      </c>
      <c r="E128" s="217" t="s">
        <v>7234</v>
      </c>
      <c r="F128" s="218" t="s">
        <v>7235</v>
      </c>
      <c r="G128" s="219" t="s">
        <v>471</v>
      </c>
      <c r="H128" s="220">
        <v>45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544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544</v>
      </c>
      <c r="BM128" s="227" t="s">
        <v>7275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7237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549</v>
      </c>
      <c r="D130" s="216" t="s">
        <v>227</v>
      </c>
      <c r="E130" s="217" t="s">
        <v>4912</v>
      </c>
      <c r="F130" s="218" t="s">
        <v>4913</v>
      </c>
      <c r="G130" s="219" t="s">
        <v>595</v>
      </c>
      <c r="H130" s="220">
        <v>5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0.10661</v>
      </c>
      <c r="R130" s="225">
        <f>Q130*H130</f>
        <v>0.53305000000000002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7276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4914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44.25" customHeight="1">
      <c r="A132" s="41"/>
      <c r="B132" s="42"/>
      <c r="C132" s="216" t="s">
        <v>559</v>
      </c>
      <c r="D132" s="216" t="s">
        <v>227</v>
      </c>
      <c r="E132" s="217" t="s">
        <v>7277</v>
      </c>
      <c r="F132" s="218" t="s">
        <v>7278</v>
      </c>
      <c r="G132" s="219" t="s">
        <v>595</v>
      </c>
      <c r="H132" s="220">
        <v>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0.10661</v>
      </c>
      <c r="R132" s="225">
        <f>Q132*H132</f>
        <v>0.21321999999999999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7279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7280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37.8" customHeight="1">
      <c r="A134" s="41"/>
      <c r="B134" s="42"/>
      <c r="C134" s="216" t="s">
        <v>565</v>
      </c>
      <c r="D134" s="216" t="s">
        <v>227</v>
      </c>
      <c r="E134" s="217" t="s">
        <v>4915</v>
      </c>
      <c r="F134" s="218" t="s">
        <v>4916</v>
      </c>
      <c r="G134" s="219" t="s">
        <v>595</v>
      </c>
      <c r="H134" s="220">
        <v>4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0.024240000000000001</v>
      </c>
      <c r="R134" s="225">
        <f>Q134*H134</f>
        <v>0.096960000000000005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7281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4917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37.8" customHeight="1">
      <c r="A136" s="41"/>
      <c r="B136" s="42"/>
      <c r="C136" s="216" t="s">
        <v>571</v>
      </c>
      <c r="D136" s="216" t="s">
        <v>227</v>
      </c>
      <c r="E136" s="217" t="s">
        <v>7239</v>
      </c>
      <c r="F136" s="218" t="s">
        <v>7240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0.072480000000000003</v>
      </c>
      <c r="R136" s="225">
        <f>Q136*H136</f>
        <v>0.072480000000000003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7282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7242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2" customFormat="1" ht="37.8" customHeight="1">
      <c r="A138" s="41"/>
      <c r="B138" s="42"/>
      <c r="C138" s="216" t="s">
        <v>7</v>
      </c>
      <c r="D138" s="216" t="s">
        <v>227</v>
      </c>
      <c r="E138" s="217" t="s">
        <v>4921</v>
      </c>
      <c r="F138" s="218" t="s">
        <v>4922</v>
      </c>
      <c r="G138" s="219" t="s">
        <v>595</v>
      </c>
      <c r="H138" s="220">
        <v>6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0.21007999999999999</v>
      </c>
      <c r="R138" s="225">
        <f>Q138*H138</f>
        <v>1.2604799999999998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7283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4923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44.25" customHeight="1">
      <c r="A140" s="41"/>
      <c r="B140" s="42"/>
      <c r="C140" s="216" t="s">
        <v>156</v>
      </c>
      <c r="D140" s="216" t="s">
        <v>227</v>
      </c>
      <c r="E140" s="217" t="s">
        <v>7284</v>
      </c>
      <c r="F140" s="218" t="s">
        <v>7285</v>
      </c>
      <c r="G140" s="219" t="s">
        <v>595</v>
      </c>
      <c r="H140" s="220">
        <v>1</v>
      </c>
      <c r="I140" s="221"/>
      <c r="J140" s="222">
        <f>ROUND(I140*H140,2)</f>
        <v>0</v>
      </c>
      <c r="K140" s="218" t="s">
        <v>312</v>
      </c>
      <c r="L140" s="47"/>
      <c r="M140" s="223" t="s">
        <v>19</v>
      </c>
      <c r="N140" s="224" t="s">
        <v>46</v>
      </c>
      <c r="O140" s="87"/>
      <c r="P140" s="225">
        <f>O140*H140</f>
        <v>0</v>
      </c>
      <c r="Q140" s="225">
        <v>0.17030000000000001</v>
      </c>
      <c r="R140" s="225">
        <f>Q140*H140</f>
        <v>0.17030000000000001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231</v>
      </c>
      <c r="AT140" s="227" t="s">
        <v>227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7286</v>
      </c>
    </row>
    <row r="141" s="2" customFormat="1">
      <c r="A141" s="41"/>
      <c r="B141" s="42"/>
      <c r="C141" s="43"/>
      <c r="D141" s="267" t="s">
        <v>314</v>
      </c>
      <c r="E141" s="43"/>
      <c r="F141" s="268" t="s">
        <v>7287</v>
      </c>
      <c r="G141" s="43"/>
      <c r="H141" s="43"/>
      <c r="I141" s="269"/>
      <c r="J141" s="43"/>
      <c r="K141" s="43"/>
      <c r="L141" s="47"/>
      <c r="M141" s="270"/>
      <c r="N141" s="271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314</v>
      </c>
      <c r="AU141" s="20" t="s">
        <v>93</v>
      </c>
    </row>
    <row r="142" s="2" customFormat="1" ht="24.15" customHeight="1">
      <c r="A142" s="41"/>
      <c r="B142" s="42"/>
      <c r="C142" s="216" t="s">
        <v>159</v>
      </c>
      <c r="D142" s="216" t="s">
        <v>227</v>
      </c>
      <c r="E142" s="217" t="s">
        <v>7288</v>
      </c>
      <c r="F142" s="218" t="s">
        <v>7289</v>
      </c>
      <c r="G142" s="219" t="s">
        <v>595</v>
      </c>
      <c r="H142" s="220">
        <v>3</v>
      </c>
      <c r="I142" s="221"/>
      <c r="J142" s="222">
        <f>ROUND(I142*H142,2)</f>
        <v>0</v>
      </c>
      <c r="K142" s="218" t="s">
        <v>19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876</v>
      </c>
    </row>
    <row r="143" s="2" customFormat="1" ht="16.5" customHeight="1">
      <c r="A143" s="41"/>
      <c r="B143" s="42"/>
      <c r="C143" s="216" t="s">
        <v>162</v>
      </c>
      <c r="D143" s="216" t="s">
        <v>227</v>
      </c>
      <c r="E143" s="217" t="s">
        <v>7290</v>
      </c>
      <c r="F143" s="218" t="s">
        <v>7291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19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888</v>
      </c>
    </row>
    <row r="144" s="2" customFormat="1" ht="16.5" customHeight="1">
      <c r="A144" s="41"/>
      <c r="B144" s="42"/>
      <c r="C144" s="216" t="s">
        <v>165</v>
      </c>
      <c r="D144" s="216" t="s">
        <v>227</v>
      </c>
      <c r="E144" s="217" t="s">
        <v>7292</v>
      </c>
      <c r="F144" s="218" t="s">
        <v>7293</v>
      </c>
      <c r="G144" s="219" t="s">
        <v>595</v>
      </c>
      <c r="H144" s="220">
        <v>1</v>
      </c>
      <c r="I144" s="221"/>
      <c r="J144" s="222">
        <f>ROUND(I144*H144,2)</f>
        <v>0</v>
      </c>
      <c r="K144" s="218" t="s">
        <v>19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902</v>
      </c>
    </row>
    <row r="145" s="2" customFormat="1" ht="24.15" customHeight="1">
      <c r="A145" s="41"/>
      <c r="B145" s="42"/>
      <c r="C145" s="216" t="s">
        <v>168</v>
      </c>
      <c r="D145" s="216" t="s">
        <v>227</v>
      </c>
      <c r="E145" s="217" t="s">
        <v>7294</v>
      </c>
      <c r="F145" s="218" t="s">
        <v>7295</v>
      </c>
      <c r="G145" s="219" t="s">
        <v>595</v>
      </c>
      <c r="H145" s="220">
        <v>1</v>
      </c>
      <c r="I145" s="221"/>
      <c r="J145" s="222">
        <f>ROUND(I145*H145,2)</f>
        <v>0</v>
      </c>
      <c r="K145" s="218" t="s">
        <v>19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4944</v>
      </c>
    </row>
    <row r="146" s="12" customFormat="1" ht="22.8" customHeight="1">
      <c r="A146" s="12"/>
      <c r="B146" s="200"/>
      <c r="C146" s="201"/>
      <c r="D146" s="202" t="s">
        <v>73</v>
      </c>
      <c r="E146" s="214" t="s">
        <v>2576</v>
      </c>
      <c r="F146" s="214" t="s">
        <v>2577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SUM(P147:P148)</f>
        <v>0</v>
      </c>
      <c r="Q146" s="208"/>
      <c r="R146" s="209">
        <f>SUM(R147:R148)</f>
        <v>0</v>
      </c>
      <c r="S146" s="208"/>
      <c r="T146" s="210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82</v>
      </c>
      <c r="AT146" s="212" t="s">
        <v>73</v>
      </c>
      <c r="AU146" s="212" t="s">
        <v>82</v>
      </c>
      <c r="AY146" s="211" t="s">
        <v>224</v>
      </c>
      <c r="BK146" s="213">
        <f>SUM(BK147:BK148)</f>
        <v>0</v>
      </c>
    </row>
    <row r="147" s="2" customFormat="1" ht="49.05" customHeight="1">
      <c r="A147" s="41"/>
      <c r="B147" s="42"/>
      <c r="C147" s="216" t="s">
        <v>171</v>
      </c>
      <c r="D147" s="216" t="s">
        <v>227</v>
      </c>
      <c r="E147" s="217" t="s">
        <v>7244</v>
      </c>
      <c r="F147" s="218" t="s">
        <v>7245</v>
      </c>
      <c r="G147" s="219" t="s">
        <v>371</v>
      </c>
      <c r="H147" s="220">
        <v>23.734999999999999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7296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7247</v>
      </c>
      <c r="G148" s="43"/>
      <c r="H148" s="43"/>
      <c r="I148" s="269"/>
      <c r="J148" s="43"/>
      <c r="K148" s="43"/>
      <c r="L148" s="47"/>
      <c r="M148" s="303"/>
      <c r="N148" s="304"/>
      <c r="O148" s="243"/>
      <c r="P148" s="243"/>
      <c r="Q148" s="243"/>
      <c r="R148" s="243"/>
      <c r="S148" s="243"/>
      <c r="T148" s="30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6.96" customHeight="1">
      <c r="A149" s="41"/>
      <c r="B149" s="62"/>
      <c r="C149" s="63"/>
      <c r="D149" s="63"/>
      <c r="E149" s="63"/>
      <c r="F149" s="63"/>
      <c r="G149" s="63"/>
      <c r="H149" s="63"/>
      <c r="I149" s="63"/>
      <c r="J149" s="63"/>
      <c r="K149" s="63"/>
      <c r="L149" s="47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YGiqyAJOrg5RLny4ATjt1SYaDxXjRLeatRc9kbunr4+M7Zk79jaVxayTWTQaUYT0EQlyj38+mKEmOAWVOLROmA==" hashValue="2KGMk3oZ3rQvKQudQbqPcAMs6TE0WRYTk8+Xe/NVOs9y0Q87sjwCegncGJjRddw9r9u+gDRrBe1eA8D51ULHhg==" algorithmName="SHA-512" password="CC35"/>
  <autoFilter ref="C82:K14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3"/>
    <hyperlink ref="F91" r:id="rId2" display="https://podminky.urs.cz/item/CS_URS_2024_01/151101101"/>
    <hyperlink ref="F95" r:id="rId3" display="https://podminky.urs.cz/item/CS_URS_2024_01/151101102"/>
    <hyperlink ref="F99" r:id="rId4" display="https://podminky.urs.cz/item/CS_URS_2024_01/151101103"/>
    <hyperlink ref="F103" r:id="rId5" display="https://podminky.urs.cz/item/CS_URS_2024_01/151101111"/>
    <hyperlink ref="F105" r:id="rId6" display="https://podminky.urs.cz/item/CS_URS_2024_01/151101112"/>
    <hyperlink ref="F107" r:id="rId7" display="https://podminky.urs.cz/item/CS_URS_2024_01/151101113"/>
    <hyperlink ref="F109" r:id="rId8" display="https://podminky.urs.cz/item/CS_URS_2024_01/161151103"/>
    <hyperlink ref="F111" r:id="rId9" display="https://podminky.urs.cz/item/CS_URS_2024_01/162751117"/>
    <hyperlink ref="F115" r:id="rId10" display="https://podminky.urs.cz/item/CS_URS_2024_01/171201231"/>
    <hyperlink ref="F118" r:id="rId11" display="https://podminky.urs.cz/item/CS_URS_2024_01/174151101"/>
    <hyperlink ref="F120" r:id="rId12" display="https://podminky.urs.cz/item/CS_URS_2024_01/175151101"/>
    <hyperlink ref="F125" r:id="rId13" display="https://podminky.urs.cz/item/CS_URS_2024_01/871353121"/>
    <hyperlink ref="F129" r:id="rId14" display="https://podminky.urs.cz/item/CS_URS_2024_01/892351111"/>
    <hyperlink ref="F131" r:id="rId15" display="https://podminky.urs.cz/item/CS_URS_2024_01/894812315"/>
    <hyperlink ref="F133" r:id="rId16" display="https://podminky.urs.cz/item/CS_URS_2024_01/894812316"/>
    <hyperlink ref="F135" r:id="rId17" display="https://podminky.urs.cz/item/CS_URS_2024_01/894812332"/>
    <hyperlink ref="F137" r:id="rId18" display="https://podminky.urs.cz/item/CS_URS_2024_01/894812335"/>
    <hyperlink ref="F139" r:id="rId19" display="https://podminky.urs.cz/item/CS_URS_2024_01/894812377"/>
    <hyperlink ref="F141" r:id="rId20" display="https://podminky.urs.cz/item/CS_URS_2024_01/894812506"/>
    <hyperlink ref="F148" r:id="rId21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142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7297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ROUND((SUM(BE83:BE140)),  2)</f>
        <v>0</v>
      </c>
      <c r="G33" s="41"/>
      <c r="H33" s="41"/>
      <c r="I33" s="161">
        <v>0.20999999999999999</v>
      </c>
      <c r="J33" s="160">
        <f>ROUND(((SUM(BE83:BE140))*I33),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ROUND((SUM(BF83:BF140)),  2)</f>
        <v>0</v>
      </c>
      <c r="G34" s="41"/>
      <c r="H34" s="41"/>
      <c r="I34" s="161">
        <v>0.12</v>
      </c>
      <c r="J34" s="160">
        <f>ROUND(((SUM(BF83:BF140))*I34),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ROUND((SUM(BG83:BG140)),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ROUND((SUM(BH83:BH140)),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ROUND((SUM(BI83:BI140)),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SO08 - Dešťová kanalizace komunikace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J117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408</v>
      </c>
      <c r="E63" s="186"/>
      <c r="F63" s="186"/>
      <c r="G63" s="186"/>
      <c r="H63" s="186"/>
      <c r="I63" s="186"/>
      <c r="J63" s="187">
        <f>J138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SO08 - Dešťová kanalizace komunikace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28.823924999999996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P85+P117+P138</f>
        <v>0</v>
      </c>
      <c r="Q84" s="208"/>
      <c r="R84" s="209">
        <f>R85+R117+R138</f>
        <v>28.823924999999996</v>
      </c>
      <c r="S84" s="208"/>
      <c r="T84" s="210">
        <f>T85+T117+T138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BK85+BK117+BK138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SUM(P86:P116)</f>
        <v>0</v>
      </c>
      <c r="Q85" s="208"/>
      <c r="R85" s="209">
        <f>SUM(R86:R116)</f>
        <v>27.756072999999997</v>
      </c>
      <c r="S85" s="208"/>
      <c r="T85" s="210">
        <f>SUM(T86:T116)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SUM(BK86:BK116)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7298</v>
      </c>
      <c r="F86" s="218" t="s">
        <v>7299</v>
      </c>
      <c r="G86" s="219" t="s">
        <v>324</v>
      </c>
      <c r="H86" s="220">
        <v>16.5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7300</v>
      </c>
    </row>
    <row r="87" s="2" customFormat="1">
      <c r="A87" s="41"/>
      <c r="B87" s="42"/>
      <c r="C87" s="43"/>
      <c r="D87" s="267" t="s">
        <v>314</v>
      </c>
      <c r="E87" s="43"/>
      <c r="F87" s="268" t="s">
        <v>7301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7302</v>
      </c>
      <c r="G88" s="230"/>
      <c r="H88" s="234">
        <v>16.5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74</v>
      </c>
      <c r="AY88" s="240" t="s">
        <v>224</v>
      </c>
    </row>
    <row r="89" s="16" customFormat="1">
      <c r="A89" s="16"/>
      <c r="B89" s="272"/>
      <c r="C89" s="273"/>
      <c r="D89" s="231" t="s">
        <v>268</v>
      </c>
      <c r="E89" s="274" t="s">
        <v>19</v>
      </c>
      <c r="F89" s="275" t="s">
        <v>351</v>
      </c>
      <c r="G89" s="273"/>
      <c r="H89" s="276">
        <v>16.5</v>
      </c>
      <c r="I89" s="277"/>
      <c r="J89" s="273"/>
      <c r="K89" s="273"/>
      <c r="L89" s="278"/>
      <c r="M89" s="279"/>
      <c r="N89" s="280"/>
      <c r="O89" s="280"/>
      <c r="P89" s="280"/>
      <c r="Q89" s="280"/>
      <c r="R89" s="280"/>
      <c r="S89" s="280"/>
      <c r="T89" s="281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82" t="s">
        <v>268</v>
      </c>
      <c r="AU89" s="282" t="s">
        <v>93</v>
      </c>
      <c r="AV89" s="16" t="s">
        <v>231</v>
      </c>
      <c r="AW89" s="16" t="s">
        <v>34</v>
      </c>
      <c r="AX89" s="16" t="s">
        <v>82</v>
      </c>
      <c r="AY89" s="282" t="s">
        <v>224</v>
      </c>
    </row>
    <row r="90" s="2" customFormat="1" ht="37.8" customHeight="1">
      <c r="A90" s="41"/>
      <c r="B90" s="42"/>
      <c r="C90" s="216" t="s">
        <v>93</v>
      </c>
      <c r="D90" s="216" t="s">
        <v>227</v>
      </c>
      <c r="E90" s="217" t="s">
        <v>4872</v>
      </c>
      <c r="F90" s="218" t="s">
        <v>4873</v>
      </c>
      <c r="G90" s="219" t="s">
        <v>266</v>
      </c>
      <c r="H90" s="220">
        <v>5.2000000000000002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0.00084000000000000003</v>
      </c>
      <c r="R90" s="225">
        <f>Q90*H90</f>
        <v>0.0043680000000000004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7303</v>
      </c>
    </row>
    <row r="91" s="2" customFormat="1">
      <c r="A91" s="41"/>
      <c r="B91" s="42"/>
      <c r="C91" s="43"/>
      <c r="D91" s="267" t="s">
        <v>314</v>
      </c>
      <c r="E91" s="43"/>
      <c r="F91" s="268" t="s">
        <v>4874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37.8" customHeight="1">
      <c r="A92" s="41"/>
      <c r="B92" s="42"/>
      <c r="C92" s="216" t="s">
        <v>108</v>
      </c>
      <c r="D92" s="216" t="s">
        <v>227</v>
      </c>
      <c r="E92" s="217" t="s">
        <v>4875</v>
      </c>
      <c r="F92" s="218" t="s">
        <v>4876</v>
      </c>
      <c r="G92" s="219" t="s">
        <v>266</v>
      </c>
      <c r="H92" s="220">
        <v>17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0.00084999999999999995</v>
      </c>
      <c r="R92" s="225">
        <f>Q92*H92</f>
        <v>0.014449999999999999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7304</v>
      </c>
    </row>
    <row r="93" s="2" customFormat="1">
      <c r="A93" s="41"/>
      <c r="B93" s="42"/>
      <c r="C93" s="43"/>
      <c r="D93" s="267" t="s">
        <v>314</v>
      </c>
      <c r="E93" s="43"/>
      <c r="F93" s="268" t="s">
        <v>4877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37.8" customHeight="1">
      <c r="A94" s="41"/>
      <c r="B94" s="42"/>
      <c r="C94" s="216" t="s">
        <v>231</v>
      </c>
      <c r="D94" s="216" t="s">
        <v>227</v>
      </c>
      <c r="E94" s="217" t="s">
        <v>4878</v>
      </c>
      <c r="F94" s="218" t="s">
        <v>4879</v>
      </c>
      <c r="G94" s="219" t="s">
        <v>266</v>
      </c>
      <c r="H94" s="220">
        <v>14.5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0.0011900000000000001</v>
      </c>
      <c r="R94" s="225">
        <f>Q94*H94</f>
        <v>0.017255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7305</v>
      </c>
    </row>
    <row r="95" s="2" customFormat="1">
      <c r="A95" s="41"/>
      <c r="B95" s="42"/>
      <c r="C95" s="43"/>
      <c r="D95" s="267" t="s">
        <v>314</v>
      </c>
      <c r="E95" s="43"/>
      <c r="F95" s="268" t="s">
        <v>4880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223</v>
      </c>
      <c r="D96" s="216" t="s">
        <v>227</v>
      </c>
      <c r="E96" s="217" t="s">
        <v>4881</v>
      </c>
      <c r="F96" s="218" t="s">
        <v>4882</v>
      </c>
      <c r="G96" s="219" t="s">
        <v>266</v>
      </c>
      <c r="H96" s="220">
        <v>5.2000000000000002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7306</v>
      </c>
    </row>
    <row r="97" s="2" customFormat="1">
      <c r="A97" s="41"/>
      <c r="B97" s="42"/>
      <c r="C97" s="43"/>
      <c r="D97" s="267" t="s">
        <v>314</v>
      </c>
      <c r="E97" s="43"/>
      <c r="F97" s="268" t="s">
        <v>4883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4.25" customHeight="1">
      <c r="A98" s="41"/>
      <c r="B98" s="42"/>
      <c r="C98" s="216" t="s">
        <v>246</v>
      </c>
      <c r="D98" s="216" t="s">
        <v>227</v>
      </c>
      <c r="E98" s="217" t="s">
        <v>4884</v>
      </c>
      <c r="F98" s="218" t="s">
        <v>4885</v>
      </c>
      <c r="G98" s="219" t="s">
        <v>266</v>
      </c>
      <c r="H98" s="220">
        <v>17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7307</v>
      </c>
    </row>
    <row r="99" s="2" customFormat="1">
      <c r="A99" s="41"/>
      <c r="B99" s="42"/>
      <c r="C99" s="43"/>
      <c r="D99" s="267" t="s">
        <v>314</v>
      </c>
      <c r="E99" s="43"/>
      <c r="F99" s="268" t="s">
        <v>4886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4887</v>
      </c>
      <c r="F100" s="218" t="s">
        <v>4888</v>
      </c>
      <c r="G100" s="219" t="s">
        <v>266</v>
      </c>
      <c r="H100" s="220">
        <v>14.5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7308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4889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254</v>
      </c>
      <c r="D102" s="216" t="s">
        <v>227</v>
      </c>
      <c r="E102" s="217" t="s">
        <v>4890</v>
      </c>
      <c r="F102" s="218" t="s">
        <v>4891</v>
      </c>
      <c r="G102" s="219" t="s">
        <v>324</v>
      </c>
      <c r="H102" s="220">
        <v>5.2999999999999998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7309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4892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62.7" customHeight="1">
      <c r="A104" s="41"/>
      <c r="B104" s="42"/>
      <c r="C104" s="216" t="s">
        <v>260</v>
      </c>
      <c r="D104" s="216" t="s">
        <v>227</v>
      </c>
      <c r="E104" s="217" t="s">
        <v>4893</v>
      </c>
      <c r="F104" s="218" t="s">
        <v>4894</v>
      </c>
      <c r="G104" s="219" t="s">
        <v>324</v>
      </c>
      <c r="H104" s="220">
        <v>15.4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7310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4895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7311</v>
      </c>
      <c r="G106" s="230"/>
      <c r="H106" s="234">
        <v>15.4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15.4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44.25" customHeight="1">
      <c r="A108" s="41"/>
      <c r="B108" s="42"/>
      <c r="C108" s="216" t="s">
        <v>263</v>
      </c>
      <c r="D108" s="216" t="s">
        <v>227</v>
      </c>
      <c r="E108" s="217" t="s">
        <v>369</v>
      </c>
      <c r="F108" s="218" t="s">
        <v>370</v>
      </c>
      <c r="G108" s="219" t="s">
        <v>371</v>
      </c>
      <c r="H108" s="220">
        <v>24.640000000000001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7312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373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7313</v>
      </c>
      <c r="G110" s="230"/>
      <c r="H110" s="234">
        <v>24.640000000000001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82</v>
      </c>
      <c r="AY110" s="240" t="s">
        <v>224</v>
      </c>
    </row>
    <row r="111" s="2" customFormat="1" ht="44.25" customHeight="1">
      <c r="A111" s="41"/>
      <c r="B111" s="42"/>
      <c r="C111" s="216" t="s">
        <v>143</v>
      </c>
      <c r="D111" s="216" t="s">
        <v>227</v>
      </c>
      <c r="E111" s="217" t="s">
        <v>448</v>
      </c>
      <c r="F111" s="218" t="s">
        <v>449</v>
      </c>
      <c r="G111" s="219" t="s">
        <v>324</v>
      </c>
      <c r="H111" s="220">
        <v>1.1000000000000001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7314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451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66.75" customHeight="1">
      <c r="A113" s="41"/>
      <c r="B113" s="42"/>
      <c r="C113" s="216" t="s">
        <v>8</v>
      </c>
      <c r="D113" s="216" t="s">
        <v>227</v>
      </c>
      <c r="E113" s="217" t="s">
        <v>7218</v>
      </c>
      <c r="F113" s="218" t="s">
        <v>7219</v>
      </c>
      <c r="G113" s="219" t="s">
        <v>324</v>
      </c>
      <c r="H113" s="220">
        <v>15.4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7315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7221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148</v>
      </c>
      <c r="D115" s="286" t="s">
        <v>572</v>
      </c>
      <c r="E115" s="287" t="s">
        <v>7222</v>
      </c>
      <c r="F115" s="288" t="s">
        <v>7223</v>
      </c>
      <c r="G115" s="289" t="s">
        <v>371</v>
      </c>
      <c r="H115" s="290">
        <v>27.719999999999999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27.719999999999999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7316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7317</v>
      </c>
      <c r="G116" s="230"/>
      <c r="H116" s="234">
        <v>27.719999999999999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12" customFormat="1" ht="22.8" customHeight="1">
      <c r="A117" s="12"/>
      <c r="B117" s="200"/>
      <c r="C117" s="201"/>
      <c r="D117" s="202" t="s">
        <v>73</v>
      </c>
      <c r="E117" s="214" t="s">
        <v>254</v>
      </c>
      <c r="F117" s="214" t="s">
        <v>4903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SUM(P118:P137)</f>
        <v>0</v>
      </c>
      <c r="Q117" s="208"/>
      <c r="R117" s="209">
        <f>SUM(R118:R137)</f>
        <v>1.0678519999999998</v>
      </c>
      <c r="S117" s="208"/>
      <c r="T117" s="210">
        <f>SUM(T118:T137)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82</v>
      </c>
      <c r="AT117" s="212" t="s">
        <v>73</v>
      </c>
      <c r="AU117" s="212" t="s">
        <v>82</v>
      </c>
      <c r="AY117" s="211" t="s">
        <v>224</v>
      </c>
      <c r="BK117" s="213">
        <f>SUM(BK118:BK137)</f>
        <v>0</v>
      </c>
    </row>
    <row r="118" s="2" customFormat="1" ht="24.15" customHeight="1">
      <c r="A118" s="41"/>
      <c r="B118" s="42"/>
      <c r="C118" s="216" t="s">
        <v>151</v>
      </c>
      <c r="D118" s="216" t="s">
        <v>227</v>
      </c>
      <c r="E118" s="217" t="s">
        <v>7226</v>
      </c>
      <c r="F118" s="218" t="s">
        <v>7227</v>
      </c>
      <c r="G118" s="219" t="s">
        <v>471</v>
      </c>
      <c r="H118" s="220">
        <v>40</v>
      </c>
      <c r="I118" s="221"/>
      <c r="J118" s="222">
        <f>ROUND(I118*H118,2)</f>
        <v>0</v>
      </c>
      <c r="K118" s="218" t="s">
        <v>312</v>
      </c>
      <c r="L118" s="47"/>
      <c r="M118" s="223" t="s">
        <v>19</v>
      </c>
      <c r="N118" s="224" t="s">
        <v>46</v>
      </c>
      <c r="O118" s="87"/>
      <c r="P118" s="225">
        <f>O118*H118</f>
        <v>0</v>
      </c>
      <c r="Q118" s="225">
        <v>1.0000000000000001E-05</v>
      </c>
      <c r="R118" s="225">
        <f>Q118*H118</f>
        <v>0.00040000000000000002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93</v>
      </c>
      <c r="BK118" s="228">
        <f>ROUND(I118*H118,2)</f>
        <v>0</v>
      </c>
      <c r="BL118" s="20" t="s">
        <v>231</v>
      </c>
      <c r="BM118" s="227" t="s">
        <v>7318</v>
      </c>
    </row>
    <row r="119" s="2" customFormat="1">
      <c r="A119" s="41"/>
      <c r="B119" s="42"/>
      <c r="C119" s="43"/>
      <c r="D119" s="267" t="s">
        <v>314</v>
      </c>
      <c r="E119" s="43"/>
      <c r="F119" s="268" t="s">
        <v>7229</v>
      </c>
      <c r="G119" s="43"/>
      <c r="H119" s="43"/>
      <c r="I119" s="269"/>
      <c r="J119" s="43"/>
      <c r="K119" s="43"/>
      <c r="L119" s="47"/>
      <c r="M119" s="270"/>
      <c r="N119" s="271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314</v>
      </c>
      <c r="AU119" s="20" t="s">
        <v>93</v>
      </c>
    </row>
    <row r="120" s="2" customFormat="1" ht="24.15" customHeight="1">
      <c r="A120" s="41"/>
      <c r="B120" s="42"/>
      <c r="C120" s="286" t="s">
        <v>284</v>
      </c>
      <c r="D120" s="286" t="s">
        <v>572</v>
      </c>
      <c r="E120" s="287" t="s">
        <v>7230</v>
      </c>
      <c r="F120" s="288" t="s">
        <v>7231</v>
      </c>
      <c r="G120" s="289" t="s">
        <v>471</v>
      </c>
      <c r="H120" s="290">
        <v>41.200000000000003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0.0042599999999999999</v>
      </c>
      <c r="R120" s="225">
        <f>Q120*H120</f>
        <v>0.175512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7319</v>
      </c>
    </row>
    <row r="121" s="13" customFormat="1">
      <c r="A121" s="13"/>
      <c r="B121" s="229"/>
      <c r="C121" s="230"/>
      <c r="D121" s="231" t="s">
        <v>268</v>
      </c>
      <c r="E121" s="232" t="s">
        <v>19</v>
      </c>
      <c r="F121" s="233" t="s">
        <v>7320</v>
      </c>
      <c r="G121" s="230"/>
      <c r="H121" s="234">
        <v>41.200000000000003</v>
      </c>
      <c r="I121" s="235"/>
      <c r="J121" s="230"/>
      <c r="K121" s="230"/>
      <c r="L121" s="236"/>
      <c r="M121" s="237"/>
      <c r="N121" s="238"/>
      <c r="O121" s="238"/>
      <c r="P121" s="238"/>
      <c r="Q121" s="238"/>
      <c r="R121" s="238"/>
      <c r="S121" s="238"/>
      <c r="T121" s="23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0" t="s">
        <v>268</v>
      </c>
      <c r="AU121" s="240" t="s">
        <v>93</v>
      </c>
      <c r="AV121" s="13" t="s">
        <v>93</v>
      </c>
      <c r="AW121" s="13" t="s">
        <v>34</v>
      </c>
      <c r="AX121" s="13" t="s">
        <v>82</v>
      </c>
      <c r="AY121" s="240" t="s">
        <v>224</v>
      </c>
    </row>
    <row r="122" s="2" customFormat="1" ht="21.75" customHeight="1">
      <c r="A122" s="41"/>
      <c r="B122" s="42"/>
      <c r="C122" s="216" t="s">
        <v>544</v>
      </c>
      <c r="D122" s="216" t="s">
        <v>227</v>
      </c>
      <c r="E122" s="217" t="s">
        <v>7234</v>
      </c>
      <c r="F122" s="218" t="s">
        <v>7235</v>
      </c>
      <c r="G122" s="219" t="s">
        <v>471</v>
      </c>
      <c r="H122" s="220">
        <v>40</v>
      </c>
      <c r="I122" s="221"/>
      <c r="J122" s="222">
        <f>ROUND(I122*H122,2)</f>
        <v>0</v>
      </c>
      <c r="K122" s="218" t="s">
        <v>312</v>
      </c>
      <c r="L122" s="47"/>
      <c r="M122" s="223" t="s">
        <v>19</v>
      </c>
      <c r="N122" s="224" t="s">
        <v>46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544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93</v>
      </c>
      <c r="BK122" s="228">
        <f>ROUND(I122*H122,2)</f>
        <v>0</v>
      </c>
      <c r="BL122" s="20" t="s">
        <v>544</v>
      </c>
      <c r="BM122" s="227" t="s">
        <v>7321</v>
      </c>
    </row>
    <row r="123" s="2" customFormat="1">
      <c r="A123" s="41"/>
      <c r="B123" s="42"/>
      <c r="C123" s="43"/>
      <c r="D123" s="267" t="s">
        <v>314</v>
      </c>
      <c r="E123" s="43"/>
      <c r="F123" s="268" t="s">
        <v>7237</v>
      </c>
      <c r="G123" s="43"/>
      <c r="H123" s="43"/>
      <c r="I123" s="269"/>
      <c r="J123" s="43"/>
      <c r="K123" s="43"/>
      <c r="L123" s="47"/>
      <c r="M123" s="270"/>
      <c r="N123" s="271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314</v>
      </c>
      <c r="AU123" s="20" t="s">
        <v>93</v>
      </c>
    </row>
    <row r="124" s="2" customFormat="1" ht="16.5" customHeight="1">
      <c r="A124" s="41"/>
      <c r="B124" s="42"/>
      <c r="C124" s="216" t="s">
        <v>549</v>
      </c>
      <c r="D124" s="216" t="s">
        <v>227</v>
      </c>
      <c r="E124" s="217" t="s">
        <v>7322</v>
      </c>
      <c r="F124" s="218" t="s">
        <v>7323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19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643</v>
      </c>
    </row>
    <row r="125" s="2" customFormat="1" ht="16.5" customHeight="1">
      <c r="A125" s="41"/>
      <c r="B125" s="42"/>
      <c r="C125" s="216" t="s">
        <v>559</v>
      </c>
      <c r="D125" s="216" t="s">
        <v>227</v>
      </c>
      <c r="E125" s="217" t="s">
        <v>7324</v>
      </c>
      <c r="F125" s="218" t="s">
        <v>7325</v>
      </c>
      <c r="G125" s="219" t="s">
        <v>595</v>
      </c>
      <c r="H125" s="220">
        <v>1</v>
      </c>
      <c r="I125" s="221"/>
      <c r="J125" s="222">
        <f>ROUND(I125*H125,2)</f>
        <v>0</v>
      </c>
      <c r="K125" s="218" t="s">
        <v>7326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656</v>
      </c>
    </row>
    <row r="126" s="2" customFormat="1" ht="37.8" customHeight="1">
      <c r="A126" s="41"/>
      <c r="B126" s="42"/>
      <c r="C126" s="216" t="s">
        <v>565</v>
      </c>
      <c r="D126" s="216" t="s">
        <v>227</v>
      </c>
      <c r="E126" s="217" t="s">
        <v>4912</v>
      </c>
      <c r="F126" s="218" t="s">
        <v>4913</v>
      </c>
      <c r="G126" s="219" t="s">
        <v>595</v>
      </c>
      <c r="H126" s="220">
        <v>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0.10661</v>
      </c>
      <c r="R126" s="225">
        <f>Q126*H126</f>
        <v>0.10661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7327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4914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571</v>
      </c>
      <c r="D128" s="216" t="s">
        <v>227</v>
      </c>
      <c r="E128" s="217" t="s">
        <v>7277</v>
      </c>
      <c r="F128" s="218" t="s">
        <v>7278</v>
      </c>
      <c r="G128" s="219" t="s">
        <v>595</v>
      </c>
      <c r="H128" s="220">
        <v>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0.10661</v>
      </c>
      <c r="R128" s="225">
        <f>Q128*H128</f>
        <v>0.10661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7328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7280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37.8" customHeight="1">
      <c r="A130" s="41"/>
      <c r="B130" s="42"/>
      <c r="C130" s="216" t="s">
        <v>7</v>
      </c>
      <c r="D130" s="216" t="s">
        <v>227</v>
      </c>
      <c r="E130" s="217" t="s">
        <v>4915</v>
      </c>
      <c r="F130" s="218" t="s">
        <v>4916</v>
      </c>
      <c r="G130" s="219" t="s">
        <v>595</v>
      </c>
      <c r="H130" s="220">
        <v>2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0.024240000000000001</v>
      </c>
      <c r="R130" s="225">
        <f>Q130*H130</f>
        <v>0.048480000000000002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7329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4917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156</v>
      </c>
      <c r="D132" s="216" t="s">
        <v>227</v>
      </c>
      <c r="E132" s="217" t="s">
        <v>4921</v>
      </c>
      <c r="F132" s="218" t="s">
        <v>4922</v>
      </c>
      <c r="G132" s="219" t="s">
        <v>595</v>
      </c>
      <c r="H132" s="220">
        <v>3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0.21007999999999999</v>
      </c>
      <c r="R132" s="225">
        <f>Q132*H132</f>
        <v>0.63023999999999991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7330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4923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16.5" customHeight="1">
      <c r="A134" s="41"/>
      <c r="B134" s="42"/>
      <c r="C134" s="216" t="s">
        <v>159</v>
      </c>
      <c r="D134" s="216" t="s">
        <v>227</v>
      </c>
      <c r="E134" s="217" t="s">
        <v>7331</v>
      </c>
      <c r="F134" s="218" t="s">
        <v>7291</v>
      </c>
      <c r="G134" s="219" t="s">
        <v>595</v>
      </c>
      <c r="H134" s="220">
        <v>1</v>
      </c>
      <c r="I134" s="221"/>
      <c r="J134" s="222">
        <f>ROUND(I134*H134,2)</f>
        <v>0</v>
      </c>
      <c r="K134" s="218" t="s">
        <v>19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864</v>
      </c>
    </row>
    <row r="135" s="2" customFormat="1" ht="16.5" customHeight="1">
      <c r="A135" s="41"/>
      <c r="B135" s="42"/>
      <c r="C135" s="216" t="s">
        <v>162</v>
      </c>
      <c r="D135" s="216" t="s">
        <v>227</v>
      </c>
      <c r="E135" s="217" t="s">
        <v>7288</v>
      </c>
      <c r="F135" s="218" t="s">
        <v>7293</v>
      </c>
      <c r="G135" s="219" t="s">
        <v>595</v>
      </c>
      <c r="H135" s="220">
        <v>1</v>
      </c>
      <c r="I135" s="221"/>
      <c r="J135" s="222">
        <f>ROUND(I135*H135,2)</f>
        <v>0</v>
      </c>
      <c r="K135" s="218" t="s">
        <v>19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876</v>
      </c>
    </row>
    <row r="136" s="2" customFormat="1" ht="16.5" customHeight="1">
      <c r="A136" s="41"/>
      <c r="B136" s="42"/>
      <c r="C136" s="216" t="s">
        <v>165</v>
      </c>
      <c r="D136" s="216" t="s">
        <v>227</v>
      </c>
      <c r="E136" s="217" t="s">
        <v>7290</v>
      </c>
      <c r="F136" s="218" t="s">
        <v>7332</v>
      </c>
      <c r="G136" s="219" t="s">
        <v>595</v>
      </c>
      <c r="H136" s="220">
        <v>1</v>
      </c>
      <c r="I136" s="221"/>
      <c r="J136" s="222">
        <f>ROUND(I136*H136,2)</f>
        <v>0</v>
      </c>
      <c r="K136" s="218" t="s">
        <v>19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888</v>
      </c>
    </row>
    <row r="137" s="2" customFormat="1" ht="24.15" customHeight="1">
      <c r="A137" s="41"/>
      <c r="B137" s="42"/>
      <c r="C137" s="216" t="s">
        <v>168</v>
      </c>
      <c r="D137" s="216" t="s">
        <v>227</v>
      </c>
      <c r="E137" s="217" t="s">
        <v>7292</v>
      </c>
      <c r="F137" s="218" t="s">
        <v>7295</v>
      </c>
      <c r="G137" s="219" t="s">
        <v>595</v>
      </c>
      <c r="H137" s="220">
        <v>1</v>
      </c>
      <c r="I137" s="221"/>
      <c r="J137" s="222">
        <f>ROUND(I137*H137,2)</f>
        <v>0</v>
      </c>
      <c r="K137" s="218" t="s">
        <v>19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902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2576</v>
      </c>
      <c r="F138" s="214" t="s">
        <v>2577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SUM(P139:P140)</f>
        <v>0</v>
      </c>
      <c r="Q138" s="208"/>
      <c r="R138" s="209">
        <f>SUM(R139:R140)</f>
        <v>0</v>
      </c>
      <c r="S138" s="208"/>
      <c r="T138" s="210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SUM(BK139:BK140)</f>
        <v>0</v>
      </c>
    </row>
    <row r="139" s="2" customFormat="1" ht="49.05" customHeight="1">
      <c r="A139" s="41"/>
      <c r="B139" s="42"/>
      <c r="C139" s="216" t="s">
        <v>171</v>
      </c>
      <c r="D139" s="216" t="s">
        <v>227</v>
      </c>
      <c r="E139" s="217" t="s">
        <v>7244</v>
      </c>
      <c r="F139" s="218" t="s">
        <v>7245</v>
      </c>
      <c r="G139" s="219" t="s">
        <v>371</v>
      </c>
      <c r="H139" s="220">
        <v>28.824000000000002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7333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7247</v>
      </c>
      <c r="G140" s="43"/>
      <c r="H140" s="43"/>
      <c r="I140" s="269"/>
      <c r="J140" s="43"/>
      <c r="K140" s="43"/>
      <c r="L140" s="47"/>
      <c r="M140" s="303"/>
      <c r="N140" s="304"/>
      <c r="O140" s="243"/>
      <c r="P140" s="243"/>
      <c r="Q140" s="243"/>
      <c r="R140" s="243"/>
      <c r="S140" s="243"/>
      <c r="T140" s="30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5n11vSIPiRReKpQK+4gp1xRD/dIz3fdIlbSdyhI5XZowrWvJgI2TlPte5zADTmdD9A4zbFymGvTIvxX+mzPsew==" hashValue="838neAY56yuH6ZuVk2EK4UfzEZbgEJEV7x2If5osDz6miZDlCvc1dHnL9D6S2i88xWYqy+OtwILMK8RrhABSWQ==" algorithmName="SHA-512" password="CC35"/>
  <autoFilter ref="C82:K14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1251100"/>
    <hyperlink ref="F91" r:id="rId2" display="https://podminky.urs.cz/item/CS_URS_2024_01/151101101"/>
    <hyperlink ref="F93" r:id="rId3" display="https://podminky.urs.cz/item/CS_URS_2024_01/151101102"/>
    <hyperlink ref="F95" r:id="rId4" display="https://podminky.urs.cz/item/CS_URS_2024_01/151101103"/>
    <hyperlink ref="F97" r:id="rId5" display="https://podminky.urs.cz/item/CS_URS_2024_01/151101111"/>
    <hyperlink ref="F99" r:id="rId6" display="https://podminky.urs.cz/item/CS_URS_2024_01/151101112"/>
    <hyperlink ref="F101" r:id="rId7" display="https://podminky.urs.cz/item/CS_URS_2024_01/151101113"/>
    <hyperlink ref="F103" r:id="rId8" display="https://podminky.urs.cz/item/CS_URS_2024_01/161151103"/>
    <hyperlink ref="F105" r:id="rId9" display="https://podminky.urs.cz/item/CS_URS_2024_01/162751117"/>
    <hyperlink ref="F109" r:id="rId10" display="https://podminky.urs.cz/item/CS_URS_2024_01/171201231"/>
    <hyperlink ref="F112" r:id="rId11" display="https://podminky.urs.cz/item/CS_URS_2024_01/174151101"/>
    <hyperlink ref="F114" r:id="rId12" display="https://podminky.urs.cz/item/CS_URS_2024_01/175151101"/>
    <hyperlink ref="F119" r:id="rId13" display="https://podminky.urs.cz/item/CS_URS_2024_01/871353121"/>
    <hyperlink ref="F123" r:id="rId14" display="https://podminky.urs.cz/item/CS_URS_2024_01/892351111"/>
    <hyperlink ref="F127" r:id="rId15" display="https://podminky.urs.cz/item/CS_URS_2024_01/894812315"/>
    <hyperlink ref="F129" r:id="rId16" display="https://podminky.urs.cz/item/CS_URS_2024_01/894812316"/>
    <hyperlink ref="F131" r:id="rId17" display="https://podminky.urs.cz/item/CS_URS_2024_01/894812332"/>
    <hyperlink ref="F133" r:id="rId18" display="https://podminky.urs.cz/item/CS_URS_2024_01/894812377"/>
    <hyperlink ref="F140" r:id="rId1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7334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ROUND((SUM(BE85:BE178)),  2)</f>
        <v>0</v>
      </c>
      <c r="G33" s="41"/>
      <c r="H33" s="41"/>
      <c r="I33" s="161">
        <v>0.20999999999999999</v>
      </c>
      <c r="J33" s="160">
        <f>ROUND(((SUM(BE85:BE178))*I33),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ROUND((SUM(BF85:BF178)),  2)</f>
        <v>0</v>
      </c>
      <c r="G34" s="41"/>
      <c r="H34" s="41"/>
      <c r="I34" s="161">
        <v>0.12</v>
      </c>
      <c r="J34" s="160">
        <f>ROUND(((SUM(BF85:BF178))*I34),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ROUND((SUM(BG85:BG178)),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ROUND((SUM(BH85:BH178)),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ROUND((SUM(BI85:BI178)),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11 - SO11 - Přeložka VO a nové veřejné osvětlení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7335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429</v>
      </c>
      <c r="E62" s="181"/>
      <c r="F62" s="181"/>
      <c r="G62" s="181"/>
      <c r="H62" s="181"/>
      <c r="I62" s="181"/>
      <c r="J62" s="182">
        <f>J89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7336</v>
      </c>
      <c r="E63" s="186"/>
      <c r="F63" s="186"/>
      <c r="G63" s="186"/>
      <c r="H63" s="186"/>
      <c r="I63" s="186"/>
      <c r="J63" s="187">
        <f>J90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7337</v>
      </c>
      <c r="E64" s="186"/>
      <c r="F64" s="186"/>
      <c r="G64" s="186"/>
      <c r="H64" s="186"/>
      <c r="I64" s="186"/>
      <c r="J64" s="187">
        <f>J94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7338</v>
      </c>
      <c r="E65" s="186"/>
      <c r="F65" s="186"/>
      <c r="G65" s="186"/>
      <c r="H65" s="186"/>
      <c r="I65" s="186"/>
      <c r="J65" s="187">
        <f>J140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11 - SO11 - Přeložka VO a nové veřejné osvětlení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P86+P89</f>
        <v>0</v>
      </c>
      <c r="Q85" s="99"/>
      <c r="R85" s="197">
        <f>R86+R89</f>
        <v>0.0063</v>
      </c>
      <c r="S85" s="99"/>
      <c r="T85" s="198">
        <f>T86+T89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BK86+BK89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</f>
        <v>0</v>
      </c>
      <c r="Q86" s="208"/>
      <c r="R86" s="209">
        <f>R87</f>
        <v>0.0063</v>
      </c>
      <c r="S86" s="208"/>
      <c r="T86" s="210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1265</v>
      </c>
      <c r="F87" s="214" t="s">
        <v>7339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P88</f>
        <v>0</v>
      </c>
      <c r="Q87" s="208"/>
      <c r="R87" s="209">
        <f>R88</f>
        <v>0.0063</v>
      </c>
      <c r="S87" s="208"/>
      <c r="T87" s="210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BK88</f>
        <v>0</v>
      </c>
    </row>
    <row r="88" s="2" customFormat="1" ht="16.5" customHeight="1">
      <c r="A88" s="41"/>
      <c r="B88" s="42"/>
      <c r="C88" s="216" t="s">
        <v>1255</v>
      </c>
      <c r="D88" s="216" t="s">
        <v>227</v>
      </c>
      <c r="E88" s="217" t="s">
        <v>7340</v>
      </c>
      <c r="F88" s="218" t="s">
        <v>7341</v>
      </c>
      <c r="G88" s="219" t="s">
        <v>595</v>
      </c>
      <c r="H88" s="220">
        <v>9</v>
      </c>
      <c r="I88" s="221"/>
      <c r="J88" s="222">
        <f>ROUND(I88*H88,2)</f>
        <v>0</v>
      </c>
      <c r="K88" s="218" t="s">
        <v>19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0.00069999999999999999</v>
      </c>
      <c r="R88" s="225">
        <f>Q88*H88</f>
        <v>0.0063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7342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572</v>
      </c>
      <c r="F89" s="203" t="s">
        <v>4636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P90+P94+P140</f>
        <v>0</v>
      </c>
      <c r="Q89" s="208"/>
      <c r="R89" s="209">
        <f>R90+R94+R140</f>
        <v>0</v>
      </c>
      <c r="S89" s="208"/>
      <c r="T89" s="210">
        <f>T90+T94+T140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108</v>
      </c>
      <c r="AT89" s="212" t="s">
        <v>73</v>
      </c>
      <c r="AU89" s="212" t="s">
        <v>74</v>
      </c>
      <c r="AY89" s="211" t="s">
        <v>224</v>
      </c>
      <c r="BK89" s="213">
        <f>BK90+BK94+BK140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7343</v>
      </c>
      <c r="F90" s="214" t="s">
        <v>7344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SUM(P91:P93)</f>
        <v>0</v>
      </c>
      <c r="Q90" s="208"/>
      <c r="R90" s="209">
        <f>SUM(R91:R93)</f>
        <v>0</v>
      </c>
      <c r="S90" s="208"/>
      <c r="T90" s="210">
        <f>SUM(T91:T93)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SUM(BK91:BK93)</f>
        <v>0</v>
      </c>
    </row>
    <row r="91" s="2" customFormat="1" ht="21.75" customHeight="1">
      <c r="A91" s="41"/>
      <c r="B91" s="42"/>
      <c r="C91" s="216" t="s">
        <v>93</v>
      </c>
      <c r="D91" s="216" t="s">
        <v>227</v>
      </c>
      <c r="E91" s="217" t="s">
        <v>7345</v>
      </c>
      <c r="F91" s="218" t="s">
        <v>7346</v>
      </c>
      <c r="G91" s="219" t="s">
        <v>595</v>
      </c>
      <c r="H91" s="220">
        <v>6</v>
      </c>
      <c r="I91" s="221"/>
      <c r="J91" s="222">
        <f>ROUND(I91*H91,2)</f>
        <v>0</v>
      </c>
      <c r="K91" s="218" t="s">
        <v>7347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231</v>
      </c>
    </row>
    <row r="92" s="2" customFormat="1" ht="24.15" customHeight="1">
      <c r="A92" s="41"/>
      <c r="B92" s="42"/>
      <c r="C92" s="216" t="s">
        <v>108</v>
      </c>
      <c r="D92" s="216" t="s">
        <v>227</v>
      </c>
      <c r="E92" s="217" t="s">
        <v>7348</v>
      </c>
      <c r="F92" s="218" t="s">
        <v>7349</v>
      </c>
      <c r="G92" s="219" t="s">
        <v>595</v>
      </c>
      <c r="H92" s="220">
        <v>4</v>
      </c>
      <c r="I92" s="221"/>
      <c r="J92" s="222">
        <f>ROUND(I92*H92,2)</f>
        <v>0</v>
      </c>
      <c r="K92" s="218" t="s">
        <v>7347</v>
      </c>
      <c r="L92" s="47"/>
      <c r="M92" s="223" t="s">
        <v>19</v>
      </c>
      <c r="N92" s="224" t="s">
        <v>45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82</v>
      </c>
      <c r="BK92" s="228">
        <f>ROUND(I92*H92,2)</f>
        <v>0</v>
      </c>
      <c r="BL92" s="20" t="s">
        <v>231</v>
      </c>
      <c r="BM92" s="227" t="s">
        <v>246</v>
      </c>
    </row>
    <row r="93" s="2" customFormat="1" ht="24.15" customHeight="1">
      <c r="A93" s="41"/>
      <c r="B93" s="42"/>
      <c r="C93" s="216" t="s">
        <v>231</v>
      </c>
      <c r="D93" s="216" t="s">
        <v>227</v>
      </c>
      <c r="E93" s="217" t="s">
        <v>7350</v>
      </c>
      <c r="F93" s="218" t="s">
        <v>7351</v>
      </c>
      <c r="G93" s="219" t="s">
        <v>595</v>
      </c>
      <c r="H93" s="220">
        <v>4</v>
      </c>
      <c r="I93" s="221"/>
      <c r="J93" s="222">
        <f>ROUND(I93*H93,2)</f>
        <v>0</v>
      </c>
      <c r="K93" s="218" t="s">
        <v>7347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254</v>
      </c>
    </row>
    <row r="94" s="12" customFormat="1" ht="22.8" customHeight="1">
      <c r="A94" s="12"/>
      <c r="B94" s="200"/>
      <c r="C94" s="201"/>
      <c r="D94" s="202" t="s">
        <v>73</v>
      </c>
      <c r="E94" s="214" t="s">
        <v>6595</v>
      </c>
      <c r="F94" s="214" t="s">
        <v>7352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SUM(P95:P139)</f>
        <v>0</v>
      </c>
      <c r="Q94" s="208"/>
      <c r="R94" s="209">
        <f>SUM(R95:R139)</f>
        <v>0</v>
      </c>
      <c r="S94" s="208"/>
      <c r="T94" s="210">
        <f>SUM(T95:T139)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82</v>
      </c>
      <c r="AT94" s="212" t="s">
        <v>73</v>
      </c>
      <c r="AU94" s="212" t="s">
        <v>82</v>
      </c>
      <c r="AY94" s="211" t="s">
        <v>224</v>
      </c>
      <c r="BK94" s="213">
        <f>SUM(BK95:BK139)</f>
        <v>0</v>
      </c>
    </row>
    <row r="95" s="2" customFormat="1" ht="16.5" customHeight="1">
      <c r="A95" s="41"/>
      <c r="B95" s="42"/>
      <c r="C95" s="216" t="s">
        <v>223</v>
      </c>
      <c r="D95" s="216" t="s">
        <v>227</v>
      </c>
      <c r="E95" s="217" t="s">
        <v>7353</v>
      </c>
      <c r="F95" s="218" t="s">
        <v>7354</v>
      </c>
      <c r="G95" s="219" t="s">
        <v>595</v>
      </c>
      <c r="H95" s="220">
        <v>26</v>
      </c>
      <c r="I95" s="221"/>
      <c r="J95" s="222">
        <f>ROUND(I95*H95,2)</f>
        <v>0</v>
      </c>
      <c r="K95" s="218" t="s">
        <v>7347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263</v>
      </c>
    </row>
    <row r="96" s="2" customFormat="1" ht="16.5" customHeight="1">
      <c r="A96" s="41"/>
      <c r="B96" s="42"/>
      <c r="C96" s="216" t="s">
        <v>246</v>
      </c>
      <c r="D96" s="216" t="s">
        <v>227</v>
      </c>
      <c r="E96" s="217" t="s">
        <v>7355</v>
      </c>
      <c r="F96" s="218" t="s">
        <v>7356</v>
      </c>
      <c r="G96" s="219" t="s">
        <v>595</v>
      </c>
      <c r="H96" s="220">
        <v>6</v>
      </c>
      <c r="I96" s="221"/>
      <c r="J96" s="222">
        <f>ROUND(I96*H96,2)</f>
        <v>0</v>
      </c>
      <c r="K96" s="218" t="s">
        <v>7347</v>
      </c>
      <c r="L96" s="47"/>
      <c r="M96" s="223" t="s">
        <v>19</v>
      </c>
      <c r="N96" s="224" t="s">
        <v>45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82</v>
      </c>
      <c r="BK96" s="228">
        <f>ROUND(I96*H96,2)</f>
        <v>0</v>
      </c>
      <c r="BL96" s="20" t="s">
        <v>231</v>
      </c>
      <c r="BM96" s="227" t="s">
        <v>8</v>
      </c>
    </row>
    <row r="97" s="2" customFormat="1" ht="16.5" customHeight="1">
      <c r="A97" s="41"/>
      <c r="B97" s="42"/>
      <c r="C97" s="216" t="s">
        <v>250</v>
      </c>
      <c r="D97" s="216" t="s">
        <v>227</v>
      </c>
      <c r="E97" s="217" t="s">
        <v>7357</v>
      </c>
      <c r="F97" s="218" t="s">
        <v>7358</v>
      </c>
      <c r="G97" s="219" t="s">
        <v>595</v>
      </c>
      <c r="H97" s="220">
        <v>26</v>
      </c>
      <c r="I97" s="221"/>
      <c r="J97" s="222">
        <f>ROUND(I97*H97,2)</f>
        <v>0</v>
      </c>
      <c r="K97" s="218" t="s">
        <v>7347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151</v>
      </c>
    </row>
    <row r="98" s="2" customFormat="1" ht="21.75" customHeight="1">
      <c r="A98" s="41"/>
      <c r="B98" s="42"/>
      <c r="C98" s="216" t="s">
        <v>254</v>
      </c>
      <c r="D98" s="216" t="s">
        <v>227</v>
      </c>
      <c r="E98" s="217" t="s">
        <v>7359</v>
      </c>
      <c r="F98" s="218" t="s">
        <v>7360</v>
      </c>
      <c r="G98" s="219" t="s">
        <v>595</v>
      </c>
      <c r="H98" s="220">
        <v>2</v>
      </c>
      <c r="I98" s="221"/>
      <c r="J98" s="222">
        <f>ROUND(I98*H98,2)</f>
        <v>0</v>
      </c>
      <c r="K98" s="218" t="s">
        <v>7347</v>
      </c>
      <c r="L98" s="47"/>
      <c r="M98" s="223" t="s">
        <v>19</v>
      </c>
      <c r="N98" s="224" t="s">
        <v>45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82</v>
      </c>
      <c r="BK98" s="228">
        <f>ROUND(I98*H98,2)</f>
        <v>0</v>
      </c>
      <c r="BL98" s="20" t="s">
        <v>231</v>
      </c>
      <c r="BM98" s="227" t="s">
        <v>544</v>
      </c>
    </row>
    <row r="99" s="2" customFormat="1" ht="16.5" customHeight="1">
      <c r="A99" s="41"/>
      <c r="B99" s="42"/>
      <c r="C99" s="216" t="s">
        <v>260</v>
      </c>
      <c r="D99" s="216" t="s">
        <v>227</v>
      </c>
      <c r="E99" s="217" t="s">
        <v>7361</v>
      </c>
      <c r="F99" s="218" t="s">
        <v>7362</v>
      </c>
      <c r="G99" s="219" t="s">
        <v>595</v>
      </c>
      <c r="H99" s="220">
        <v>9</v>
      </c>
      <c r="I99" s="221"/>
      <c r="J99" s="222">
        <f>ROUND(I99*H99,2)</f>
        <v>0</v>
      </c>
      <c r="K99" s="218" t="s">
        <v>7347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559</v>
      </c>
    </row>
    <row r="100" s="2" customFormat="1" ht="16.5" customHeight="1">
      <c r="A100" s="41"/>
      <c r="B100" s="42"/>
      <c r="C100" s="216" t="s">
        <v>263</v>
      </c>
      <c r="D100" s="216" t="s">
        <v>227</v>
      </c>
      <c r="E100" s="217" t="s">
        <v>7363</v>
      </c>
      <c r="F100" s="218" t="s">
        <v>7364</v>
      </c>
      <c r="G100" s="219" t="s">
        <v>595</v>
      </c>
      <c r="H100" s="220">
        <v>2</v>
      </c>
      <c r="I100" s="221"/>
      <c r="J100" s="222">
        <f>ROUND(I100*H100,2)</f>
        <v>0</v>
      </c>
      <c r="K100" s="218" t="s">
        <v>7347</v>
      </c>
      <c r="L100" s="47"/>
      <c r="M100" s="223" t="s">
        <v>19</v>
      </c>
      <c r="N100" s="224" t="s">
        <v>45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82</v>
      </c>
      <c r="BK100" s="228">
        <f>ROUND(I100*H100,2)</f>
        <v>0</v>
      </c>
      <c r="BL100" s="20" t="s">
        <v>231</v>
      </c>
      <c r="BM100" s="227" t="s">
        <v>571</v>
      </c>
    </row>
    <row r="101" s="2" customFormat="1" ht="16.5" customHeight="1">
      <c r="A101" s="41"/>
      <c r="B101" s="42"/>
      <c r="C101" s="216" t="s">
        <v>143</v>
      </c>
      <c r="D101" s="216" t="s">
        <v>227</v>
      </c>
      <c r="E101" s="217" t="s">
        <v>7365</v>
      </c>
      <c r="F101" s="218" t="s">
        <v>7366</v>
      </c>
      <c r="G101" s="219" t="s">
        <v>595</v>
      </c>
      <c r="H101" s="220">
        <v>9</v>
      </c>
      <c r="I101" s="221"/>
      <c r="J101" s="222">
        <f>ROUND(I101*H101,2)</f>
        <v>0</v>
      </c>
      <c r="K101" s="218" t="s">
        <v>7347</v>
      </c>
      <c r="L101" s="47"/>
      <c r="M101" s="223" t="s">
        <v>19</v>
      </c>
      <c r="N101" s="224" t="s">
        <v>45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82</v>
      </c>
      <c r="BK101" s="228">
        <f>ROUND(I101*H101,2)</f>
        <v>0</v>
      </c>
      <c r="BL101" s="20" t="s">
        <v>231</v>
      </c>
      <c r="BM101" s="227" t="s">
        <v>156</v>
      </c>
    </row>
    <row r="102" s="2" customFormat="1" ht="24.15" customHeight="1">
      <c r="A102" s="41"/>
      <c r="B102" s="42"/>
      <c r="C102" s="216" t="s">
        <v>8</v>
      </c>
      <c r="D102" s="216" t="s">
        <v>227</v>
      </c>
      <c r="E102" s="217" t="s">
        <v>7348</v>
      </c>
      <c r="F102" s="218" t="s">
        <v>7349</v>
      </c>
      <c r="G102" s="219" t="s">
        <v>595</v>
      </c>
      <c r="H102" s="220">
        <v>9</v>
      </c>
      <c r="I102" s="221"/>
      <c r="J102" s="222">
        <f>ROUND(I102*H102,2)</f>
        <v>0</v>
      </c>
      <c r="K102" s="218" t="s">
        <v>7347</v>
      </c>
      <c r="L102" s="47"/>
      <c r="M102" s="223" t="s">
        <v>19</v>
      </c>
      <c r="N102" s="224" t="s">
        <v>45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82</v>
      </c>
      <c r="BK102" s="228">
        <f>ROUND(I102*H102,2)</f>
        <v>0</v>
      </c>
      <c r="BL102" s="20" t="s">
        <v>231</v>
      </c>
      <c r="BM102" s="227" t="s">
        <v>162</v>
      </c>
    </row>
    <row r="103" s="2" customFormat="1" ht="24.15" customHeight="1">
      <c r="A103" s="41"/>
      <c r="B103" s="42"/>
      <c r="C103" s="216" t="s">
        <v>148</v>
      </c>
      <c r="D103" s="216" t="s">
        <v>227</v>
      </c>
      <c r="E103" s="217" t="s">
        <v>7350</v>
      </c>
      <c r="F103" s="218" t="s">
        <v>7351</v>
      </c>
      <c r="G103" s="219" t="s">
        <v>595</v>
      </c>
      <c r="H103" s="220">
        <v>8</v>
      </c>
      <c r="I103" s="221"/>
      <c r="J103" s="222">
        <f>ROUND(I103*H103,2)</f>
        <v>0</v>
      </c>
      <c r="K103" s="218" t="s">
        <v>7347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168</v>
      </c>
    </row>
    <row r="104" s="2" customFormat="1" ht="16.5" customHeight="1">
      <c r="A104" s="41"/>
      <c r="B104" s="42"/>
      <c r="C104" s="216" t="s">
        <v>151</v>
      </c>
      <c r="D104" s="216" t="s">
        <v>227</v>
      </c>
      <c r="E104" s="217" t="s">
        <v>7367</v>
      </c>
      <c r="F104" s="218" t="s">
        <v>7368</v>
      </c>
      <c r="G104" s="219" t="s">
        <v>595</v>
      </c>
      <c r="H104" s="220">
        <v>9</v>
      </c>
      <c r="I104" s="221"/>
      <c r="J104" s="222">
        <f>ROUND(I104*H104,2)</f>
        <v>0</v>
      </c>
      <c r="K104" s="218" t="s">
        <v>7347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174</v>
      </c>
    </row>
    <row r="105" s="2" customFormat="1" ht="21.75" customHeight="1">
      <c r="A105" s="41"/>
      <c r="B105" s="42"/>
      <c r="C105" s="216" t="s">
        <v>284</v>
      </c>
      <c r="D105" s="216" t="s">
        <v>227</v>
      </c>
      <c r="E105" s="217" t="s">
        <v>7369</v>
      </c>
      <c r="F105" s="218" t="s">
        <v>7370</v>
      </c>
      <c r="G105" s="219" t="s">
        <v>471</v>
      </c>
      <c r="H105" s="220">
        <v>350</v>
      </c>
      <c r="I105" s="221"/>
      <c r="J105" s="222">
        <f>ROUND(I105*H105,2)</f>
        <v>0</v>
      </c>
      <c r="K105" s="218" t="s">
        <v>7347</v>
      </c>
      <c r="L105" s="47"/>
      <c r="M105" s="223" t="s">
        <v>19</v>
      </c>
      <c r="N105" s="224" t="s">
        <v>45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82</v>
      </c>
      <c r="BK105" s="228">
        <f>ROUND(I105*H105,2)</f>
        <v>0</v>
      </c>
      <c r="BL105" s="20" t="s">
        <v>231</v>
      </c>
      <c r="BM105" s="227" t="s">
        <v>629</v>
      </c>
    </row>
    <row r="106" s="2" customFormat="1" ht="21.75" customHeight="1">
      <c r="A106" s="41"/>
      <c r="B106" s="42"/>
      <c r="C106" s="216" t="s">
        <v>544</v>
      </c>
      <c r="D106" s="216" t="s">
        <v>227</v>
      </c>
      <c r="E106" s="217" t="s">
        <v>7371</v>
      </c>
      <c r="F106" s="218" t="s">
        <v>7372</v>
      </c>
      <c r="G106" s="219" t="s">
        <v>595</v>
      </c>
      <c r="H106" s="220">
        <v>30</v>
      </c>
      <c r="I106" s="221"/>
      <c r="J106" s="222">
        <f>ROUND(I106*H106,2)</f>
        <v>0</v>
      </c>
      <c r="K106" s="218" t="s">
        <v>7347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643</v>
      </c>
    </row>
    <row r="107" s="2" customFormat="1" ht="16.5" customHeight="1">
      <c r="A107" s="41"/>
      <c r="B107" s="42"/>
      <c r="C107" s="216" t="s">
        <v>549</v>
      </c>
      <c r="D107" s="216" t="s">
        <v>227</v>
      </c>
      <c r="E107" s="217" t="s">
        <v>7373</v>
      </c>
      <c r="F107" s="218" t="s">
        <v>7374</v>
      </c>
      <c r="G107" s="219" t="s">
        <v>595</v>
      </c>
      <c r="H107" s="220">
        <v>27</v>
      </c>
      <c r="I107" s="221"/>
      <c r="J107" s="222">
        <f>ROUND(I107*H107,2)</f>
        <v>0</v>
      </c>
      <c r="K107" s="218" t="s">
        <v>7347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656</v>
      </c>
    </row>
    <row r="108" s="2" customFormat="1" ht="16.5" customHeight="1">
      <c r="A108" s="41"/>
      <c r="B108" s="42"/>
      <c r="C108" s="216" t="s">
        <v>559</v>
      </c>
      <c r="D108" s="216" t="s">
        <v>227</v>
      </c>
      <c r="E108" s="217" t="s">
        <v>7375</v>
      </c>
      <c r="F108" s="218" t="s">
        <v>7376</v>
      </c>
      <c r="G108" s="219" t="s">
        <v>471</v>
      </c>
      <c r="H108" s="220">
        <v>5</v>
      </c>
      <c r="I108" s="221"/>
      <c r="J108" s="222">
        <f>ROUND(I108*H108,2)</f>
        <v>0</v>
      </c>
      <c r="K108" s="218" t="s">
        <v>7347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680</v>
      </c>
    </row>
    <row r="109" s="2" customFormat="1" ht="21.75" customHeight="1">
      <c r="A109" s="41"/>
      <c r="B109" s="42"/>
      <c r="C109" s="216" t="s">
        <v>565</v>
      </c>
      <c r="D109" s="216" t="s">
        <v>227</v>
      </c>
      <c r="E109" s="217" t="s">
        <v>7377</v>
      </c>
      <c r="F109" s="218" t="s">
        <v>7378</v>
      </c>
      <c r="G109" s="219" t="s">
        <v>471</v>
      </c>
      <c r="H109" s="220">
        <v>115</v>
      </c>
      <c r="I109" s="221"/>
      <c r="J109" s="222">
        <f>ROUND(I109*H109,2)</f>
        <v>0</v>
      </c>
      <c r="K109" s="218" t="s">
        <v>7347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699</v>
      </c>
    </row>
    <row r="110" s="2" customFormat="1" ht="21.75" customHeight="1">
      <c r="A110" s="41"/>
      <c r="B110" s="42"/>
      <c r="C110" s="216" t="s">
        <v>571</v>
      </c>
      <c r="D110" s="216" t="s">
        <v>227</v>
      </c>
      <c r="E110" s="217" t="s">
        <v>7379</v>
      </c>
      <c r="F110" s="218" t="s">
        <v>7380</v>
      </c>
      <c r="G110" s="219" t="s">
        <v>471</v>
      </c>
      <c r="H110" s="220">
        <v>450</v>
      </c>
      <c r="I110" s="221"/>
      <c r="J110" s="222">
        <f>ROUND(I110*H110,2)</f>
        <v>0</v>
      </c>
      <c r="K110" s="218" t="s">
        <v>7347</v>
      </c>
      <c r="L110" s="47"/>
      <c r="M110" s="223" t="s">
        <v>19</v>
      </c>
      <c r="N110" s="224" t="s">
        <v>45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82</v>
      </c>
      <c r="BK110" s="228">
        <f>ROUND(I110*H110,2)</f>
        <v>0</v>
      </c>
      <c r="BL110" s="20" t="s">
        <v>231</v>
      </c>
      <c r="BM110" s="227" t="s">
        <v>719</v>
      </c>
    </row>
    <row r="111" s="2" customFormat="1" ht="16.5" customHeight="1">
      <c r="A111" s="41"/>
      <c r="B111" s="42"/>
      <c r="C111" s="216" t="s">
        <v>7</v>
      </c>
      <c r="D111" s="216" t="s">
        <v>227</v>
      </c>
      <c r="E111" s="217" t="s">
        <v>7381</v>
      </c>
      <c r="F111" s="218" t="s">
        <v>7382</v>
      </c>
      <c r="G111" s="219" t="s">
        <v>471</v>
      </c>
      <c r="H111" s="220">
        <v>380</v>
      </c>
      <c r="I111" s="221"/>
      <c r="J111" s="222">
        <f>ROUND(I111*H111,2)</f>
        <v>0</v>
      </c>
      <c r="K111" s="218" t="s">
        <v>7347</v>
      </c>
      <c r="L111" s="47"/>
      <c r="M111" s="223" t="s">
        <v>19</v>
      </c>
      <c r="N111" s="224" t="s">
        <v>45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82</v>
      </c>
      <c r="BK111" s="228">
        <f>ROUND(I111*H111,2)</f>
        <v>0</v>
      </c>
      <c r="BL111" s="20" t="s">
        <v>231</v>
      </c>
      <c r="BM111" s="227" t="s">
        <v>192</v>
      </c>
    </row>
    <row r="112" s="2" customFormat="1" ht="24.15" customHeight="1">
      <c r="A112" s="41"/>
      <c r="B112" s="42"/>
      <c r="C112" s="216" t="s">
        <v>156</v>
      </c>
      <c r="D112" s="216" t="s">
        <v>227</v>
      </c>
      <c r="E112" s="217" t="s">
        <v>7383</v>
      </c>
      <c r="F112" s="218" t="s">
        <v>7384</v>
      </c>
      <c r="G112" s="219" t="s">
        <v>595</v>
      </c>
      <c r="H112" s="220">
        <v>5</v>
      </c>
      <c r="I112" s="221"/>
      <c r="J112" s="222">
        <f>ROUND(I112*H112,2)</f>
        <v>0</v>
      </c>
      <c r="K112" s="218" t="s">
        <v>7347</v>
      </c>
      <c r="L112" s="47"/>
      <c r="M112" s="223" t="s">
        <v>19</v>
      </c>
      <c r="N112" s="224" t="s">
        <v>45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82</v>
      </c>
      <c r="BK112" s="228">
        <f>ROUND(I112*H112,2)</f>
        <v>0</v>
      </c>
      <c r="BL112" s="20" t="s">
        <v>231</v>
      </c>
      <c r="BM112" s="227" t="s">
        <v>827</v>
      </c>
    </row>
    <row r="113" s="2" customFormat="1" ht="24.15" customHeight="1">
      <c r="A113" s="41"/>
      <c r="B113" s="42"/>
      <c r="C113" s="216" t="s">
        <v>159</v>
      </c>
      <c r="D113" s="216" t="s">
        <v>227</v>
      </c>
      <c r="E113" s="217" t="s">
        <v>7385</v>
      </c>
      <c r="F113" s="218" t="s">
        <v>7386</v>
      </c>
      <c r="G113" s="219" t="s">
        <v>595</v>
      </c>
      <c r="H113" s="220">
        <v>1</v>
      </c>
      <c r="I113" s="221"/>
      <c r="J113" s="222">
        <f>ROUND(I113*H113,2)</f>
        <v>0</v>
      </c>
      <c r="K113" s="218" t="s">
        <v>7347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864</v>
      </c>
    </row>
    <row r="114" s="2" customFormat="1" ht="24.15" customHeight="1">
      <c r="A114" s="41"/>
      <c r="B114" s="42"/>
      <c r="C114" s="216" t="s">
        <v>162</v>
      </c>
      <c r="D114" s="216" t="s">
        <v>227</v>
      </c>
      <c r="E114" s="217" t="s">
        <v>7387</v>
      </c>
      <c r="F114" s="218" t="s">
        <v>7388</v>
      </c>
      <c r="G114" s="219" t="s">
        <v>595</v>
      </c>
      <c r="H114" s="220">
        <v>3</v>
      </c>
      <c r="I114" s="221"/>
      <c r="J114" s="222">
        <f>ROUND(I114*H114,2)</f>
        <v>0</v>
      </c>
      <c r="K114" s="218" t="s">
        <v>7347</v>
      </c>
      <c r="L114" s="47"/>
      <c r="M114" s="223" t="s">
        <v>19</v>
      </c>
      <c r="N114" s="224" t="s">
        <v>45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82</v>
      </c>
      <c r="BK114" s="228">
        <f>ROUND(I114*H114,2)</f>
        <v>0</v>
      </c>
      <c r="BL114" s="20" t="s">
        <v>231</v>
      </c>
      <c r="BM114" s="227" t="s">
        <v>876</v>
      </c>
    </row>
    <row r="115" s="2" customFormat="1" ht="16.5" customHeight="1">
      <c r="A115" s="41"/>
      <c r="B115" s="42"/>
      <c r="C115" s="216" t="s">
        <v>165</v>
      </c>
      <c r="D115" s="216" t="s">
        <v>227</v>
      </c>
      <c r="E115" s="217" t="s">
        <v>7389</v>
      </c>
      <c r="F115" s="218" t="s">
        <v>7390</v>
      </c>
      <c r="G115" s="219" t="s">
        <v>595</v>
      </c>
      <c r="H115" s="220">
        <v>1</v>
      </c>
      <c r="I115" s="221"/>
      <c r="J115" s="222">
        <f>ROUND(I115*H115,2)</f>
        <v>0</v>
      </c>
      <c r="K115" s="218" t="s">
        <v>7347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888</v>
      </c>
    </row>
    <row r="116" s="2" customFormat="1" ht="16.5" customHeight="1">
      <c r="A116" s="41"/>
      <c r="B116" s="42"/>
      <c r="C116" s="216" t="s">
        <v>168</v>
      </c>
      <c r="D116" s="216" t="s">
        <v>227</v>
      </c>
      <c r="E116" s="217" t="s">
        <v>7391</v>
      </c>
      <c r="F116" s="218" t="s">
        <v>7392</v>
      </c>
      <c r="G116" s="219" t="s">
        <v>595</v>
      </c>
      <c r="H116" s="220">
        <v>1</v>
      </c>
      <c r="I116" s="221"/>
      <c r="J116" s="222">
        <f>ROUND(I116*H116,2)</f>
        <v>0</v>
      </c>
      <c r="K116" s="218" t="s">
        <v>7347</v>
      </c>
      <c r="L116" s="47"/>
      <c r="M116" s="223" t="s">
        <v>19</v>
      </c>
      <c r="N116" s="224" t="s">
        <v>45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82</v>
      </c>
      <c r="BK116" s="228">
        <f>ROUND(I116*H116,2)</f>
        <v>0</v>
      </c>
      <c r="BL116" s="20" t="s">
        <v>231</v>
      </c>
      <c r="BM116" s="227" t="s">
        <v>902</v>
      </c>
    </row>
    <row r="117" s="2" customFormat="1" ht="16.5" customHeight="1">
      <c r="A117" s="41"/>
      <c r="B117" s="42"/>
      <c r="C117" s="216" t="s">
        <v>171</v>
      </c>
      <c r="D117" s="216" t="s">
        <v>227</v>
      </c>
      <c r="E117" s="217" t="s">
        <v>7393</v>
      </c>
      <c r="F117" s="218" t="s">
        <v>7394</v>
      </c>
      <c r="G117" s="219" t="s">
        <v>595</v>
      </c>
      <c r="H117" s="220">
        <v>4</v>
      </c>
      <c r="I117" s="221"/>
      <c r="J117" s="222">
        <f>ROUND(I117*H117,2)</f>
        <v>0</v>
      </c>
      <c r="K117" s="218" t="s">
        <v>7347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913</v>
      </c>
    </row>
    <row r="118" s="2" customFormat="1" ht="16.5" customHeight="1">
      <c r="A118" s="41"/>
      <c r="B118" s="42"/>
      <c r="C118" s="216" t="s">
        <v>174</v>
      </c>
      <c r="D118" s="216" t="s">
        <v>227</v>
      </c>
      <c r="E118" s="217" t="s">
        <v>7391</v>
      </c>
      <c r="F118" s="218" t="s">
        <v>7392</v>
      </c>
      <c r="G118" s="219" t="s">
        <v>595</v>
      </c>
      <c r="H118" s="220">
        <v>2</v>
      </c>
      <c r="I118" s="221"/>
      <c r="J118" s="222">
        <f>ROUND(I118*H118,2)</f>
        <v>0</v>
      </c>
      <c r="K118" s="218" t="s">
        <v>7347</v>
      </c>
      <c r="L118" s="47"/>
      <c r="M118" s="223" t="s">
        <v>19</v>
      </c>
      <c r="N118" s="224" t="s">
        <v>45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231</v>
      </c>
      <c r="AT118" s="227" t="s">
        <v>227</v>
      </c>
      <c r="AU118" s="227" t="s">
        <v>93</v>
      </c>
      <c r="AY118" s="20" t="s">
        <v>224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82</v>
      </c>
      <c r="BK118" s="228">
        <f>ROUND(I118*H118,2)</f>
        <v>0</v>
      </c>
      <c r="BL118" s="20" t="s">
        <v>231</v>
      </c>
      <c r="BM118" s="227" t="s">
        <v>4944</v>
      </c>
    </row>
    <row r="119" s="2" customFormat="1" ht="16.5" customHeight="1">
      <c r="A119" s="41"/>
      <c r="B119" s="42"/>
      <c r="C119" s="216" t="s">
        <v>623</v>
      </c>
      <c r="D119" s="216" t="s">
        <v>227</v>
      </c>
      <c r="E119" s="217" t="s">
        <v>7395</v>
      </c>
      <c r="F119" s="218" t="s">
        <v>7396</v>
      </c>
      <c r="G119" s="219" t="s">
        <v>595</v>
      </c>
      <c r="H119" s="220">
        <v>9</v>
      </c>
      <c r="I119" s="221"/>
      <c r="J119" s="222">
        <f>ROUND(I119*H119,2)</f>
        <v>0</v>
      </c>
      <c r="K119" s="218" t="s">
        <v>7347</v>
      </c>
      <c r="L119" s="47"/>
      <c r="M119" s="223" t="s">
        <v>19</v>
      </c>
      <c r="N119" s="224" t="s">
        <v>45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82</v>
      </c>
      <c r="BK119" s="228">
        <f>ROUND(I119*H119,2)</f>
        <v>0</v>
      </c>
      <c r="BL119" s="20" t="s">
        <v>231</v>
      </c>
      <c r="BM119" s="227" t="s">
        <v>944</v>
      </c>
    </row>
    <row r="120" s="2" customFormat="1" ht="16.5" customHeight="1">
      <c r="A120" s="41"/>
      <c r="B120" s="42"/>
      <c r="C120" s="216" t="s">
        <v>629</v>
      </c>
      <c r="D120" s="216" t="s">
        <v>227</v>
      </c>
      <c r="E120" s="217" t="s">
        <v>7397</v>
      </c>
      <c r="F120" s="218" t="s">
        <v>7398</v>
      </c>
      <c r="G120" s="219" t="s">
        <v>471</v>
      </c>
      <c r="H120" s="220">
        <v>380</v>
      </c>
      <c r="I120" s="221"/>
      <c r="J120" s="222">
        <f>ROUND(I120*H120,2)</f>
        <v>0</v>
      </c>
      <c r="K120" s="218" t="s">
        <v>7347</v>
      </c>
      <c r="L120" s="47"/>
      <c r="M120" s="223" t="s">
        <v>19</v>
      </c>
      <c r="N120" s="224" t="s">
        <v>45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82</v>
      </c>
      <c r="BK120" s="228">
        <f>ROUND(I120*H120,2)</f>
        <v>0</v>
      </c>
      <c r="BL120" s="20" t="s">
        <v>231</v>
      </c>
      <c r="BM120" s="227" t="s">
        <v>971</v>
      </c>
    </row>
    <row r="121" s="2" customFormat="1" ht="21.75" customHeight="1">
      <c r="A121" s="41"/>
      <c r="B121" s="42"/>
      <c r="C121" s="216" t="s">
        <v>177</v>
      </c>
      <c r="D121" s="216" t="s">
        <v>227</v>
      </c>
      <c r="E121" s="217" t="s">
        <v>7399</v>
      </c>
      <c r="F121" s="218" t="s">
        <v>7400</v>
      </c>
      <c r="G121" s="219" t="s">
        <v>4656</v>
      </c>
      <c r="H121" s="220">
        <v>210</v>
      </c>
      <c r="I121" s="221"/>
      <c r="J121" s="222">
        <f>ROUND(I121*H121,2)</f>
        <v>0</v>
      </c>
      <c r="K121" s="218" t="s">
        <v>7347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991</v>
      </c>
    </row>
    <row r="122" s="2" customFormat="1" ht="16.5" customHeight="1">
      <c r="A122" s="41"/>
      <c r="B122" s="42"/>
      <c r="C122" s="216" t="s">
        <v>643</v>
      </c>
      <c r="D122" s="216" t="s">
        <v>227</v>
      </c>
      <c r="E122" s="217" t="s">
        <v>7401</v>
      </c>
      <c r="F122" s="218" t="s">
        <v>7402</v>
      </c>
      <c r="G122" s="219" t="s">
        <v>595</v>
      </c>
      <c r="H122" s="220">
        <v>9</v>
      </c>
      <c r="I122" s="221"/>
      <c r="J122" s="222">
        <f>ROUND(I122*H122,2)</f>
        <v>0</v>
      </c>
      <c r="K122" s="218" t="s">
        <v>7347</v>
      </c>
      <c r="L122" s="47"/>
      <c r="M122" s="223" t="s">
        <v>19</v>
      </c>
      <c r="N122" s="224" t="s">
        <v>45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231</v>
      </c>
      <c r="AT122" s="227" t="s">
        <v>227</v>
      </c>
      <c r="AU122" s="227" t="s">
        <v>93</v>
      </c>
      <c r="AY122" s="20" t="s">
        <v>224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82</v>
      </c>
      <c r="BK122" s="228">
        <f>ROUND(I122*H122,2)</f>
        <v>0</v>
      </c>
      <c r="BL122" s="20" t="s">
        <v>231</v>
      </c>
      <c r="BM122" s="227" t="s">
        <v>1036</v>
      </c>
    </row>
    <row r="123" s="2" customFormat="1" ht="16.5" customHeight="1">
      <c r="A123" s="41"/>
      <c r="B123" s="42"/>
      <c r="C123" s="216" t="s">
        <v>650</v>
      </c>
      <c r="D123" s="216" t="s">
        <v>227</v>
      </c>
      <c r="E123" s="217" t="s">
        <v>7403</v>
      </c>
      <c r="F123" s="218" t="s">
        <v>7404</v>
      </c>
      <c r="G123" s="219" t="s">
        <v>595</v>
      </c>
      <c r="H123" s="220">
        <v>3</v>
      </c>
      <c r="I123" s="221"/>
      <c r="J123" s="222">
        <f>ROUND(I123*H123,2)</f>
        <v>0</v>
      </c>
      <c r="K123" s="218" t="s">
        <v>7347</v>
      </c>
      <c r="L123" s="47"/>
      <c r="M123" s="223" t="s">
        <v>19</v>
      </c>
      <c r="N123" s="224" t="s">
        <v>45</v>
      </c>
      <c r="O123" s="87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7" t="s">
        <v>231</v>
      </c>
      <c r="AT123" s="227" t="s">
        <v>227</v>
      </c>
      <c r="AU123" s="227" t="s">
        <v>93</v>
      </c>
      <c r="AY123" s="20" t="s">
        <v>224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20" t="s">
        <v>82</v>
      </c>
      <c r="BK123" s="228">
        <f>ROUND(I123*H123,2)</f>
        <v>0</v>
      </c>
      <c r="BL123" s="20" t="s">
        <v>231</v>
      </c>
      <c r="BM123" s="227" t="s">
        <v>1070</v>
      </c>
    </row>
    <row r="124" s="2" customFormat="1" ht="16.5" customHeight="1">
      <c r="A124" s="41"/>
      <c r="B124" s="42"/>
      <c r="C124" s="216" t="s">
        <v>656</v>
      </c>
      <c r="D124" s="216" t="s">
        <v>227</v>
      </c>
      <c r="E124" s="217" t="s">
        <v>7405</v>
      </c>
      <c r="F124" s="218" t="s">
        <v>7406</v>
      </c>
      <c r="G124" s="219" t="s">
        <v>595</v>
      </c>
      <c r="H124" s="220">
        <v>9</v>
      </c>
      <c r="I124" s="221"/>
      <c r="J124" s="222">
        <f>ROUND(I124*H124,2)</f>
        <v>0</v>
      </c>
      <c r="K124" s="218" t="s">
        <v>7347</v>
      </c>
      <c r="L124" s="47"/>
      <c r="M124" s="223" t="s">
        <v>19</v>
      </c>
      <c r="N124" s="224" t="s">
        <v>45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82</v>
      </c>
      <c r="BK124" s="228">
        <f>ROUND(I124*H124,2)</f>
        <v>0</v>
      </c>
      <c r="BL124" s="20" t="s">
        <v>231</v>
      </c>
      <c r="BM124" s="227" t="s">
        <v>1085</v>
      </c>
    </row>
    <row r="125" s="2" customFormat="1" ht="16.5" customHeight="1">
      <c r="A125" s="41"/>
      <c r="B125" s="42"/>
      <c r="C125" s="216" t="s">
        <v>671</v>
      </c>
      <c r="D125" s="216" t="s">
        <v>227</v>
      </c>
      <c r="E125" s="217" t="s">
        <v>7407</v>
      </c>
      <c r="F125" s="218" t="s">
        <v>7408</v>
      </c>
      <c r="G125" s="219" t="s">
        <v>595</v>
      </c>
      <c r="H125" s="220">
        <v>9</v>
      </c>
      <c r="I125" s="221"/>
      <c r="J125" s="222">
        <f>ROUND(I125*H125,2)</f>
        <v>0</v>
      </c>
      <c r="K125" s="218" t="s">
        <v>7347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1097</v>
      </c>
    </row>
    <row r="126" s="2" customFormat="1" ht="16.5" customHeight="1">
      <c r="A126" s="41"/>
      <c r="B126" s="42"/>
      <c r="C126" s="216" t="s">
        <v>680</v>
      </c>
      <c r="D126" s="216" t="s">
        <v>227</v>
      </c>
      <c r="E126" s="217" t="s">
        <v>7409</v>
      </c>
      <c r="F126" s="218" t="s">
        <v>7410</v>
      </c>
      <c r="G126" s="219" t="s">
        <v>595</v>
      </c>
      <c r="H126" s="220">
        <v>26</v>
      </c>
      <c r="I126" s="221"/>
      <c r="J126" s="222">
        <f>ROUND(I126*H126,2)</f>
        <v>0</v>
      </c>
      <c r="K126" s="218" t="s">
        <v>7347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1134</v>
      </c>
    </row>
    <row r="127" s="2" customFormat="1" ht="16.5" customHeight="1">
      <c r="A127" s="41"/>
      <c r="B127" s="42"/>
      <c r="C127" s="216" t="s">
        <v>688</v>
      </c>
      <c r="D127" s="216" t="s">
        <v>227</v>
      </c>
      <c r="E127" s="217" t="s">
        <v>7411</v>
      </c>
      <c r="F127" s="218" t="s">
        <v>7412</v>
      </c>
      <c r="G127" s="219" t="s">
        <v>595</v>
      </c>
      <c r="H127" s="220">
        <v>2</v>
      </c>
      <c r="I127" s="221"/>
      <c r="J127" s="222">
        <f>ROUND(I127*H127,2)</f>
        <v>0</v>
      </c>
      <c r="K127" s="218" t="s">
        <v>7347</v>
      </c>
      <c r="L127" s="47"/>
      <c r="M127" s="223" t="s">
        <v>19</v>
      </c>
      <c r="N127" s="224" t="s">
        <v>45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1160</v>
      </c>
    </row>
    <row r="128" s="2" customFormat="1" ht="16.5" customHeight="1">
      <c r="A128" s="41"/>
      <c r="B128" s="42"/>
      <c r="C128" s="216" t="s">
        <v>699</v>
      </c>
      <c r="D128" s="216" t="s">
        <v>227</v>
      </c>
      <c r="E128" s="217" t="s">
        <v>7413</v>
      </c>
      <c r="F128" s="218" t="s">
        <v>7414</v>
      </c>
      <c r="G128" s="219" t="s">
        <v>595</v>
      </c>
      <c r="H128" s="220">
        <v>6</v>
      </c>
      <c r="I128" s="221"/>
      <c r="J128" s="222">
        <f>ROUND(I128*H128,2)</f>
        <v>0</v>
      </c>
      <c r="K128" s="218" t="s">
        <v>7347</v>
      </c>
      <c r="L128" s="47"/>
      <c r="M128" s="223" t="s">
        <v>19</v>
      </c>
      <c r="N128" s="224" t="s">
        <v>45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82</v>
      </c>
      <c r="BK128" s="228">
        <f>ROUND(I128*H128,2)</f>
        <v>0</v>
      </c>
      <c r="BL128" s="20" t="s">
        <v>231</v>
      </c>
      <c r="BM128" s="227" t="s">
        <v>1174</v>
      </c>
    </row>
    <row r="129" s="2" customFormat="1" ht="16.5" customHeight="1">
      <c r="A129" s="41"/>
      <c r="B129" s="42"/>
      <c r="C129" s="216" t="s">
        <v>711</v>
      </c>
      <c r="D129" s="216" t="s">
        <v>227</v>
      </c>
      <c r="E129" s="217" t="s">
        <v>7415</v>
      </c>
      <c r="F129" s="218" t="s">
        <v>7416</v>
      </c>
      <c r="G129" s="219" t="s">
        <v>595</v>
      </c>
      <c r="H129" s="220">
        <v>15</v>
      </c>
      <c r="I129" s="221"/>
      <c r="J129" s="222">
        <f>ROUND(I129*H129,2)</f>
        <v>0</v>
      </c>
      <c r="K129" s="218" t="s">
        <v>7347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1186</v>
      </c>
    </row>
    <row r="130" s="2" customFormat="1" ht="16.5" customHeight="1">
      <c r="A130" s="41"/>
      <c r="B130" s="42"/>
      <c r="C130" s="216" t="s">
        <v>719</v>
      </c>
      <c r="D130" s="216" t="s">
        <v>227</v>
      </c>
      <c r="E130" s="217" t="s">
        <v>7417</v>
      </c>
      <c r="F130" s="218" t="s">
        <v>7418</v>
      </c>
      <c r="G130" s="219" t="s">
        <v>595</v>
      </c>
      <c r="H130" s="220">
        <v>26</v>
      </c>
      <c r="I130" s="221"/>
      <c r="J130" s="222">
        <f>ROUND(I130*H130,2)</f>
        <v>0</v>
      </c>
      <c r="K130" s="218" t="s">
        <v>7347</v>
      </c>
      <c r="L130" s="47"/>
      <c r="M130" s="223" t="s">
        <v>19</v>
      </c>
      <c r="N130" s="224" t="s">
        <v>45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82</v>
      </c>
      <c r="BK130" s="228">
        <f>ROUND(I130*H130,2)</f>
        <v>0</v>
      </c>
      <c r="BL130" s="20" t="s">
        <v>231</v>
      </c>
      <c r="BM130" s="227" t="s">
        <v>1200</v>
      </c>
    </row>
    <row r="131" s="2" customFormat="1" ht="55.5" customHeight="1">
      <c r="A131" s="41"/>
      <c r="B131" s="42"/>
      <c r="C131" s="216" t="s">
        <v>180</v>
      </c>
      <c r="D131" s="216" t="s">
        <v>227</v>
      </c>
      <c r="E131" s="217" t="s">
        <v>7419</v>
      </c>
      <c r="F131" s="218" t="s">
        <v>7420</v>
      </c>
      <c r="G131" s="219" t="s">
        <v>471</v>
      </c>
      <c r="H131" s="220">
        <v>5</v>
      </c>
      <c r="I131" s="221"/>
      <c r="J131" s="222">
        <f>ROUND(I131*H131,2)</f>
        <v>0</v>
      </c>
      <c r="K131" s="218" t="s">
        <v>7347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1210</v>
      </c>
    </row>
    <row r="132" s="2" customFormat="1" ht="90" customHeight="1">
      <c r="A132" s="41"/>
      <c r="B132" s="42"/>
      <c r="C132" s="216" t="s">
        <v>192</v>
      </c>
      <c r="D132" s="216" t="s">
        <v>227</v>
      </c>
      <c r="E132" s="217" t="s">
        <v>7421</v>
      </c>
      <c r="F132" s="218" t="s">
        <v>7422</v>
      </c>
      <c r="G132" s="219" t="s">
        <v>471</v>
      </c>
      <c r="H132" s="220">
        <v>115</v>
      </c>
      <c r="I132" s="221"/>
      <c r="J132" s="222">
        <f>ROUND(I132*H132,2)</f>
        <v>0</v>
      </c>
      <c r="K132" s="218" t="s">
        <v>7347</v>
      </c>
      <c r="L132" s="47"/>
      <c r="M132" s="223" t="s">
        <v>19</v>
      </c>
      <c r="N132" s="224" t="s">
        <v>45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82</v>
      </c>
      <c r="BK132" s="228">
        <f>ROUND(I132*H132,2)</f>
        <v>0</v>
      </c>
      <c r="BL132" s="20" t="s">
        <v>231</v>
      </c>
      <c r="BM132" s="227" t="s">
        <v>4973</v>
      </c>
    </row>
    <row r="133" s="2" customFormat="1" ht="90" customHeight="1">
      <c r="A133" s="41"/>
      <c r="B133" s="42"/>
      <c r="C133" s="216" t="s">
        <v>822</v>
      </c>
      <c r="D133" s="216" t="s">
        <v>227</v>
      </c>
      <c r="E133" s="217" t="s">
        <v>7423</v>
      </c>
      <c r="F133" s="218" t="s">
        <v>7424</v>
      </c>
      <c r="G133" s="219" t="s">
        <v>471</v>
      </c>
      <c r="H133" s="220">
        <v>450</v>
      </c>
      <c r="I133" s="221"/>
      <c r="J133" s="222">
        <f>ROUND(I133*H133,2)</f>
        <v>0</v>
      </c>
      <c r="K133" s="218" t="s">
        <v>7347</v>
      </c>
      <c r="L133" s="47"/>
      <c r="M133" s="223" t="s">
        <v>19</v>
      </c>
      <c r="N133" s="224" t="s">
        <v>45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82</v>
      </c>
      <c r="BK133" s="228">
        <f>ROUND(I133*H133,2)</f>
        <v>0</v>
      </c>
      <c r="BL133" s="20" t="s">
        <v>231</v>
      </c>
      <c r="BM133" s="227" t="s">
        <v>2164</v>
      </c>
    </row>
    <row r="134" s="2" customFormat="1" ht="16.5" customHeight="1">
      <c r="A134" s="41"/>
      <c r="B134" s="42"/>
      <c r="C134" s="216" t="s">
        <v>827</v>
      </c>
      <c r="D134" s="216" t="s">
        <v>227</v>
      </c>
      <c r="E134" s="217" t="s">
        <v>7425</v>
      </c>
      <c r="F134" s="218" t="s">
        <v>7426</v>
      </c>
      <c r="G134" s="219" t="s">
        <v>595</v>
      </c>
      <c r="H134" s="220">
        <v>9</v>
      </c>
      <c r="I134" s="221"/>
      <c r="J134" s="222">
        <f>ROUND(I134*H134,2)</f>
        <v>0</v>
      </c>
      <c r="K134" s="218" t="s">
        <v>7347</v>
      </c>
      <c r="L134" s="47"/>
      <c r="M134" s="223" t="s">
        <v>19</v>
      </c>
      <c r="N134" s="224" t="s">
        <v>45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82</v>
      </c>
      <c r="BK134" s="228">
        <f>ROUND(I134*H134,2)</f>
        <v>0</v>
      </c>
      <c r="BL134" s="20" t="s">
        <v>231</v>
      </c>
      <c r="BM134" s="227" t="s">
        <v>4982</v>
      </c>
    </row>
    <row r="135" s="2" customFormat="1" ht="78" customHeight="1">
      <c r="A135" s="41"/>
      <c r="B135" s="42"/>
      <c r="C135" s="216" t="s">
        <v>195</v>
      </c>
      <c r="D135" s="216" t="s">
        <v>227</v>
      </c>
      <c r="E135" s="217" t="s">
        <v>7427</v>
      </c>
      <c r="F135" s="218" t="s">
        <v>7428</v>
      </c>
      <c r="G135" s="219" t="s">
        <v>471</v>
      </c>
      <c r="H135" s="220">
        <v>380</v>
      </c>
      <c r="I135" s="221"/>
      <c r="J135" s="222">
        <f>ROUND(I135*H135,2)</f>
        <v>0</v>
      </c>
      <c r="K135" s="218" t="s">
        <v>7347</v>
      </c>
      <c r="L135" s="47"/>
      <c r="M135" s="223" t="s">
        <v>19</v>
      </c>
      <c r="N135" s="224" t="s">
        <v>45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82</v>
      </c>
      <c r="BK135" s="228">
        <f>ROUND(I135*H135,2)</f>
        <v>0</v>
      </c>
      <c r="BL135" s="20" t="s">
        <v>231</v>
      </c>
      <c r="BM135" s="227" t="s">
        <v>1255</v>
      </c>
    </row>
    <row r="136" s="2" customFormat="1" ht="16.5" customHeight="1">
      <c r="A136" s="41"/>
      <c r="B136" s="42"/>
      <c r="C136" s="216" t="s">
        <v>864</v>
      </c>
      <c r="D136" s="216" t="s">
        <v>227</v>
      </c>
      <c r="E136" s="217" t="s">
        <v>7429</v>
      </c>
      <c r="F136" s="218" t="s">
        <v>7430</v>
      </c>
      <c r="G136" s="219" t="s">
        <v>595</v>
      </c>
      <c r="H136" s="220">
        <v>25</v>
      </c>
      <c r="I136" s="221"/>
      <c r="J136" s="222">
        <f>ROUND(I136*H136,2)</f>
        <v>0</v>
      </c>
      <c r="K136" s="218" t="s">
        <v>7347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1270</v>
      </c>
    </row>
    <row r="137" s="2" customFormat="1" ht="16.5" customHeight="1">
      <c r="A137" s="41"/>
      <c r="B137" s="42"/>
      <c r="C137" s="216" t="s">
        <v>871</v>
      </c>
      <c r="D137" s="216" t="s">
        <v>227</v>
      </c>
      <c r="E137" s="217" t="s">
        <v>7431</v>
      </c>
      <c r="F137" s="218" t="s">
        <v>7432</v>
      </c>
      <c r="G137" s="219" t="s">
        <v>595</v>
      </c>
      <c r="H137" s="220">
        <v>9</v>
      </c>
      <c r="I137" s="221"/>
      <c r="J137" s="222">
        <f>ROUND(I137*H137,2)</f>
        <v>0</v>
      </c>
      <c r="K137" s="218" t="s">
        <v>7347</v>
      </c>
      <c r="L137" s="47"/>
      <c r="M137" s="223" t="s">
        <v>19</v>
      </c>
      <c r="N137" s="224" t="s">
        <v>45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82</v>
      </c>
      <c r="BK137" s="228">
        <f>ROUND(I137*H137,2)</f>
        <v>0</v>
      </c>
      <c r="BL137" s="20" t="s">
        <v>231</v>
      </c>
      <c r="BM137" s="227" t="s">
        <v>1291</v>
      </c>
    </row>
    <row r="138" s="2" customFormat="1" ht="78" customHeight="1">
      <c r="A138" s="41"/>
      <c r="B138" s="42"/>
      <c r="C138" s="216" t="s">
        <v>876</v>
      </c>
      <c r="D138" s="216" t="s">
        <v>227</v>
      </c>
      <c r="E138" s="217" t="s">
        <v>7433</v>
      </c>
      <c r="F138" s="218" t="s">
        <v>7434</v>
      </c>
      <c r="G138" s="219" t="s">
        <v>471</v>
      </c>
      <c r="H138" s="220">
        <v>90</v>
      </c>
      <c r="I138" s="221"/>
      <c r="J138" s="222">
        <f>ROUND(I138*H138,2)</f>
        <v>0</v>
      </c>
      <c r="K138" s="218" t="s">
        <v>7347</v>
      </c>
      <c r="L138" s="47"/>
      <c r="M138" s="223" t="s">
        <v>19</v>
      </c>
      <c r="N138" s="224" t="s">
        <v>45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82</v>
      </c>
      <c r="BK138" s="228">
        <f>ROUND(I138*H138,2)</f>
        <v>0</v>
      </c>
      <c r="BL138" s="20" t="s">
        <v>231</v>
      </c>
      <c r="BM138" s="227" t="s">
        <v>1302</v>
      </c>
    </row>
    <row r="139" s="2" customFormat="1" ht="16.5" customHeight="1">
      <c r="A139" s="41"/>
      <c r="B139" s="42"/>
      <c r="C139" s="216" t="s">
        <v>882</v>
      </c>
      <c r="D139" s="216" t="s">
        <v>227</v>
      </c>
      <c r="E139" s="217" t="s">
        <v>7435</v>
      </c>
      <c r="F139" s="218" t="s">
        <v>7436</v>
      </c>
      <c r="G139" s="219" t="s">
        <v>7437</v>
      </c>
      <c r="H139" s="220">
        <v>1</v>
      </c>
      <c r="I139" s="221"/>
      <c r="J139" s="222">
        <f>ROUND(I139*H139,2)</f>
        <v>0</v>
      </c>
      <c r="K139" s="218" t="s">
        <v>7347</v>
      </c>
      <c r="L139" s="47"/>
      <c r="M139" s="223" t="s">
        <v>19</v>
      </c>
      <c r="N139" s="224" t="s">
        <v>45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1314</v>
      </c>
    </row>
    <row r="140" s="12" customFormat="1" ht="22.8" customHeight="1">
      <c r="A140" s="12"/>
      <c r="B140" s="200"/>
      <c r="C140" s="201"/>
      <c r="D140" s="202" t="s">
        <v>73</v>
      </c>
      <c r="E140" s="214" t="s">
        <v>7438</v>
      </c>
      <c r="F140" s="214" t="s">
        <v>7439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SUM(P141:P178)</f>
        <v>0</v>
      </c>
      <c r="Q140" s="208"/>
      <c r="R140" s="209">
        <f>SUM(R141:R178)</f>
        <v>0</v>
      </c>
      <c r="S140" s="208"/>
      <c r="T140" s="210">
        <f>SUM(T141:T178)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1" t="s">
        <v>82</v>
      </c>
      <c r="AT140" s="212" t="s">
        <v>73</v>
      </c>
      <c r="AU140" s="212" t="s">
        <v>82</v>
      </c>
      <c r="AY140" s="211" t="s">
        <v>224</v>
      </c>
      <c r="BK140" s="213">
        <f>SUM(BK141:BK178)</f>
        <v>0</v>
      </c>
    </row>
    <row r="141" s="2" customFormat="1" ht="24.15" customHeight="1">
      <c r="A141" s="41"/>
      <c r="B141" s="42"/>
      <c r="C141" s="216" t="s">
        <v>888</v>
      </c>
      <c r="D141" s="216" t="s">
        <v>227</v>
      </c>
      <c r="E141" s="217" t="s">
        <v>7440</v>
      </c>
      <c r="F141" s="218" t="s">
        <v>7441</v>
      </c>
      <c r="G141" s="219" t="s">
        <v>5873</v>
      </c>
      <c r="H141" s="220">
        <v>1</v>
      </c>
      <c r="I141" s="221"/>
      <c r="J141" s="222">
        <f>ROUND(I141*H141,2)</f>
        <v>0</v>
      </c>
      <c r="K141" s="218" t="s">
        <v>7347</v>
      </c>
      <c r="L141" s="47"/>
      <c r="M141" s="223" t="s">
        <v>19</v>
      </c>
      <c r="N141" s="224" t="s">
        <v>45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82</v>
      </c>
      <c r="BK141" s="228">
        <f>ROUND(I141*H141,2)</f>
        <v>0</v>
      </c>
      <c r="BL141" s="20" t="s">
        <v>231</v>
      </c>
      <c r="BM141" s="227" t="s">
        <v>870</v>
      </c>
    </row>
    <row r="142" s="2" customFormat="1" ht="16.5" customHeight="1">
      <c r="A142" s="41"/>
      <c r="B142" s="42"/>
      <c r="C142" s="216" t="s">
        <v>894</v>
      </c>
      <c r="D142" s="216" t="s">
        <v>227</v>
      </c>
      <c r="E142" s="217" t="s">
        <v>7442</v>
      </c>
      <c r="F142" s="218" t="s">
        <v>7443</v>
      </c>
      <c r="G142" s="219" t="s">
        <v>266</v>
      </c>
      <c r="H142" s="220">
        <v>4</v>
      </c>
      <c r="I142" s="221"/>
      <c r="J142" s="222">
        <f>ROUND(I142*H142,2)</f>
        <v>0</v>
      </c>
      <c r="K142" s="218" t="s">
        <v>7347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1331</v>
      </c>
    </row>
    <row r="143" s="2" customFormat="1" ht="16.5" customHeight="1">
      <c r="A143" s="41"/>
      <c r="B143" s="42"/>
      <c r="C143" s="216" t="s">
        <v>902</v>
      </c>
      <c r="D143" s="216" t="s">
        <v>227</v>
      </c>
      <c r="E143" s="217" t="s">
        <v>7444</v>
      </c>
      <c r="F143" s="218" t="s">
        <v>7445</v>
      </c>
      <c r="G143" s="219" t="s">
        <v>266</v>
      </c>
      <c r="H143" s="220">
        <v>4</v>
      </c>
      <c r="I143" s="221"/>
      <c r="J143" s="222">
        <f>ROUND(I143*H143,2)</f>
        <v>0</v>
      </c>
      <c r="K143" s="218" t="s">
        <v>7347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1344</v>
      </c>
    </row>
    <row r="144" s="2" customFormat="1" ht="24.15" customHeight="1">
      <c r="A144" s="41"/>
      <c r="B144" s="42"/>
      <c r="C144" s="216" t="s">
        <v>908</v>
      </c>
      <c r="D144" s="216" t="s">
        <v>227</v>
      </c>
      <c r="E144" s="217" t="s">
        <v>7446</v>
      </c>
      <c r="F144" s="218" t="s">
        <v>7447</v>
      </c>
      <c r="G144" s="219" t="s">
        <v>266</v>
      </c>
      <c r="H144" s="220">
        <v>18.300000000000001</v>
      </c>
      <c r="I144" s="221"/>
      <c r="J144" s="222">
        <f>ROUND(I144*H144,2)</f>
        <v>0</v>
      </c>
      <c r="K144" s="218" t="s">
        <v>7347</v>
      </c>
      <c r="L144" s="47"/>
      <c r="M144" s="223" t="s">
        <v>19</v>
      </c>
      <c r="N144" s="224" t="s">
        <v>45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82</v>
      </c>
      <c r="BK144" s="228">
        <f>ROUND(I144*H144,2)</f>
        <v>0</v>
      </c>
      <c r="BL144" s="20" t="s">
        <v>231</v>
      </c>
      <c r="BM144" s="227" t="s">
        <v>1354</v>
      </c>
    </row>
    <row r="145" s="2" customFormat="1" ht="24.15" customHeight="1">
      <c r="A145" s="41"/>
      <c r="B145" s="42"/>
      <c r="C145" s="216" t="s">
        <v>913</v>
      </c>
      <c r="D145" s="216" t="s">
        <v>227</v>
      </c>
      <c r="E145" s="217" t="s">
        <v>7448</v>
      </c>
      <c r="F145" s="218" t="s">
        <v>7449</v>
      </c>
      <c r="G145" s="219" t="s">
        <v>471</v>
      </c>
      <c r="H145" s="220">
        <v>40</v>
      </c>
      <c r="I145" s="221"/>
      <c r="J145" s="222">
        <f>ROUND(I145*H145,2)</f>
        <v>0</v>
      </c>
      <c r="K145" s="218" t="s">
        <v>7347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1365</v>
      </c>
    </row>
    <row r="146" s="2" customFormat="1" ht="16.5" customHeight="1">
      <c r="A146" s="41"/>
      <c r="B146" s="42"/>
      <c r="C146" s="216" t="s">
        <v>920</v>
      </c>
      <c r="D146" s="216" t="s">
        <v>227</v>
      </c>
      <c r="E146" s="217" t="s">
        <v>7450</v>
      </c>
      <c r="F146" s="218" t="s">
        <v>7451</v>
      </c>
      <c r="G146" s="219" t="s">
        <v>266</v>
      </c>
      <c r="H146" s="220">
        <v>18.300000000000001</v>
      </c>
      <c r="I146" s="221"/>
      <c r="J146" s="222">
        <f>ROUND(I146*H146,2)</f>
        <v>0</v>
      </c>
      <c r="K146" s="218" t="s">
        <v>7347</v>
      </c>
      <c r="L146" s="47"/>
      <c r="M146" s="223" t="s">
        <v>19</v>
      </c>
      <c r="N146" s="224" t="s">
        <v>45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82</v>
      </c>
      <c r="BK146" s="228">
        <f>ROUND(I146*H146,2)</f>
        <v>0</v>
      </c>
      <c r="BL146" s="20" t="s">
        <v>231</v>
      </c>
      <c r="BM146" s="227" t="s">
        <v>5011</v>
      </c>
    </row>
    <row r="147" s="2" customFormat="1" ht="16.5" customHeight="1">
      <c r="A147" s="41"/>
      <c r="B147" s="42"/>
      <c r="C147" s="216" t="s">
        <v>4944</v>
      </c>
      <c r="D147" s="216" t="s">
        <v>227</v>
      </c>
      <c r="E147" s="217" t="s">
        <v>7452</v>
      </c>
      <c r="F147" s="218" t="s">
        <v>7453</v>
      </c>
      <c r="G147" s="219" t="s">
        <v>266</v>
      </c>
      <c r="H147" s="220">
        <v>18.300000000000001</v>
      </c>
      <c r="I147" s="221"/>
      <c r="J147" s="222">
        <f>ROUND(I147*H147,2)</f>
        <v>0</v>
      </c>
      <c r="K147" s="218" t="s">
        <v>7347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5015</v>
      </c>
    </row>
    <row r="148" s="2" customFormat="1" ht="16.5" customHeight="1">
      <c r="A148" s="41"/>
      <c r="B148" s="42"/>
      <c r="C148" s="216" t="s">
        <v>925</v>
      </c>
      <c r="D148" s="216" t="s">
        <v>227</v>
      </c>
      <c r="E148" s="217" t="s">
        <v>7454</v>
      </c>
      <c r="F148" s="218" t="s">
        <v>7455</v>
      </c>
      <c r="G148" s="219" t="s">
        <v>324</v>
      </c>
      <c r="H148" s="220">
        <v>9</v>
      </c>
      <c r="I148" s="221"/>
      <c r="J148" s="222">
        <f>ROUND(I148*H148,2)</f>
        <v>0</v>
      </c>
      <c r="K148" s="218" t="s">
        <v>7347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1403</v>
      </c>
    </row>
    <row r="149" s="2" customFormat="1" ht="21.75" customHeight="1">
      <c r="A149" s="41"/>
      <c r="B149" s="42"/>
      <c r="C149" s="216" t="s">
        <v>944</v>
      </c>
      <c r="D149" s="216" t="s">
        <v>227</v>
      </c>
      <c r="E149" s="217" t="s">
        <v>7456</v>
      </c>
      <c r="F149" s="218" t="s">
        <v>7457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7347</v>
      </c>
      <c r="L149" s="47"/>
      <c r="M149" s="223" t="s">
        <v>19</v>
      </c>
      <c r="N149" s="224" t="s">
        <v>45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82</v>
      </c>
      <c r="BK149" s="228">
        <f>ROUND(I149*H149,2)</f>
        <v>0</v>
      </c>
      <c r="BL149" s="20" t="s">
        <v>231</v>
      </c>
      <c r="BM149" s="227" t="s">
        <v>1416</v>
      </c>
    </row>
    <row r="150" s="2" customFormat="1" ht="21.75" customHeight="1">
      <c r="A150" s="41"/>
      <c r="B150" s="42"/>
      <c r="C150" s="216" t="s">
        <v>962</v>
      </c>
      <c r="D150" s="216" t="s">
        <v>227</v>
      </c>
      <c r="E150" s="217" t="s">
        <v>7458</v>
      </c>
      <c r="F150" s="218" t="s">
        <v>7459</v>
      </c>
      <c r="G150" s="219" t="s">
        <v>595</v>
      </c>
      <c r="H150" s="220">
        <v>7</v>
      </c>
      <c r="I150" s="221"/>
      <c r="J150" s="222">
        <f>ROUND(I150*H150,2)</f>
        <v>0</v>
      </c>
      <c r="K150" s="218" t="s">
        <v>7347</v>
      </c>
      <c r="L150" s="47"/>
      <c r="M150" s="223" t="s">
        <v>19</v>
      </c>
      <c r="N150" s="224" t="s">
        <v>45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1430</v>
      </c>
    </row>
    <row r="151" s="2" customFormat="1" ht="21.75" customHeight="1">
      <c r="A151" s="41"/>
      <c r="B151" s="42"/>
      <c r="C151" s="216" t="s">
        <v>971</v>
      </c>
      <c r="D151" s="216" t="s">
        <v>227</v>
      </c>
      <c r="E151" s="217" t="s">
        <v>7460</v>
      </c>
      <c r="F151" s="218" t="s">
        <v>7461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7347</v>
      </c>
      <c r="L151" s="47"/>
      <c r="M151" s="223" t="s">
        <v>19</v>
      </c>
      <c r="N151" s="224" t="s">
        <v>45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82</v>
      </c>
      <c r="BK151" s="228">
        <f>ROUND(I151*H151,2)</f>
        <v>0</v>
      </c>
      <c r="BL151" s="20" t="s">
        <v>231</v>
      </c>
      <c r="BM151" s="227" t="s">
        <v>1467</v>
      </c>
    </row>
    <row r="152" s="2" customFormat="1" ht="16.5" customHeight="1">
      <c r="A152" s="41"/>
      <c r="B152" s="42"/>
      <c r="C152" s="216" t="s">
        <v>981</v>
      </c>
      <c r="D152" s="216" t="s">
        <v>227</v>
      </c>
      <c r="E152" s="217" t="s">
        <v>7462</v>
      </c>
      <c r="F152" s="218" t="s">
        <v>7463</v>
      </c>
      <c r="G152" s="219" t="s">
        <v>595</v>
      </c>
      <c r="H152" s="220">
        <v>4</v>
      </c>
      <c r="I152" s="221"/>
      <c r="J152" s="222">
        <f>ROUND(I152*H152,2)</f>
        <v>0</v>
      </c>
      <c r="K152" s="218" t="s">
        <v>7347</v>
      </c>
      <c r="L152" s="47"/>
      <c r="M152" s="223" t="s">
        <v>19</v>
      </c>
      <c r="N152" s="224" t="s">
        <v>45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1480</v>
      </c>
    </row>
    <row r="153" s="2" customFormat="1" ht="16.5" customHeight="1">
      <c r="A153" s="41"/>
      <c r="B153" s="42"/>
      <c r="C153" s="216" t="s">
        <v>991</v>
      </c>
      <c r="D153" s="216" t="s">
        <v>227</v>
      </c>
      <c r="E153" s="217" t="s">
        <v>7464</v>
      </c>
      <c r="F153" s="218" t="s">
        <v>7465</v>
      </c>
      <c r="G153" s="219" t="s">
        <v>595</v>
      </c>
      <c r="H153" s="220">
        <v>4</v>
      </c>
      <c r="I153" s="221"/>
      <c r="J153" s="222">
        <f>ROUND(I153*H153,2)</f>
        <v>0</v>
      </c>
      <c r="K153" s="218" t="s">
        <v>7347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1514</v>
      </c>
    </row>
    <row r="154" s="2" customFormat="1" ht="24.15" customHeight="1">
      <c r="A154" s="41"/>
      <c r="B154" s="42"/>
      <c r="C154" s="216" t="s">
        <v>1005</v>
      </c>
      <c r="D154" s="216" t="s">
        <v>227</v>
      </c>
      <c r="E154" s="217" t="s">
        <v>7466</v>
      </c>
      <c r="F154" s="218" t="s">
        <v>7467</v>
      </c>
      <c r="G154" s="219" t="s">
        <v>595</v>
      </c>
      <c r="H154" s="220">
        <v>9</v>
      </c>
      <c r="I154" s="221"/>
      <c r="J154" s="222">
        <f>ROUND(I154*H154,2)</f>
        <v>0</v>
      </c>
      <c r="K154" s="218" t="s">
        <v>7347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1528</v>
      </c>
    </row>
    <row r="155" s="2" customFormat="1" ht="24.15" customHeight="1">
      <c r="A155" s="41"/>
      <c r="B155" s="42"/>
      <c r="C155" s="216" t="s">
        <v>1036</v>
      </c>
      <c r="D155" s="216" t="s">
        <v>227</v>
      </c>
      <c r="E155" s="217" t="s">
        <v>7468</v>
      </c>
      <c r="F155" s="218" t="s">
        <v>7469</v>
      </c>
      <c r="G155" s="219" t="s">
        <v>324</v>
      </c>
      <c r="H155" s="220">
        <v>4.2000000000000002</v>
      </c>
      <c r="I155" s="221"/>
      <c r="J155" s="222">
        <f>ROUND(I155*H155,2)</f>
        <v>0</v>
      </c>
      <c r="K155" s="218" t="s">
        <v>7347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1548</v>
      </c>
    </row>
    <row r="156" s="2" customFormat="1" ht="21.75" customHeight="1">
      <c r="A156" s="41"/>
      <c r="B156" s="42"/>
      <c r="C156" s="216" t="s">
        <v>1065</v>
      </c>
      <c r="D156" s="216" t="s">
        <v>227</v>
      </c>
      <c r="E156" s="217" t="s">
        <v>7470</v>
      </c>
      <c r="F156" s="218" t="s">
        <v>7471</v>
      </c>
      <c r="G156" s="219" t="s">
        <v>471</v>
      </c>
      <c r="H156" s="220">
        <v>193</v>
      </c>
      <c r="I156" s="221"/>
      <c r="J156" s="222">
        <f>ROUND(I156*H156,2)</f>
        <v>0</v>
      </c>
      <c r="K156" s="218" t="s">
        <v>7347</v>
      </c>
      <c r="L156" s="47"/>
      <c r="M156" s="223" t="s">
        <v>19</v>
      </c>
      <c r="N156" s="224" t="s">
        <v>45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231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1556</v>
      </c>
    </row>
    <row r="157" s="2" customFormat="1" ht="21.75" customHeight="1">
      <c r="A157" s="41"/>
      <c r="B157" s="42"/>
      <c r="C157" s="216" t="s">
        <v>1070</v>
      </c>
      <c r="D157" s="216" t="s">
        <v>227</v>
      </c>
      <c r="E157" s="217" t="s">
        <v>7472</v>
      </c>
      <c r="F157" s="218" t="s">
        <v>7473</v>
      </c>
      <c r="G157" s="219" t="s">
        <v>471</v>
      </c>
      <c r="H157" s="220">
        <v>87</v>
      </c>
      <c r="I157" s="221"/>
      <c r="J157" s="222">
        <f>ROUND(I157*H157,2)</f>
        <v>0</v>
      </c>
      <c r="K157" s="218" t="s">
        <v>7347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1572</v>
      </c>
    </row>
    <row r="158" s="2" customFormat="1" ht="24.15" customHeight="1">
      <c r="A158" s="41"/>
      <c r="B158" s="42"/>
      <c r="C158" s="216" t="s">
        <v>1076</v>
      </c>
      <c r="D158" s="216" t="s">
        <v>227</v>
      </c>
      <c r="E158" s="217" t="s">
        <v>7474</v>
      </c>
      <c r="F158" s="218" t="s">
        <v>7475</v>
      </c>
      <c r="G158" s="219" t="s">
        <v>471</v>
      </c>
      <c r="H158" s="220">
        <v>280</v>
      </c>
      <c r="I158" s="221"/>
      <c r="J158" s="222">
        <f>ROUND(I158*H158,2)</f>
        <v>0</v>
      </c>
      <c r="K158" s="218" t="s">
        <v>7347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1582</v>
      </c>
    </row>
    <row r="159" s="2" customFormat="1" ht="16.5" customHeight="1">
      <c r="A159" s="41"/>
      <c r="B159" s="42"/>
      <c r="C159" s="216" t="s">
        <v>1085</v>
      </c>
      <c r="D159" s="216" t="s">
        <v>227</v>
      </c>
      <c r="E159" s="217" t="s">
        <v>7476</v>
      </c>
      <c r="F159" s="218" t="s">
        <v>7477</v>
      </c>
      <c r="G159" s="219" t="s">
        <v>595</v>
      </c>
      <c r="H159" s="220">
        <v>14</v>
      </c>
      <c r="I159" s="221"/>
      <c r="J159" s="222">
        <f>ROUND(I159*H159,2)</f>
        <v>0</v>
      </c>
      <c r="K159" s="218" t="s">
        <v>7347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1592</v>
      </c>
    </row>
    <row r="160" s="2" customFormat="1" ht="16.5" customHeight="1">
      <c r="A160" s="41"/>
      <c r="B160" s="42"/>
      <c r="C160" s="216" t="s">
        <v>1092</v>
      </c>
      <c r="D160" s="216" t="s">
        <v>227</v>
      </c>
      <c r="E160" s="217" t="s">
        <v>7478</v>
      </c>
      <c r="F160" s="218" t="s">
        <v>7479</v>
      </c>
      <c r="G160" s="219" t="s">
        <v>471</v>
      </c>
      <c r="H160" s="220">
        <v>20</v>
      </c>
      <c r="I160" s="221"/>
      <c r="J160" s="222">
        <f>ROUND(I160*H160,2)</f>
        <v>0</v>
      </c>
      <c r="K160" s="218" t="s">
        <v>7347</v>
      </c>
      <c r="L160" s="47"/>
      <c r="M160" s="223" t="s">
        <v>19</v>
      </c>
      <c r="N160" s="224" t="s">
        <v>45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82</v>
      </c>
      <c r="BK160" s="228">
        <f>ROUND(I160*H160,2)</f>
        <v>0</v>
      </c>
      <c r="BL160" s="20" t="s">
        <v>231</v>
      </c>
      <c r="BM160" s="227" t="s">
        <v>1628</v>
      </c>
    </row>
    <row r="161" s="2" customFormat="1" ht="24.15" customHeight="1">
      <c r="A161" s="41"/>
      <c r="B161" s="42"/>
      <c r="C161" s="216" t="s">
        <v>1097</v>
      </c>
      <c r="D161" s="216" t="s">
        <v>227</v>
      </c>
      <c r="E161" s="217" t="s">
        <v>7480</v>
      </c>
      <c r="F161" s="218" t="s">
        <v>7481</v>
      </c>
      <c r="G161" s="219" t="s">
        <v>471</v>
      </c>
      <c r="H161" s="220">
        <v>380</v>
      </c>
      <c r="I161" s="221"/>
      <c r="J161" s="222">
        <f>ROUND(I161*H161,2)</f>
        <v>0</v>
      </c>
      <c r="K161" s="218" t="s">
        <v>7347</v>
      </c>
      <c r="L161" s="47"/>
      <c r="M161" s="223" t="s">
        <v>19</v>
      </c>
      <c r="N161" s="224" t="s">
        <v>45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1649</v>
      </c>
    </row>
    <row r="162" s="2" customFormat="1" ht="16.5" customHeight="1">
      <c r="A162" s="41"/>
      <c r="B162" s="42"/>
      <c r="C162" s="216" t="s">
        <v>1104</v>
      </c>
      <c r="D162" s="216" t="s">
        <v>227</v>
      </c>
      <c r="E162" s="217" t="s">
        <v>7482</v>
      </c>
      <c r="F162" s="218" t="s">
        <v>7483</v>
      </c>
      <c r="G162" s="219" t="s">
        <v>471</v>
      </c>
      <c r="H162" s="220">
        <v>380</v>
      </c>
      <c r="I162" s="221"/>
      <c r="J162" s="222">
        <f>ROUND(I162*H162,2)</f>
        <v>0</v>
      </c>
      <c r="K162" s="218" t="s">
        <v>7347</v>
      </c>
      <c r="L162" s="47"/>
      <c r="M162" s="223" t="s">
        <v>19</v>
      </c>
      <c r="N162" s="224" t="s">
        <v>45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1660</v>
      </c>
    </row>
    <row r="163" s="2" customFormat="1" ht="16.5" customHeight="1">
      <c r="A163" s="41"/>
      <c r="B163" s="42"/>
      <c r="C163" s="216" t="s">
        <v>1134</v>
      </c>
      <c r="D163" s="216" t="s">
        <v>227</v>
      </c>
      <c r="E163" s="217" t="s">
        <v>7484</v>
      </c>
      <c r="F163" s="218" t="s">
        <v>7485</v>
      </c>
      <c r="G163" s="219" t="s">
        <v>471</v>
      </c>
      <c r="H163" s="220">
        <v>90</v>
      </c>
      <c r="I163" s="221"/>
      <c r="J163" s="222">
        <f>ROUND(I163*H163,2)</f>
        <v>0</v>
      </c>
      <c r="K163" s="218" t="s">
        <v>7347</v>
      </c>
      <c r="L163" s="47"/>
      <c r="M163" s="223" t="s">
        <v>19</v>
      </c>
      <c r="N163" s="224" t="s">
        <v>45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1678</v>
      </c>
    </row>
    <row r="164" s="2" customFormat="1" ht="21.75" customHeight="1">
      <c r="A164" s="41"/>
      <c r="B164" s="42"/>
      <c r="C164" s="216" t="s">
        <v>1153</v>
      </c>
      <c r="D164" s="216" t="s">
        <v>227</v>
      </c>
      <c r="E164" s="217" t="s">
        <v>7486</v>
      </c>
      <c r="F164" s="218" t="s">
        <v>7487</v>
      </c>
      <c r="G164" s="219" t="s">
        <v>471</v>
      </c>
      <c r="H164" s="220">
        <v>193</v>
      </c>
      <c r="I164" s="221"/>
      <c r="J164" s="222">
        <f>ROUND(I164*H164,2)</f>
        <v>0</v>
      </c>
      <c r="K164" s="218" t="s">
        <v>7347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1689</v>
      </c>
    </row>
    <row r="165" s="2" customFormat="1" ht="21.75" customHeight="1">
      <c r="A165" s="41"/>
      <c r="B165" s="42"/>
      <c r="C165" s="216" t="s">
        <v>1160</v>
      </c>
      <c r="D165" s="216" t="s">
        <v>227</v>
      </c>
      <c r="E165" s="217" t="s">
        <v>7488</v>
      </c>
      <c r="F165" s="218" t="s">
        <v>7489</v>
      </c>
      <c r="G165" s="219" t="s">
        <v>471</v>
      </c>
      <c r="H165" s="220">
        <v>87</v>
      </c>
      <c r="I165" s="221"/>
      <c r="J165" s="222">
        <f>ROUND(I165*H165,2)</f>
        <v>0</v>
      </c>
      <c r="K165" s="218" t="s">
        <v>7347</v>
      </c>
      <c r="L165" s="47"/>
      <c r="M165" s="223" t="s">
        <v>19</v>
      </c>
      <c r="N165" s="224" t="s">
        <v>45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82</v>
      </c>
      <c r="BK165" s="228">
        <f>ROUND(I165*H165,2)</f>
        <v>0</v>
      </c>
      <c r="BL165" s="20" t="s">
        <v>231</v>
      </c>
      <c r="BM165" s="227" t="s">
        <v>5280</v>
      </c>
    </row>
    <row r="166" s="2" customFormat="1" ht="21.75" customHeight="1">
      <c r="A166" s="41"/>
      <c r="B166" s="42"/>
      <c r="C166" s="216" t="s">
        <v>1165</v>
      </c>
      <c r="D166" s="216" t="s">
        <v>227</v>
      </c>
      <c r="E166" s="217" t="s">
        <v>7490</v>
      </c>
      <c r="F166" s="218" t="s">
        <v>7491</v>
      </c>
      <c r="G166" s="219" t="s">
        <v>324</v>
      </c>
      <c r="H166" s="220">
        <v>23.52</v>
      </c>
      <c r="I166" s="221"/>
      <c r="J166" s="222">
        <f>ROUND(I166*H166,2)</f>
        <v>0</v>
      </c>
      <c r="K166" s="218" t="s">
        <v>7347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5289</v>
      </c>
    </row>
    <row r="167" s="2" customFormat="1" ht="16.5" customHeight="1">
      <c r="A167" s="41"/>
      <c r="B167" s="42"/>
      <c r="C167" s="216" t="s">
        <v>1174</v>
      </c>
      <c r="D167" s="216" t="s">
        <v>227</v>
      </c>
      <c r="E167" s="217" t="s">
        <v>7492</v>
      </c>
      <c r="F167" s="218" t="s">
        <v>7493</v>
      </c>
      <c r="G167" s="219" t="s">
        <v>371</v>
      </c>
      <c r="H167" s="220">
        <v>2.7999999999999998</v>
      </c>
      <c r="I167" s="221"/>
      <c r="J167" s="222">
        <f>ROUND(I167*H167,2)</f>
        <v>0</v>
      </c>
      <c r="K167" s="218" t="s">
        <v>7347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5298</v>
      </c>
    </row>
    <row r="168" s="2" customFormat="1" ht="16.5" customHeight="1">
      <c r="A168" s="41"/>
      <c r="B168" s="42"/>
      <c r="C168" s="216" t="s">
        <v>1178</v>
      </c>
      <c r="D168" s="216" t="s">
        <v>227</v>
      </c>
      <c r="E168" s="217" t="s">
        <v>7494</v>
      </c>
      <c r="F168" s="218" t="s">
        <v>7495</v>
      </c>
      <c r="G168" s="219" t="s">
        <v>371</v>
      </c>
      <c r="H168" s="220">
        <v>2.7999999999999998</v>
      </c>
      <c r="I168" s="221"/>
      <c r="J168" s="222">
        <f>ROUND(I168*H168,2)</f>
        <v>0</v>
      </c>
      <c r="K168" s="218" t="s">
        <v>7347</v>
      </c>
      <c r="L168" s="47"/>
      <c r="M168" s="223" t="s">
        <v>19</v>
      </c>
      <c r="N168" s="224" t="s">
        <v>45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1757</v>
      </c>
    </row>
    <row r="169" s="2" customFormat="1" ht="16.5" customHeight="1">
      <c r="A169" s="41"/>
      <c r="B169" s="42"/>
      <c r="C169" s="216" t="s">
        <v>1186</v>
      </c>
      <c r="D169" s="216" t="s">
        <v>227</v>
      </c>
      <c r="E169" s="217" t="s">
        <v>7496</v>
      </c>
      <c r="F169" s="218" t="s">
        <v>7497</v>
      </c>
      <c r="G169" s="219" t="s">
        <v>371</v>
      </c>
      <c r="H169" s="220">
        <v>2.7999999999999998</v>
      </c>
      <c r="I169" s="221"/>
      <c r="J169" s="222">
        <f>ROUND(I169*H169,2)</f>
        <v>0</v>
      </c>
      <c r="K169" s="218" t="s">
        <v>7347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1772</v>
      </c>
    </row>
    <row r="170" s="2" customFormat="1" ht="16.5" customHeight="1">
      <c r="A170" s="41"/>
      <c r="B170" s="42"/>
      <c r="C170" s="216" t="s">
        <v>1194</v>
      </c>
      <c r="D170" s="216" t="s">
        <v>227</v>
      </c>
      <c r="E170" s="217" t="s">
        <v>7498</v>
      </c>
      <c r="F170" s="218" t="s">
        <v>7499</v>
      </c>
      <c r="G170" s="219" t="s">
        <v>371</v>
      </c>
      <c r="H170" s="220">
        <v>23.52</v>
      </c>
      <c r="I170" s="221"/>
      <c r="J170" s="222">
        <f>ROUND(I170*H170,2)</f>
        <v>0</v>
      </c>
      <c r="K170" s="218" t="s">
        <v>7347</v>
      </c>
      <c r="L170" s="47"/>
      <c r="M170" s="223" t="s">
        <v>19</v>
      </c>
      <c r="N170" s="224" t="s">
        <v>45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82</v>
      </c>
      <c r="BK170" s="228">
        <f>ROUND(I170*H170,2)</f>
        <v>0</v>
      </c>
      <c r="BL170" s="20" t="s">
        <v>231</v>
      </c>
      <c r="BM170" s="227" t="s">
        <v>1792</v>
      </c>
    </row>
    <row r="171" s="2" customFormat="1" ht="16.5" customHeight="1">
      <c r="A171" s="41"/>
      <c r="B171" s="42"/>
      <c r="C171" s="216" t="s">
        <v>1200</v>
      </c>
      <c r="D171" s="216" t="s">
        <v>227</v>
      </c>
      <c r="E171" s="217" t="s">
        <v>7500</v>
      </c>
      <c r="F171" s="218" t="s">
        <v>7501</v>
      </c>
      <c r="G171" s="219" t="s">
        <v>266</v>
      </c>
      <c r="H171" s="220">
        <v>28</v>
      </c>
      <c r="I171" s="221"/>
      <c r="J171" s="222">
        <f>ROUND(I171*H171,2)</f>
        <v>0</v>
      </c>
      <c r="K171" s="218" t="s">
        <v>7347</v>
      </c>
      <c r="L171" s="47"/>
      <c r="M171" s="223" t="s">
        <v>19</v>
      </c>
      <c r="N171" s="224" t="s">
        <v>45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1802</v>
      </c>
    </row>
    <row r="172" s="2" customFormat="1" ht="24.15" customHeight="1">
      <c r="A172" s="41"/>
      <c r="B172" s="42"/>
      <c r="C172" s="216" t="s">
        <v>1205</v>
      </c>
      <c r="D172" s="216" t="s">
        <v>227</v>
      </c>
      <c r="E172" s="217" t="s">
        <v>7502</v>
      </c>
      <c r="F172" s="218" t="s">
        <v>7503</v>
      </c>
      <c r="G172" s="219" t="s">
        <v>266</v>
      </c>
      <c r="H172" s="220">
        <v>140</v>
      </c>
      <c r="I172" s="221"/>
      <c r="J172" s="222">
        <f>ROUND(I172*H172,2)</f>
        <v>0</v>
      </c>
      <c r="K172" s="218" t="s">
        <v>7347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1817</v>
      </c>
    </row>
    <row r="173" s="2" customFormat="1" ht="21.75" customHeight="1">
      <c r="A173" s="41"/>
      <c r="B173" s="42"/>
      <c r="C173" s="216" t="s">
        <v>1210</v>
      </c>
      <c r="D173" s="216" t="s">
        <v>227</v>
      </c>
      <c r="E173" s="217" t="s">
        <v>7504</v>
      </c>
      <c r="F173" s="218" t="s">
        <v>7505</v>
      </c>
      <c r="G173" s="219" t="s">
        <v>266</v>
      </c>
      <c r="H173" s="220">
        <v>18.300000000000001</v>
      </c>
      <c r="I173" s="221"/>
      <c r="J173" s="222">
        <f>ROUND(I173*H173,2)</f>
        <v>0</v>
      </c>
      <c r="K173" s="218" t="s">
        <v>7347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1828</v>
      </c>
    </row>
    <row r="174" s="2" customFormat="1" ht="21.75" customHeight="1">
      <c r="A174" s="41"/>
      <c r="B174" s="42"/>
      <c r="C174" s="216" t="s">
        <v>5091</v>
      </c>
      <c r="D174" s="216" t="s">
        <v>227</v>
      </c>
      <c r="E174" s="217" t="s">
        <v>7506</v>
      </c>
      <c r="F174" s="218" t="s">
        <v>7507</v>
      </c>
      <c r="G174" s="219" t="s">
        <v>266</v>
      </c>
      <c r="H174" s="220">
        <v>18.300000000000001</v>
      </c>
      <c r="I174" s="221"/>
      <c r="J174" s="222">
        <f>ROUND(I174*H174,2)</f>
        <v>0</v>
      </c>
      <c r="K174" s="218" t="s">
        <v>7347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1874</v>
      </c>
    </row>
    <row r="175" s="2" customFormat="1" ht="21.75" customHeight="1">
      <c r="A175" s="41"/>
      <c r="B175" s="42"/>
      <c r="C175" s="216" t="s">
        <v>4973</v>
      </c>
      <c r="D175" s="216" t="s">
        <v>227</v>
      </c>
      <c r="E175" s="217" t="s">
        <v>7508</v>
      </c>
      <c r="F175" s="218" t="s">
        <v>7509</v>
      </c>
      <c r="G175" s="219" t="s">
        <v>266</v>
      </c>
      <c r="H175" s="220">
        <v>18.300000000000001</v>
      </c>
      <c r="I175" s="221"/>
      <c r="J175" s="222">
        <f>ROUND(I175*H175,2)</f>
        <v>0</v>
      </c>
      <c r="K175" s="218" t="s">
        <v>7347</v>
      </c>
      <c r="L175" s="47"/>
      <c r="M175" s="223" t="s">
        <v>19</v>
      </c>
      <c r="N175" s="224" t="s">
        <v>45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82</v>
      </c>
      <c r="BK175" s="228">
        <f>ROUND(I175*H175,2)</f>
        <v>0</v>
      </c>
      <c r="BL175" s="20" t="s">
        <v>231</v>
      </c>
      <c r="BM175" s="227" t="s">
        <v>1889</v>
      </c>
    </row>
    <row r="176" s="2" customFormat="1" ht="16.5" customHeight="1">
      <c r="A176" s="41"/>
      <c r="B176" s="42"/>
      <c r="C176" s="216" t="s">
        <v>5103</v>
      </c>
      <c r="D176" s="216" t="s">
        <v>227</v>
      </c>
      <c r="E176" s="217" t="s">
        <v>7510</v>
      </c>
      <c r="F176" s="218" t="s">
        <v>7511</v>
      </c>
      <c r="G176" s="219" t="s">
        <v>595</v>
      </c>
      <c r="H176" s="220">
        <v>1</v>
      </c>
      <c r="I176" s="221"/>
      <c r="J176" s="222">
        <f>ROUND(I176*H176,2)</f>
        <v>0</v>
      </c>
      <c r="K176" s="218" t="s">
        <v>7347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1937</v>
      </c>
    </row>
    <row r="177" s="2" customFormat="1" ht="16.5" customHeight="1">
      <c r="A177" s="41"/>
      <c r="B177" s="42"/>
      <c r="C177" s="216" t="s">
        <v>4982</v>
      </c>
      <c r="D177" s="216" t="s">
        <v>227</v>
      </c>
      <c r="E177" s="217" t="s">
        <v>7512</v>
      </c>
      <c r="F177" s="218" t="s">
        <v>7513</v>
      </c>
      <c r="G177" s="219" t="s">
        <v>595</v>
      </c>
      <c r="H177" s="220">
        <v>1</v>
      </c>
      <c r="I177" s="221"/>
      <c r="J177" s="222">
        <f>ROUND(I177*H177,2)</f>
        <v>0</v>
      </c>
      <c r="K177" s="218" t="s">
        <v>7347</v>
      </c>
      <c r="L177" s="47"/>
      <c r="M177" s="223" t="s">
        <v>19</v>
      </c>
      <c r="N177" s="224" t="s">
        <v>45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82</v>
      </c>
      <c r="BK177" s="228">
        <f>ROUND(I177*H177,2)</f>
        <v>0</v>
      </c>
      <c r="BL177" s="20" t="s">
        <v>231</v>
      </c>
      <c r="BM177" s="227" t="s">
        <v>1944</v>
      </c>
    </row>
    <row r="178" s="2" customFormat="1" ht="16.5" customHeight="1">
      <c r="A178" s="41"/>
      <c r="B178" s="42"/>
      <c r="C178" s="216" t="s">
        <v>1249</v>
      </c>
      <c r="D178" s="216" t="s">
        <v>227</v>
      </c>
      <c r="E178" s="217" t="s">
        <v>7514</v>
      </c>
      <c r="F178" s="218" t="s">
        <v>7515</v>
      </c>
      <c r="G178" s="219" t="s">
        <v>595</v>
      </c>
      <c r="H178" s="220">
        <v>9</v>
      </c>
      <c r="I178" s="221"/>
      <c r="J178" s="222">
        <f>ROUND(I178*H178,2)</f>
        <v>0</v>
      </c>
      <c r="K178" s="218" t="s">
        <v>7347</v>
      </c>
      <c r="L178" s="47"/>
      <c r="M178" s="241" t="s">
        <v>19</v>
      </c>
      <c r="N178" s="242" t="s">
        <v>45</v>
      </c>
      <c r="O178" s="243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1952</v>
      </c>
    </row>
    <row r="179" s="2" customFormat="1" ht="6.96" customHeight="1">
      <c r="A179" s="41"/>
      <c r="B179" s="62"/>
      <c r="C179" s="63"/>
      <c r="D179" s="63"/>
      <c r="E179" s="63"/>
      <c r="F179" s="63"/>
      <c r="G179" s="63"/>
      <c r="H179" s="63"/>
      <c r="I179" s="63"/>
      <c r="J179" s="63"/>
      <c r="K179" s="63"/>
      <c r="L179" s="47"/>
      <c r="M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</row>
  </sheetData>
  <sheetProtection sheet="1" autoFilter="0" formatColumns="0" formatRows="0" objects="1" scenarios="1" spinCount="100000" saltValue="1+MaY0S4vw9SU5CZco84pc4rAz2vypC8fjTd5EChF3iIkKMjb+HerxYgXAJJSoDbaNx/iZYNUGve1/krFCtw0A==" hashValue="rYgBmSxbvTZmBYD7I73d25iP+I+ika5WGT+fECpST3DtRBgRYQxyklLXB8j8wyfmHfOWXwdqrpqGbtXxOBpO/Q==" algorithmName="SHA-512" password="CC35"/>
  <autoFilter ref="C84:K17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147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7516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ROUND(J90,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ROUND((SUM(BE90:BE283)),  2)</f>
        <v>0</v>
      </c>
      <c r="G33" s="41"/>
      <c r="H33" s="41"/>
      <c r="I33" s="161">
        <v>0.20999999999999999</v>
      </c>
      <c r="J33" s="160">
        <f>ROUND(((SUM(BE90:BE283))*I33),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ROUND((SUM(BF90:BF283)),  2)</f>
        <v>0</v>
      </c>
      <c r="G34" s="41"/>
      <c r="H34" s="41"/>
      <c r="I34" s="161">
        <v>0.12</v>
      </c>
      <c r="J34" s="160">
        <f>ROUND(((SUM(BF90:BF283))*I34),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ROUND((SUM(BG90:BG283)),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ROUND((SUM(BH90:BH283)),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ROUND((SUM(BI90:BI283)),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12 - SO12 - Přeložka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J91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J92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7517</v>
      </c>
      <c r="E62" s="186"/>
      <c r="F62" s="186"/>
      <c r="G62" s="186"/>
      <c r="H62" s="186"/>
      <c r="I62" s="186"/>
      <c r="J62" s="187">
        <f>J160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7518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7519</v>
      </c>
      <c r="E64" s="186"/>
      <c r="F64" s="186"/>
      <c r="G64" s="186"/>
      <c r="H64" s="186"/>
      <c r="I64" s="186"/>
      <c r="J64" s="187">
        <f>J194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7520</v>
      </c>
      <c r="E65" s="186"/>
      <c r="F65" s="186"/>
      <c r="G65" s="186"/>
      <c r="H65" s="186"/>
      <c r="I65" s="186"/>
      <c r="J65" s="187">
        <f>J199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7521</v>
      </c>
      <c r="E66" s="186"/>
      <c r="F66" s="186"/>
      <c r="G66" s="186"/>
      <c r="H66" s="186"/>
      <c r="I66" s="186"/>
      <c r="J66" s="187">
        <f>J217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7522</v>
      </c>
      <c r="E67" s="186"/>
      <c r="F67" s="186"/>
      <c r="G67" s="186"/>
      <c r="H67" s="186"/>
      <c r="I67" s="186"/>
      <c r="J67" s="187">
        <f>J227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7523</v>
      </c>
      <c r="E68" s="186"/>
      <c r="F68" s="186"/>
      <c r="G68" s="186"/>
      <c r="H68" s="186"/>
      <c r="I68" s="186"/>
      <c r="J68" s="187">
        <f>J268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408</v>
      </c>
      <c r="E69" s="186"/>
      <c r="F69" s="186"/>
      <c r="G69" s="186"/>
      <c r="H69" s="186"/>
      <c r="I69" s="186"/>
      <c r="J69" s="187">
        <f>J276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8"/>
      <c r="C70" s="179"/>
      <c r="D70" s="180" t="s">
        <v>5354</v>
      </c>
      <c r="E70" s="181"/>
      <c r="F70" s="181"/>
      <c r="G70" s="181"/>
      <c r="H70" s="181"/>
      <c r="I70" s="181"/>
      <c r="J70" s="182">
        <f>J279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209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73" t="str">
        <f>E7</f>
        <v>Dům s pečovatelskou službou, Brno-Bystrc</v>
      </c>
      <c r="F80" s="35"/>
      <c r="G80" s="35"/>
      <c r="H80" s="35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199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12 - SO12 - Přeložka dešťové kanalizace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>Statutární město Brno,Dominikánské nám.196/1, Brno</v>
      </c>
      <c r="G86" s="43"/>
      <c r="H86" s="43"/>
      <c r="I86" s="35" t="s">
        <v>31</v>
      </c>
      <c r="J86" s="39" t="str">
        <f>E21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IF(E18="","",E18)</f>
        <v>Vyplň údaj</v>
      </c>
      <c r="G87" s="43"/>
      <c r="H87" s="43"/>
      <c r="I87" s="35" t="s">
        <v>35</v>
      </c>
      <c r="J87" s="39" t="str">
        <f>E24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P91+P279</f>
        <v>0</v>
      </c>
      <c r="Q90" s="99"/>
      <c r="R90" s="197">
        <f>R91+R279</f>
        <v>39.697034500000001</v>
      </c>
      <c r="S90" s="99"/>
      <c r="T90" s="198">
        <f>T91+T279</f>
        <v>1.28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BK91+BK279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P92+P160+P165+P194+P199+P217+P227+P268+P276</f>
        <v>0</v>
      </c>
      <c r="Q91" s="208"/>
      <c r="R91" s="209">
        <f>R92+R160+R165+R194+R199+R217+R227+R268+R276</f>
        <v>39.697034500000001</v>
      </c>
      <c r="S91" s="208"/>
      <c r="T91" s="210">
        <f>T92+T160+T165+T194+T199+T217+T227+T268+T276</f>
        <v>1.28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BK92+BK160+BK165+BK194+BK199+BK217+BK227+BK268+BK276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82</v>
      </c>
      <c r="F92" s="214" t="s">
        <v>293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SUM(P93:P159)</f>
        <v>0</v>
      </c>
      <c r="Q92" s="208"/>
      <c r="R92" s="209">
        <f>SUM(R93:R159)</f>
        <v>20.683215499999999</v>
      </c>
      <c r="S92" s="208"/>
      <c r="T92" s="210">
        <f>SUM(T93:T159)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SUM(BK93:BK159)</f>
        <v>0</v>
      </c>
    </row>
    <row r="93" s="2" customFormat="1" ht="90" customHeight="1">
      <c r="A93" s="41"/>
      <c r="B93" s="42"/>
      <c r="C93" s="216" t="s">
        <v>82</v>
      </c>
      <c r="D93" s="216" t="s">
        <v>227</v>
      </c>
      <c r="E93" s="217" t="s">
        <v>7524</v>
      </c>
      <c r="F93" s="218" t="s">
        <v>7525</v>
      </c>
      <c r="G93" s="219" t="s">
        <v>471</v>
      </c>
      <c r="H93" s="220">
        <v>1.3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0.0086800000000000002</v>
      </c>
      <c r="R93" s="225">
        <f>Q93*H93</f>
        <v>0.011284000000000001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7526</v>
      </c>
    </row>
    <row r="94" s="2" customFormat="1">
      <c r="A94" s="41"/>
      <c r="B94" s="42"/>
      <c r="C94" s="43"/>
      <c r="D94" s="267" t="s">
        <v>314</v>
      </c>
      <c r="E94" s="43"/>
      <c r="F94" s="268" t="s">
        <v>7527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100.5" customHeight="1">
      <c r="A95" s="41"/>
      <c r="B95" s="42"/>
      <c r="C95" s="216" t="s">
        <v>93</v>
      </c>
      <c r="D95" s="216" t="s">
        <v>227</v>
      </c>
      <c r="E95" s="217" t="s">
        <v>7528</v>
      </c>
      <c r="F95" s="218" t="s">
        <v>7529</v>
      </c>
      <c r="G95" s="219" t="s">
        <v>471</v>
      </c>
      <c r="H95" s="220">
        <v>2.6000000000000001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0.01269</v>
      </c>
      <c r="R95" s="225">
        <f>Q95*H95</f>
        <v>0.032994000000000002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7530</v>
      </c>
    </row>
    <row r="96" s="2" customFormat="1">
      <c r="A96" s="41"/>
      <c r="B96" s="42"/>
      <c r="C96" s="43"/>
      <c r="D96" s="267" t="s">
        <v>314</v>
      </c>
      <c r="E96" s="43"/>
      <c r="F96" s="268" t="s">
        <v>7531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7532</v>
      </c>
      <c r="G97" s="230"/>
      <c r="H97" s="234">
        <v>2.6000000000000001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2.6000000000000001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49.05" customHeight="1">
      <c r="A99" s="41"/>
      <c r="B99" s="42"/>
      <c r="C99" s="216" t="s">
        <v>108</v>
      </c>
      <c r="D99" s="216" t="s">
        <v>227</v>
      </c>
      <c r="E99" s="217" t="s">
        <v>7533</v>
      </c>
      <c r="F99" s="218" t="s">
        <v>7534</v>
      </c>
      <c r="G99" s="219" t="s">
        <v>324</v>
      </c>
      <c r="H99" s="220">
        <v>211.55199999999999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7535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7536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7537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7538</v>
      </c>
      <c r="G102" s="230"/>
      <c r="H102" s="234">
        <v>94.971999999999994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7539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7540</v>
      </c>
      <c r="G104" s="230"/>
      <c r="H104" s="234">
        <v>10.5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7541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7542</v>
      </c>
      <c r="G106" s="230"/>
      <c r="H106" s="234">
        <v>64.5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7543</v>
      </c>
      <c r="G107" s="230"/>
      <c r="H107" s="234">
        <v>41.579999999999998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74</v>
      </c>
      <c r="AY107" s="240" t="s">
        <v>224</v>
      </c>
    </row>
    <row r="108" s="16" customFormat="1">
      <c r="A108" s="16"/>
      <c r="B108" s="272"/>
      <c r="C108" s="273"/>
      <c r="D108" s="231" t="s">
        <v>268</v>
      </c>
      <c r="E108" s="274" t="s">
        <v>19</v>
      </c>
      <c r="F108" s="275" t="s">
        <v>351</v>
      </c>
      <c r="G108" s="273"/>
      <c r="H108" s="276">
        <v>211.55199999999996</v>
      </c>
      <c r="I108" s="277"/>
      <c r="J108" s="273"/>
      <c r="K108" s="273"/>
      <c r="L108" s="278"/>
      <c r="M108" s="279"/>
      <c r="N108" s="280"/>
      <c r="O108" s="280"/>
      <c r="P108" s="280"/>
      <c r="Q108" s="280"/>
      <c r="R108" s="280"/>
      <c r="S108" s="280"/>
      <c r="T108" s="281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T108" s="282" t="s">
        <v>268</v>
      </c>
      <c r="AU108" s="282" t="s">
        <v>93</v>
      </c>
      <c r="AV108" s="16" t="s">
        <v>231</v>
      </c>
      <c r="AW108" s="16" t="s">
        <v>34</v>
      </c>
      <c r="AX108" s="16" t="s">
        <v>82</v>
      </c>
      <c r="AY108" s="282" t="s">
        <v>224</v>
      </c>
    </row>
    <row r="109" s="2" customFormat="1" ht="37.8" customHeight="1">
      <c r="A109" s="41"/>
      <c r="B109" s="42"/>
      <c r="C109" s="216" t="s">
        <v>231</v>
      </c>
      <c r="D109" s="216" t="s">
        <v>227</v>
      </c>
      <c r="E109" s="217" t="s">
        <v>7544</v>
      </c>
      <c r="F109" s="218" t="s">
        <v>7545</v>
      </c>
      <c r="G109" s="219" t="s">
        <v>324</v>
      </c>
      <c r="H109" s="220">
        <v>9.1259999999999994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7546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7547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7548</v>
      </c>
      <c r="G111" s="230"/>
      <c r="H111" s="234">
        <v>9.1259999999999994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9.1259999999999994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223</v>
      </c>
      <c r="D113" s="216" t="s">
        <v>227</v>
      </c>
      <c r="E113" s="217" t="s">
        <v>7549</v>
      </c>
      <c r="F113" s="218" t="s">
        <v>7550</v>
      </c>
      <c r="G113" s="219" t="s">
        <v>471</v>
      </c>
      <c r="H113" s="220">
        <v>6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0.017000000000000001</v>
      </c>
      <c r="R113" s="225">
        <f>Q113*H113</f>
        <v>0.10200000000000001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7551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7552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7553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246</v>
      </c>
      <c r="G116" s="230"/>
      <c r="H116" s="234">
        <v>6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82</v>
      </c>
      <c r="AY116" s="240" t="s">
        <v>224</v>
      </c>
    </row>
    <row r="117" s="2" customFormat="1" ht="37.8" customHeight="1">
      <c r="A117" s="41"/>
      <c r="B117" s="42"/>
      <c r="C117" s="216" t="s">
        <v>246</v>
      </c>
      <c r="D117" s="216" t="s">
        <v>227</v>
      </c>
      <c r="E117" s="217" t="s">
        <v>4875</v>
      </c>
      <c r="F117" s="218" t="s">
        <v>4876</v>
      </c>
      <c r="G117" s="219" t="s">
        <v>266</v>
      </c>
      <c r="H117" s="220">
        <v>278.75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0.00084999999999999995</v>
      </c>
      <c r="R117" s="225">
        <f>Q117*H117</f>
        <v>0.2369375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7554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4877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7537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7555</v>
      </c>
      <c r="G120" s="230"/>
      <c r="H120" s="234">
        <v>146.11000000000001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7539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7556</v>
      </c>
      <c r="G122" s="230"/>
      <c r="H122" s="234">
        <v>8.4000000000000004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7541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7557</v>
      </c>
      <c r="G124" s="230"/>
      <c r="H124" s="234">
        <v>68.799999999999997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3" customFormat="1">
      <c r="A125" s="13"/>
      <c r="B125" s="229"/>
      <c r="C125" s="230"/>
      <c r="D125" s="231" t="s">
        <v>268</v>
      </c>
      <c r="E125" s="232" t="s">
        <v>19</v>
      </c>
      <c r="F125" s="233" t="s">
        <v>7558</v>
      </c>
      <c r="G125" s="230"/>
      <c r="H125" s="234">
        <v>55.439999999999998</v>
      </c>
      <c r="I125" s="235"/>
      <c r="J125" s="230"/>
      <c r="K125" s="230"/>
      <c r="L125" s="236"/>
      <c r="M125" s="237"/>
      <c r="N125" s="238"/>
      <c r="O125" s="238"/>
      <c r="P125" s="238"/>
      <c r="Q125" s="238"/>
      <c r="R125" s="238"/>
      <c r="S125" s="238"/>
      <c r="T125" s="23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0" t="s">
        <v>268</v>
      </c>
      <c r="AU125" s="240" t="s">
        <v>93</v>
      </c>
      <c r="AV125" s="13" t="s">
        <v>93</v>
      </c>
      <c r="AW125" s="13" t="s">
        <v>34</v>
      </c>
      <c r="AX125" s="13" t="s">
        <v>74</v>
      </c>
      <c r="AY125" s="240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278.75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44.25" customHeight="1">
      <c r="A127" s="41"/>
      <c r="B127" s="42"/>
      <c r="C127" s="216" t="s">
        <v>250</v>
      </c>
      <c r="D127" s="216" t="s">
        <v>227</v>
      </c>
      <c r="E127" s="217" t="s">
        <v>4884</v>
      </c>
      <c r="F127" s="218" t="s">
        <v>4885</v>
      </c>
      <c r="G127" s="219" t="s">
        <v>266</v>
      </c>
      <c r="H127" s="220">
        <v>278.75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7559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4886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62.7" customHeight="1">
      <c r="A129" s="41"/>
      <c r="B129" s="42"/>
      <c r="C129" s="216" t="s">
        <v>254</v>
      </c>
      <c r="D129" s="216" t="s">
        <v>227</v>
      </c>
      <c r="E129" s="217" t="s">
        <v>4893</v>
      </c>
      <c r="F129" s="218" t="s">
        <v>4894</v>
      </c>
      <c r="G129" s="219" t="s">
        <v>324</v>
      </c>
      <c r="H129" s="220">
        <v>21.25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7560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4895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7561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7562</v>
      </c>
      <c r="G132" s="230"/>
      <c r="H132" s="234">
        <v>211.55000000000001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7563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7564</v>
      </c>
      <c r="G134" s="230"/>
      <c r="H134" s="234">
        <v>-190.30000000000001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21.25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44.25" customHeight="1">
      <c r="A136" s="41"/>
      <c r="B136" s="42"/>
      <c r="C136" s="216" t="s">
        <v>260</v>
      </c>
      <c r="D136" s="216" t="s">
        <v>227</v>
      </c>
      <c r="E136" s="217" t="s">
        <v>369</v>
      </c>
      <c r="F136" s="218" t="s">
        <v>370</v>
      </c>
      <c r="G136" s="219" t="s">
        <v>371</v>
      </c>
      <c r="H136" s="220">
        <v>34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7565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373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7566</v>
      </c>
      <c r="G138" s="230"/>
      <c r="H138" s="234">
        <v>34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82</v>
      </c>
      <c r="AY138" s="240" t="s">
        <v>224</v>
      </c>
    </row>
    <row r="139" s="2" customFormat="1" ht="44.25" customHeight="1">
      <c r="A139" s="41"/>
      <c r="B139" s="42"/>
      <c r="C139" s="216" t="s">
        <v>263</v>
      </c>
      <c r="D139" s="216" t="s">
        <v>227</v>
      </c>
      <c r="E139" s="217" t="s">
        <v>448</v>
      </c>
      <c r="F139" s="218" t="s">
        <v>449</v>
      </c>
      <c r="G139" s="219" t="s">
        <v>324</v>
      </c>
      <c r="H139" s="220">
        <v>190.30500000000001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7567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451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14" customFormat="1">
      <c r="A141" s="14"/>
      <c r="B141" s="246"/>
      <c r="C141" s="247"/>
      <c r="D141" s="231" t="s">
        <v>268</v>
      </c>
      <c r="E141" s="248" t="s">
        <v>19</v>
      </c>
      <c r="F141" s="249" t="s">
        <v>7561</v>
      </c>
      <c r="G141" s="247"/>
      <c r="H141" s="248" t="s">
        <v>19</v>
      </c>
      <c r="I141" s="250"/>
      <c r="J141" s="247"/>
      <c r="K141" s="247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268</v>
      </c>
      <c r="AU141" s="255" t="s">
        <v>93</v>
      </c>
      <c r="AV141" s="14" t="s">
        <v>82</v>
      </c>
      <c r="AW141" s="14" t="s">
        <v>34</v>
      </c>
      <c r="AX141" s="14" t="s">
        <v>74</v>
      </c>
      <c r="AY141" s="255" t="s">
        <v>224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7562</v>
      </c>
      <c r="G142" s="230"/>
      <c r="H142" s="234">
        <v>211.55000000000001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74</v>
      </c>
      <c r="AY142" s="240" t="s">
        <v>224</v>
      </c>
    </row>
    <row r="143" s="14" customFormat="1">
      <c r="A143" s="14"/>
      <c r="B143" s="246"/>
      <c r="C143" s="247"/>
      <c r="D143" s="231" t="s">
        <v>268</v>
      </c>
      <c r="E143" s="248" t="s">
        <v>19</v>
      </c>
      <c r="F143" s="249" t="s">
        <v>7563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268</v>
      </c>
      <c r="AU143" s="255" t="s">
        <v>93</v>
      </c>
      <c r="AV143" s="14" t="s">
        <v>82</v>
      </c>
      <c r="AW143" s="14" t="s">
        <v>34</v>
      </c>
      <c r="AX143" s="14" t="s">
        <v>74</v>
      </c>
      <c r="AY143" s="255" t="s">
        <v>224</v>
      </c>
    </row>
    <row r="144" s="14" customFormat="1">
      <c r="A144" s="14"/>
      <c r="B144" s="246"/>
      <c r="C144" s="247"/>
      <c r="D144" s="231" t="s">
        <v>268</v>
      </c>
      <c r="E144" s="248" t="s">
        <v>19</v>
      </c>
      <c r="F144" s="249" t="s">
        <v>7568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268</v>
      </c>
      <c r="AU144" s="255" t="s">
        <v>93</v>
      </c>
      <c r="AV144" s="14" t="s">
        <v>82</v>
      </c>
      <c r="AW144" s="14" t="s">
        <v>34</v>
      </c>
      <c r="AX144" s="14" t="s">
        <v>74</v>
      </c>
      <c r="AY144" s="255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7569</v>
      </c>
      <c r="G145" s="230"/>
      <c r="H145" s="234">
        <v>-2.2000000000000002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4" customFormat="1">
      <c r="A146" s="14"/>
      <c r="B146" s="246"/>
      <c r="C146" s="247"/>
      <c r="D146" s="231" t="s">
        <v>268</v>
      </c>
      <c r="E146" s="248" t="s">
        <v>19</v>
      </c>
      <c r="F146" s="249" t="s">
        <v>7570</v>
      </c>
      <c r="G146" s="247"/>
      <c r="H146" s="248" t="s">
        <v>19</v>
      </c>
      <c r="I146" s="250"/>
      <c r="J146" s="247"/>
      <c r="K146" s="247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268</v>
      </c>
      <c r="AU146" s="255" t="s">
        <v>93</v>
      </c>
      <c r="AV146" s="14" t="s">
        <v>82</v>
      </c>
      <c r="AW146" s="14" t="s">
        <v>34</v>
      </c>
      <c r="AX146" s="14" t="s">
        <v>74</v>
      </c>
      <c r="AY146" s="255" t="s">
        <v>224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7571</v>
      </c>
      <c r="G147" s="230"/>
      <c r="H147" s="234">
        <v>-14.82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4" customFormat="1">
      <c r="A148" s="14"/>
      <c r="B148" s="246"/>
      <c r="C148" s="247"/>
      <c r="D148" s="231" t="s">
        <v>268</v>
      </c>
      <c r="E148" s="248" t="s">
        <v>19</v>
      </c>
      <c r="F148" s="249" t="s">
        <v>7539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268</v>
      </c>
      <c r="AU148" s="255" t="s">
        <v>93</v>
      </c>
      <c r="AV148" s="14" t="s">
        <v>82</v>
      </c>
      <c r="AW148" s="14" t="s">
        <v>34</v>
      </c>
      <c r="AX148" s="14" t="s">
        <v>74</v>
      </c>
      <c r="AY148" s="255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7572</v>
      </c>
      <c r="G149" s="230"/>
      <c r="H149" s="234">
        <v>-4.2249999999999996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190.30500000000004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82</v>
      </c>
      <c r="AY150" s="282" t="s">
        <v>224</v>
      </c>
    </row>
    <row r="151" s="2" customFormat="1" ht="66.75" customHeight="1">
      <c r="A151" s="41"/>
      <c r="B151" s="42"/>
      <c r="C151" s="216" t="s">
        <v>143</v>
      </c>
      <c r="D151" s="216" t="s">
        <v>227</v>
      </c>
      <c r="E151" s="217" t="s">
        <v>7218</v>
      </c>
      <c r="F151" s="218" t="s">
        <v>7219</v>
      </c>
      <c r="G151" s="219" t="s">
        <v>324</v>
      </c>
      <c r="H151" s="220">
        <v>11.278000000000001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7573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7221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7574</v>
      </c>
      <c r="G153" s="230"/>
      <c r="H153" s="234">
        <v>14.82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74</v>
      </c>
      <c r="AY153" s="240" t="s">
        <v>224</v>
      </c>
    </row>
    <row r="154" s="15" customFormat="1">
      <c r="A154" s="15"/>
      <c r="B154" s="256"/>
      <c r="C154" s="257"/>
      <c r="D154" s="231" t="s">
        <v>268</v>
      </c>
      <c r="E154" s="258" t="s">
        <v>19</v>
      </c>
      <c r="F154" s="259" t="s">
        <v>300</v>
      </c>
      <c r="G154" s="257"/>
      <c r="H154" s="260">
        <v>14.82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268</v>
      </c>
      <c r="AU154" s="266" t="s">
        <v>93</v>
      </c>
      <c r="AV154" s="15" t="s">
        <v>108</v>
      </c>
      <c r="AW154" s="15" t="s">
        <v>34</v>
      </c>
      <c r="AX154" s="15" t="s">
        <v>74</v>
      </c>
      <c r="AY154" s="266" t="s">
        <v>224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7575</v>
      </c>
      <c r="G155" s="230"/>
      <c r="H155" s="234">
        <v>-1.3420000000000001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7569</v>
      </c>
      <c r="G156" s="230"/>
      <c r="H156" s="234">
        <v>-2.2000000000000002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11.277999999999999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16.5" customHeight="1">
      <c r="A158" s="41"/>
      <c r="B158" s="42"/>
      <c r="C158" s="286" t="s">
        <v>8</v>
      </c>
      <c r="D158" s="286" t="s">
        <v>572</v>
      </c>
      <c r="E158" s="287" t="s">
        <v>7222</v>
      </c>
      <c r="F158" s="288" t="s">
        <v>7223</v>
      </c>
      <c r="G158" s="289" t="s">
        <v>371</v>
      </c>
      <c r="H158" s="290">
        <v>20.300000000000001</v>
      </c>
      <c r="I158" s="291"/>
      <c r="J158" s="292">
        <f>ROUND(I158*H158,2)</f>
        <v>0</v>
      </c>
      <c r="K158" s="288" t="s">
        <v>312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1</v>
      </c>
      <c r="R158" s="225">
        <f>Q158*H158</f>
        <v>20.300000000000001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7576</v>
      </c>
    </row>
    <row r="159" s="13" customFormat="1">
      <c r="A159" s="13"/>
      <c r="B159" s="229"/>
      <c r="C159" s="230"/>
      <c r="D159" s="231" t="s">
        <v>268</v>
      </c>
      <c r="E159" s="232" t="s">
        <v>19</v>
      </c>
      <c r="F159" s="233" t="s">
        <v>7577</v>
      </c>
      <c r="G159" s="230"/>
      <c r="H159" s="234">
        <v>20.300000000000001</v>
      </c>
      <c r="I159" s="235"/>
      <c r="J159" s="230"/>
      <c r="K159" s="230"/>
      <c r="L159" s="236"/>
      <c r="M159" s="237"/>
      <c r="N159" s="238"/>
      <c r="O159" s="238"/>
      <c r="P159" s="238"/>
      <c r="Q159" s="238"/>
      <c r="R159" s="238"/>
      <c r="S159" s="238"/>
      <c r="T159" s="23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0" t="s">
        <v>268</v>
      </c>
      <c r="AU159" s="240" t="s">
        <v>93</v>
      </c>
      <c r="AV159" s="13" t="s">
        <v>93</v>
      </c>
      <c r="AW159" s="13" t="s">
        <v>34</v>
      </c>
      <c r="AX159" s="13" t="s">
        <v>82</v>
      </c>
      <c r="AY159" s="240" t="s">
        <v>224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143</v>
      </c>
      <c r="F160" s="214" t="s">
        <v>7578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SUM(P161:P164)</f>
        <v>0</v>
      </c>
      <c r="Q160" s="208"/>
      <c r="R160" s="209">
        <f>SUM(R161:R164)</f>
        <v>0</v>
      </c>
      <c r="S160" s="208"/>
      <c r="T160" s="210">
        <f>SUM(T161:T164)</f>
        <v>1.28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SUM(BK161:BK164)</f>
        <v>0</v>
      </c>
    </row>
    <row r="161" s="2" customFormat="1" ht="24.15" customHeight="1">
      <c r="A161" s="41"/>
      <c r="B161" s="42"/>
      <c r="C161" s="216" t="s">
        <v>148</v>
      </c>
      <c r="D161" s="216" t="s">
        <v>227</v>
      </c>
      <c r="E161" s="217" t="s">
        <v>7579</v>
      </c>
      <c r="F161" s="218" t="s">
        <v>7580</v>
      </c>
      <c r="G161" s="219" t="s">
        <v>471</v>
      </c>
      <c r="H161" s="220">
        <v>4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0.32000000000000001</v>
      </c>
      <c r="T161" s="226">
        <f>S161*H161</f>
        <v>1.28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7581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7582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7583</v>
      </c>
      <c r="G163" s="230"/>
      <c r="H163" s="234">
        <v>4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4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1969</v>
      </c>
      <c r="F165" s="214" t="s">
        <v>7584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SUM(P166:P193)</f>
        <v>0</v>
      </c>
      <c r="Q165" s="208"/>
      <c r="R165" s="209">
        <f>SUM(R166:R193)</f>
        <v>7.2026400000000006</v>
      </c>
      <c r="S165" s="208"/>
      <c r="T165" s="210">
        <f>SUM(T166:T193)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SUM(BK166:BK193)</f>
        <v>0</v>
      </c>
    </row>
    <row r="166" s="2" customFormat="1" ht="24.15" customHeight="1">
      <c r="A166" s="41"/>
      <c r="B166" s="42"/>
      <c r="C166" s="216" t="s">
        <v>151</v>
      </c>
      <c r="D166" s="216" t="s">
        <v>227</v>
      </c>
      <c r="E166" s="217" t="s">
        <v>7585</v>
      </c>
      <c r="F166" s="218" t="s">
        <v>7586</v>
      </c>
      <c r="G166" s="219" t="s">
        <v>266</v>
      </c>
      <c r="H166" s="220">
        <v>80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7587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7588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4" customFormat="1">
      <c r="A168" s="14"/>
      <c r="B168" s="246"/>
      <c r="C168" s="247"/>
      <c r="D168" s="231" t="s">
        <v>268</v>
      </c>
      <c r="E168" s="248" t="s">
        <v>19</v>
      </c>
      <c r="F168" s="249" t="s">
        <v>7589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268</v>
      </c>
      <c r="AU168" s="255" t="s">
        <v>93</v>
      </c>
      <c r="AV168" s="14" t="s">
        <v>82</v>
      </c>
      <c r="AW168" s="14" t="s">
        <v>34</v>
      </c>
      <c r="AX168" s="14" t="s">
        <v>74</v>
      </c>
      <c r="AY168" s="255" t="s">
        <v>224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7590</v>
      </c>
      <c r="G169" s="230"/>
      <c r="H169" s="234">
        <v>80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80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82</v>
      </c>
      <c r="AY170" s="282" t="s">
        <v>224</v>
      </c>
    </row>
    <row r="171" s="2" customFormat="1" ht="55.5" customHeight="1">
      <c r="A171" s="41"/>
      <c r="B171" s="42"/>
      <c r="C171" s="216" t="s">
        <v>284</v>
      </c>
      <c r="D171" s="216" t="s">
        <v>227</v>
      </c>
      <c r="E171" s="217" t="s">
        <v>7591</v>
      </c>
      <c r="F171" s="218" t="s">
        <v>7592</v>
      </c>
      <c r="G171" s="219" t="s">
        <v>266</v>
      </c>
      <c r="H171" s="220">
        <v>40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7593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7594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2" customFormat="1" ht="37.8" customHeight="1">
      <c r="A173" s="41"/>
      <c r="B173" s="42"/>
      <c r="C173" s="216" t="s">
        <v>544</v>
      </c>
      <c r="D173" s="216" t="s">
        <v>227</v>
      </c>
      <c r="E173" s="217" t="s">
        <v>7595</v>
      </c>
      <c r="F173" s="218" t="s">
        <v>7596</v>
      </c>
      <c r="G173" s="219" t="s">
        <v>266</v>
      </c>
      <c r="H173" s="220">
        <v>40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7597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7598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2" customFormat="1" ht="16.5" customHeight="1">
      <c r="A175" s="41"/>
      <c r="B175" s="42"/>
      <c r="C175" s="286" t="s">
        <v>549</v>
      </c>
      <c r="D175" s="286" t="s">
        <v>572</v>
      </c>
      <c r="E175" s="287" t="s">
        <v>7599</v>
      </c>
      <c r="F175" s="288" t="s">
        <v>7600</v>
      </c>
      <c r="G175" s="289" t="s">
        <v>371</v>
      </c>
      <c r="H175" s="290">
        <v>7.2000000000000002</v>
      </c>
      <c r="I175" s="291"/>
      <c r="J175" s="292">
        <f>ROUND(I175*H175,2)</f>
        <v>0</v>
      </c>
      <c r="K175" s="288" t="s">
        <v>312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1</v>
      </c>
      <c r="R175" s="225">
        <f>Q175*H175</f>
        <v>7.2000000000000002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7601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7602</v>
      </c>
      <c r="G176" s="230"/>
      <c r="H176" s="234">
        <v>7.2000000000000002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82</v>
      </c>
      <c r="AY176" s="240" t="s">
        <v>224</v>
      </c>
    </row>
    <row r="177" s="2" customFormat="1" ht="37.8" customHeight="1">
      <c r="A177" s="41"/>
      <c r="B177" s="42"/>
      <c r="C177" s="216" t="s">
        <v>559</v>
      </c>
      <c r="D177" s="216" t="s">
        <v>227</v>
      </c>
      <c r="E177" s="217" t="s">
        <v>7603</v>
      </c>
      <c r="F177" s="218" t="s">
        <v>7604</v>
      </c>
      <c r="G177" s="219" t="s">
        <v>266</v>
      </c>
      <c r="H177" s="220">
        <v>40</v>
      </c>
      <c r="I177" s="221"/>
      <c r="J177" s="222">
        <f>ROUND(I177*H177,2)</f>
        <v>0</v>
      </c>
      <c r="K177" s="218" t="s">
        <v>312</v>
      </c>
      <c r="L177" s="47"/>
      <c r="M177" s="223" t="s">
        <v>19</v>
      </c>
      <c r="N177" s="224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231</v>
      </c>
      <c r="AT177" s="227" t="s">
        <v>227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7605</v>
      </c>
    </row>
    <row r="178" s="2" customFormat="1">
      <c r="A178" s="41"/>
      <c r="B178" s="42"/>
      <c r="C178" s="43"/>
      <c r="D178" s="267" t="s">
        <v>314</v>
      </c>
      <c r="E178" s="43"/>
      <c r="F178" s="268" t="s">
        <v>7606</v>
      </c>
      <c r="G178" s="43"/>
      <c r="H178" s="43"/>
      <c r="I178" s="269"/>
      <c r="J178" s="43"/>
      <c r="K178" s="43"/>
      <c r="L178" s="47"/>
      <c r="M178" s="270"/>
      <c r="N178" s="271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314</v>
      </c>
      <c r="AU178" s="20" t="s">
        <v>93</v>
      </c>
    </row>
    <row r="179" s="2" customFormat="1" ht="16.5" customHeight="1">
      <c r="A179" s="41"/>
      <c r="B179" s="42"/>
      <c r="C179" s="286" t="s">
        <v>565</v>
      </c>
      <c r="D179" s="286" t="s">
        <v>572</v>
      </c>
      <c r="E179" s="287" t="s">
        <v>7607</v>
      </c>
      <c r="F179" s="288" t="s">
        <v>7608</v>
      </c>
      <c r="G179" s="289" t="s">
        <v>4656</v>
      </c>
      <c r="H179" s="290">
        <v>1.3999999999999999</v>
      </c>
      <c r="I179" s="291"/>
      <c r="J179" s="292">
        <f>ROUND(I179*H179,2)</f>
        <v>0</v>
      </c>
      <c r="K179" s="288" t="s">
        <v>312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0.001</v>
      </c>
      <c r="R179" s="225">
        <f>Q179*H179</f>
        <v>0.0014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7609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7610</v>
      </c>
      <c r="G180" s="230"/>
      <c r="H180" s="234">
        <v>1.3999999999999999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82</v>
      </c>
      <c r="AY180" s="240" t="s">
        <v>224</v>
      </c>
    </row>
    <row r="181" s="2" customFormat="1" ht="33" customHeight="1">
      <c r="A181" s="41"/>
      <c r="B181" s="42"/>
      <c r="C181" s="216" t="s">
        <v>571</v>
      </c>
      <c r="D181" s="216" t="s">
        <v>227</v>
      </c>
      <c r="E181" s="217" t="s">
        <v>7611</v>
      </c>
      <c r="F181" s="218" t="s">
        <v>7612</v>
      </c>
      <c r="G181" s="219" t="s">
        <v>266</v>
      </c>
      <c r="H181" s="220">
        <v>40</v>
      </c>
      <c r="I181" s="221"/>
      <c r="J181" s="222">
        <f>ROUND(I181*H181,2)</f>
        <v>0</v>
      </c>
      <c r="K181" s="218" t="s">
        <v>312</v>
      </c>
      <c r="L181" s="47"/>
      <c r="M181" s="223" t="s">
        <v>19</v>
      </c>
      <c r="N181" s="224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231</v>
      </c>
      <c r="AT181" s="227" t="s">
        <v>227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7613</v>
      </c>
    </row>
    <row r="182" s="2" customFormat="1">
      <c r="A182" s="41"/>
      <c r="B182" s="42"/>
      <c r="C182" s="43"/>
      <c r="D182" s="267" t="s">
        <v>314</v>
      </c>
      <c r="E182" s="43"/>
      <c r="F182" s="268" t="s">
        <v>7614</v>
      </c>
      <c r="G182" s="43"/>
      <c r="H182" s="43"/>
      <c r="I182" s="269"/>
      <c r="J182" s="43"/>
      <c r="K182" s="43"/>
      <c r="L182" s="47"/>
      <c r="M182" s="270"/>
      <c r="N182" s="271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314</v>
      </c>
      <c r="AU182" s="20" t="s">
        <v>93</v>
      </c>
    </row>
    <row r="183" s="2" customFormat="1" ht="24.15" customHeight="1">
      <c r="A183" s="41"/>
      <c r="B183" s="42"/>
      <c r="C183" s="216" t="s">
        <v>7</v>
      </c>
      <c r="D183" s="216" t="s">
        <v>227</v>
      </c>
      <c r="E183" s="217" t="s">
        <v>7615</v>
      </c>
      <c r="F183" s="218" t="s">
        <v>7616</v>
      </c>
      <c r="G183" s="219" t="s">
        <v>266</v>
      </c>
      <c r="H183" s="220">
        <v>40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7617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7618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1.75" customHeight="1">
      <c r="A185" s="41"/>
      <c r="B185" s="42"/>
      <c r="C185" s="216" t="s">
        <v>156</v>
      </c>
      <c r="D185" s="216" t="s">
        <v>227</v>
      </c>
      <c r="E185" s="217" t="s">
        <v>7619</v>
      </c>
      <c r="F185" s="218" t="s">
        <v>7620</v>
      </c>
      <c r="G185" s="219" t="s">
        <v>266</v>
      </c>
      <c r="H185" s="220">
        <v>40</v>
      </c>
      <c r="I185" s="221"/>
      <c r="J185" s="222">
        <f>ROUND(I185*H185,2)</f>
        <v>0</v>
      </c>
      <c r="K185" s="218" t="s">
        <v>312</v>
      </c>
      <c r="L185" s="47"/>
      <c r="M185" s="223" t="s">
        <v>19</v>
      </c>
      <c r="N185" s="224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231</v>
      </c>
      <c r="AT185" s="227" t="s">
        <v>227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7621</v>
      </c>
    </row>
    <row r="186" s="2" customFormat="1">
      <c r="A186" s="41"/>
      <c r="B186" s="42"/>
      <c r="C186" s="43"/>
      <c r="D186" s="267" t="s">
        <v>314</v>
      </c>
      <c r="E186" s="43"/>
      <c r="F186" s="268" t="s">
        <v>7622</v>
      </c>
      <c r="G186" s="43"/>
      <c r="H186" s="43"/>
      <c r="I186" s="269"/>
      <c r="J186" s="43"/>
      <c r="K186" s="43"/>
      <c r="L186" s="47"/>
      <c r="M186" s="270"/>
      <c r="N186" s="271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314</v>
      </c>
      <c r="AU186" s="20" t="s">
        <v>93</v>
      </c>
    </row>
    <row r="187" s="2" customFormat="1" ht="21.75" customHeight="1">
      <c r="A187" s="41"/>
      <c r="B187" s="42"/>
      <c r="C187" s="216" t="s">
        <v>159</v>
      </c>
      <c r="D187" s="216" t="s">
        <v>227</v>
      </c>
      <c r="E187" s="217" t="s">
        <v>7623</v>
      </c>
      <c r="F187" s="218" t="s">
        <v>7624</v>
      </c>
      <c r="G187" s="219" t="s">
        <v>266</v>
      </c>
      <c r="H187" s="220">
        <v>40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7625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7626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162</v>
      </c>
      <c r="D189" s="216" t="s">
        <v>227</v>
      </c>
      <c r="E189" s="217" t="s">
        <v>7627</v>
      </c>
      <c r="F189" s="218" t="s">
        <v>7628</v>
      </c>
      <c r="G189" s="219" t="s">
        <v>371</v>
      </c>
      <c r="H189" s="220">
        <v>0.001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231</v>
      </c>
      <c r="BM189" s="227" t="s">
        <v>7629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7630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7631</v>
      </c>
      <c r="G191" s="230"/>
      <c r="H191" s="234">
        <v>0.001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82</v>
      </c>
      <c r="AY191" s="240" t="s">
        <v>224</v>
      </c>
    </row>
    <row r="192" s="2" customFormat="1" ht="16.5" customHeight="1">
      <c r="A192" s="41"/>
      <c r="B192" s="42"/>
      <c r="C192" s="286" t="s">
        <v>165</v>
      </c>
      <c r="D192" s="286" t="s">
        <v>572</v>
      </c>
      <c r="E192" s="287" t="s">
        <v>7632</v>
      </c>
      <c r="F192" s="288" t="s">
        <v>7633</v>
      </c>
      <c r="G192" s="289" t="s">
        <v>4656</v>
      </c>
      <c r="H192" s="290">
        <v>1.24</v>
      </c>
      <c r="I192" s="291"/>
      <c r="J192" s="292">
        <f>ROUND(I192*H192,2)</f>
        <v>0</v>
      </c>
      <c r="K192" s="288" t="s">
        <v>312</v>
      </c>
      <c r="L192" s="293"/>
      <c r="M192" s="294" t="s">
        <v>19</v>
      </c>
      <c r="N192" s="295" t="s">
        <v>46</v>
      </c>
      <c r="O192" s="87"/>
      <c r="P192" s="225">
        <f>O192*H192</f>
        <v>0</v>
      </c>
      <c r="Q192" s="225">
        <v>0.001</v>
      </c>
      <c r="R192" s="225">
        <f>Q192*H192</f>
        <v>0.00124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254</v>
      </c>
      <c r="AT192" s="227" t="s">
        <v>572</v>
      </c>
      <c r="AU192" s="227" t="s">
        <v>93</v>
      </c>
      <c r="AY192" s="20" t="s">
        <v>224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93</v>
      </c>
      <c r="BK192" s="228">
        <f>ROUND(I192*H192,2)</f>
        <v>0</v>
      </c>
      <c r="BL192" s="20" t="s">
        <v>231</v>
      </c>
      <c r="BM192" s="227" t="s">
        <v>7634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7635</v>
      </c>
      <c r="G193" s="230"/>
      <c r="H193" s="234">
        <v>1.24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82</v>
      </c>
      <c r="AY193" s="240" t="s">
        <v>224</v>
      </c>
    </row>
    <row r="194" s="12" customFormat="1" ht="22.8" customHeight="1">
      <c r="A194" s="12"/>
      <c r="B194" s="200"/>
      <c r="C194" s="201"/>
      <c r="D194" s="202" t="s">
        <v>73</v>
      </c>
      <c r="E194" s="214" t="s">
        <v>93</v>
      </c>
      <c r="F194" s="214" t="s">
        <v>7636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SUM(P195:P198)</f>
        <v>0</v>
      </c>
      <c r="Q194" s="208"/>
      <c r="R194" s="209">
        <f>SUM(R195:R198)</f>
        <v>0.017799999999999996</v>
      </c>
      <c r="S194" s="208"/>
      <c r="T194" s="210">
        <f>SUM(T195:T198)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82</v>
      </c>
      <c r="AT194" s="212" t="s">
        <v>73</v>
      </c>
      <c r="AU194" s="212" t="s">
        <v>82</v>
      </c>
      <c r="AY194" s="211" t="s">
        <v>224</v>
      </c>
      <c r="BK194" s="213">
        <f>SUM(BK195:BK198)</f>
        <v>0</v>
      </c>
    </row>
    <row r="195" s="2" customFormat="1" ht="37.8" customHeight="1">
      <c r="A195" s="41"/>
      <c r="B195" s="42"/>
      <c r="C195" s="216" t="s">
        <v>168</v>
      </c>
      <c r="D195" s="216" t="s">
        <v>227</v>
      </c>
      <c r="E195" s="217" t="s">
        <v>7038</v>
      </c>
      <c r="F195" s="218" t="s">
        <v>7039</v>
      </c>
      <c r="G195" s="219" t="s">
        <v>266</v>
      </c>
      <c r="H195" s="220">
        <v>40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46</v>
      </c>
      <c r="O195" s="87"/>
      <c r="P195" s="225">
        <f>O195*H195</f>
        <v>0</v>
      </c>
      <c r="Q195" s="225">
        <v>0.00010000000000000001</v>
      </c>
      <c r="R195" s="225">
        <f>Q195*H195</f>
        <v>0.0040000000000000001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93</v>
      </c>
      <c r="BK195" s="228">
        <f>ROUND(I195*H195,2)</f>
        <v>0</v>
      </c>
      <c r="BL195" s="20" t="s">
        <v>231</v>
      </c>
      <c r="BM195" s="227" t="s">
        <v>7637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7041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2" customFormat="1" ht="24.15" customHeight="1">
      <c r="A197" s="41"/>
      <c r="B197" s="42"/>
      <c r="C197" s="286" t="s">
        <v>171</v>
      </c>
      <c r="D197" s="286" t="s">
        <v>572</v>
      </c>
      <c r="E197" s="287" t="s">
        <v>2831</v>
      </c>
      <c r="F197" s="288" t="s">
        <v>2832</v>
      </c>
      <c r="G197" s="289" t="s">
        <v>266</v>
      </c>
      <c r="H197" s="290">
        <v>46</v>
      </c>
      <c r="I197" s="291"/>
      <c r="J197" s="292">
        <f>ROUND(I197*H197,2)</f>
        <v>0</v>
      </c>
      <c r="K197" s="288" t="s">
        <v>312</v>
      </c>
      <c r="L197" s="293"/>
      <c r="M197" s="294" t="s">
        <v>19</v>
      </c>
      <c r="N197" s="295" t="s">
        <v>46</v>
      </c>
      <c r="O197" s="87"/>
      <c r="P197" s="225">
        <f>O197*H197</f>
        <v>0</v>
      </c>
      <c r="Q197" s="225">
        <v>0.00029999999999999997</v>
      </c>
      <c r="R197" s="225">
        <f>Q197*H197</f>
        <v>0.013799999999999998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254</v>
      </c>
      <c r="AT197" s="227" t="s">
        <v>572</v>
      </c>
      <c r="AU197" s="227" t="s">
        <v>93</v>
      </c>
      <c r="AY197" s="20" t="s">
        <v>224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93</v>
      </c>
      <c r="BK197" s="228">
        <f>ROUND(I197*H197,2)</f>
        <v>0</v>
      </c>
      <c r="BL197" s="20" t="s">
        <v>231</v>
      </c>
      <c r="BM197" s="227" t="s">
        <v>7638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7639</v>
      </c>
      <c r="G198" s="230"/>
      <c r="H198" s="234">
        <v>46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82</v>
      </c>
      <c r="AY198" s="240" t="s">
        <v>224</v>
      </c>
    </row>
    <row r="199" s="12" customFormat="1" ht="22.8" customHeight="1">
      <c r="A199" s="12"/>
      <c r="B199" s="200"/>
      <c r="C199" s="201"/>
      <c r="D199" s="202" t="s">
        <v>73</v>
      </c>
      <c r="E199" s="214" t="s">
        <v>195</v>
      </c>
      <c r="F199" s="214" t="s">
        <v>7640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SUM(P200:P216)</f>
        <v>0</v>
      </c>
      <c r="Q199" s="208"/>
      <c r="R199" s="209">
        <f>SUM(R200:R216)</f>
        <v>0.8348199999999999</v>
      </c>
      <c r="S199" s="208"/>
      <c r="T199" s="210">
        <f>SUM(T200:T216)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82</v>
      </c>
      <c r="AT199" s="212" t="s">
        <v>73</v>
      </c>
      <c r="AU199" s="212" t="s">
        <v>82</v>
      </c>
      <c r="AY199" s="211" t="s">
        <v>224</v>
      </c>
      <c r="BK199" s="213">
        <f>SUM(BK200:BK216)</f>
        <v>0</v>
      </c>
    </row>
    <row r="200" s="2" customFormat="1" ht="33" customHeight="1">
      <c r="A200" s="41"/>
      <c r="B200" s="42"/>
      <c r="C200" s="216" t="s">
        <v>174</v>
      </c>
      <c r="D200" s="216" t="s">
        <v>227</v>
      </c>
      <c r="E200" s="217" t="s">
        <v>7641</v>
      </c>
      <c r="F200" s="218" t="s">
        <v>7642</v>
      </c>
      <c r="G200" s="219" t="s">
        <v>595</v>
      </c>
      <c r="H200" s="220">
        <v>16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0.00165</v>
      </c>
      <c r="R200" s="225">
        <f>Q200*H200</f>
        <v>0.0264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7643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7644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16.5" customHeight="1">
      <c r="A202" s="41"/>
      <c r="B202" s="42"/>
      <c r="C202" s="286" t="s">
        <v>623</v>
      </c>
      <c r="D202" s="286" t="s">
        <v>572</v>
      </c>
      <c r="E202" s="287" t="s">
        <v>7645</v>
      </c>
      <c r="F202" s="288" t="s">
        <v>7646</v>
      </c>
      <c r="G202" s="289" t="s">
        <v>471</v>
      </c>
      <c r="H202" s="290">
        <v>16</v>
      </c>
      <c r="I202" s="291"/>
      <c r="J202" s="292">
        <f>ROUND(I202*H202,2)</f>
        <v>0</v>
      </c>
      <c r="K202" s="288" t="s">
        <v>312</v>
      </c>
      <c r="L202" s="293"/>
      <c r="M202" s="294" t="s">
        <v>19</v>
      </c>
      <c r="N202" s="295" t="s">
        <v>46</v>
      </c>
      <c r="O202" s="87"/>
      <c r="P202" s="225">
        <f>O202*H202</f>
        <v>0</v>
      </c>
      <c r="Q202" s="225">
        <v>0.040000000000000001</v>
      </c>
      <c r="R202" s="225">
        <f>Q202*H202</f>
        <v>0.64000000000000001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254</v>
      </c>
      <c r="AT202" s="227" t="s">
        <v>572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7647</v>
      </c>
    </row>
    <row r="203" s="2" customFormat="1" ht="33" customHeight="1">
      <c r="A203" s="41"/>
      <c r="B203" s="42"/>
      <c r="C203" s="216" t="s">
        <v>629</v>
      </c>
      <c r="D203" s="216" t="s">
        <v>227</v>
      </c>
      <c r="E203" s="217" t="s">
        <v>7648</v>
      </c>
      <c r="F203" s="218" t="s">
        <v>7649</v>
      </c>
      <c r="G203" s="219" t="s">
        <v>595</v>
      </c>
      <c r="H203" s="220">
        <v>1</v>
      </c>
      <c r="I203" s="221"/>
      <c r="J203" s="222">
        <f>ROUND(I203*H203,2)</f>
        <v>0</v>
      </c>
      <c r="K203" s="218" t="s">
        <v>312</v>
      </c>
      <c r="L203" s="47"/>
      <c r="M203" s="223" t="s">
        <v>19</v>
      </c>
      <c r="N203" s="224" t="s">
        <v>46</v>
      </c>
      <c r="O203" s="87"/>
      <c r="P203" s="225">
        <f>O203*H203</f>
        <v>0</v>
      </c>
      <c r="Q203" s="225">
        <v>0.087419999999999998</v>
      </c>
      <c r="R203" s="225">
        <f>Q203*H203</f>
        <v>0.087419999999999998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231</v>
      </c>
      <c r="AT203" s="227" t="s">
        <v>227</v>
      </c>
      <c r="AU203" s="227" t="s">
        <v>93</v>
      </c>
      <c r="AY203" s="20" t="s">
        <v>224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93</v>
      </c>
      <c r="BK203" s="228">
        <f>ROUND(I203*H203,2)</f>
        <v>0</v>
      </c>
      <c r="BL203" s="20" t="s">
        <v>231</v>
      </c>
      <c r="BM203" s="227" t="s">
        <v>7650</v>
      </c>
    </row>
    <row r="204" s="2" customFormat="1">
      <c r="A204" s="41"/>
      <c r="B204" s="42"/>
      <c r="C204" s="43"/>
      <c r="D204" s="267" t="s">
        <v>314</v>
      </c>
      <c r="E204" s="43"/>
      <c r="F204" s="268" t="s">
        <v>7651</v>
      </c>
      <c r="G204" s="43"/>
      <c r="H204" s="43"/>
      <c r="I204" s="269"/>
      <c r="J204" s="43"/>
      <c r="K204" s="43"/>
      <c r="L204" s="47"/>
      <c r="M204" s="270"/>
      <c r="N204" s="271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314</v>
      </c>
      <c r="AU204" s="20" t="s">
        <v>93</v>
      </c>
    </row>
    <row r="205" s="2" customFormat="1" ht="24.15" customHeight="1">
      <c r="A205" s="41"/>
      <c r="B205" s="42"/>
      <c r="C205" s="286" t="s">
        <v>177</v>
      </c>
      <c r="D205" s="286" t="s">
        <v>572</v>
      </c>
      <c r="E205" s="287" t="s">
        <v>7652</v>
      </c>
      <c r="F205" s="288" t="s">
        <v>7653</v>
      </c>
      <c r="G205" s="289" t="s">
        <v>595</v>
      </c>
      <c r="H205" s="290">
        <v>1</v>
      </c>
      <c r="I205" s="291"/>
      <c r="J205" s="292">
        <f>ROUND(I205*H205,2)</f>
        <v>0</v>
      </c>
      <c r="K205" s="288" t="s">
        <v>312</v>
      </c>
      <c r="L205" s="293"/>
      <c r="M205" s="294" t="s">
        <v>19</v>
      </c>
      <c r="N205" s="295" t="s">
        <v>46</v>
      </c>
      <c r="O205" s="87"/>
      <c r="P205" s="225">
        <f>O205*H205</f>
        <v>0</v>
      </c>
      <c r="Q205" s="225">
        <v>0.081000000000000003</v>
      </c>
      <c r="R205" s="225">
        <f>Q205*H205</f>
        <v>0.081000000000000003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254</v>
      </c>
      <c r="AT205" s="227" t="s">
        <v>572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7654</v>
      </c>
    </row>
    <row r="206" s="2" customFormat="1" ht="49.05" customHeight="1">
      <c r="A206" s="41"/>
      <c r="B206" s="42"/>
      <c r="C206" s="216" t="s">
        <v>643</v>
      </c>
      <c r="D206" s="216" t="s">
        <v>227</v>
      </c>
      <c r="E206" s="217" t="s">
        <v>7655</v>
      </c>
      <c r="F206" s="218" t="s">
        <v>7656</v>
      </c>
      <c r="G206" s="219" t="s">
        <v>324</v>
      </c>
      <c r="H206" s="220">
        <v>2.2010000000000001</v>
      </c>
      <c r="I206" s="221"/>
      <c r="J206" s="222">
        <f>ROUND(I206*H206,2)</f>
        <v>0</v>
      </c>
      <c r="K206" s="218" t="s">
        <v>312</v>
      </c>
      <c r="L206" s="47"/>
      <c r="M206" s="223" t="s">
        <v>19</v>
      </c>
      <c r="N206" s="224" t="s">
        <v>46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231</v>
      </c>
      <c r="AT206" s="227" t="s">
        <v>227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93</v>
      </c>
      <c r="BK206" s="228">
        <f>ROUND(I206*H206,2)</f>
        <v>0</v>
      </c>
      <c r="BL206" s="20" t="s">
        <v>231</v>
      </c>
      <c r="BM206" s="227" t="s">
        <v>7657</v>
      </c>
    </row>
    <row r="207" s="2" customFormat="1">
      <c r="A207" s="41"/>
      <c r="B207" s="42"/>
      <c r="C207" s="43"/>
      <c r="D207" s="267" t="s">
        <v>314</v>
      </c>
      <c r="E207" s="43"/>
      <c r="F207" s="268" t="s">
        <v>7658</v>
      </c>
      <c r="G207" s="43"/>
      <c r="H207" s="43"/>
      <c r="I207" s="269"/>
      <c r="J207" s="43"/>
      <c r="K207" s="43"/>
      <c r="L207" s="47"/>
      <c r="M207" s="270"/>
      <c r="N207" s="271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314</v>
      </c>
      <c r="AU207" s="20" t="s">
        <v>93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7539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7659</v>
      </c>
      <c r="G209" s="230"/>
      <c r="H209" s="234">
        <v>0.22500000000000001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4" customFormat="1">
      <c r="A210" s="14"/>
      <c r="B210" s="246"/>
      <c r="C210" s="247"/>
      <c r="D210" s="231" t="s">
        <v>268</v>
      </c>
      <c r="E210" s="248" t="s">
        <v>19</v>
      </c>
      <c r="F210" s="249" t="s">
        <v>7660</v>
      </c>
      <c r="G210" s="247"/>
      <c r="H210" s="248" t="s">
        <v>19</v>
      </c>
      <c r="I210" s="250"/>
      <c r="J210" s="247"/>
      <c r="K210" s="247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268</v>
      </c>
      <c r="AU210" s="255" t="s">
        <v>93</v>
      </c>
      <c r="AV210" s="14" t="s">
        <v>82</v>
      </c>
      <c r="AW210" s="14" t="s">
        <v>34</v>
      </c>
      <c r="AX210" s="14" t="s">
        <v>74</v>
      </c>
      <c r="AY210" s="255" t="s">
        <v>224</v>
      </c>
    </row>
    <row r="211" s="13" customFormat="1">
      <c r="A211" s="13"/>
      <c r="B211" s="229"/>
      <c r="C211" s="230"/>
      <c r="D211" s="231" t="s">
        <v>268</v>
      </c>
      <c r="E211" s="232" t="s">
        <v>19</v>
      </c>
      <c r="F211" s="233" t="s">
        <v>7661</v>
      </c>
      <c r="G211" s="230"/>
      <c r="H211" s="234">
        <v>1.976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268</v>
      </c>
      <c r="AU211" s="240" t="s">
        <v>93</v>
      </c>
      <c r="AV211" s="13" t="s">
        <v>93</v>
      </c>
      <c r="AW211" s="13" t="s">
        <v>34</v>
      </c>
      <c r="AX211" s="13" t="s">
        <v>74</v>
      </c>
      <c r="AY211" s="240" t="s">
        <v>224</v>
      </c>
    </row>
    <row r="212" s="16" customFormat="1">
      <c r="A212" s="16"/>
      <c r="B212" s="272"/>
      <c r="C212" s="273"/>
      <c r="D212" s="231" t="s">
        <v>268</v>
      </c>
      <c r="E212" s="274" t="s">
        <v>19</v>
      </c>
      <c r="F212" s="275" t="s">
        <v>351</v>
      </c>
      <c r="G212" s="273"/>
      <c r="H212" s="276">
        <v>2.2010000000000001</v>
      </c>
      <c r="I212" s="277"/>
      <c r="J212" s="273"/>
      <c r="K212" s="273"/>
      <c r="L212" s="278"/>
      <c r="M212" s="279"/>
      <c r="N212" s="280"/>
      <c r="O212" s="280"/>
      <c r="P212" s="280"/>
      <c r="Q212" s="280"/>
      <c r="R212" s="280"/>
      <c r="S212" s="280"/>
      <c r="T212" s="281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2" t="s">
        <v>268</v>
      </c>
      <c r="AU212" s="282" t="s">
        <v>93</v>
      </c>
      <c r="AV212" s="16" t="s">
        <v>231</v>
      </c>
      <c r="AW212" s="16" t="s">
        <v>34</v>
      </c>
      <c r="AX212" s="16" t="s">
        <v>82</v>
      </c>
      <c r="AY212" s="282" t="s">
        <v>224</v>
      </c>
    </row>
    <row r="213" s="2" customFormat="1" ht="44.25" customHeight="1">
      <c r="A213" s="41"/>
      <c r="B213" s="42"/>
      <c r="C213" s="216" t="s">
        <v>650</v>
      </c>
      <c r="D213" s="216" t="s">
        <v>227</v>
      </c>
      <c r="E213" s="217" t="s">
        <v>7662</v>
      </c>
      <c r="F213" s="218" t="s">
        <v>7663</v>
      </c>
      <c r="G213" s="219" t="s">
        <v>324</v>
      </c>
      <c r="H213" s="220">
        <v>0.094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7664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7665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14" customFormat="1">
      <c r="A215" s="14"/>
      <c r="B215" s="246"/>
      <c r="C215" s="247"/>
      <c r="D215" s="231" t="s">
        <v>268</v>
      </c>
      <c r="E215" s="248" t="s">
        <v>19</v>
      </c>
      <c r="F215" s="249" t="s">
        <v>7666</v>
      </c>
      <c r="G215" s="247"/>
      <c r="H215" s="248" t="s">
        <v>19</v>
      </c>
      <c r="I215" s="250"/>
      <c r="J215" s="247"/>
      <c r="K215" s="247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268</v>
      </c>
      <c r="AU215" s="255" t="s">
        <v>93</v>
      </c>
      <c r="AV215" s="14" t="s">
        <v>82</v>
      </c>
      <c r="AW215" s="14" t="s">
        <v>34</v>
      </c>
      <c r="AX215" s="14" t="s">
        <v>74</v>
      </c>
      <c r="AY215" s="255" t="s">
        <v>224</v>
      </c>
    </row>
    <row r="216" s="13" customFormat="1">
      <c r="A216" s="13"/>
      <c r="B216" s="229"/>
      <c r="C216" s="230"/>
      <c r="D216" s="231" t="s">
        <v>268</v>
      </c>
      <c r="E216" s="232" t="s">
        <v>19</v>
      </c>
      <c r="F216" s="233" t="s">
        <v>7667</v>
      </c>
      <c r="G216" s="230"/>
      <c r="H216" s="234">
        <v>0.094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268</v>
      </c>
      <c r="AU216" s="240" t="s">
        <v>93</v>
      </c>
      <c r="AV216" s="13" t="s">
        <v>93</v>
      </c>
      <c r="AW216" s="13" t="s">
        <v>34</v>
      </c>
      <c r="AX216" s="13" t="s">
        <v>82</v>
      </c>
      <c r="AY216" s="240" t="s">
        <v>224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1210</v>
      </c>
      <c r="F217" s="214" t="s">
        <v>7668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SUM(P218:P226)</f>
        <v>0</v>
      </c>
      <c r="Q217" s="208"/>
      <c r="R217" s="209">
        <f>SUM(R218:R226)</f>
        <v>5.4446500000000002</v>
      </c>
      <c r="S217" s="208"/>
      <c r="T217" s="210">
        <f>SUM(T218:T226)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SUM(BK218:BK226)</f>
        <v>0</v>
      </c>
    </row>
    <row r="218" s="2" customFormat="1" ht="37.8" customHeight="1">
      <c r="A218" s="41"/>
      <c r="B218" s="42"/>
      <c r="C218" s="216" t="s">
        <v>656</v>
      </c>
      <c r="D218" s="216" t="s">
        <v>227</v>
      </c>
      <c r="E218" s="217" t="s">
        <v>7669</v>
      </c>
      <c r="F218" s="218" t="s">
        <v>7670</v>
      </c>
      <c r="G218" s="219" t="s">
        <v>471</v>
      </c>
      <c r="H218" s="220">
        <v>25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46</v>
      </c>
      <c r="O218" s="87"/>
      <c r="P218" s="225">
        <f>O218*H218</f>
        <v>0</v>
      </c>
      <c r="Q218" s="225">
        <v>0.00017000000000000001</v>
      </c>
      <c r="R218" s="225">
        <f>Q218*H218</f>
        <v>0.0042500000000000003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93</v>
      </c>
      <c r="BK218" s="228">
        <f>ROUND(I218*H218,2)</f>
        <v>0</v>
      </c>
      <c r="BL218" s="20" t="s">
        <v>231</v>
      </c>
      <c r="BM218" s="227" t="s">
        <v>7671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7672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4" customFormat="1">
      <c r="A220" s="14"/>
      <c r="B220" s="246"/>
      <c r="C220" s="247"/>
      <c r="D220" s="231" t="s">
        <v>268</v>
      </c>
      <c r="E220" s="248" t="s">
        <v>19</v>
      </c>
      <c r="F220" s="249" t="s">
        <v>7673</v>
      </c>
      <c r="G220" s="247"/>
      <c r="H220" s="248" t="s">
        <v>19</v>
      </c>
      <c r="I220" s="250"/>
      <c r="J220" s="247"/>
      <c r="K220" s="247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268</v>
      </c>
      <c r="AU220" s="255" t="s">
        <v>93</v>
      </c>
      <c r="AV220" s="14" t="s">
        <v>82</v>
      </c>
      <c r="AW220" s="14" t="s">
        <v>34</v>
      </c>
      <c r="AX220" s="14" t="s">
        <v>74</v>
      </c>
      <c r="AY220" s="255" t="s">
        <v>224</v>
      </c>
    </row>
    <row r="221" s="13" customFormat="1">
      <c r="A221" s="13"/>
      <c r="B221" s="229"/>
      <c r="C221" s="230"/>
      <c r="D221" s="231" t="s">
        <v>268</v>
      </c>
      <c r="E221" s="232" t="s">
        <v>19</v>
      </c>
      <c r="F221" s="233" t="s">
        <v>246</v>
      </c>
      <c r="G221" s="230"/>
      <c r="H221" s="234">
        <v>6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268</v>
      </c>
      <c r="AU221" s="240" t="s">
        <v>93</v>
      </c>
      <c r="AV221" s="13" t="s">
        <v>93</v>
      </c>
      <c r="AW221" s="13" t="s">
        <v>34</v>
      </c>
      <c r="AX221" s="13" t="s">
        <v>74</v>
      </c>
      <c r="AY221" s="240" t="s">
        <v>224</v>
      </c>
    </row>
    <row r="222" s="14" customFormat="1">
      <c r="A222" s="14"/>
      <c r="B222" s="246"/>
      <c r="C222" s="247"/>
      <c r="D222" s="231" t="s">
        <v>268</v>
      </c>
      <c r="E222" s="248" t="s">
        <v>19</v>
      </c>
      <c r="F222" s="249" t="s">
        <v>7674</v>
      </c>
      <c r="G222" s="247"/>
      <c r="H222" s="248" t="s">
        <v>19</v>
      </c>
      <c r="I222" s="250"/>
      <c r="J222" s="247"/>
      <c r="K222" s="247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268</v>
      </c>
      <c r="AU222" s="255" t="s">
        <v>93</v>
      </c>
      <c r="AV222" s="14" t="s">
        <v>82</v>
      </c>
      <c r="AW222" s="14" t="s">
        <v>34</v>
      </c>
      <c r="AX222" s="14" t="s">
        <v>74</v>
      </c>
      <c r="AY222" s="255" t="s">
        <v>224</v>
      </c>
    </row>
    <row r="223" s="13" customFormat="1">
      <c r="A223" s="13"/>
      <c r="B223" s="229"/>
      <c r="C223" s="230"/>
      <c r="D223" s="231" t="s">
        <v>268</v>
      </c>
      <c r="E223" s="232" t="s">
        <v>19</v>
      </c>
      <c r="F223" s="233" t="s">
        <v>7675</v>
      </c>
      <c r="G223" s="230"/>
      <c r="H223" s="234">
        <v>19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268</v>
      </c>
      <c r="AU223" s="240" t="s">
        <v>93</v>
      </c>
      <c r="AV223" s="13" t="s">
        <v>93</v>
      </c>
      <c r="AW223" s="13" t="s">
        <v>34</v>
      </c>
      <c r="AX223" s="13" t="s">
        <v>74</v>
      </c>
      <c r="AY223" s="240" t="s">
        <v>224</v>
      </c>
    </row>
    <row r="224" s="16" customFormat="1">
      <c r="A224" s="16"/>
      <c r="B224" s="272"/>
      <c r="C224" s="273"/>
      <c r="D224" s="231" t="s">
        <v>268</v>
      </c>
      <c r="E224" s="274" t="s">
        <v>19</v>
      </c>
      <c r="F224" s="275" t="s">
        <v>351</v>
      </c>
      <c r="G224" s="273"/>
      <c r="H224" s="276">
        <v>25</v>
      </c>
      <c r="I224" s="277"/>
      <c r="J224" s="273"/>
      <c r="K224" s="273"/>
      <c r="L224" s="278"/>
      <c r="M224" s="279"/>
      <c r="N224" s="280"/>
      <c r="O224" s="280"/>
      <c r="P224" s="280"/>
      <c r="Q224" s="280"/>
      <c r="R224" s="280"/>
      <c r="S224" s="280"/>
      <c r="T224" s="281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T224" s="282" t="s">
        <v>268</v>
      </c>
      <c r="AU224" s="282" t="s">
        <v>93</v>
      </c>
      <c r="AV224" s="16" t="s">
        <v>231</v>
      </c>
      <c r="AW224" s="16" t="s">
        <v>34</v>
      </c>
      <c r="AX224" s="16" t="s">
        <v>82</v>
      </c>
      <c r="AY224" s="282" t="s">
        <v>224</v>
      </c>
    </row>
    <row r="225" s="2" customFormat="1" ht="16.5" customHeight="1">
      <c r="A225" s="41"/>
      <c r="B225" s="42"/>
      <c r="C225" s="286" t="s">
        <v>671</v>
      </c>
      <c r="D225" s="286" t="s">
        <v>572</v>
      </c>
      <c r="E225" s="287" t="s">
        <v>7676</v>
      </c>
      <c r="F225" s="288" t="s">
        <v>7677</v>
      </c>
      <c r="G225" s="289" t="s">
        <v>471</v>
      </c>
      <c r="H225" s="290">
        <v>25.375</v>
      </c>
      <c r="I225" s="291"/>
      <c r="J225" s="292">
        <f>ROUND(I225*H225,2)</f>
        <v>0</v>
      </c>
      <c r="K225" s="288" t="s">
        <v>312</v>
      </c>
      <c r="L225" s="293"/>
      <c r="M225" s="294" t="s">
        <v>19</v>
      </c>
      <c r="N225" s="295" t="s">
        <v>46</v>
      </c>
      <c r="O225" s="87"/>
      <c r="P225" s="225">
        <f>O225*H225</f>
        <v>0</v>
      </c>
      <c r="Q225" s="225">
        <v>0.21440000000000001</v>
      </c>
      <c r="R225" s="225">
        <f>Q225*H225</f>
        <v>5.4404000000000003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254</v>
      </c>
      <c r="AT225" s="227" t="s">
        <v>572</v>
      </c>
      <c r="AU225" s="227" t="s">
        <v>93</v>
      </c>
      <c r="AY225" s="20" t="s">
        <v>224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93</v>
      </c>
      <c r="BK225" s="228">
        <f>ROUND(I225*H225,2)</f>
        <v>0</v>
      </c>
      <c r="BL225" s="20" t="s">
        <v>231</v>
      </c>
      <c r="BM225" s="227" t="s">
        <v>7678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7679</v>
      </c>
      <c r="G226" s="230"/>
      <c r="H226" s="234">
        <v>25.375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82</v>
      </c>
      <c r="AY226" s="240" t="s">
        <v>224</v>
      </c>
    </row>
    <row r="227" s="12" customFormat="1" ht="22.8" customHeight="1">
      <c r="A227" s="12"/>
      <c r="B227" s="200"/>
      <c r="C227" s="201"/>
      <c r="D227" s="202" t="s">
        <v>73</v>
      </c>
      <c r="E227" s="214" t="s">
        <v>1249</v>
      </c>
      <c r="F227" s="214" t="s">
        <v>7680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SUM(P228:P267)</f>
        <v>0</v>
      </c>
      <c r="Q227" s="208"/>
      <c r="R227" s="209">
        <f>SUM(R228:R267)</f>
        <v>5.5139089999999991</v>
      </c>
      <c r="S227" s="208"/>
      <c r="T227" s="210">
        <f>SUM(T228:T267)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82</v>
      </c>
      <c r="AT227" s="212" t="s">
        <v>73</v>
      </c>
      <c r="AU227" s="212" t="s">
        <v>82</v>
      </c>
      <c r="AY227" s="211" t="s">
        <v>224</v>
      </c>
      <c r="BK227" s="213">
        <f>SUM(BK228:BK267)</f>
        <v>0</v>
      </c>
    </row>
    <row r="228" s="2" customFormat="1" ht="24.15" customHeight="1">
      <c r="A228" s="41"/>
      <c r="B228" s="42"/>
      <c r="C228" s="216" t="s">
        <v>680</v>
      </c>
      <c r="D228" s="216" t="s">
        <v>227</v>
      </c>
      <c r="E228" s="217" t="s">
        <v>7681</v>
      </c>
      <c r="F228" s="218" t="s">
        <v>7682</v>
      </c>
      <c r="G228" s="219" t="s">
        <v>7683</v>
      </c>
      <c r="H228" s="220">
        <v>2</v>
      </c>
      <c r="I228" s="221"/>
      <c r="J228" s="222">
        <f>ROUND(I228*H228,2)</f>
        <v>0</v>
      </c>
      <c r="K228" s="218" t="s">
        <v>312</v>
      </c>
      <c r="L228" s="47"/>
      <c r="M228" s="223" t="s">
        <v>19</v>
      </c>
      <c r="N228" s="224" t="s">
        <v>46</v>
      </c>
      <c r="O228" s="87"/>
      <c r="P228" s="225">
        <f>O228*H228</f>
        <v>0</v>
      </c>
      <c r="Q228" s="225">
        <v>0.00031</v>
      </c>
      <c r="R228" s="225">
        <f>Q228*H228</f>
        <v>0.00062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231</v>
      </c>
      <c r="AT228" s="227" t="s">
        <v>227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93</v>
      </c>
      <c r="BK228" s="228">
        <f>ROUND(I228*H228,2)</f>
        <v>0</v>
      </c>
      <c r="BL228" s="20" t="s">
        <v>231</v>
      </c>
      <c r="BM228" s="227" t="s">
        <v>7684</v>
      </c>
    </row>
    <row r="229" s="2" customFormat="1">
      <c r="A229" s="41"/>
      <c r="B229" s="42"/>
      <c r="C229" s="43"/>
      <c r="D229" s="267" t="s">
        <v>314</v>
      </c>
      <c r="E229" s="43"/>
      <c r="F229" s="268" t="s">
        <v>7685</v>
      </c>
      <c r="G229" s="43"/>
      <c r="H229" s="43"/>
      <c r="I229" s="269"/>
      <c r="J229" s="43"/>
      <c r="K229" s="43"/>
      <c r="L229" s="47"/>
      <c r="M229" s="270"/>
      <c r="N229" s="271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314</v>
      </c>
      <c r="AU229" s="20" t="s">
        <v>93</v>
      </c>
    </row>
    <row r="230" s="2" customFormat="1" ht="33" customHeight="1">
      <c r="A230" s="41"/>
      <c r="B230" s="42"/>
      <c r="C230" s="216" t="s">
        <v>688</v>
      </c>
      <c r="D230" s="216" t="s">
        <v>227</v>
      </c>
      <c r="E230" s="217" t="s">
        <v>7686</v>
      </c>
      <c r="F230" s="218" t="s">
        <v>7687</v>
      </c>
      <c r="G230" s="219" t="s">
        <v>324</v>
      </c>
      <c r="H230" s="220">
        <v>6.0060000000000002</v>
      </c>
      <c r="I230" s="221"/>
      <c r="J230" s="222">
        <f>ROUND(I230*H230,2)</f>
        <v>0</v>
      </c>
      <c r="K230" s="218" t="s">
        <v>312</v>
      </c>
      <c r="L230" s="47"/>
      <c r="M230" s="223" t="s">
        <v>19</v>
      </c>
      <c r="N230" s="224" t="s">
        <v>46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231</v>
      </c>
      <c r="AT230" s="227" t="s">
        <v>227</v>
      </c>
      <c r="AU230" s="227" t="s">
        <v>93</v>
      </c>
      <c r="AY230" s="20" t="s">
        <v>224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93</v>
      </c>
      <c r="BK230" s="228">
        <f>ROUND(I230*H230,2)</f>
        <v>0</v>
      </c>
      <c r="BL230" s="20" t="s">
        <v>231</v>
      </c>
      <c r="BM230" s="227" t="s">
        <v>7688</v>
      </c>
    </row>
    <row r="231" s="2" customFormat="1">
      <c r="A231" s="41"/>
      <c r="B231" s="42"/>
      <c r="C231" s="43"/>
      <c r="D231" s="267" t="s">
        <v>314</v>
      </c>
      <c r="E231" s="43"/>
      <c r="F231" s="268" t="s">
        <v>7689</v>
      </c>
      <c r="G231" s="43"/>
      <c r="H231" s="43"/>
      <c r="I231" s="269"/>
      <c r="J231" s="43"/>
      <c r="K231" s="43"/>
      <c r="L231" s="47"/>
      <c r="M231" s="270"/>
      <c r="N231" s="271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314</v>
      </c>
      <c r="AU231" s="20" t="s">
        <v>93</v>
      </c>
    </row>
    <row r="232" s="14" customFormat="1">
      <c r="A232" s="14"/>
      <c r="B232" s="246"/>
      <c r="C232" s="247"/>
      <c r="D232" s="231" t="s">
        <v>268</v>
      </c>
      <c r="E232" s="248" t="s">
        <v>19</v>
      </c>
      <c r="F232" s="249" t="s">
        <v>7660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268</v>
      </c>
      <c r="AU232" s="255" t="s">
        <v>93</v>
      </c>
      <c r="AV232" s="14" t="s">
        <v>82</v>
      </c>
      <c r="AW232" s="14" t="s">
        <v>34</v>
      </c>
      <c r="AX232" s="14" t="s">
        <v>74</v>
      </c>
      <c r="AY232" s="255" t="s">
        <v>224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7690</v>
      </c>
      <c r="G233" s="230"/>
      <c r="H233" s="234">
        <v>2.3559999999999999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4" customFormat="1">
      <c r="A234" s="14"/>
      <c r="B234" s="246"/>
      <c r="C234" s="247"/>
      <c r="D234" s="231" t="s">
        <v>268</v>
      </c>
      <c r="E234" s="248" t="s">
        <v>19</v>
      </c>
      <c r="F234" s="249" t="s">
        <v>7539</v>
      </c>
      <c r="G234" s="247"/>
      <c r="H234" s="248" t="s">
        <v>19</v>
      </c>
      <c r="I234" s="250"/>
      <c r="J234" s="247"/>
      <c r="K234" s="247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268</v>
      </c>
      <c r="AU234" s="255" t="s">
        <v>93</v>
      </c>
      <c r="AV234" s="14" t="s">
        <v>82</v>
      </c>
      <c r="AW234" s="14" t="s">
        <v>34</v>
      </c>
      <c r="AX234" s="14" t="s">
        <v>74</v>
      </c>
      <c r="AY234" s="255" t="s">
        <v>224</v>
      </c>
    </row>
    <row r="235" s="13" customFormat="1">
      <c r="A235" s="13"/>
      <c r="B235" s="229"/>
      <c r="C235" s="230"/>
      <c r="D235" s="231" t="s">
        <v>268</v>
      </c>
      <c r="E235" s="232" t="s">
        <v>19</v>
      </c>
      <c r="F235" s="233" t="s">
        <v>7691</v>
      </c>
      <c r="G235" s="230"/>
      <c r="H235" s="234">
        <v>7.875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268</v>
      </c>
      <c r="AU235" s="240" t="s">
        <v>93</v>
      </c>
      <c r="AV235" s="13" t="s">
        <v>93</v>
      </c>
      <c r="AW235" s="13" t="s">
        <v>34</v>
      </c>
      <c r="AX235" s="13" t="s">
        <v>74</v>
      </c>
      <c r="AY235" s="240" t="s">
        <v>224</v>
      </c>
    </row>
    <row r="236" s="13" customFormat="1">
      <c r="A236" s="13"/>
      <c r="B236" s="229"/>
      <c r="C236" s="230"/>
      <c r="D236" s="231" t="s">
        <v>268</v>
      </c>
      <c r="E236" s="232" t="s">
        <v>19</v>
      </c>
      <c r="F236" s="233" t="s">
        <v>7572</v>
      </c>
      <c r="G236" s="230"/>
      <c r="H236" s="234">
        <v>-4.2249999999999996</v>
      </c>
      <c r="I236" s="235"/>
      <c r="J236" s="230"/>
      <c r="K236" s="230"/>
      <c r="L236" s="236"/>
      <c r="M236" s="237"/>
      <c r="N236" s="238"/>
      <c r="O236" s="238"/>
      <c r="P236" s="238"/>
      <c r="Q236" s="238"/>
      <c r="R236" s="238"/>
      <c r="S236" s="238"/>
      <c r="T236" s="23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0" t="s">
        <v>268</v>
      </c>
      <c r="AU236" s="240" t="s">
        <v>93</v>
      </c>
      <c r="AV236" s="13" t="s">
        <v>93</v>
      </c>
      <c r="AW236" s="13" t="s">
        <v>34</v>
      </c>
      <c r="AX236" s="13" t="s">
        <v>74</v>
      </c>
      <c r="AY236" s="240" t="s">
        <v>224</v>
      </c>
    </row>
    <row r="237" s="16" customFormat="1">
      <c r="A237" s="16"/>
      <c r="B237" s="272"/>
      <c r="C237" s="273"/>
      <c r="D237" s="231" t="s">
        <v>268</v>
      </c>
      <c r="E237" s="274" t="s">
        <v>19</v>
      </c>
      <c r="F237" s="275" t="s">
        <v>351</v>
      </c>
      <c r="G237" s="273"/>
      <c r="H237" s="276">
        <v>6.0060000000000002</v>
      </c>
      <c r="I237" s="277"/>
      <c r="J237" s="273"/>
      <c r="K237" s="273"/>
      <c r="L237" s="278"/>
      <c r="M237" s="279"/>
      <c r="N237" s="280"/>
      <c r="O237" s="280"/>
      <c r="P237" s="280"/>
      <c r="Q237" s="280"/>
      <c r="R237" s="280"/>
      <c r="S237" s="280"/>
      <c r="T237" s="281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T237" s="282" t="s">
        <v>268</v>
      </c>
      <c r="AU237" s="282" t="s">
        <v>93</v>
      </c>
      <c r="AV237" s="16" t="s">
        <v>231</v>
      </c>
      <c r="AW237" s="16" t="s">
        <v>34</v>
      </c>
      <c r="AX237" s="16" t="s">
        <v>82</v>
      </c>
      <c r="AY237" s="282" t="s">
        <v>224</v>
      </c>
    </row>
    <row r="238" s="2" customFormat="1" ht="24.15" customHeight="1">
      <c r="A238" s="41"/>
      <c r="B238" s="42"/>
      <c r="C238" s="216" t="s">
        <v>699</v>
      </c>
      <c r="D238" s="216" t="s">
        <v>227</v>
      </c>
      <c r="E238" s="217" t="s">
        <v>7692</v>
      </c>
      <c r="F238" s="218" t="s">
        <v>7693</v>
      </c>
      <c r="G238" s="219" t="s">
        <v>266</v>
      </c>
      <c r="H238" s="220">
        <v>21</v>
      </c>
      <c r="I238" s="221"/>
      <c r="J238" s="222">
        <f>ROUND(I238*H238,2)</f>
        <v>0</v>
      </c>
      <c r="K238" s="218" t="s">
        <v>312</v>
      </c>
      <c r="L238" s="47"/>
      <c r="M238" s="223" t="s">
        <v>19</v>
      </c>
      <c r="N238" s="224" t="s">
        <v>46</v>
      </c>
      <c r="O238" s="87"/>
      <c r="P238" s="225">
        <f>O238*H238</f>
        <v>0</v>
      </c>
      <c r="Q238" s="225">
        <v>0.0045999999999999999</v>
      </c>
      <c r="R238" s="225">
        <f>Q238*H238</f>
        <v>0.096599999999999991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231</v>
      </c>
      <c r="AT238" s="227" t="s">
        <v>227</v>
      </c>
      <c r="AU238" s="227" t="s">
        <v>93</v>
      </c>
      <c r="AY238" s="20" t="s">
        <v>224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93</v>
      </c>
      <c r="BK238" s="228">
        <f>ROUND(I238*H238,2)</f>
        <v>0</v>
      </c>
      <c r="BL238" s="20" t="s">
        <v>231</v>
      </c>
      <c r="BM238" s="227" t="s">
        <v>7694</v>
      </c>
    </row>
    <row r="239" s="2" customFormat="1">
      <c r="A239" s="41"/>
      <c r="B239" s="42"/>
      <c r="C239" s="43"/>
      <c r="D239" s="267" t="s">
        <v>314</v>
      </c>
      <c r="E239" s="43"/>
      <c r="F239" s="268" t="s">
        <v>7695</v>
      </c>
      <c r="G239" s="43"/>
      <c r="H239" s="43"/>
      <c r="I239" s="269"/>
      <c r="J239" s="43"/>
      <c r="K239" s="43"/>
      <c r="L239" s="47"/>
      <c r="M239" s="270"/>
      <c r="N239" s="271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314</v>
      </c>
      <c r="AU239" s="20" t="s">
        <v>93</v>
      </c>
    </row>
    <row r="240" s="14" customFormat="1">
      <c r="A240" s="14"/>
      <c r="B240" s="246"/>
      <c r="C240" s="247"/>
      <c r="D240" s="231" t="s">
        <v>268</v>
      </c>
      <c r="E240" s="248" t="s">
        <v>19</v>
      </c>
      <c r="F240" s="249" t="s">
        <v>7539</v>
      </c>
      <c r="G240" s="247"/>
      <c r="H240" s="248" t="s">
        <v>19</v>
      </c>
      <c r="I240" s="250"/>
      <c r="J240" s="247"/>
      <c r="K240" s="247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268</v>
      </c>
      <c r="AU240" s="255" t="s">
        <v>93</v>
      </c>
      <c r="AV240" s="14" t="s">
        <v>82</v>
      </c>
      <c r="AW240" s="14" t="s">
        <v>34</v>
      </c>
      <c r="AX240" s="14" t="s">
        <v>74</v>
      </c>
      <c r="AY240" s="255" t="s">
        <v>224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7696</v>
      </c>
      <c r="G241" s="230"/>
      <c r="H241" s="234">
        <v>21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6" customFormat="1">
      <c r="A242" s="16"/>
      <c r="B242" s="272"/>
      <c r="C242" s="273"/>
      <c r="D242" s="231" t="s">
        <v>268</v>
      </c>
      <c r="E242" s="274" t="s">
        <v>19</v>
      </c>
      <c r="F242" s="275" t="s">
        <v>351</v>
      </c>
      <c r="G242" s="273"/>
      <c r="H242" s="276">
        <v>21</v>
      </c>
      <c r="I242" s="277"/>
      <c r="J242" s="273"/>
      <c r="K242" s="273"/>
      <c r="L242" s="278"/>
      <c r="M242" s="279"/>
      <c r="N242" s="280"/>
      <c r="O242" s="280"/>
      <c r="P242" s="280"/>
      <c r="Q242" s="280"/>
      <c r="R242" s="280"/>
      <c r="S242" s="280"/>
      <c r="T242" s="281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82" t="s">
        <v>268</v>
      </c>
      <c r="AU242" s="282" t="s">
        <v>93</v>
      </c>
      <c r="AV242" s="16" t="s">
        <v>231</v>
      </c>
      <c r="AW242" s="16" t="s">
        <v>34</v>
      </c>
      <c r="AX242" s="16" t="s">
        <v>82</v>
      </c>
      <c r="AY242" s="282" t="s">
        <v>224</v>
      </c>
    </row>
    <row r="243" s="2" customFormat="1" ht="24.15" customHeight="1">
      <c r="A243" s="41"/>
      <c r="B243" s="42"/>
      <c r="C243" s="216" t="s">
        <v>711</v>
      </c>
      <c r="D243" s="216" t="s">
        <v>227</v>
      </c>
      <c r="E243" s="217" t="s">
        <v>7697</v>
      </c>
      <c r="F243" s="218" t="s">
        <v>7698</v>
      </c>
      <c r="G243" s="219" t="s">
        <v>266</v>
      </c>
      <c r="H243" s="220">
        <v>21</v>
      </c>
      <c r="I243" s="221"/>
      <c r="J243" s="222">
        <f>ROUND(I243*H243,2)</f>
        <v>0</v>
      </c>
      <c r="K243" s="218" t="s">
        <v>312</v>
      </c>
      <c r="L243" s="47"/>
      <c r="M243" s="223" t="s">
        <v>19</v>
      </c>
      <c r="N243" s="224" t="s">
        <v>46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231</v>
      </c>
      <c r="AT243" s="227" t="s">
        <v>227</v>
      </c>
      <c r="AU243" s="227" t="s">
        <v>93</v>
      </c>
      <c r="AY243" s="20" t="s">
        <v>224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93</v>
      </c>
      <c r="BK243" s="228">
        <f>ROUND(I243*H243,2)</f>
        <v>0</v>
      </c>
      <c r="BL243" s="20" t="s">
        <v>231</v>
      </c>
      <c r="BM243" s="227" t="s">
        <v>7699</v>
      </c>
    </row>
    <row r="244" s="2" customFormat="1">
      <c r="A244" s="41"/>
      <c r="B244" s="42"/>
      <c r="C244" s="43"/>
      <c r="D244" s="267" t="s">
        <v>314</v>
      </c>
      <c r="E244" s="43"/>
      <c r="F244" s="268" t="s">
        <v>7700</v>
      </c>
      <c r="G244" s="43"/>
      <c r="H244" s="43"/>
      <c r="I244" s="269"/>
      <c r="J244" s="43"/>
      <c r="K244" s="43"/>
      <c r="L244" s="47"/>
      <c r="M244" s="270"/>
      <c r="N244" s="271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314</v>
      </c>
      <c r="AU244" s="20" t="s">
        <v>93</v>
      </c>
    </row>
    <row r="245" s="2" customFormat="1" ht="24.15" customHeight="1">
      <c r="A245" s="41"/>
      <c r="B245" s="42"/>
      <c r="C245" s="216" t="s">
        <v>719</v>
      </c>
      <c r="D245" s="216" t="s">
        <v>227</v>
      </c>
      <c r="E245" s="217" t="s">
        <v>7701</v>
      </c>
      <c r="F245" s="218" t="s">
        <v>7702</v>
      </c>
      <c r="G245" s="219" t="s">
        <v>595</v>
      </c>
      <c r="H245" s="220">
        <v>1</v>
      </c>
      <c r="I245" s="221"/>
      <c r="J245" s="222">
        <f>ROUND(I245*H245,2)</f>
        <v>0</v>
      </c>
      <c r="K245" s="218" t="s">
        <v>312</v>
      </c>
      <c r="L245" s="47"/>
      <c r="M245" s="223" t="s">
        <v>19</v>
      </c>
      <c r="N245" s="224" t="s">
        <v>46</v>
      </c>
      <c r="O245" s="87"/>
      <c r="P245" s="225">
        <f>O245*H245</f>
        <v>0</v>
      </c>
      <c r="Q245" s="225">
        <v>0.29558000000000001</v>
      </c>
      <c r="R245" s="225">
        <f>Q245*H245</f>
        <v>0.29558000000000001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231</v>
      </c>
      <c r="AT245" s="227" t="s">
        <v>227</v>
      </c>
      <c r="AU245" s="227" t="s">
        <v>93</v>
      </c>
      <c r="AY245" s="20" t="s">
        <v>224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93</v>
      </c>
      <c r="BK245" s="228">
        <f>ROUND(I245*H245,2)</f>
        <v>0</v>
      </c>
      <c r="BL245" s="20" t="s">
        <v>231</v>
      </c>
      <c r="BM245" s="227" t="s">
        <v>7703</v>
      </c>
    </row>
    <row r="246" s="2" customFormat="1">
      <c r="A246" s="41"/>
      <c r="B246" s="42"/>
      <c r="C246" s="43"/>
      <c r="D246" s="267" t="s">
        <v>314</v>
      </c>
      <c r="E246" s="43"/>
      <c r="F246" s="268" t="s">
        <v>7704</v>
      </c>
      <c r="G246" s="43"/>
      <c r="H246" s="43"/>
      <c r="I246" s="269"/>
      <c r="J246" s="43"/>
      <c r="K246" s="43"/>
      <c r="L246" s="47"/>
      <c r="M246" s="270"/>
      <c r="N246" s="271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314</v>
      </c>
      <c r="AU246" s="20" t="s">
        <v>93</v>
      </c>
    </row>
    <row r="247" s="2" customFormat="1" ht="16.5" customHeight="1">
      <c r="A247" s="41"/>
      <c r="B247" s="42"/>
      <c r="C247" s="286" t="s">
        <v>180</v>
      </c>
      <c r="D247" s="286" t="s">
        <v>572</v>
      </c>
      <c r="E247" s="287" t="s">
        <v>7705</v>
      </c>
      <c r="F247" s="288" t="s">
        <v>7706</v>
      </c>
      <c r="G247" s="289" t="s">
        <v>324</v>
      </c>
      <c r="H247" s="290">
        <v>0.151</v>
      </c>
      <c r="I247" s="291"/>
      <c r="J247" s="292">
        <f>ROUND(I247*H247,2)</f>
        <v>0</v>
      </c>
      <c r="K247" s="288" t="s">
        <v>312</v>
      </c>
      <c r="L247" s="293"/>
      <c r="M247" s="294" t="s">
        <v>19</v>
      </c>
      <c r="N247" s="295" t="s">
        <v>46</v>
      </c>
      <c r="O247" s="87"/>
      <c r="P247" s="225">
        <f>O247*H247</f>
        <v>0</v>
      </c>
      <c r="Q247" s="225">
        <v>2.4289999999999998</v>
      </c>
      <c r="R247" s="225">
        <f>Q247*H247</f>
        <v>0.36677899999999997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254</v>
      </c>
      <c r="AT247" s="227" t="s">
        <v>572</v>
      </c>
      <c r="AU247" s="227" t="s">
        <v>93</v>
      </c>
      <c r="AY247" s="20" t="s">
        <v>224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93</v>
      </c>
      <c r="BK247" s="228">
        <f>ROUND(I247*H247,2)</f>
        <v>0</v>
      </c>
      <c r="BL247" s="20" t="s">
        <v>231</v>
      </c>
      <c r="BM247" s="227" t="s">
        <v>7707</v>
      </c>
    </row>
    <row r="248" s="14" customFormat="1">
      <c r="A248" s="14"/>
      <c r="B248" s="246"/>
      <c r="C248" s="247"/>
      <c r="D248" s="231" t="s">
        <v>268</v>
      </c>
      <c r="E248" s="248" t="s">
        <v>19</v>
      </c>
      <c r="F248" s="249" t="s">
        <v>7708</v>
      </c>
      <c r="G248" s="247"/>
      <c r="H248" s="248" t="s">
        <v>19</v>
      </c>
      <c r="I248" s="250"/>
      <c r="J248" s="247"/>
      <c r="K248" s="247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268</v>
      </c>
      <c r="AU248" s="255" t="s">
        <v>93</v>
      </c>
      <c r="AV248" s="14" t="s">
        <v>82</v>
      </c>
      <c r="AW248" s="14" t="s">
        <v>34</v>
      </c>
      <c r="AX248" s="14" t="s">
        <v>74</v>
      </c>
      <c r="AY248" s="255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7709</v>
      </c>
      <c r="G249" s="230"/>
      <c r="H249" s="234">
        <v>0.151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82</v>
      </c>
      <c r="AY249" s="240" t="s">
        <v>224</v>
      </c>
    </row>
    <row r="250" s="2" customFormat="1" ht="24.15" customHeight="1">
      <c r="A250" s="41"/>
      <c r="B250" s="42"/>
      <c r="C250" s="216" t="s">
        <v>192</v>
      </c>
      <c r="D250" s="216" t="s">
        <v>227</v>
      </c>
      <c r="E250" s="217" t="s">
        <v>7710</v>
      </c>
      <c r="F250" s="218" t="s">
        <v>7711</v>
      </c>
      <c r="G250" s="219" t="s">
        <v>471</v>
      </c>
      <c r="H250" s="220">
        <v>25</v>
      </c>
      <c r="I250" s="221"/>
      <c r="J250" s="222">
        <f>ROUND(I250*H250,2)</f>
        <v>0</v>
      </c>
      <c r="K250" s="218" t="s">
        <v>312</v>
      </c>
      <c r="L250" s="47"/>
      <c r="M250" s="223" t="s">
        <v>19</v>
      </c>
      <c r="N250" s="224" t="s">
        <v>46</v>
      </c>
      <c r="O250" s="87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7" t="s">
        <v>231</v>
      </c>
      <c r="AT250" s="227" t="s">
        <v>227</v>
      </c>
      <c r="AU250" s="227" t="s">
        <v>93</v>
      </c>
      <c r="AY250" s="20" t="s">
        <v>224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20" t="s">
        <v>93</v>
      </c>
      <c r="BK250" s="228">
        <f>ROUND(I250*H250,2)</f>
        <v>0</v>
      </c>
      <c r="BL250" s="20" t="s">
        <v>231</v>
      </c>
      <c r="BM250" s="227" t="s">
        <v>7712</v>
      </c>
    </row>
    <row r="251" s="2" customFormat="1">
      <c r="A251" s="41"/>
      <c r="B251" s="42"/>
      <c r="C251" s="43"/>
      <c r="D251" s="267" t="s">
        <v>314</v>
      </c>
      <c r="E251" s="43"/>
      <c r="F251" s="268" t="s">
        <v>7713</v>
      </c>
      <c r="G251" s="43"/>
      <c r="H251" s="43"/>
      <c r="I251" s="269"/>
      <c r="J251" s="43"/>
      <c r="K251" s="43"/>
      <c r="L251" s="47"/>
      <c r="M251" s="270"/>
      <c r="N251" s="271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314</v>
      </c>
      <c r="AU251" s="20" t="s">
        <v>93</v>
      </c>
    </row>
    <row r="252" s="2" customFormat="1" ht="24.15" customHeight="1">
      <c r="A252" s="41"/>
      <c r="B252" s="42"/>
      <c r="C252" s="216" t="s">
        <v>822</v>
      </c>
      <c r="D252" s="216" t="s">
        <v>227</v>
      </c>
      <c r="E252" s="217" t="s">
        <v>7714</v>
      </c>
      <c r="F252" s="218" t="s">
        <v>7715</v>
      </c>
      <c r="G252" s="219" t="s">
        <v>595</v>
      </c>
      <c r="H252" s="220">
        <v>1</v>
      </c>
      <c r="I252" s="221"/>
      <c r="J252" s="222">
        <f>ROUND(I252*H252,2)</f>
        <v>0</v>
      </c>
      <c r="K252" s="218" t="s">
        <v>312</v>
      </c>
      <c r="L252" s="47"/>
      <c r="M252" s="223" t="s">
        <v>19</v>
      </c>
      <c r="N252" s="224" t="s">
        <v>46</v>
      </c>
      <c r="O252" s="87"/>
      <c r="P252" s="225">
        <f>O252*H252</f>
        <v>0</v>
      </c>
      <c r="Q252" s="225">
        <v>0.41948000000000002</v>
      </c>
      <c r="R252" s="225">
        <f>Q252*H252</f>
        <v>0.41948000000000002</v>
      </c>
      <c r="S252" s="225">
        <v>0</v>
      </c>
      <c r="T252" s="226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7" t="s">
        <v>231</v>
      </c>
      <c r="AT252" s="227" t="s">
        <v>227</v>
      </c>
      <c r="AU252" s="227" t="s">
        <v>93</v>
      </c>
      <c r="AY252" s="20" t="s">
        <v>224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20" t="s">
        <v>93</v>
      </c>
      <c r="BK252" s="228">
        <f>ROUND(I252*H252,2)</f>
        <v>0</v>
      </c>
      <c r="BL252" s="20" t="s">
        <v>231</v>
      </c>
      <c r="BM252" s="227" t="s">
        <v>7716</v>
      </c>
    </row>
    <row r="253" s="2" customFormat="1">
      <c r="A253" s="41"/>
      <c r="B253" s="42"/>
      <c r="C253" s="43"/>
      <c r="D253" s="267" t="s">
        <v>314</v>
      </c>
      <c r="E253" s="43"/>
      <c r="F253" s="268" t="s">
        <v>7717</v>
      </c>
      <c r="G253" s="43"/>
      <c r="H253" s="43"/>
      <c r="I253" s="269"/>
      <c r="J253" s="43"/>
      <c r="K253" s="43"/>
      <c r="L253" s="47"/>
      <c r="M253" s="270"/>
      <c r="N253" s="271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314</v>
      </c>
      <c r="AU253" s="20" t="s">
        <v>93</v>
      </c>
    </row>
    <row r="254" s="2" customFormat="1" ht="21.75" customHeight="1">
      <c r="A254" s="41"/>
      <c r="B254" s="42"/>
      <c r="C254" s="286" t="s">
        <v>827</v>
      </c>
      <c r="D254" s="286" t="s">
        <v>572</v>
      </c>
      <c r="E254" s="287" t="s">
        <v>7718</v>
      </c>
      <c r="F254" s="288" t="s">
        <v>7719</v>
      </c>
      <c r="G254" s="289" t="s">
        <v>595</v>
      </c>
      <c r="H254" s="290">
        <v>1</v>
      </c>
      <c r="I254" s="291"/>
      <c r="J254" s="292">
        <f>ROUND(I254*H254,2)</f>
        <v>0</v>
      </c>
      <c r="K254" s="288" t="s">
        <v>312</v>
      </c>
      <c r="L254" s="293"/>
      <c r="M254" s="294" t="s">
        <v>19</v>
      </c>
      <c r="N254" s="295" t="s">
        <v>46</v>
      </c>
      <c r="O254" s="87"/>
      <c r="P254" s="225">
        <f>O254*H254</f>
        <v>0</v>
      </c>
      <c r="Q254" s="225">
        <v>2.1000000000000001</v>
      </c>
      <c r="R254" s="225">
        <f>Q254*H254</f>
        <v>2.1000000000000001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254</v>
      </c>
      <c r="AT254" s="227" t="s">
        <v>572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93</v>
      </c>
      <c r="BK254" s="228">
        <f>ROUND(I254*H254,2)</f>
        <v>0</v>
      </c>
      <c r="BL254" s="20" t="s">
        <v>231</v>
      </c>
      <c r="BM254" s="227" t="s">
        <v>7720</v>
      </c>
    </row>
    <row r="255" s="2" customFormat="1" ht="24.15" customHeight="1">
      <c r="A255" s="41"/>
      <c r="B255" s="42"/>
      <c r="C255" s="216" t="s">
        <v>195</v>
      </c>
      <c r="D255" s="216" t="s">
        <v>227</v>
      </c>
      <c r="E255" s="217" t="s">
        <v>7721</v>
      </c>
      <c r="F255" s="218" t="s">
        <v>7722</v>
      </c>
      <c r="G255" s="219" t="s">
        <v>595</v>
      </c>
      <c r="H255" s="220">
        <v>1</v>
      </c>
      <c r="I255" s="221"/>
      <c r="J255" s="222">
        <f>ROUND(I255*H255,2)</f>
        <v>0</v>
      </c>
      <c r="K255" s="218" t="s">
        <v>312</v>
      </c>
      <c r="L255" s="47"/>
      <c r="M255" s="223" t="s">
        <v>19</v>
      </c>
      <c r="N255" s="224" t="s">
        <v>46</v>
      </c>
      <c r="O255" s="87"/>
      <c r="P255" s="225">
        <f>O255*H255</f>
        <v>0</v>
      </c>
      <c r="Q255" s="225">
        <v>0.0098899999999999995</v>
      </c>
      <c r="R255" s="225">
        <f>Q255*H255</f>
        <v>0.0098899999999999995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231</v>
      </c>
      <c r="AT255" s="227" t="s">
        <v>227</v>
      </c>
      <c r="AU255" s="227" t="s">
        <v>93</v>
      </c>
      <c r="AY255" s="20" t="s">
        <v>224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93</v>
      </c>
      <c r="BK255" s="228">
        <f>ROUND(I255*H255,2)</f>
        <v>0</v>
      </c>
      <c r="BL255" s="20" t="s">
        <v>231</v>
      </c>
      <c r="BM255" s="227" t="s">
        <v>7723</v>
      </c>
    </row>
    <row r="256" s="2" customFormat="1">
      <c r="A256" s="41"/>
      <c r="B256" s="42"/>
      <c r="C256" s="43"/>
      <c r="D256" s="267" t="s">
        <v>314</v>
      </c>
      <c r="E256" s="43"/>
      <c r="F256" s="268" t="s">
        <v>7724</v>
      </c>
      <c r="G256" s="43"/>
      <c r="H256" s="43"/>
      <c r="I256" s="269"/>
      <c r="J256" s="43"/>
      <c r="K256" s="43"/>
      <c r="L256" s="47"/>
      <c r="M256" s="270"/>
      <c r="N256" s="271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314</v>
      </c>
      <c r="AU256" s="20" t="s">
        <v>93</v>
      </c>
    </row>
    <row r="257" s="2" customFormat="1" ht="16.5" customHeight="1">
      <c r="A257" s="41"/>
      <c r="B257" s="42"/>
      <c r="C257" s="286" t="s">
        <v>864</v>
      </c>
      <c r="D257" s="286" t="s">
        <v>572</v>
      </c>
      <c r="E257" s="287" t="s">
        <v>7725</v>
      </c>
      <c r="F257" s="288" t="s">
        <v>7726</v>
      </c>
      <c r="G257" s="289" t="s">
        <v>595</v>
      </c>
      <c r="H257" s="290">
        <v>1</v>
      </c>
      <c r="I257" s="291"/>
      <c r="J257" s="292">
        <f>ROUND(I257*H257,2)</f>
        <v>0</v>
      </c>
      <c r="K257" s="288" t="s">
        <v>312</v>
      </c>
      <c r="L257" s="293"/>
      <c r="M257" s="294" t="s">
        <v>19</v>
      </c>
      <c r="N257" s="295" t="s">
        <v>46</v>
      </c>
      <c r="O257" s="87"/>
      <c r="P257" s="225">
        <f>O257*H257</f>
        <v>0</v>
      </c>
      <c r="Q257" s="225">
        <v>0.26200000000000001</v>
      </c>
      <c r="R257" s="225">
        <f>Q257*H257</f>
        <v>0.26200000000000001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254</v>
      </c>
      <c r="AT257" s="227" t="s">
        <v>572</v>
      </c>
      <c r="AU257" s="227" t="s">
        <v>93</v>
      </c>
      <c r="AY257" s="20" t="s">
        <v>224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93</v>
      </c>
      <c r="BK257" s="228">
        <f>ROUND(I257*H257,2)</f>
        <v>0</v>
      </c>
      <c r="BL257" s="20" t="s">
        <v>231</v>
      </c>
      <c r="BM257" s="227" t="s">
        <v>7727</v>
      </c>
    </row>
    <row r="258" s="2" customFormat="1" ht="24.15" customHeight="1">
      <c r="A258" s="41"/>
      <c r="B258" s="42"/>
      <c r="C258" s="216" t="s">
        <v>871</v>
      </c>
      <c r="D258" s="216" t="s">
        <v>227</v>
      </c>
      <c r="E258" s="217" t="s">
        <v>7728</v>
      </c>
      <c r="F258" s="218" t="s">
        <v>7729</v>
      </c>
      <c r="G258" s="219" t="s">
        <v>595</v>
      </c>
      <c r="H258" s="220">
        <v>2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46</v>
      </c>
      <c r="O258" s="87"/>
      <c r="P258" s="225">
        <f>O258*H258</f>
        <v>0</v>
      </c>
      <c r="Q258" s="225">
        <v>0.0098899999999999995</v>
      </c>
      <c r="R258" s="225">
        <f>Q258*H258</f>
        <v>0.019779999999999999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93</v>
      </c>
      <c r="BK258" s="228">
        <f>ROUND(I258*H258,2)</f>
        <v>0</v>
      </c>
      <c r="BL258" s="20" t="s">
        <v>231</v>
      </c>
      <c r="BM258" s="227" t="s">
        <v>7730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7731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2" customFormat="1" ht="16.5" customHeight="1">
      <c r="A260" s="41"/>
      <c r="B260" s="42"/>
      <c r="C260" s="286" t="s">
        <v>876</v>
      </c>
      <c r="D260" s="286" t="s">
        <v>572</v>
      </c>
      <c r="E260" s="287" t="s">
        <v>7732</v>
      </c>
      <c r="F260" s="288" t="s">
        <v>7733</v>
      </c>
      <c r="G260" s="289" t="s">
        <v>595</v>
      </c>
      <c r="H260" s="290">
        <v>2</v>
      </c>
      <c r="I260" s="291"/>
      <c r="J260" s="292">
        <f>ROUND(I260*H260,2)</f>
        <v>0</v>
      </c>
      <c r="K260" s="288" t="s">
        <v>312</v>
      </c>
      <c r="L260" s="293"/>
      <c r="M260" s="294" t="s">
        <v>19</v>
      </c>
      <c r="N260" s="295" t="s">
        <v>46</v>
      </c>
      <c r="O260" s="87"/>
      <c r="P260" s="225">
        <f>O260*H260</f>
        <v>0</v>
      </c>
      <c r="Q260" s="225">
        <v>0.52600000000000002</v>
      </c>
      <c r="R260" s="225">
        <f>Q260*H260</f>
        <v>1.0520000000000001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254</v>
      </c>
      <c r="AT260" s="227" t="s">
        <v>572</v>
      </c>
      <c r="AU260" s="227" t="s">
        <v>93</v>
      </c>
      <c r="AY260" s="20" t="s">
        <v>224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93</v>
      </c>
      <c r="BK260" s="228">
        <f>ROUND(I260*H260,2)</f>
        <v>0</v>
      </c>
      <c r="BL260" s="20" t="s">
        <v>231</v>
      </c>
      <c r="BM260" s="227" t="s">
        <v>7734</v>
      </c>
    </row>
    <row r="261" s="2" customFormat="1" ht="24.15" customHeight="1">
      <c r="A261" s="41"/>
      <c r="B261" s="42"/>
      <c r="C261" s="216" t="s">
        <v>882</v>
      </c>
      <c r="D261" s="216" t="s">
        <v>227</v>
      </c>
      <c r="E261" s="217" t="s">
        <v>7735</v>
      </c>
      <c r="F261" s="218" t="s">
        <v>7736</v>
      </c>
      <c r="G261" s="219" t="s">
        <v>595</v>
      </c>
      <c r="H261" s="220">
        <v>1</v>
      </c>
      <c r="I261" s="221"/>
      <c r="J261" s="222">
        <f>ROUND(I261*H261,2)</f>
        <v>0</v>
      </c>
      <c r="K261" s="218" t="s">
        <v>312</v>
      </c>
      <c r="L261" s="47"/>
      <c r="M261" s="223" t="s">
        <v>19</v>
      </c>
      <c r="N261" s="224" t="s">
        <v>46</v>
      </c>
      <c r="O261" s="87"/>
      <c r="P261" s="225">
        <f>O261*H261</f>
        <v>0</v>
      </c>
      <c r="Q261" s="225">
        <v>0.01218</v>
      </c>
      <c r="R261" s="225">
        <f>Q261*H261</f>
        <v>0.01218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231</v>
      </c>
      <c r="AT261" s="227" t="s">
        <v>227</v>
      </c>
      <c r="AU261" s="227" t="s">
        <v>93</v>
      </c>
      <c r="AY261" s="20" t="s">
        <v>224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93</v>
      </c>
      <c r="BK261" s="228">
        <f>ROUND(I261*H261,2)</f>
        <v>0</v>
      </c>
      <c r="BL261" s="20" t="s">
        <v>231</v>
      </c>
      <c r="BM261" s="227" t="s">
        <v>7737</v>
      </c>
    </row>
    <row r="262" s="2" customFormat="1">
      <c r="A262" s="41"/>
      <c r="B262" s="42"/>
      <c r="C262" s="43"/>
      <c r="D262" s="267" t="s">
        <v>314</v>
      </c>
      <c r="E262" s="43"/>
      <c r="F262" s="268" t="s">
        <v>7738</v>
      </c>
      <c r="G262" s="43"/>
      <c r="H262" s="43"/>
      <c r="I262" s="269"/>
      <c r="J262" s="43"/>
      <c r="K262" s="43"/>
      <c r="L262" s="47"/>
      <c r="M262" s="270"/>
      <c r="N262" s="271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314</v>
      </c>
      <c r="AU262" s="20" t="s">
        <v>93</v>
      </c>
    </row>
    <row r="263" s="2" customFormat="1" ht="24.15" customHeight="1">
      <c r="A263" s="41"/>
      <c r="B263" s="42"/>
      <c r="C263" s="286" t="s">
        <v>888</v>
      </c>
      <c r="D263" s="286" t="s">
        <v>572</v>
      </c>
      <c r="E263" s="287" t="s">
        <v>7739</v>
      </c>
      <c r="F263" s="288" t="s">
        <v>7740</v>
      </c>
      <c r="G263" s="289" t="s">
        <v>595</v>
      </c>
      <c r="H263" s="290">
        <v>1</v>
      </c>
      <c r="I263" s="291"/>
      <c r="J263" s="292">
        <f>ROUND(I263*H263,2)</f>
        <v>0</v>
      </c>
      <c r="K263" s="288" t="s">
        <v>312</v>
      </c>
      <c r="L263" s="293"/>
      <c r="M263" s="294" t="s">
        <v>19</v>
      </c>
      <c r="N263" s="295" t="s">
        <v>46</v>
      </c>
      <c r="O263" s="87"/>
      <c r="P263" s="225">
        <f>O263*H263</f>
        <v>0</v>
      </c>
      <c r="Q263" s="225">
        <v>0.58499999999999996</v>
      </c>
      <c r="R263" s="225">
        <f>Q263*H263</f>
        <v>0.58499999999999996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254</v>
      </c>
      <c r="AT263" s="227" t="s">
        <v>572</v>
      </c>
      <c r="AU263" s="227" t="s">
        <v>93</v>
      </c>
      <c r="AY263" s="20" t="s">
        <v>224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93</v>
      </c>
      <c r="BK263" s="228">
        <f>ROUND(I263*H263,2)</f>
        <v>0</v>
      </c>
      <c r="BL263" s="20" t="s">
        <v>231</v>
      </c>
      <c r="BM263" s="227" t="s">
        <v>7741</v>
      </c>
    </row>
    <row r="264" s="2" customFormat="1" ht="37.8" customHeight="1">
      <c r="A264" s="41"/>
      <c r="B264" s="42"/>
      <c r="C264" s="216" t="s">
        <v>894</v>
      </c>
      <c r="D264" s="216" t="s">
        <v>227</v>
      </c>
      <c r="E264" s="217" t="s">
        <v>7742</v>
      </c>
      <c r="F264" s="218" t="s">
        <v>7743</v>
      </c>
      <c r="G264" s="219" t="s">
        <v>595</v>
      </c>
      <c r="H264" s="220">
        <v>1</v>
      </c>
      <c r="I264" s="221"/>
      <c r="J264" s="222">
        <f>ROUND(I264*H264,2)</f>
        <v>0</v>
      </c>
      <c r="K264" s="218" t="s">
        <v>312</v>
      </c>
      <c r="L264" s="47"/>
      <c r="M264" s="223" t="s">
        <v>19</v>
      </c>
      <c r="N264" s="224" t="s">
        <v>46</v>
      </c>
      <c r="O264" s="87"/>
      <c r="P264" s="225">
        <f>O264*H264</f>
        <v>0</v>
      </c>
      <c r="Q264" s="225">
        <v>0.089999999999999997</v>
      </c>
      <c r="R264" s="225">
        <f>Q264*H264</f>
        <v>0.089999999999999997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231</v>
      </c>
      <c r="AT264" s="227" t="s">
        <v>227</v>
      </c>
      <c r="AU264" s="227" t="s">
        <v>93</v>
      </c>
      <c r="AY264" s="20" t="s">
        <v>224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93</v>
      </c>
      <c r="BK264" s="228">
        <f>ROUND(I264*H264,2)</f>
        <v>0</v>
      </c>
      <c r="BL264" s="20" t="s">
        <v>231</v>
      </c>
      <c r="BM264" s="227" t="s">
        <v>7744</v>
      </c>
    </row>
    <row r="265" s="2" customFormat="1">
      <c r="A265" s="41"/>
      <c r="B265" s="42"/>
      <c r="C265" s="43"/>
      <c r="D265" s="267" t="s">
        <v>314</v>
      </c>
      <c r="E265" s="43"/>
      <c r="F265" s="268" t="s">
        <v>7745</v>
      </c>
      <c r="G265" s="43"/>
      <c r="H265" s="43"/>
      <c r="I265" s="269"/>
      <c r="J265" s="43"/>
      <c r="K265" s="43"/>
      <c r="L265" s="47"/>
      <c r="M265" s="270"/>
      <c r="N265" s="271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314</v>
      </c>
      <c r="AU265" s="20" t="s">
        <v>93</v>
      </c>
    </row>
    <row r="266" s="2" customFormat="1" ht="21.75" customHeight="1">
      <c r="A266" s="41"/>
      <c r="B266" s="42"/>
      <c r="C266" s="286" t="s">
        <v>902</v>
      </c>
      <c r="D266" s="286" t="s">
        <v>572</v>
      </c>
      <c r="E266" s="287" t="s">
        <v>7746</v>
      </c>
      <c r="F266" s="288" t="s">
        <v>7747</v>
      </c>
      <c r="G266" s="289" t="s">
        <v>595</v>
      </c>
      <c r="H266" s="290">
        <v>1</v>
      </c>
      <c r="I266" s="291"/>
      <c r="J266" s="292">
        <f>ROUND(I266*H266,2)</f>
        <v>0</v>
      </c>
      <c r="K266" s="288" t="s">
        <v>312</v>
      </c>
      <c r="L266" s="293"/>
      <c r="M266" s="294" t="s">
        <v>19</v>
      </c>
      <c r="N266" s="295" t="s">
        <v>46</v>
      </c>
      <c r="O266" s="87"/>
      <c r="P266" s="225">
        <f>O266*H266</f>
        <v>0</v>
      </c>
      <c r="Q266" s="225">
        <v>0.19600000000000001</v>
      </c>
      <c r="R266" s="225">
        <f>Q266*H266</f>
        <v>0.19600000000000001</v>
      </c>
      <c r="S266" s="225">
        <v>0</v>
      </c>
      <c r="T266" s="226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7" t="s">
        <v>254</v>
      </c>
      <c r="AT266" s="227" t="s">
        <v>572</v>
      </c>
      <c r="AU266" s="227" t="s">
        <v>93</v>
      </c>
      <c r="AY266" s="20" t="s">
        <v>224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20" t="s">
        <v>93</v>
      </c>
      <c r="BK266" s="228">
        <f>ROUND(I266*H266,2)</f>
        <v>0</v>
      </c>
      <c r="BL266" s="20" t="s">
        <v>231</v>
      </c>
      <c r="BM266" s="227" t="s">
        <v>7748</v>
      </c>
    </row>
    <row r="267" s="2" customFormat="1" ht="24.15" customHeight="1">
      <c r="A267" s="41"/>
      <c r="B267" s="42"/>
      <c r="C267" s="286" t="s">
        <v>908</v>
      </c>
      <c r="D267" s="286" t="s">
        <v>572</v>
      </c>
      <c r="E267" s="287" t="s">
        <v>7749</v>
      </c>
      <c r="F267" s="288" t="s">
        <v>7750</v>
      </c>
      <c r="G267" s="289" t="s">
        <v>595</v>
      </c>
      <c r="H267" s="290">
        <v>4</v>
      </c>
      <c r="I267" s="291"/>
      <c r="J267" s="292">
        <f>ROUND(I267*H267,2)</f>
        <v>0</v>
      </c>
      <c r="K267" s="288" t="s">
        <v>312</v>
      </c>
      <c r="L267" s="293"/>
      <c r="M267" s="294" t="s">
        <v>19</v>
      </c>
      <c r="N267" s="295" t="s">
        <v>46</v>
      </c>
      <c r="O267" s="87"/>
      <c r="P267" s="225">
        <f>O267*H267</f>
        <v>0</v>
      </c>
      <c r="Q267" s="225">
        <v>0.002</v>
      </c>
      <c r="R267" s="225">
        <f>Q267*H267</f>
        <v>0.0080000000000000002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254</v>
      </c>
      <c r="AT267" s="227" t="s">
        <v>572</v>
      </c>
      <c r="AU267" s="227" t="s">
        <v>93</v>
      </c>
      <c r="AY267" s="20" t="s">
        <v>224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93</v>
      </c>
      <c r="BK267" s="228">
        <f>ROUND(I267*H267,2)</f>
        <v>0</v>
      </c>
      <c r="BL267" s="20" t="s">
        <v>231</v>
      </c>
      <c r="BM267" s="227" t="s">
        <v>7751</v>
      </c>
    </row>
    <row r="268" s="12" customFormat="1" ht="22.8" customHeight="1">
      <c r="A268" s="12"/>
      <c r="B268" s="200"/>
      <c r="C268" s="201"/>
      <c r="D268" s="202" t="s">
        <v>73</v>
      </c>
      <c r="E268" s="214" t="s">
        <v>7752</v>
      </c>
      <c r="F268" s="214" t="s">
        <v>7753</v>
      </c>
      <c r="G268" s="201"/>
      <c r="H268" s="201"/>
      <c r="I268" s="204"/>
      <c r="J268" s="215">
        <f>BK268</f>
        <v>0</v>
      </c>
      <c r="K268" s="201"/>
      <c r="L268" s="206"/>
      <c r="M268" s="207"/>
      <c r="N268" s="208"/>
      <c r="O268" s="208"/>
      <c r="P268" s="209">
        <f>SUM(P269:P275)</f>
        <v>0</v>
      </c>
      <c r="Q268" s="208"/>
      <c r="R268" s="209">
        <f>SUM(R269:R275)</f>
        <v>0</v>
      </c>
      <c r="S268" s="208"/>
      <c r="T268" s="210">
        <f>SUM(T269:T275)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11" t="s">
        <v>82</v>
      </c>
      <c r="AT268" s="212" t="s">
        <v>73</v>
      </c>
      <c r="AU268" s="212" t="s">
        <v>82</v>
      </c>
      <c r="AY268" s="211" t="s">
        <v>224</v>
      </c>
      <c r="BK268" s="213">
        <f>SUM(BK269:BK275)</f>
        <v>0</v>
      </c>
    </row>
    <row r="269" s="2" customFormat="1" ht="33" customHeight="1">
      <c r="A269" s="41"/>
      <c r="B269" s="42"/>
      <c r="C269" s="216" t="s">
        <v>913</v>
      </c>
      <c r="D269" s="216" t="s">
        <v>227</v>
      </c>
      <c r="E269" s="217" t="s">
        <v>7754</v>
      </c>
      <c r="F269" s="218" t="s">
        <v>7755</v>
      </c>
      <c r="G269" s="219" t="s">
        <v>371</v>
      </c>
      <c r="H269" s="220">
        <v>1.28</v>
      </c>
      <c r="I269" s="221"/>
      <c r="J269" s="222">
        <f>ROUND(I269*H269,2)</f>
        <v>0</v>
      </c>
      <c r="K269" s="218" t="s">
        <v>312</v>
      </c>
      <c r="L269" s="47"/>
      <c r="M269" s="223" t="s">
        <v>19</v>
      </c>
      <c r="N269" s="224" t="s">
        <v>46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231</v>
      </c>
      <c r="AT269" s="227" t="s">
        <v>227</v>
      </c>
      <c r="AU269" s="227" t="s">
        <v>93</v>
      </c>
      <c r="AY269" s="20" t="s">
        <v>224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93</v>
      </c>
      <c r="BK269" s="228">
        <f>ROUND(I269*H269,2)</f>
        <v>0</v>
      </c>
      <c r="BL269" s="20" t="s">
        <v>231</v>
      </c>
      <c r="BM269" s="227" t="s">
        <v>7756</v>
      </c>
    </row>
    <row r="270" s="2" customFormat="1">
      <c r="A270" s="41"/>
      <c r="B270" s="42"/>
      <c r="C270" s="43"/>
      <c r="D270" s="267" t="s">
        <v>314</v>
      </c>
      <c r="E270" s="43"/>
      <c r="F270" s="268" t="s">
        <v>7757</v>
      </c>
      <c r="G270" s="43"/>
      <c r="H270" s="43"/>
      <c r="I270" s="269"/>
      <c r="J270" s="43"/>
      <c r="K270" s="43"/>
      <c r="L270" s="47"/>
      <c r="M270" s="270"/>
      <c r="N270" s="271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314</v>
      </c>
      <c r="AU270" s="20" t="s">
        <v>93</v>
      </c>
    </row>
    <row r="271" s="2" customFormat="1" ht="44.25" customHeight="1">
      <c r="A271" s="41"/>
      <c r="B271" s="42"/>
      <c r="C271" s="216" t="s">
        <v>920</v>
      </c>
      <c r="D271" s="216" t="s">
        <v>227</v>
      </c>
      <c r="E271" s="217" t="s">
        <v>7758</v>
      </c>
      <c r="F271" s="218" t="s">
        <v>7759</v>
      </c>
      <c r="G271" s="219" t="s">
        <v>371</v>
      </c>
      <c r="H271" s="220">
        <v>11.52</v>
      </c>
      <c r="I271" s="221"/>
      <c r="J271" s="222">
        <f>ROUND(I271*H271,2)</f>
        <v>0</v>
      </c>
      <c r="K271" s="218" t="s">
        <v>312</v>
      </c>
      <c r="L271" s="47"/>
      <c r="M271" s="223" t="s">
        <v>19</v>
      </c>
      <c r="N271" s="224" t="s">
        <v>46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231</v>
      </c>
      <c r="AT271" s="227" t="s">
        <v>227</v>
      </c>
      <c r="AU271" s="227" t="s">
        <v>93</v>
      </c>
      <c r="AY271" s="20" t="s">
        <v>224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93</v>
      </c>
      <c r="BK271" s="228">
        <f>ROUND(I271*H271,2)</f>
        <v>0</v>
      </c>
      <c r="BL271" s="20" t="s">
        <v>231</v>
      </c>
      <c r="BM271" s="227" t="s">
        <v>7760</v>
      </c>
    </row>
    <row r="272" s="2" customFormat="1">
      <c r="A272" s="41"/>
      <c r="B272" s="42"/>
      <c r="C272" s="43"/>
      <c r="D272" s="267" t="s">
        <v>314</v>
      </c>
      <c r="E272" s="43"/>
      <c r="F272" s="268" t="s">
        <v>7761</v>
      </c>
      <c r="G272" s="43"/>
      <c r="H272" s="43"/>
      <c r="I272" s="269"/>
      <c r="J272" s="43"/>
      <c r="K272" s="43"/>
      <c r="L272" s="47"/>
      <c r="M272" s="270"/>
      <c r="N272" s="271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314</v>
      </c>
      <c r="AU272" s="20" t="s">
        <v>93</v>
      </c>
    </row>
    <row r="273" s="13" customFormat="1">
      <c r="A273" s="13"/>
      <c r="B273" s="229"/>
      <c r="C273" s="230"/>
      <c r="D273" s="231" t="s">
        <v>268</v>
      </c>
      <c r="E273" s="230"/>
      <c r="F273" s="233" t="s">
        <v>7762</v>
      </c>
      <c r="G273" s="230"/>
      <c r="H273" s="234">
        <v>11.52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268</v>
      </c>
      <c r="AU273" s="240" t="s">
        <v>93</v>
      </c>
      <c r="AV273" s="13" t="s">
        <v>93</v>
      </c>
      <c r="AW273" s="13" t="s">
        <v>4</v>
      </c>
      <c r="AX273" s="13" t="s">
        <v>82</v>
      </c>
      <c r="AY273" s="240" t="s">
        <v>224</v>
      </c>
    </row>
    <row r="274" s="2" customFormat="1" ht="44.25" customHeight="1">
      <c r="A274" s="41"/>
      <c r="B274" s="42"/>
      <c r="C274" s="216" t="s">
        <v>4944</v>
      </c>
      <c r="D274" s="216" t="s">
        <v>227</v>
      </c>
      <c r="E274" s="217" t="s">
        <v>7763</v>
      </c>
      <c r="F274" s="218" t="s">
        <v>7764</v>
      </c>
      <c r="G274" s="219" t="s">
        <v>371</v>
      </c>
      <c r="H274" s="220">
        <v>1.28</v>
      </c>
      <c r="I274" s="221"/>
      <c r="J274" s="222">
        <f>ROUND(I274*H274,2)</f>
        <v>0</v>
      </c>
      <c r="K274" s="218" t="s">
        <v>312</v>
      </c>
      <c r="L274" s="47"/>
      <c r="M274" s="223" t="s">
        <v>19</v>
      </c>
      <c r="N274" s="224" t="s">
        <v>46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231</v>
      </c>
      <c r="AT274" s="227" t="s">
        <v>227</v>
      </c>
      <c r="AU274" s="227" t="s">
        <v>93</v>
      </c>
      <c r="AY274" s="20" t="s">
        <v>224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93</v>
      </c>
      <c r="BK274" s="228">
        <f>ROUND(I274*H274,2)</f>
        <v>0</v>
      </c>
      <c r="BL274" s="20" t="s">
        <v>231</v>
      </c>
      <c r="BM274" s="227" t="s">
        <v>7765</v>
      </c>
    </row>
    <row r="275" s="2" customFormat="1">
      <c r="A275" s="41"/>
      <c r="B275" s="42"/>
      <c r="C275" s="43"/>
      <c r="D275" s="267" t="s">
        <v>314</v>
      </c>
      <c r="E275" s="43"/>
      <c r="F275" s="268" t="s">
        <v>7766</v>
      </c>
      <c r="G275" s="43"/>
      <c r="H275" s="43"/>
      <c r="I275" s="269"/>
      <c r="J275" s="43"/>
      <c r="K275" s="43"/>
      <c r="L275" s="47"/>
      <c r="M275" s="270"/>
      <c r="N275" s="271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314</v>
      </c>
      <c r="AU275" s="20" t="s">
        <v>93</v>
      </c>
    </row>
    <row r="276" s="12" customFormat="1" ht="22.8" customHeight="1">
      <c r="A276" s="12"/>
      <c r="B276" s="200"/>
      <c r="C276" s="201"/>
      <c r="D276" s="202" t="s">
        <v>73</v>
      </c>
      <c r="E276" s="214" t="s">
        <v>2576</v>
      </c>
      <c r="F276" s="214" t="s">
        <v>2577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82</v>
      </c>
      <c r="AT276" s="212" t="s">
        <v>73</v>
      </c>
      <c r="AU276" s="212" t="s">
        <v>82</v>
      </c>
      <c r="AY276" s="211" t="s">
        <v>224</v>
      </c>
      <c r="BK276" s="213">
        <f>SUM(BK277:BK278)</f>
        <v>0</v>
      </c>
    </row>
    <row r="277" s="2" customFormat="1" ht="49.05" customHeight="1">
      <c r="A277" s="41"/>
      <c r="B277" s="42"/>
      <c r="C277" s="216" t="s">
        <v>925</v>
      </c>
      <c r="D277" s="216" t="s">
        <v>227</v>
      </c>
      <c r="E277" s="217" t="s">
        <v>7767</v>
      </c>
      <c r="F277" s="218" t="s">
        <v>7768</v>
      </c>
      <c r="G277" s="219" t="s">
        <v>371</v>
      </c>
      <c r="H277" s="220">
        <v>39.697000000000003</v>
      </c>
      <c r="I277" s="221"/>
      <c r="J277" s="222">
        <f>ROUND(I277*H277,2)</f>
        <v>0</v>
      </c>
      <c r="K277" s="218" t="s">
        <v>312</v>
      </c>
      <c r="L277" s="47"/>
      <c r="M277" s="223" t="s">
        <v>19</v>
      </c>
      <c r="N277" s="224" t="s">
        <v>46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231</v>
      </c>
      <c r="AT277" s="227" t="s">
        <v>227</v>
      </c>
      <c r="AU277" s="227" t="s">
        <v>93</v>
      </c>
      <c r="AY277" s="20" t="s">
        <v>224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93</v>
      </c>
      <c r="BK277" s="228">
        <f>ROUND(I277*H277,2)</f>
        <v>0</v>
      </c>
      <c r="BL277" s="20" t="s">
        <v>231</v>
      </c>
      <c r="BM277" s="227" t="s">
        <v>7769</v>
      </c>
    </row>
    <row r="278" s="2" customFormat="1">
      <c r="A278" s="41"/>
      <c r="B278" s="42"/>
      <c r="C278" s="43"/>
      <c r="D278" s="267" t="s">
        <v>314</v>
      </c>
      <c r="E278" s="43"/>
      <c r="F278" s="268" t="s">
        <v>7770</v>
      </c>
      <c r="G278" s="43"/>
      <c r="H278" s="43"/>
      <c r="I278" s="269"/>
      <c r="J278" s="43"/>
      <c r="K278" s="43"/>
      <c r="L278" s="47"/>
      <c r="M278" s="270"/>
      <c r="N278" s="271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314</v>
      </c>
      <c r="AU278" s="20" t="s">
        <v>93</v>
      </c>
    </row>
    <row r="279" s="12" customFormat="1" ht="25.92" customHeight="1">
      <c r="A279" s="12"/>
      <c r="B279" s="200"/>
      <c r="C279" s="201"/>
      <c r="D279" s="202" t="s">
        <v>73</v>
      </c>
      <c r="E279" s="203" t="s">
        <v>5696</v>
      </c>
      <c r="F279" s="203" t="s">
        <v>5697</v>
      </c>
      <c r="G279" s="201"/>
      <c r="H279" s="201"/>
      <c r="I279" s="204"/>
      <c r="J279" s="205">
        <f>BK279</f>
        <v>0</v>
      </c>
      <c r="K279" s="201"/>
      <c r="L279" s="206"/>
      <c r="M279" s="207"/>
      <c r="N279" s="208"/>
      <c r="O279" s="208"/>
      <c r="P279" s="209">
        <f>SUM(P280:P283)</f>
        <v>0</v>
      </c>
      <c r="Q279" s="208"/>
      <c r="R279" s="209">
        <f>SUM(R280:R283)</f>
        <v>0</v>
      </c>
      <c r="S279" s="208"/>
      <c r="T279" s="210">
        <f>SUM(T280:T283)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231</v>
      </c>
      <c r="AT279" s="212" t="s">
        <v>73</v>
      </c>
      <c r="AU279" s="212" t="s">
        <v>74</v>
      </c>
      <c r="AY279" s="211" t="s">
        <v>224</v>
      </c>
      <c r="BK279" s="213">
        <f>SUM(BK280:BK283)</f>
        <v>0</v>
      </c>
    </row>
    <row r="280" s="2" customFormat="1" ht="24.15" customHeight="1">
      <c r="A280" s="41"/>
      <c r="B280" s="42"/>
      <c r="C280" s="216" t="s">
        <v>944</v>
      </c>
      <c r="D280" s="216" t="s">
        <v>227</v>
      </c>
      <c r="E280" s="217" t="s">
        <v>7771</v>
      </c>
      <c r="F280" s="218" t="s">
        <v>7772</v>
      </c>
      <c r="G280" s="219" t="s">
        <v>5700</v>
      </c>
      <c r="H280" s="220">
        <v>1</v>
      </c>
      <c r="I280" s="221"/>
      <c r="J280" s="222">
        <f>ROUND(I280*H280,2)</f>
        <v>0</v>
      </c>
      <c r="K280" s="218" t="s">
        <v>312</v>
      </c>
      <c r="L280" s="47"/>
      <c r="M280" s="223" t="s">
        <v>19</v>
      </c>
      <c r="N280" s="224" t="s">
        <v>46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3938</v>
      </c>
      <c r="AT280" s="227" t="s">
        <v>227</v>
      </c>
      <c r="AU280" s="227" t="s">
        <v>82</v>
      </c>
      <c r="AY280" s="20" t="s">
        <v>224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93</v>
      </c>
      <c r="BK280" s="228">
        <f>ROUND(I280*H280,2)</f>
        <v>0</v>
      </c>
      <c r="BL280" s="20" t="s">
        <v>3938</v>
      </c>
      <c r="BM280" s="227" t="s">
        <v>7773</v>
      </c>
    </row>
    <row r="281" s="2" customFormat="1">
      <c r="A281" s="41"/>
      <c r="B281" s="42"/>
      <c r="C281" s="43"/>
      <c r="D281" s="267" t="s">
        <v>314</v>
      </c>
      <c r="E281" s="43"/>
      <c r="F281" s="268" t="s">
        <v>7774</v>
      </c>
      <c r="G281" s="43"/>
      <c r="H281" s="43"/>
      <c r="I281" s="269"/>
      <c r="J281" s="43"/>
      <c r="K281" s="43"/>
      <c r="L281" s="47"/>
      <c r="M281" s="270"/>
      <c r="N281" s="271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314</v>
      </c>
      <c r="AU281" s="20" t="s">
        <v>82</v>
      </c>
    </row>
    <row r="282" s="14" customFormat="1">
      <c r="A282" s="14"/>
      <c r="B282" s="246"/>
      <c r="C282" s="247"/>
      <c r="D282" s="231" t="s">
        <v>268</v>
      </c>
      <c r="E282" s="248" t="s">
        <v>19</v>
      </c>
      <c r="F282" s="249" t="s">
        <v>7775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268</v>
      </c>
      <c r="AU282" s="255" t="s">
        <v>82</v>
      </c>
      <c r="AV282" s="14" t="s">
        <v>82</v>
      </c>
      <c r="AW282" s="14" t="s">
        <v>34</v>
      </c>
      <c r="AX282" s="14" t="s">
        <v>74</v>
      </c>
      <c r="AY282" s="255" t="s">
        <v>224</v>
      </c>
    </row>
    <row r="283" s="13" customFormat="1">
      <c r="A283" s="13"/>
      <c r="B283" s="229"/>
      <c r="C283" s="230"/>
      <c r="D283" s="231" t="s">
        <v>268</v>
      </c>
      <c r="E283" s="232" t="s">
        <v>19</v>
      </c>
      <c r="F283" s="233" t="s">
        <v>82</v>
      </c>
      <c r="G283" s="230"/>
      <c r="H283" s="234">
        <v>1</v>
      </c>
      <c r="I283" s="235"/>
      <c r="J283" s="230"/>
      <c r="K283" s="230"/>
      <c r="L283" s="236"/>
      <c r="M283" s="296"/>
      <c r="N283" s="297"/>
      <c r="O283" s="297"/>
      <c r="P283" s="297"/>
      <c r="Q283" s="297"/>
      <c r="R283" s="297"/>
      <c r="S283" s="297"/>
      <c r="T283" s="29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0" t="s">
        <v>268</v>
      </c>
      <c r="AU283" s="240" t="s">
        <v>82</v>
      </c>
      <c r="AV283" s="13" t="s">
        <v>93</v>
      </c>
      <c r="AW283" s="13" t="s">
        <v>34</v>
      </c>
      <c r="AX283" s="13" t="s">
        <v>82</v>
      </c>
      <c r="AY283" s="240" t="s">
        <v>224</v>
      </c>
    </row>
    <row r="284" s="2" customFormat="1" ht="6.96" customHeight="1">
      <c r="A284" s="41"/>
      <c r="B284" s="62"/>
      <c r="C284" s="63"/>
      <c r="D284" s="63"/>
      <c r="E284" s="63"/>
      <c r="F284" s="63"/>
      <c r="G284" s="63"/>
      <c r="H284" s="63"/>
      <c r="I284" s="63"/>
      <c r="J284" s="63"/>
      <c r="K284" s="63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TeBfRpUntYJUYcPQDtcYLwShRzoSbsJnAdjPt95xtRqk+UEaRXAWYuObWzwDIj2eRS/cTOvdbAnQEBt8DYeJwQ==" hashValue="tKLF/VI7AD/Qzg9NuZSXwUbqkEoWkJbqXT3tfM3+eOBsj6p/xUg6/MbUh3Cb6EKJlDl4JGmMZXikB7KDvWJp0Q==" algorithmName="SHA-512" password="CC35"/>
  <autoFilter ref="C89:K2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9001401"/>
    <hyperlink ref="F96" r:id="rId2" display="https://podminky.urs.cz/item/CS_URS_2024_01/119001402"/>
    <hyperlink ref="F100" r:id="rId3" display="https://podminky.urs.cz/item/CS_URS_2024_01/132351254"/>
    <hyperlink ref="F110" r:id="rId4" display="https://podminky.urs.cz/item/CS_URS_2024_01/139001101"/>
    <hyperlink ref="F114" r:id="rId5" display="https://podminky.urs.cz/item/CS_URS_2024_01/141721224"/>
    <hyperlink ref="F118" r:id="rId6" display="https://podminky.urs.cz/item/CS_URS_2024_01/151101102"/>
    <hyperlink ref="F128" r:id="rId7" display="https://podminky.urs.cz/item/CS_URS_2024_01/151101112"/>
    <hyperlink ref="F130" r:id="rId8" display="https://podminky.urs.cz/item/CS_URS_2024_01/162751117"/>
    <hyperlink ref="F137" r:id="rId9" display="https://podminky.urs.cz/item/CS_URS_2024_01/171201231"/>
    <hyperlink ref="F140" r:id="rId10" display="https://podminky.urs.cz/item/CS_URS_2024_01/174151101"/>
    <hyperlink ref="F152" r:id="rId11" display="https://podminky.urs.cz/item/CS_URS_2024_01/175151101"/>
    <hyperlink ref="F162" r:id="rId12" display="https://podminky.urs.cz/item/CS_URS_2024_01/810391811"/>
    <hyperlink ref="F167" r:id="rId13" display="https://podminky.urs.cz/item/CS_URS_2024_01/111151131"/>
    <hyperlink ref="F172" r:id="rId14" display="https://podminky.urs.cz/item/CS_URS_2024_01/181111111"/>
    <hyperlink ref="F174" r:id="rId15" display="https://podminky.urs.cz/item/CS_URS_2024_01/181311103"/>
    <hyperlink ref="F178" r:id="rId16" display="https://podminky.urs.cz/item/CS_URS_2024_01/181411121"/>
    <hyperlink ref="F182" r:id="rId17" display="https://podminky.urs.cz/item/CS_URS_2024_01/181912111"/>
    <hyperlink ref="F184" r:id="rId18" display="https://podminky.urs.cz/item/CS_URS_2024_01/183403114"/>
    <hyperlink ref="F186" r:id="rId19" display="https://podminky.urs.cz/item/CS_URS_2024_01/183403153"/>
    <hyperlink ref="F188" r:id="rId20" display="https://podminky.urs.cz/item/CS_URS_2024_01/183403161"/>
    <hyperlink ref="F190" r:id="rId21" display="https://podminky.urs.cz/item/CS_URS_2024_01/185802113"/>
    <hyperlink ref="F196" r:id="rId22" display="https://podminky.urs.cz/item/CS_URS_2024_01/213141111"/>
    <hyperlink ref="F201" r:id="rId23" display="https://podminky.urs.cz/item/CS_URS_2024_01/452111111"/>
    <hyperlink ref="F204" r:id="rId24" display="https://podminky.urs.cz/item/CS_URS_2024_01/452112122"/>
    <hyperlink ref="F207" r:id="rId25" display="https://podminky.urs.cz/item/CS_URS_2024_01/452311131"/>
    <hyperlink ref="F214" r:id="rId26" display="https://podminky.urs.cz/item/CS_URS_2024_01/452313131"/>
    <hyperlink ref="F219" r:id="rId27" display="https://podminky.urs.cz/item/CS_URS_2024_01/822372112"/>
    <hyperlink ref="F229" r:id="rId28" display="https://podminky.urs.cz/item/CS_URS_2024_01/892372121"/>
    <hyperlink ref="F231" r:id="rId29" display="https://podminky.urs.cz/item/CS_URS_2024_01/899623151"/>
    <hyperlink ref="F239" r:id="rId30" display="https://podminky.urs.cz/item/CS_URS_2024_01/899643121"/>
    <hyperlink ref="F244" r:id="rId31" display="https://podminky.urs.cz/item/CS_URS_2024_01/899643122"/>
    <hyperlink ref="F246" r:id="rId32" display="https://podminky.urs.cz/item/CS_URS_2024_01/817374111"/>
    <hyperlink ref="F251" r:id="rId33" display="https://podminky.urs.cz/item/CS_URS_2024_01/359901212"/>
    <hyperlink ref="F253" r:id="rId34" display="https://podminky.urs.cz/item/CS_URS_2024_01/894410103"/>
    <hyperlink ref="F256" r:id="rId35" display="https://podminky.urs.cz/item/CS_URS_2024_01/894410211"/>
    <hyperlink ref="F259" r:id="rId36" display="https://podminky.urs.cz/item/CS_URS_2024_01/894410212"/>
    <hyperlink ref="F262" r:id="rId37" display="https://podminky.urs.cz/item/CS_URS_2024_01/894410232"/>
    <hyperlink ref="F265" r:id="rId38" display="https://podminky.urs.cz/item/CS_URS_2024_01/899104112"/>
    <hyperlink ref="F270" r:id="rId39" display="https://podminky.urs.cz/item/CS_URS_2024_01/997013501"/>
    <hyperlink ref="F272" r:id="rId40" display="https://podminky.urs.cz/item/CS_URS_2024_01/997013509"/>
    <hyperlink ref="F275" r:id="rId41" display="https://podminky.urs.cz/item/CS_URS_2024_01/997013861"/>
    <hyperlink ref="F278" r:id="rId42" display="https://podminky.urs.cz/item/CS_URS_2024_01/998274101"/>
    <hyperlink ref="F281" r:id="rId43" display="https://podminky.urs.cz/item/CS_URS_2024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7776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ROUND(J85,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ROUND((SUM(BE85:BE190)),  2)</f>
        <v>0</v>
      </c>
      <c r="G33" s="41"/>
      <c r="H33" s="41"/>
      <c r="I33" s="161">
        <v>0.20999999999999999</v>
      </c>
      <c r="J33" s="160">
        <f>ROUND(((SUM(BE85:BE190))*I33),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ROUND((SUM(BF85:BF190)),  2)</f>
        <v>0</v>
      </c>
      <c r="G34" s="41"/>
      <c r="H34" s="41"/>
      <c r="I34" s="161">
        <v>0.12</v>
      </c>
      <c r="J34" s="160">
        <f>ROUND(((SUM(BF85:BF190))*I34),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ROUND((SUM(BG85:BG190)),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ROUND((SUM(BH85:BH190)),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ROUND((SUM(BI85:BI190)),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13 - SO13 - Přeložka vodovodu DN250, DN500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J86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J87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7520</v>
      </c>
      <c r="E62" s="186"/>
      <c r="F62" s="186"/>
      <c r="G62" s="186"/>
      <c r="H62" s="186"/>
      <c r="I62" s="186"/>
      <c r="J62" s="187">
        <f>J141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4859</v>
      </c>
      <c r="E63" s="186"/>
      <c r="F63" s="186"/>
      <c r="G63" s="186"/>
      <c r="H63" s="186"/>
      <c r="I63" s="186"/>
      <c r="J63" s="187">
        <f>J147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7522</v>
      </c>
      <c r="E64" s="186"/>
      <c r="F64" s="186"/>
      <c r="G64" s="186"/>
      <c r="H64" s="186"/>
      <c r="I64" s="186"/>
      <c r="J64" s="187">
        <f>J171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408</v>
      </c>
      <c r="E65" s="186"/>
      <c r="F65" s="186"/>
      <c r="G65" s="186"/>
      <c r="H65" s="186"/>
      <c r="I65" s="186"/>
      <c r="J65" s="187">
        <f>J188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209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3" t="str">
        <f>E7</f>
        <v>Dům s pečovatelskou službou, Brno-Bystrc</v>
      </c>
      <c r="F75" s="35"/>
      <c r="G75" s="35"/>
      <c r="H75" s="35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199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13 - SO13 - Přeložka vodovodu DN250, DN500</v>
      </c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5. 4. 2024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Statutární město Brno,Dominikánské nám.196/1, Brno</v>
      </c>
      <c r="G81" s="43"/>
      <c r="H81" s="43"/>
      <c r="I81" s="35" t="s">
        <v>31</v>
      </c>
      <c r="J81" s="39" t="str">
        <f>E21</f>
        <v>P.P.Architects s.r.o.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29</v>
      </c>
      <c r="D82" s="43"/>
      <c r="E82" s="43"/>
      <c r="F82" s="30" t="str">
        <f>IF(E18="","",E18)</f>
        <v>Vyplň údaj</v>
      </c>
      <c r="G82" s="43"/>
      <c r="H82" s="43"/>
      <c r="I82" s="35" t="s">
        <v>35</v>
      </c>
      <c r="J82" s="39" t="str">
        <f>E24</f>
        <v>CKN Invest, spol. s r.o.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9"/>
      <c r="B84" s="190"/>
      <c r="C84" s="191" t="s">
        <v>210</v>
      </c>
      <c r="D84" s="192" t="s">
        <v>59</v>
      </c>
      <c r="E84" s="192" t="s">
        <v>55</v>
      </c>
      <c r="F84" s="192" t="s">
        <v>56</v>
      </c>
      <c r="G84" s="192" t="s">
        <v>211</v>
      </c>
      <c r="H84" s="192" t="s">
        <v>212</v>
      </c>
      <c r="I84" s="192" t="s">
        <v>213</v>
      </c>
      <c r="J84" s="192" t="s">
        <v>203</v>
      </c>
      <c r="K84" s="193" t="s">
        <v>214</v>
      </c>
      <c r="L84" s="194"/>
      <c r="M84" s="95" t="s">
        <v>19</v>
      </c>
      <c r="N84" s="96" t="s">
        <v>44</v>
      </c>
      <c r="O84" s="96" t="s">
        <v>215</v>
      </c>
      <c r="P84" s="96" t="s">
        <v>216</v>
      </c>
      <c r="Q84" s="96" t="s">
        <v>217</v>
      </c>
      <c r="R84" s="96" t="s">
        <v>218</v>
      </c>
      <c r="S84" s="96" t="s">
        <v>219</v>
      </c>
      <c r="T84" s="97" t="s">
        <v>220</v>
      </c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</row>
    <row r="85" s="2" customFormat="1" ht="22.8" customHeight="1">
      <c r="A85" s="41"/>
      <c r="B85" s="42"/>
      <c r="C85" s="102" t="s">
        <v>221</v>
      </c>
      <c r="D85" s="43"/>
      <c r="E85" s="43"/>
      <c r="F85" s="43"/>
      <c r="G85" s="43"/>
      <c r="H85" s="43"/>
      <c r="I85" s="43"/>
      <c r="J85" s="195">
        <f>BK85</f>
        <v>0</v>
      </c>
      <c r="K85" s="43"/>
      <c r="L85" s="47"/>
      <c r="M85" s="98"/>
      <c r="N85" s="196"/>
      <c r="O85" s="99"/>
      <c r="P85" s="197">
        <f>P86</f>
        <v>0</v>
      </c>
      <c r="Q85" s="99"/>
      <c r="R85" s="197">
        <f>R86</f>
        <v>369.8104305</v>
      </c>
      <c r="S85" s="99"/>
      <c r="T85" s="198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73</v>
      </c>
      <c r="AU85" s="20" t="s">
        <v>204</v>
      </c>
      <c r="BK85" s="199">
        <f>BK86</f>
        <v>0</v>
      </c>
    </row>
    <row r="86" s="12" customFormat="1" ht="25.92" customHeight="1">
      <c r="A86" s="12"/>
      <c r="B86" s="200"/>
      <c r="C86" s="201"/>
      <c r="D86" s="202" t="s">
        <v>73</v>
      </c>
      <c r="E86" s="203" t="s">
        <v>291</v>
      </c>
      <c r="F86" s="203" t="s">
        <v>292</v>
      </c>
      <c r="G86" s="201"/>
      <c r="H86" s="201"/>
      <c r="I86" s="204"/>
      <c r="J86" s="205">
        <f>BK86</f>
        <v>0</v>
      </c>
      <c r="K86" s="201"/>
      <c r="L86" s="206"/>
      <c r="M86" s="207"/>
      <c r="N86" s="208"/>
      <c r="O86" s="208"/>
      <c r="P86" s="209">
        <f>P87+P141+P147+P171+P188</f>
        <v>0</v>
      </c>
      <c r="Q86" s="208"/>
      <c r="R86" s="209">
        <f>R87+R141+R147+R171+R188</f>
        <v>369.8104305</v>
      </c>
      <c r="S86" s="208"/>
      <c r="T86" s="210">
        <f>T87+T141+T147+T171+T188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74</v>
      </c>
      <c r="AY86" s="211" t="s">
        <v>224</v>
      </c>
      <c r="BK86" s="213">
        <f>BK87+BK141+BK147+BK171+BK188</f>
        <v>0</v>
      </c>
    </row>
    <row r="87" s="12" customFormat="1" ht="22.8" customHeight="1">
      <c r="A87" s="12"/>
      <c r="B87" s="200"/>
      <c r="C87" s="201"/>
      <c r="D87" s="202" t="s">
        <v>73</v>
      </c>
      <c r="E87" s="214" t="s">
        <v>82</v>
      </c>
      <c r="F87" s="214" t="s">
        <v>293</v>
      </c>
      <c r="G87" s="201"/>
      <c r="H87" s="201"/>
      <c r="I87" s="204"/>
      <c r="J87" s="215">
        <f>BK87</f>
        <v>0</v>
      </c>
      <c r="K87" s="201"/>
      <c r="L87" s="206"/>
      <c r="M87" s="207"/>
      <c r="N87" s="208"/>
      <c r="O87" s="208"/>
      <c r="P87" s="209">
        <f>SUM(P88:P140)</f>
        <v>0</v>
      </c>
      <c r="Q87" s="208"/>
      <c r="R87" s="209">
        <f>SUM(R88:R140)</f>
        <v>354.55976799999996</v>
      </c>
      <c r="S87" s="208"/>
      <c r="T87" s="210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82</v>
      </c>
      <c r="AT87" s="212" t="s">
        <v>73</v>
      </c>
      <c r="AU87" s="212" t="s">
        <v>82</v>
      </c>
      <c r="AY87" s="211" t="s">
        <v>224</v>
      </c>
      <c r="BK87" s="213">
        <f>SUM(BK88:BK140)</f>
        <v>0</v>
      </c>
    </row>
    <row r="88" s="2" customFormat="1" ht="49.05" customHeight="1">
      <c r="A88" s="41"/>
      <c r="B88" s="42"/>
      <c r="C88" s="216" t="s">
        <v>82</v>
      </c>
      <c r="D88" s="216" t="s">
        <v>227</v>
      </c>
      <c r="E88" s="217" t="s">
        <v>7533</v>
      </c>
      <c r="F88" s="218" t="s">
        <v>7534</v>
      </c>
      <c r="G88" s="219" t="s">
        <v>324</v>
      </c>
      <c r="H88" s="220">
        <v>280.17000000000002</v>
      </c>
      <c r="I88" s="221"/>
      <c r="J88" s="222">
        <f>ROUND(I88*H88,2)</f>
        <v>0</v>
      </c>
      <c r="K88" s="218" t="s">
        <v>312</v>
      </c>
      <c r="L88" s="47"/>
      <c r="M88" s="223" t="s">
        <v>19</v>
      </c>
      <c r="N88" s="224" t="s">
        <v>45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231</v>
      </c>
      <c r="AT88" s="227" t="s">
        <v>227</v>
      </c>
      <c r="AU88" s="227" t="s">
        <v>93</v>
      </c>
      <c r="AY88" s="20" t="s">
        <v>224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82</v>
      </c>
      <c r="BK88" s="228">
        <f>ROUND(I88*H88,2)</f>
        <v>0</v>
      </c>
      <c r="BL88" s="20" t="s">
        <v>231</v>
      </c>
      <c r="BM88" s="227" t="s">
        <v>7777</v>
      </c>
    </row>
    <row r="89" s="2" customFormat="1">
      <c r="A89" s="41"/>
      <c r="B89" s="42"/>
      <c r="C89" s="43"/>
      <c r="D89" s="267" t="s">
        <v>314</v>
      </c>
      <c r="E89" s="43"/>
      <c r="F89" s="268" t="s">
        <v>7536</v>
      </c>
      <c r="G89" s="43"/>
      <c r="H89" s="43"/>
      <c r="I89" s="269"/>
      <c r="J89" s="43"/>
      <c r="K89" s="43"/>
      <c r="L89" s="47"/>
      <c r="M89" s="270"/>
      <c r="N89" s="271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314</v>
      </c>
      <c r="AU89" s="20" t="s">
        <v>93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7778</v>
      </c>
      <c r="G90" s="230"/>
      <c r="H90" s="234">
        <v>134.31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3" customFormat="1">
      <c r="A91" s="13"/>
      <c r="B91" s="229"/>
      <c r="C91" s="230"/>
      <c r="D91" s="231" t="s">
        <v>268</v>
      </c>
      <c r="E91" s="232" t="s">
        <v>19</v>
      </c>
      <c r="F91" s="233" t="s">
        <v>7779</v>
      </c>
      <c r="G91" s="230"/>
      <c r="H91" s="234">
        <v>145.86000000000001</v>
      </c>
      <c r="I91" s="235"/>
      <c r="J91" s="230"/>
      <c r="K91" s="230"/>
      <c r="L91" s="236"/>
      <c r="M91" s="237"/>
      <c r="N91" s="238"/>
      <c r="O91" s="238"/>
      <c r="P91" s="238"/>
      <c r="Q91" s="238"/>
      <c r="R91" s="238"/>
      <c r="S91" s="238"/>
      <c r="T91" s="239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0" t="s">
        <v>268</v>
      </c>
      <c r="AU91" s="240" t="s">
        <v>93</v>
      </c>
      <c r="AV91" s="13" t="s">
        <v>93</v>
      </c>
      <c r="AW91" s="13" t="s">
        <v>34</v>
      </c>
      <c r="AX91" s="13" t="s">
        <v>74</v>
      </c>
      <c r="AY91" s="240" t="s">
        <v>224</v>
      </c>
    </row>
    <row r="92" s="16" customFormat="1">
      <c r="A92" s="16"/>
      <c r="B92" s="272"/>
      <c r="C92" s="273"/>
      <c r="D92" s="231" t="s">
        <v>268</v>
      </c>
      <c r="E92" s="274" t="s">
        <v>19</v>
      </c>
      <c r="F92" s="275" t="s">
        <v>351</v>
      </c>
      <c r="G92" s="273"/>
      <c r="H92" s="276">
        <v>280.17000000000002</v>
      </c>
      <c r="I92" s="277"/>
      <c r="J92" s="273"/>
      <c r="K92" s="273"/>
      <c r="L92" s="278"/>
      <c r="M92" s="279"/>
      <c r="N92" s="280"/>
      <c r="O92" s="280"/>
      <c r="P92" s="280"/>
      <c r="Q92" s="280"/>
      <c r="R92" s="280"/>
      <c r="S92" s="280"/>
      <c r="T92" s="281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T92" s="282" t="s">
        <v>268</v>
      </c>
      <c r="AU92" s="282" t="s">
        <v>93</v>
      </c>
      <c r="AV92" s="16" t="s">
        <v>231</v>
      </c>
      <c r="AW92" s="16" t="s">
        <v>34</v>
      </c>
      <c r="AX92" s="16" t="s">
        <v>82</v>
      </c>
      <c r="AY92" s="282" t="s">
        <v>224</v>
      </c>
    </row>
    <row r="93" s="2" customFormat="1" ht="37.8" customHeight="1">
      <c r="A93" s="41"/>
      <c r="B93" s="42"/>
      <c r="C93" s="216" t="s">
        <v>93</v>
      </c>
      <c r="D93" s="216" t="s">
        <v>227</v>
      </c>
      <c r="E93" s="217" t="s">
        <v>4872</v>
      </c>
      <c r="F93" s="218" t="s">
        <v>4873</v>
      </c>
      <c r="G93" s="219" t="s">
        <v>266</v>
      </c>
      <c r="H93" s="220">
        <v>265.19999999999999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0.00084000000000000003</v>
      </c>
      <c r="R93" s="225">
        <f>Q93*H93</f>
        <v>0.22276799999999999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7780</v>
      </c>
    </row>
    <row r="94" s="2" customFormat="1">
      <c r="A94" s="41"/>
      <c r="B94" s="42"/>
      <c r="C94" s="43"/>
      <c r="D94" s="267" t="s">
        <v>314</v>
      </c>
      <c r="E94" s="43"/>
      <c r="F94" s="268" t="s">
        <v>4874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7781</v>
      </c>
      <c r="G95" s="230"/>
      <c r="H95" s="234">
        <v>265.19999999999999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265.19999999999999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44.25" customHeight="1">
      <c r="A97" s="41"/>
      <c r="B97" s="42"/>
      <c r="C97" s="216" t="s">
        <v>108</v>
      </c>
      <c r="D97" s="216" t="s">
        <v>227</v>
      </c>
      <c r="E97" s="217" t="s">
        <v>4881</v>
      </c>
      <c r="F97" s="218" t="s">
        <v>4882</v>
      </c>
      <c r="G97" s="219" t="s">
        <v>266</v>
      </c>
      <c r="H97" s="220">
        <v>265.19999999999999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7782</v>
      </c>
    </row>
    <row r="98" s="2" customFormat="1">
      <c r="A98" s="41"/>
      <c r="B98" s="42"/>
      <c r="C98" s="43"/>
      <c r="D98" s="267" t="s">
        <v>314</v>
      </c>
      <c r="E98" s="43"/>
      <c r="F98" s="268" t="s">
        <v>4883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62.7" customHeight="1">
      <c r="A99" s="41"/>
      <c r="B99" s="42"/>
      <c r="C99" s="216" t="s">
        <v>231</v>
      </c>
      <c r="D99" s="216" t="s">
        <v>227</v>
      </c>
      <c r="E99" s="217" t="s">
        <v>4893</v>
      </c>
      <c r="F99" s="218" t="s">
        <v>4894</v>
      </c>
      <c r="G99" s="219" t="s">
        <v>324</v>
      </c>
      <c r="H99" s="220">
        <v>216.81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7783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4895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367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7784</v>
      </c>
      <c r="G102" s="230"/>
      <c r="H102" s="234">
        <v>280.17000000000002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4" customFormat="1">
      <c r="A103" s="14"/>
      <c r="B103" s="246"/>
      <c r="C103" s="247"/>
      <c r="D103" s="231" t="s">
        <v>268</v>
      </c>
      <c r="E103" s="248" t="s">
        <v>19</v>
      </c>
      <c r="F103" s="249" t="s">
        <v>7785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268</v>
      </c>
      <c r="AU103" s="255" t="s">
        <v>93</v>
      </c>
      <c r="AV103" s="14" t="s">
        <v>82</v>
      </c>
      <c r="AW103" s="14" t="s">
        <v>34</v>
      </c>
      <c r="AX103" s="14" t="s">
        <v>74</v>
      </c>
      <c r="AY103" s="255" t="s">
        <v>224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7786</v>
      </c>
      <c r="G104" s="230"/>
      <c r="H104" s="234">
        <v>-63.359999999999999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74</v>
      </c>
      <c r="AY104" s="240" t="s">
        <v>224</v>
      </c>
    </row>
    <row r="105" s="16" customFormat="1">
      <c r="A105" s="16"/>
      <c r="B105" s="272"/>
      <c r="C105" s="273"/>
      <c r="D105" s="231" t="s">
        <v>268</v>
      </c>
      <c r="E105" s="274" t="s">
        <v>19</v>
      </c>
      <c r="F105" s="275" t="s">
        <v>351</v>
      </c>
      <c r="G105" s="273"/>
      <c r="H105" s="276">
        <v>216.81</v>
      </c>
      <c r="I105" s="277"/>
      <c r="J105" s="273"/>
      <c r="K105" s="273"/>
      <c r="L105" s="278"/>
      <c r="M105" s="279"/>
      <c r="N105" s="280"/>
      <c r="O105" s="280"/>
      <c r="P105" s="280"/>
      <c r="Q105" s="280"/>
      <c r="R105" s="280"/>
      <c r="S105" s="280"/>
      <c r="T105" s="281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T105" s="282" t="s">
        <v>268</v>
      </c>
      <c r="AU105" s="282" t="s">
        <v>93</v>
      </c>
      <c r="AV105" s="16" t="s">
        <v>231</v>
      </c>
      <c r="AW105" s="16" t="s">
        <v>34</v>
      </c>
      <c r="AX105" s="16" t="s">
        <v>82</v>
      </c>
      <c r="AY105" s="282" t="s">
        <v>224</v>
      </c>
    </row>
    <row r="106" s="2" customFormat="1" ht="44.25" customHeight="1">
      <c r="A106" s="41"/>
      <c r="B106" s="42"/>
      <c r="C106" s="216" t="s">
        <v>223</v>
      </c>
      <c r="D106" s="216" t="s">
        <v>227</v>
      </c>
      <c r="E106" s="217" t="s">
        <v>369</v>
      </c>
      <c r="F106" s="218" t="s">
        <v>370</v>
      </c>
      <c r="G106" s="219" t="s">
        <v>371</v>
      </c>
      <c r="H106" s="220">
        <v>390.25799999999998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45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82</v>
      </c>
      <c r="BK106" s="228">
        <f>ROUND(I106*H106,2)</f>
        <v>0</v>
      </c>
      <c r="BL106" s="20" t="s">
        <v>231</v>
      </c>
      <c r="BM106" s="227" t="s">
        <v>7787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373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3" customFormat="1">
      <c r="A108" s="13"/>
      <c r="B108" s="229"/>
      <c r="C108" s="230"/>
      <c r="D108" s="231" t="s">
        <v>268</v>
      </c>
      <c r="E108" s="232" t="s">
        <v>19</v>
      </c>
      <c r="F108" s="233" t="s">
        <v>7788</v>
      </c>
      <c r="G108" s="230"/>
      <c r="H108" s="234">
        <v>390.25799999999998</v>
      </c>
      <c r="I108" s="235"/>
      <c r="J108" s="230"/>
      <c r="K108" s="230"/>
      <c r="L108" s="236"/>
      <c r="M108" s="237"/>
      <c r="N108" s="238"/>
      <c r="O108" s="238"/>
      <c r="P108" s="238"/>
      <c r="Q108" s="238"/>
      <c r="R108" s="238"/>
      <c r="S108" s="238"/>
      <c r="T108" s="23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0" t="s">
        <v>268</v>
      </c>
      <c r="AU108" s="240" t="s">
        <v>93</v>
      </c>
      <c r="AV108" s="13" t="s">
        <v>93</v>
      </c>
      <c r="AW108" s="13" t="s">
        <v>34</v>
      </c>
      <c r="AX108" s="13" t="s">
        <v>82</v>
      </c>
      <c r="AY108" s="240" t="s">
        <v>224</v>
      </c>
    </row>
    <row r="109" s="2" customFormat="1" ht="44.25" customHeight="1">
      <c r="A109" s="41"/>
      <c r="B109" s="42"/>
      <c r="C109" s="216" t="s">
        <v>246</v>
      </c>
      <c r="D109" s="216" t="s">
        <v>227</v>
      </c>
      <c r="E109" s="217" t="s">
        <v>448</v>
      </c>
      <c r="F109" s="218" t="s">
        <v>449</v>
      </c>
      <c r="G109" s="219" t="s">
        <v>324</v>
      </c>
      <c r="H109" s="220">
        <v>165.66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7789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451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7790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7561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7784</v>
      </c>
      <c r="G113" s="230"/>
      <c r="H113" s="234">
        <v>280.17000000000002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4" customFormat="1">
      <c r="A114" s="14"/>
      <c r="B114" s="246"/>
      <c r="C114" s="247"/>
      <c r="D114" s="231" t="s">
        <v>268</v>
      </c>
      <c r="E114" s="248" t="s">
        <v>19</v>
      </c>
      <c r="F114" s="249" t="s">
        <v>7563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268</v>
      </c>
      <c r="AU114" s="255" t="s">
        <v>93</v>
      </c>
      <c r="AV114" s="14" t="s">
        <v>82</v>
      </c>
      <c r="AW114" s="14" t="s">
        <v>34</v>
      </c>
      <c r="AX114" s="14" t="s">
        <v>74</v>
      </c>
      <c r="AY114" s="255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7568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7791</v>
      </c>
      <c r="G116" s="230"/>
      <c r="H116" s="234">
        <v>-14.74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7570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7792</v>
      </c>
      <c r="G118" s="230"/>
      <c r="H118" s="234">
        <v>-99.769999999999996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4" customFormat="1">
      <c r="A119" s="14"/>
      <c r="B119" s="246"/>
      <c r="C119" s="247"/>
      <c r="D119" s="231" t="s">
        <v>268</v>
      </c>
      <c r="E119" s="248" t="s">
        <v>19</v>
      </c>
      <c r="F119" s="249" t="s">
        <v>7793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268</v>
      </c>
      <c r="AU119" s="255" t="s">
        <v>93</v>
      </c>
      <c r="AV119" s="14" t="s">
        <v>82</v>
      </c>
      <c r="AW119" s="14" t="s">
        <v>34</v>
      </c>
      <c r="AX119" s="14" t="s">
        <v>74</v>
      </c>
      <c r="AY119" s="255" t="s">
        <v>224</v>
      </c>
    </row>
    <row r="120" s="13" customFormat="1">
      <c r="A120" s="13"/>
      <c r="B120" s="229"/>
      <c r="C120" s="230"/>
      <c r="D120" s="231" t="s">
        <v>268</v>
      </c>
      <c r="E120" s="232" t="s">
        <v>19</v>
      </c>
      <c r="F120" s="233" t="s">
        <v>7794</v>
      </c>
      <c r="G120" s="230"/>
      <c r="H120" s="234">
        <v>-102.3</v>
      </c>
      <c r="I120" s="235"/>
      <c r="J120" s="230"/>
      <c r="K120" s="230"/>
      <c r="L120" s="236"/>
      <c r="M120" s="237"/>
      <c r="N120" s="238"/>
      <c r="O120" s="238"/>
      <c r="P120" s="238"/>
      <c r="Q120" s="238"/>
      <c r="R120" s="238"/>
      <c r="S120" s="238"/>
      <c r="T120" s="23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0" t="s">
        <v>268</v>
      </c>
      <c r="AU120" s="240" t="s">
        <v>93</v>
      </c>
      <c r="AV120" s="13" t="s">
        <v>93</v>
      </c>
      <c r="AW120" s="13" t="s">
        <v>34</v>
      </c>
      <c r="AX120" s="13" t="s">
        <v>74</v>
      </c>
      <c r="AY120" s="240" t="s">
        <v>224</v>
      </c>
    </row>
    <row r="121" s="15" customFormat="1">
      <c r="A121" s="15"/>
      <c r="B121" s="256"/>
      <c r="C121" s="257"/>
      <c r="D121" s="231" t="s">
        <v>268</v>
      </c>
      <c r="E121" s="258" t="s">
        <v>19</v>
      </c>
      <c r="F121" s="259" t="s">
        <v>300</v>
      </c>
      <c r="G121" s="257"/>
      <c r="H121" s="260">
        <v>63.360000000000028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268</v>
      </c>
      <c r="AU121" s="266" t="s">
        <v>93</v>
      </c>
      <c r="AV121" s="15" t="s">
        <v>108</v>
      </c>
      <c r="AW121" s="15" t="s">
        <v>34</v>
      </c>
      <c r="AX121" s="15" t="s">
        <v>74</v>
      </c>
      <c r="AY121" s="266" t="s">
        <v>224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7795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7796</v>
      </c>
      <c r="G123" s="230"/>
      <c r="H123" s="234">
        <v>49.5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7797</v>
      </c>
      <c r="G124" s="230"/>
      <c r="H124" s="234">
        <v>52.799999999999997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5" customFormat="1">
      <c r="A125" s="15"/>
      <c r="B125" s="256"/>
      <c r="C125" s="257"/>
      <c r="D125" s="231" t="s">
        <v>268</v>
      </c>
      <c r="E125" s="258" t="s">
        <v>19</v>
      </c>
      <c r="F125" s="259" t="s">
        <v>300</v>
      </c>
      <c r="G125" s="257"/>
      <c r="H125" s="260">
        <v>102.3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268</v>
      </c>
      <c r="AU125" s="266" t="s">
        <v>93</v>
      </c>
      <c r="AV125" s="15" t="s">
        <v>108</v>
      </c>
      <c r="AW125" s="15" t="s">
        <v>34</v>
      </c>
      <c r="AX125" s="15" t="s">
        <v>74</v>
      </c>
      <c r="AY125" s="266" t="s">
        <v>224</v>
      </c>
    </row>
    <row r="126" s="16" customFormat="1">
      <c r="A126" s="16"/>
      <c r="B126" s="272"/>
      <c r="C126" s="273"/>
      <c r="D126" s="231" t="s">
        <v>268</v>
      </c>
      <c r="E126" s="274" t="s">
        <v>19</v>
      </c>
      <c r="F126" s="275" t="s">
        <v>351</v>
      </c>
      <c r="G126" s="273"/>
      <c r="H126" s="276">
        <v>165.66000000000003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268</v>
      </c>
      <c r="AU126" s="282" t="s">
        <v>93</v>
      </c>
      <c r="AV126" s="16" t="s">
        <v>231</v>
      </c>
      <c r="AW126" s="16" t="s">
        <v>34</v>
      </c>
      <c r="AX126" s="16" t="s">
        <v>82</v>
      </c>
      <c r="AY126" s="282" t="s">
        <v>224</v>
      </c>
    </row>
    <row r="127" s="2" customFormat="1" ht="16.5" customHeight="1">
      <c r="A127" s="41"/>
      <c r="B127" s="42"/>
      <c r="C127" s="286" t="s">
        <v>250</v>
      </c>
      <c r="D127" s="286" t="s">
        <v>572</v>
      </c>
      <c r="E127" s="287" t="s">
        <v>7798</v>
      </c>
      <c r="F127" s="288" t="s">
        <v>7799</v>
      </c>
      <c r="G127" s="289" t="s">
        <v>371</v>
      </c>
      <c r="H127" s="290">
        <v>204.59999999999999</v>
      </c>
      <c r="I127" s="291"/>
      <c r="J127" s="292">
        <f>ROUND(I127*H127,2)</f>
        <v>0</v>
      </c>
      <c r="K127" s="288" t="s">
        <v>312</v>
      </c>
      <c r="L127" s="293"/>
      <c r="M127" s="294" t="s">
        <v>19</v>
      </c>
      <c r="N127" s="295" t="s">
        <v>45</v>
      </c>
      <c r="O127" s="87"/>
      <c r="P127" s="225">
        <f>O127*H127</f>
        <v>0</v>
      </c>
      <c r="Q127" s="225">
        <v>1</v>
      </c>
      <c r="R127" s="225">
        <f>Q127*H127</f>
        <v>204.59999999999999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254</v>
      </c>
      <c r="AT127" s="227" t="s">
        <v>572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82</v>
      </c>
      <c r="BK127" s="228">
        <f>ROUND(I127*H127,2)</f>
        <v>0</v>
      </c>
      <c r="BL127" s="20" t="s">
        <v>231</v>
      </c>
      <c r="BM127" s="227" t="s">
        <v>7800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7801</v>
      </c>
      <c r="G128" s="230"/>
      <c r="H128" s="234">
        <v>99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74</v>
      </c>
      <c r="AY128" s="240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7802</v>
      </c>
      <c r="G129" s="230"/>
      <c r="H129" s="234">
        <v>105.59999999999999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204.59999999999999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66.75" customHeight="1">
      <c r="A131" s="41"/>
      <c r="B131" s="42"/>
      <c r="C131" s="216" t="s">
        <v>254</v>
      </c>
      <c r="D131" s="216" t="s">
        <v>227</v>
      </c>
      <c r="E131" s="217" t="s">
        <v>7218</v>
      </c>
      <c r="F131" s="218" t="s">
        <v>7219</v>
      </c>
      <c r="G131" s="219" t="s">
        <v>324</v>
      </c>
      <c r="H131" s="220">
        <v>83.186999999999998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45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82</v>
      </c>
      <c r="BK131" s="228">
        <f>ROUND(I131*H131,2)</f>
        <v>0</v>
      </c>
      <c r="BL131" s="20" t="s">
        <v>231</v>
      </c>
      <c r="BM131" s="227" t="s">
        <v>7803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7221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7804</v>
      </c>
      <c r="G133" s="230"/>
      <c r="H133" s="234">
        <v>39.93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7805</v>
      </c>
      <c r="G134" s="230"/>
      <c r="H134" s="234">
        <v>59.840000000000003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5" customFormat="1">
      <c r="A135" s="15"/>
      <c r="B135" s="256"/>
      <c r="C135" s="257"/>
      <c r="D135" s="231" t="s">
        <v>268</v>
      </c>
      <c r="E135" s="258" t="s">
        <v>19</v>
      </c>
      <c r="F135" s="259" t="s">
        <v>300</v>
      </c>
      <c r="G135" s="257"/>
      <c r="H135" s="260">
        <v>99.77000000000001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6" t="s">
        <v>268</v>
      </c>
      <c r="AU135" s="266" t="s">
        <v>93</v>
      </c>
      <c r="AV135" s="15" t="s">
        <v>108</v>
      </c>
      <c r="AW135" s="15" t="s">
        <v>34</v>
      </c>
      <c r="AX135" s="15" t="s">
        <v>74</v>
      </c>
      <c r="AY135" s="266" t="s">
        <v>224</v>
      </c>
    </row>
    <row r="136" s="13" customFormat="1">
      <c r="A136" s="13"/>
      <c r="B136" s="229"/>
      <c r="C136" s="230"/>
      <c r="D136" s="231" t="s">
        <v>268</v>
      </c>
      <c r="E136" s="232" t="s">
        <v>19</v>
      </c>
      <c r="F136" s="233" t="s">
        <v>7806</v>
      </c>
      <c r="G136" s="230"/>
      <c r="H136" s="234">
        <v>-3.238</v>
      </c>
      <c r="I136" s="235"/>
      <c r="J136" s="230"/>
      <c r="K136" s="230"/>
      <c r="L136" s="236"/>
      <c r="M136" s="237"/>
      <c r="N136" s="238"/>
      <c r="O136" s="238"/>
      <c r="P136" s="238"/>
      <c r="Q136" s="238"/>
      <c r="R136" s="238"/>
      <c r="S136" s="238"/>
      <c r="T136" s="23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0" t="s">
        <v>268</v>
      </c>
      <c r="AU136" s="240" t="s">
        <v>93</v>
      </c>
      <c r="AV136" s="13" t="s">
        <v>93</v>
      </c>
      <c r="AW136" s="13" t="s">
        <v>34</v>
      </c>
      <c r="AX136" s="13" t="s">
        <v>74</v>
      </c>
      <c r="AY136" s="240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7807</v>
      </c>
      <c r="G137" s="230"/>
      <c r="H137" s="234">
        <v>-13.345000000000001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6" customFormat="1">
      <c r="A138" s="16"/>
      <c r="B138" s="272"/>
      <c r="C138" s="273"/>
      <c r="D138" s="231" t="s">
        <v>268</v>
      </c>
      <c r="E138" s="274" t="s">
        <v>19</v>
      </c>
      <c r="F138" s="275" t="s">
        <v>351</v>
      </c>
      <c r="G138" s="273"/>
      <c r="H138" s="276">
        <v>83.187000000000012</v>
      </c>
      <c r="I138" s="277"/>
      <c r="J138" s="273"/>
      <c r="K138" s="273"/>
      <c r="L138" s="278"/>
      <c r="M138" s="279"/>
      <c r="N138" s="280"/>
      <c r="O138" s="280"/>
      <c r="P138" s="280"/>
      <c r="Q138" s="280"/>
      <c r="R138" s="280"/>
      <c r="S138" s="280"/>
      <c r="T138" s="281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82" t="s">
        <v>268</v>
      </c>
      <c r="AU138" s="282" t="s">
        <v>93</v>
      </c>
      <c r="AV138" s="16" t="s">
        <v>231</v>
      </c>
      <c r="AW138" s="16" t="s">
        <v>34</v>
      </c>
      <c r="AX138" s="16" t="s">
        <v>82</v>
      </c>
      <c r="AY138" s="282" t="s">
        <v>224</v>
      </c>
    </row>
    <row r="139" s="2" customFormat="1" ht="16.5" customHeight="1">
      <c r="A139" s="41"/>
      <c r="B139" s="42"/>
      <c r="C139" s="286" t="s">
        <v>260</v>
      </c>
      <c r="D139" s="286" t="s">
        <v>572</v>
      </c>
      <c r="E139" s="287" t="s">
        <v>7808</v>
      </c>
      <c r="F139" s="288" t="s">
        <v>7809</v>
      </c>
      <c r="G139" s="289" t="s">
        <v>371</v>
      </c>
      <c r="H139" s="290">
        <v>149.737</v>
      </c>
      <c r="I139" s="291"/>
      <c r="J139" s="292">
        <f>ROUND(I139*H139,2)</f>
        <v>0</v>
      </c>
      <c r="K139" s="288" t="s">
        <v>312</v>
      </c>
      <c r="L139" s="293"/>
      <c r="M139" s="294" t="s">
        <v>19</v>
      </c>
      <c r="N139" s="295" t="s">
        <v>45</v>
      </c>
      <c r="O139" s="87"/>
      <c r="P139" s="225">
        <f>O139*H139</f>
        <v>0</v>
      </c>
      <c r="Q139" s="225">
        <v>1</v>
      </c>
      <c r="R139" s="225">
        <f>Q139*H139</f>
        <v>149.737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82</v>
      </c>
      <c r="BK139" s="228">
        <f>ROUND(I139*H139,2)</f>
        <v>0</v>
      </c>
      <c r="BL139" s="20" t="s">
        <v>231</v>
      </c>
      <c r="BM139" s="227" t="s">
        <v>7810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7811</v>
      </c>
      <c r="G140" s="230"/>
      <c r="H140" s="234">
        <v>149.737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12" customFormat="1" ht="22.8" customHeight="1">
      <c r="A141" s="12"/>
      <c r="B141" s="200"/>
      <c r="C141" s="201"/>
      <c r="D141" s="202" t="s">
        <v>73</v>
      </c>
      <c r="E141" s="214" t="s">
        <v>195</v>
      </c>
      <c r="F141" s="214" t="s">
        <v>7640</v>
      </c>
      <c r="G141" s="201"/>
      <c r="H141" s="201"/>
      <c r="I141" s="204"/>
      <c r="J141" s="215">
        <f>BK141</f>
        <v>0</v>
      </c>
      <c r="K141" s="201"/>
      <c r="L141" s="206"/>
      <c r="M141" s="207"/>
      <c r="N141" s="208"/>
      <c r="O141" s="208"/>
      <c r="P141" s="209">
        <f>SUM(P142:P146)</f>
        <v>0</v>
      </c>
      <c r="Q141" s="208"/>
      <c r="R141" s="209">
        <f>SUM(R142:R146)</f>
        <v>0</v>
      </c>
      <c r="S141" s="208"/>
      <c r="T141" s="210">
        <f>SUM(T142:T146)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82</v>
      </c>
      <c r="AT141" s="212" t="s">
        <v>73</v>
      </c>
      <c r="AU141" s="212" t="s">
        <v>82</v>
      </c>
      <c r="AY141" s="211" t="s">
        <v>224</v>
      </c>
      <c r="BK141" s="213">
        <f>SUM(BK142:BK146)</f>
        <v>0</v>
      </c>
    </row>
    <row r="142" s="2" customFormat="1" ht="33" customHeight="1">
      <c r="A142" s="41"/>
      <c r="B142" s="42"/>
      <c r="C142" s="216" t="s">
        <v>263</v>
      </c>
      <c r="D142" s="216" t="s">
        <v>227</v>
      </c>
      <c r="E142" s="217" t="s">
        <v>7812</v>
      </c>
      <c r="F142" s="218" t="s">
        <v>7813</v>
      </c>
      <c r="G142" s="219" t="s">
        <v>324</v>
      </c>
      <c r="H142" s="220">
        <v>14.74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45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7814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7815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13" customFormat="1">
      <c r="A144" s="13"/>
      <c r="B144" s="229"/>
      <c r="C144" s="230"/>
      <c r="D144" s="231" t="s">
        <v>268</v>
      </c>
      <c r="E144" s="232" t="s">
        <v>19</v>
      </c>
      <c r="F144" s="233" t="s">
        <v>7816</v>
      </c>
      <c r="G144" s="230"/>
      <c r="H144" s="234">
        <v>7.2599999999999998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268</v>
      </c>
      <c r="AU144" s="240" t="s">
        <v>93</v>
      </c>
      <c r="AV144" s="13" t="s">
        <v>93</v>
      </c>
      <c r="AW144" s="13" t="s">
        <v>34</v>
      </c>
      <c r="AX144" s="13" t="s">
        <v>74</v>
      </c>
      <c r="AY144" s="240" t="s">
        <v>224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7817</v>
      </c>
      <c r="G145" s="230"/>
      <c r="H145" s="234">
        <v>7.4800000000000004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14.74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254</v>
      </c>
      <c r="F147" s="214" t="s">
        <v>4903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SUM(P148:P170)</f>
        <v>0</v>
      </c>
      <c r="Q147" s="208"/>
      <c r="R147" s="209">
        <f>SUM(R148:R170)</f>
        <v>13.323702500000001</v>
      </c>
      <c r="S147" s="208"/>
      <c r="T147" s="210">
        <f>SUM(T148:T170)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82</v>
      </c>
      <c r="AT147" s="212" t="s">
        <v>73</v>
      </c>
      <c r="AU147" s="212" t="s">
        <v>82</v>
      </c>
      <c r="AY147" s="211" t="s">
        <v>224</v>
      </c>
      <c r="BK147" s="213">
        <f>SUM(BK148:BK170)</f>
        <v>0</v>
      </c>
    </row>
    <row r="148" s="2" customFormat="1" ht="33" customHeight="1">
      <c r="A148" s="41"/>
      <c r="B148" s="42"/>
      <c r="C148" s="216" t="s">
        <v>143</v>
      </c>
      <c r="D148" s="216" t="s">
        <v>227</v>
      </c>
      <c r="E148" s="217" t="s">
        <v>7818</v>
      </c>
      <c r="F148" s="218" t="s">
        <v>7819</v>
      </c>
      <c r="G148" s="219" t="s">
        <v>471</v>
      </c>
      <c r="H148" s="220">
        <v>66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45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82</v>
      </c>
      <c r="BK148" s="228">
        <f>ROUND(I148*H148,2)</f>
        <v>0</v>
      </c>
      <c r="BL148" s="20" t="s">
        <v>231</v>
      </c>
      <c r="BM148" s="227" t="s">
        <v>7820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7821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24.15" customHeight="1">
      <c r="A150" s="41"/>
      <c r="B150" s="42"/>
      <c r="C150" s="286" t="s">
        <v>8</v>
      </c>
      <c r="D150" s="286" t="s">
        <v>572</v>
      </c>
      <c r="E150" s="287" t="s">
        <v>7822</v>
      </c>
      <c r="F150" s="288" t="s">
        <v>7823</v>
      </c>
      <c r="G150" s="289" t="s">
        <v>471</v>
      </c>
      <c r="H150" s="290">
        <v>67.326999999999998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45</v>
      </c>
      <c r="O150" s="87"/>
      <c r="P150" s="225">
        <f>O150*H150</f>
        <v>0</v>
      </c>
      <c r="Q150" s="225">
        <v>0.048500000000000001</v>
      </c>
      <c r="R150" s="225">
        <f>Q150*H150</f>
        <v>3.2653595000000002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82</v>
      </c>
      <c r="BK150" s="228">
        <f>ROUND(I150*H150,2)</f>
        <v>0</v>
      </c>
      <c r="BL150" s="20" t="s">
        <v>231</v>
      </c>
      <c r="BM150" s="227" t="s">
        <v>7824</v>
      </c>
    </row>
    <row r="151" s="14" customFormat="1">
      <c r="A151" s="14"/>
      <c r="B151" s="246"/>
      <c r="C151" s="247"/>
      <c r="D151" s="231" t="s">
        <v>268</v>
      </c>
      <c r="E151" s="248" t="s">
        <v>19</v>
      </c>
      <c r="F151" s="249" t="s">
        <v>7825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268</v>
      </c>
      <c r="AU151" s="255" t="s">
        <v>93</v>
      </c>
      <c r="AV151" s="14" t="s">
        <v>82</v>
      </c>
      <c r="AW151" s="14" t="s">
        <v>34</v>
      </c>
      <c r="AX151" s="14" t="s">
        <v>74</v>
      </c>
      <c r="AY151" s="255" t="s">
        <v>224</v>
      </c>
    </row>
    <row r="152" s="13" customFormat="1">
      <c r="A152" s="13"/>
      <c r="B152" s="229"/>
      <c r="C152" s="230"/>
      <c r="D152" s="231" t="s">
        <v>268</v>
      </c>
      <c r="E152" s="232" t="s">
        <v>19</v>
      </c>
      <c r="F152" s="233" t="s">
        <v>7826</v>
      </c>
      <c r="G152" s="230"/>
      <c r="H152" s="234">
        <v>66.659999999999997</v>
      </c>
      <c r="I152" s="235"/>
      <c r="J152" s="230"/>
      <c r="K152" s="230"/>
      <c r="L152" s="236"/>
      <c r="M152" s="237"/>
      <c r="N152" s="238"/>
      <c r="O152" s="238"/>
      <c r="P152" s="238"/>
      <c r="Q152" s="238"/>
      <c r="R152" s="238"/>
      <c r="S152" s="238"/>
      <c r="T152" s="23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0" t="s">
        <v>268</v>
      </c>
      <c r="AU152" s="240" t="s">
        <v>93</v>
      </c>
      <c r="AV152" s="13" t="s">
        <v>93</v>
      </c>
      <c r="AW152" s="13" t="s">
        <v>34</v>
      </c>
      <c r="AX152" s="13" t="s">
        <v>82</v>
      </c>
      <c r="AY152" s="240" t="s">
        <v>224</v>
      </c>
    </row>
    <row r="153" s="13" customFormat="1">
      <c r="A153" s="13"/>
      <c r="B153" s="229"/>
      <c r="C153" s="230"/>
      <c r="D153" s="231" t="s">
        <v>268</v>
      </c>
      <c r="E153" s="230"/>
      <c r="F153" s="233" t="s">
        <v>7827</v>
      </c>
      <c r="G153" s="230"/>
      <c r="H153" s="234">
        <v>67.326999999999998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4</v>
      </c>
      <c r="AX153" s="13" t="s">
        <v>82</v>
      </c>
      <c r="AY153" s="240" t="s">
        <v>224</v>
      </c>
    </row>
    <row r="154" s="2" customFormat="1" ht="33" customHeight="1">
      <c r="A154" s="41"/>
      <c r="B154" s="42"/>
      <c r="C154" s="216" t="s">
        <v>148</v>
      </c>
      <c r="D154" s="216" t="s">
        <v>227</v>
      </c>
      <c r="E154" s="217" t="s">
        <v>7828</v>
      </c>
      <c r="F154" s="218" t="s">
        <v>7829</v>
      </c>
      <c r="G154" s="219" t="s">
        <v>471</v>
      </c>
      <c r="H154" s="220">
        <v>68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45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82</v>
      </c>
      <c r="BK154" s="228">
        <f>ROUND(I154*H154,2)</f>
        <v>0</v>
      </c>
      <c r="BL154" s="20" t="s">
        <v>231</v>
      </c>
      <c r="BM154" s="227" t="s">
        <v>7830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7831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2" customFormat="1" ht="24.15" customHeight="1">
      <c r="A156" s="41"/>
      <c r="B156" s="42"/>
      <c r="C156" s="286" t="s">
        <v>151</v>
      </c>
      <c r="D156" s="286" t="s">
        <v>572</v>
      </c>
      <c r="E156" s="287" t="s">
        <v>7832</v>
      </c>
      <c r="F156" s="288" t="s">
        <v>7833</v>
      </c>
      <c r="G156" s="289" t="s">
        <v>471</v>
      </c>
      <c r="H156" s="290">
        <v>69.367000000000004</v>
      </c>
      <c r="I156" s="291"/>
      <c r="J156" s="292">
        <f>ROUND(I156*H156,2)</f>
        <v>0</v>
      </c>
      <c r="K156" s="288" t="s">
        <v>312</v>
      </c>
      <c r="L156" s="293"/>
      <c r="M156" s="294" t="s">
        <v>19</v>
      </c>
      <c r="N156" s="295" t="s">
        <v>45</v>
      </c>
      <c r="O156" s="87"/>
      <c r="P156" s="225">
        <f>O156*H156</f>
        <v>0</v>
      </c>
      <c r="Q156" s="225">
        <v>0.129</v>
      </c>
      <c r="R156" s="225">
        <f>Q156*H156</f>
        <v>8.9483430000000013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82</v>
      </c>
      <c r="BK156" s="228">
        <f>ROUND(I156*H156,2)</f>
        <v>0</v>
      </c>
      <c r="BL156" s="20" t="s">
        <v>231</v>
      </c>
      <c r="BM156" s="227" t="s">
        <v>7834</v>
      </c>
    </row>
    <row r="157" s="13" customFormat="1">
      <c r="A157" s="13"/>
      <c r="B157" s="229"/>
      <c r="C157" s="230"/>
      <c r="D157" s="231" t="s">
        <v>268</v>
      </c>
      <c r="E157" s="232" t="s">
        <v>19</v>
      </c>
      <c r="F157" s="233" t="s">
        <v>7835</v>
      </c>
      <c r="G157" s="230"/>
      <c r="H157" s="234">
        <v>68.680000000000007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268</v>
      </c>
      <c r="AU157" s="240" t="s">
        <v>93</v>
      </c>
      <c r="AV157" s="13" t="s">
        <v>93</v>
      </c>
      <c r="AW157" s="13" t="s">
        <v>34</v>
      </c>
      <c r="AX157" s="13" t="s">
        <v>82</v>
      </c>
      <c r="AY157" s="240" t="s">
        <v>224</v>
      </c>
    </row>
    <row r="158" s="13" customFormat="1">
      <c r="A158" s="13"/>
      <c r="B158" s="229"/>
      <c r="C158" s="230"/>
      <c r="D158" s="231" t="s">
        <v>268</v>
      </c>
      <c r="E158" s="230"/>
      <c r="F158" s="233" t="s">
        <v>7836</v>
      </c>
      <c r="G158" s="230"/>
      <c r="H158" s="234">
        <v>69.367000000000004</v>
      </c>
      <c r="I158" s="235"/>
      <c r="J158" s="230"/>
      <c r="K158" s="230"/>
      <c r="L158" s="236"/>
      <c r="M158" s="237"/>
      <c r="N158" s="238"/>
      <c r="O158" s="238"/>
      <c r="P158" s="238"/>
      <c r="Q158" s="238"/>
      <c r="R158" s="238"/>
      <c r="S158" s="238"/>
      <c r="T158" s="23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0" t="s">
        <v>268</v>
      </c>
      <c r="AU158" s="240" t="s">
        <v>93</v>
      </c>
      <c r="AV158" s="13" t="s">
        <v>93</v>
      </c>
      <c r="AW158" s="13" t="s">
        <v>4</v>
      </c>
      <c r="AX158" s="13" t="s">
        <v>82</v>
      </c>
      <c r="AY158" s="240" t="s">
        <v>224</v>
      </c>
    </row>
    <row r="159" s="2" customFormat="1" ht="49.05" customHeight="1">
      <c r="A159" s="41"/>
      <c r="B159" s="42"/>
      <c r="C159" s="216" t="s">
        <v>284</v>
      </c>
      <c r="D159" s="216" t="s">
        <v>227</v>
      </c>
      <c r="E159" s="217" t="s">
        <v>7837</v>
      </c>
      <c r="F159" s="218" t="s">
        <v>7838</v>
      </c>
      <c r="G159" s="219" t="s">
        <v>595</v>
      </c>
      <c r="H159" s="220">
        <v>8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7839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7840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2" customFormat="1" ht="24.15" customHeight="1">
      <c r="A161" s="41"/>
      <c r="B161" s="42"/>
      <c r="C161" s="286" t="s">
        <v>544</v>
      </c>
      <c r="D161" s="286" t="s">
        <v>572</v>
      </c>
      <c r="E161" s="287" t="s">
        <v>7841</v>
      </c>
      <c r="F161" s="288" t="s">
        <v>7842</v>
      </c>
      <c r="G161" s="289" t="s">
        <v>595</v>
      </c>
      <c r="H161" s="290">
        <v>2</v>
      </c>
      <c r="I161" s="291"/>
      <c r="J161" s="292">
        <f>ROUND(I161*H161,2)</f>
        <v>0</v>
      </c>
      <c r="K161" s="288" t="s">
        <v>312</v>
      </c>
      <c r="L161" s="293"/>
      <c r="M161" s="294" t="s">
        <v>19</v>
      </c>
      <c r="N161" s="295" t="s">
        <v>45</v>
      </c>
      <c r="O161" s="87"/>
      <c r="P161" s="225">
        <f>O161*H161</f>
        <v>0</v>
      </c>
      <c r="Q161" s="225">
        <v>0.034299999999999997</v>
      </c>
      <c r="R161" s="225">
        <f>Q161*H161</f>
        <v>0.068599999999999994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82</v>
      </c>
      <c r="BK161" s="228">
        <f>ROUND(I161*H161,2)</f>
        <v>0</v>
      </c>
      <c r="BL161" s="20" t="s">
        <v>231</v>
      </c>
      <c r="BM161" s="227" t="s">
        <v>7843</v>
      </c>
    </row>
    <row r="162" s="2" customFormat="1" ht="24.15" customHeight="1">
      <c r="A162" s="41"/>
      <c r="B162" s="42"/>
      <c r="C162" s="286" t="s">
        <v>549</v>
      </c>
      <c r="D162" s="286" t="s">
        <v>572</v>
      </c>
      <c r="E162" s="287" t="s">
        <v>7844</v>
      </c>
      <c r="F162" s="288" t="s">
        <v>7845</v>
      </c>
      <c r="G162" s="289" t="s">
        <v>595</v>
      </c>
      <c r="H162" s="290">
        <v>4</v>
      </c>
      <c r="I162" s="291"/>
      <c r="J162" s="292">
        <f>ROUND(I162*H162,2)</f>
        <v>0</v>
      </c>
      <c r="K162" s="288" t="s">
        <v>312</v>
      </c>
      <c r="L162" s="293"/>
      <c r="M162" s="294" t="s">
        <v>19</v>
      </c>
      <c r="N162" s="295" t="s">
        <v>45</v>
      </c>
      <c r="O162" s="87"/>
      <c r="P162" s="225">
        <f>O162*H162</f>
        <v>0</v>
      </c>
      <c r="Q162" s="225">
        <v>0.031600000000000003</v>
      </c>
      <c r="R162" s="225">
        <f>Q162*H162</f>
        <v>0.12640000000000001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82</v>
      </c>
      <c r="BK162" s="228">
        <f>ROUND(I162*H162,2)</f>
        <v>0</v>
      </c>
      <c r="BL162" s="20" t="s">
        <v>231</v>
      </c>
      <c r="BM162" s="227" t="s">
        <v>7846</v>
      </c>
    </row>
    <row r="163" s="2" customFormat="1" ht="24.15" customHeight="1">
      <c r="A163" s="41"/>
      <c r="B163" s="42"/>
      <c r="C163" s="286" t="s">
        <v>559</v>
      </c>
      <c r="D163" s="286" t="s">
        <v>572</v>
      </c>
      <c r="E163" s="287" t="s">
        <v>7847</v>
      </c>
      <c r="F163" s="288" t="s">
        <v>7848</v>
      </c>
      <c r="G163" s="289" t="s">
        <v>595</v>
      </c>
      <c r="H163" s="290">
        <v>2</v>
      </c>
      <c r="I163" s="291"/>
      <c r="J163" s="292">
        <f>ROUND(I163*H163,2)</f>
        <v>0</v>
      </c>
      <c r="K163" s="288" t="s">
        <v>312</v>
      </c>
      <c r="L163" s="293"/>
      <c r="M163" s="294" t="s">
        <v>19</v>
      </c>
      <c r="N163" s="295" t="s">
        <v>45</v>
      </c>
      <c r="O163" s="87"/>
      <c r="P163" s="225">
        <f>O163*H163</f>
        <v>0</v>
      </c>
      <c r="Q163" s="225">
        <v>0.029999999999999999</v>
      </c>
      <c r="R163" s="225">
        <f>Q163*H163</f>
        <v>0.059999999999999998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82</v>
      </c>
      <c r="BK163" s="228">
        <f>ROUND(I163*H163,2)</f>
        <v>0</v>
      </c>
      <c r="BL163" s="20" t="s">
        <v>231</v>
      </c>
      <c r="BM163" s="227" t="s">
        <v>7849</v>
      </c>
    </row>
    <row r="164" s="2" customFormat="1" ht="49.05" customHeight="1">
      <c r="A164" s="41"/>
      <c r="B164" s="42"/>
      <c r="C164" s="216" t="s">
        <v>565</v>
      </c>
      <c r="D164" s="216" t="s">
        <v>227</v>
      </c>
      <c r="E164" s="217" t="s">
        <v>7850</v>
      </c>
      <c r="F164" s="218" t="s">
        <v>7851</v>
      </c>
      <c r="G164" s="219" t="s">
        <v>595</v>
      </c>
      <c r="H164" s="220">
        <v>8</v>
      </c>
      <c r="I164" s="221"/>
      <c r="J164" s="222">
        <f>ROUND(I164*H164,2)</f>
        <v>0</v>
      </c>
      <c r="K164" s="218" t="s">
        <v>312</v>
      </c>
      <c r="L164" s="47"/>
      <c r="M164" s="223" t="s">
        <v>19</v>
      </c>
      <c r="N164" s="224" t="s">
        <v>45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231</v>
      </c>
      <c r="AT164" s="227" t="s">
        <v>227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82</v>
      </c>
      <c r="BK164" s="228">
        <f>ROUND(I164*H164,2)</f>
        <v>0</v>
      </c>
      <c r="BL164" s="20" t="s">
        <v>231</v>
      </c>
      <c r="BM164" s="227" t="s">
        <v>7852</v>
      </c>
    </row>
    <row r="165" s="2" customFormat="1">
      <c r="A165" s="41"/>
      <c r="B165" s="42"/>
      <c r="C165" s="43"/>
      <c r="D165" s="267" t="s">
        <v>314</v>
      </c>
      <c r="E165" s="43"/>
      <c r="F165" s="268" t="s">
        <v>7853</v>
      </c>
      <c r="G165" s="43"/>
      <c r="H165" s="43"/>
      <c r="I165" s="269"/>
      <c r="J165" s="43"/>
      <c r="K165" s="43"/>
      <c r="L165" s="47"/>
      <c r="M165" s="270"/>
      <c r="N165" s="271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314</v>
      </c>
      <c r="AU165" s="20" t="s">
        <v>93</v>
      </c>
    </row>
    <row r="166" s="2" customFormat="1" ht="24.15" customHeight="1">
      <c r="A166" s="41"/>
      <c r="B166" s="42"/>
      <c r="C166" s="286" t="s">
        <v>571</v>
      </c>
      <c r="D166" s="286" t="s">
        <v>572</v>
      </c>
      <c r="E166" s="287" t="s">
        <v>7854</v>
      </c>
      <c r="F166" s="288" t="s">
        <v>7855</v>
      </c>
      <c r="G166" s="289" t="s">
        <v>595</v>
      </c>
      <c r="H166" s="290">
        <v>4</v>
      </c>
      <c r="I166" s="291"/>
      <c r="J166" s="292">
        <f>ROUND(I166*H166,2)</f>
        <v>0</v>
      </c>
      <c r="K166" s="288" t="s">
        <v>312</v>
      </c>
      <c r="L166" s="293"/>
      <c r="M166" s="294" t="s">
        <v>19</v>
      </c>
      <c r="N166" s="295" t="s">
        <v>45</v>
      </c>
      <c r="O166" s="87"/>
      <c r="P166" s="225">
        <f>O166*H166</f>
        <v>0</v>
      </c>
      <c r="Q166" s="225">
        <v>0.127</v>
      </c>
      <c r="R166" s="225">
        <f>Q166*H166</f>
        <v>0.50800000000000001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7856</v>
      </c>
    </row>
    <row r="167" s="2" customFormat="1" ht="24.15" customHeight="1">
      <c r="A167" s="41"/>
      <c r="B167" s="42"/>
      <c r="C167" s="286" t="s">
        <v>7</v>
      </c>
      <c r="D167" s="286" t="s">
        <v>572</v>
      </c>
      <c r="E167" s="287" t="s">
        <v>7857</v>
      </c>
      <c r="F167" s="288" t="s">
        <v>7858</v>
      </c>
      <c r="G167" s="289" t="s">
        <v>595</v>
      </c>
      <c r="H167" s="290">
        <v>2</v>
      </c>
      <c r="I167" s="291"/>
      <c r="J167" s="292">
        <f>ROUND(I167*H167,2)</f>
        <v>0</v>
      </c>
      <c r="K167" s="288" t="s">
        <v>312</v>
      </c>
      <c r="L167" s="293"/>
      <c r="M167" s="294" t="s">
        <v>19</v>
      </c>
      <c r="N167" s="295" t="s">
        <v>45</v>
      </c>
      <c r="O167" s="87"/>
      <c r="P167" s="225">
        <f>O167*H167</f>
        <v>0</v>
      </c>
      <c r="Q167" s="225">
        <v>0.13500000000000001</v>
      </c>
      <c r="R167" s="225">
        <f>Q167*H167</f>
        <v>0.27000000000000002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7859</v>
      </c>
    </row>
    <row r="168" s="2" customFormat="1" ht="24.15" customHeight="1">
      <c r="A168" s="41"/>
      <c r="B168" s="42"/>
      <c r="C168" s="286" t="s">
        <v>156</v>
      </c>
      <c r="D168" s="286" t="s">
        <v>572</v>
      </c>
      <c r="E168" s="287" t="s">
        <v>7860</v>
      </c>
      <c r="F168" s="288" t="s">
        <v>7861</v>
      </c>
      <c r="G168" s="289" t="s">
        <v>595</v>
      </c>
      <c r="H168" s="290">
        <v>2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0.0385</v>
      </c>
      <c r="R168" s="225">
        <f>Q168*H168</f>
        <v>0.076999999999999999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7862</v>
      </c>
    </row>
    <row r="169" s="14" customFormat="1">
      <c r="A169" s="14"/>
      <c r="B169" s="246"/>
      <c r="C169" s="247"/>
      <c r="D169" s="231" t="s">
        <v>268</v>
      </c>
      <c r="E169" s="248" t="s">
        <v>19</v>
      </c>
      <c r="F169" s="249" t="s">
        <v>7863</v>
      </c>
      <c r="G169" s="247"/>
      <c r="H169" s="248" t="s">
        <v>19</v>
      </c>
      <c r="I169" s="250"/>
      <c r="J169" s="247"/>
      <c r="K169" s="247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268</v>
      </c>
      <c r="AU169" s="255" t="s">
        <v>93</v>
      </c>
      <c r="AV169" s="14" t="s">
        <v>82</v>
      </c>
      <c r="AW169" s="14" t="s">
        <v>34</v>
      </c>
      <c r="AX169" s="14" t="s">
        <v>74</v>
      </c>
      <c r="AY169" s="255" t="s">
        <v>224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93</v>
      </c>
      <c r="G170" s="230"/>
      <c r="H170" s="234">
        <v>2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12" customFormat="1" ht="22.8" customHeight="1">
      <c r="A171" s="12"/>
      <c r="B171" s="200"/>
      <c r="C171" s="201"/>
      <c r="D171" s="202" t="s">
        <v>73</v>
      </c>
      <c r="E171" s="214" t="s">
        <v>1249</v>
      </c>
      <c r="F171" s="214" t="s">
        <v>7680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SUM(P172:P187)</f>
        <v>0</v>
      </c>
      <c r="Q171" s="208"/>
      <c r="R171" s="209">
        <f>SUM(R172:R187)</f>
        <v>1.92696</v>
      </c>
      <c r="S171" s="208"/>
      <c r="T171" s="210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82</v>
      </c>
      <c r="AT171" s="212" t="s">
        <v>73</v>
      </c>
      <c r="AU171" s="212" t="s">
        <v>82</v>
      </c>
      <c r="AY171" s="211" t="s">
        <v>224</v>
      </c>
      <c r="BK171" s="213">
        <f>SUM(BK172:BK187)</f>
        <v>0</v>
      </c>
    </row>
    <row r="172" s="2" customFormat="1" ht="24.15" customHeight="1">
      <c r="A172" s="41"/>
      <c r="B172" s="42"/>
      <c r="C172" s="216" t="s">
        <v>159</v>
      </c>
      <c r="D172" s="216" t="s">
        <v>227</v>
      </c>
      <c r="E172" s="217" t="s">
        <v>7864</v>
      </c>
      <c r="F172" s="218" t="s">
        <v>7865</v>
      </c>
      <c r="G172" s="219" t="s">
        <v>471</v>
      </c>
      <c r="H172" s="220">
        <v>60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7866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7867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2" customFormat="1" ht="24.15" customHeight="1">
      <c r="A174" s="41"/>
      <c r="B174" s="42"/>
      <c r="C174" s="216" t="s">
        <v>162</v>
      </c>
      <c r="D174" s="216" t="s">
        <v>227</v>
      </c>
      <c r="E174" s="217" t="s">
        <v>7868</v>
      </c>
      <c r="F174" s="218" t="s">
        <v>7869</v>
      </c>
      <c r="G174" s="219" t="s">
        <v>471</v>
      </c>
      <c r="H174" s="220">
        <v>68</v>
      </c>
      <c r="I174" s="221"/>
      <c r="J174" s="222">
        <f>ROUND(I174*H174,2)</f>
        <v>0</v>
      </c>
      <c r="K174" s="218" t="s">
        <v>312</v>
      </c>
      <c r="L174" s="47"/>
      <c r="M174" s="223" t="s">
        <v>19</v>
      </c>
      <c r="N174" s="224" t="s">
        <v>45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231</v>
      </c>
      <c r="AT174" s="227" t="s">
        <v>227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82</v>
      </c>
      <c r="BK174" s="228">
        <f>ROUND(I174*H174,2)</f>
        <v>0</v>
      </c>
      <c r="BL174" s="20" t="s">
        <v>231</v>
      </c>
      <c r="BM174" s="227" t="s">
        <v>7870</v>
      </c>
    </row>
    <row r="175" s="2" customFormat="1">
      <c r="A175" s="41"/>
      <c r="B175" s="42"/>
      <c r="C175" s="43"/>
      <c r="D175" s="267" t="s">
        <v>314</v>
      </c>
      <c r="E175" s="43"/>
      <c r="F175" s="268" t="s">
        <v>7871</v>
      </c>
      <c r="G175" s="43"/>
      <c r="H175" s="43"/>
      <c r="I175" s="269"/>
      <c r="J175" s="43"/>
      <c r="K175" s="43"/>
      <c r="L175" s="47"/>
      <c r="M175" s="270"/>
      <c r="N175" s="271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314</v>
      </c>
      <c r="AU175" s="20" t="s">
        <v>93</v>
      </c>
    </row>
    <row r="176" s="2" customFormat="1" ht="21.75" customHeight="1">
      <c r="A176" s="41"/>
      <c r="B176" s="42"/>
      <c r="C176" s="216" t="s">
        <v>165</v>
      </c>
      <c r="D176" s="216" t="s">
        <v>227</v>
      </c>
      <c r="E176" s="217" t="s">
        <v>7872</v>
      </c>
      <c r="F176" s="218" t="s">
        <v>7873</v>
      </c>
      <c r="G176" s="219" t="s">
        <v>471</v>
      </c>
      <c r="H176" s="220">
        <v>66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45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82</v>
      </c>
      <c r="BK176" s="228">
        <f>ROUND(I176*H176,2)</f>
        <v>0</v>
      </c>
      <c r="BL176" s="20" t="s">
        <v>231</v>
      </c>
      <c r="BM176" s="227" t="s">
        <v>7874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7875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24.15" customHeight="1">
      <c r="A178" s="41"/>
      <c r="B178" s="42"/>
      <c r="C178" s="216" t="s">
        <v>168</v>
      </c>
      <c r="D178" s="216" t="s">
        <v>227</v>
      </c>
      <c r="E178" s="217" t="s">
        <v>7876</v>
      </c>
      <c r="F178" s="218" t="s">
        <v>7877</v>
      </c>
      <c r="G178" s="219" t="s">
        <v>595</v>
      </c>
      <c r="H178" s="220">
        <v>2</v>
      </c>
      <c r="I178" s="221"/>
      <c r="J178" s="222">
        <f>ROUND(I178*H178,2)</f>
        <v>0</v>
      </c>
      <c r="K178" s="218" t="s">
        <v>312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0.45937</v>
      </c>
      <c r="R178" s="225">
        <f>Q178*H178</f>
        <v>0.91874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7878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7879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2" customFormat="1" ht="33" customHeight="1">
      <c r="A180" s="41"/>
      <c r="B180" s="42"/>
      <c r="C180" s="216" t="s">
        <v>171</v>
      </c>
      <c r="D180" s="216" t="s">
        <v>227</v>
      </c>
      <c r="E180" s="217" t="s">
        <v>7880</v>
      </c>
      <c r="F180" s="218" t="s">
        <v>7881</v>
      </c>
      <c r="G180" s="219" t="s">
        <v>595</v>
      </c>
      <c r="H180" s="220">
        <v>2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0.47094000000000003</v>
      </c>
      <c r="R180" s="225">
        <f>Q180*H180</f>
        <v>0.94188000000000005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7882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7883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24.15" customHeight="1">
      <c r="A182" s="41"/>
      <c r="B182" s="42"/>
      <c r="C182" s="216" t="s">
        <v>174</v>
      </c>
      <c r="D182" s="216" t="s">
        <v>227</v>
      </c>
      <c r="E182" s="217" t="s">
        <v>7884</v>
      </c>
      <c r="F182" s="218" t="s">
        <v>7885</v>
      </c>
      <c r="G182" s="219" t="s">
        <v>471</v>
      </c>
      <c r="H182" s="220">
        <v>68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1.0000000000000001E-05</v>
      </c>
      <c r="R182" s="225">
        <f>Q182*H182</f>
        <v>0.00068000000000000005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7886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7887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16" t="s">
        <v>623</v>
      </c>
      <c r="D184" s="216" t="s">
        <v>227</v>
      </c>
      <c r="E184" s="217" t="s">
        <v>7888</v>
      </c>
      <c r="F184" s="218" t="s">
        <v>7889</v>
      </c>
      <c r="G184" s="219" t="s">
        <v>471</v>
      </c>
      <c r="H184" s="220">
        <v>268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0.00020000000000000001</v>
      </c>
      <c r="R184" s="225">
        <f>Q184*H184</f>
        <v>0.053600000000000002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7890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7891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24.15" customHeight="1">
      <c r="A186" s="41"/>
      <c r="B186" s="42"/>
      <c r="C186" s="216" t="s">
        <v>629</v>
      </c>
      <c r="D186" s="216" t="s">
        <v>227</v>
      </c>
      <c r="E186" s="217" t="s">
        <v>7892</v>
      </c>
      <c r="F186" s="218" t="s">
        <v>7893</v>
      </c>
      <c r="G186" s="219" t="s">
        <v>471</v>
      </c>
      <c r="H186" s="220">
        <v>134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45</v>
      </c>
      <c r="O186" s="87"/>
      <c r="P186" s="225">
        <f>O186*H186</f>
        <v>0</v>
      </c>
      <c r="Q186" s="225">
        <v>9.0000000000000006E-05</v>
      </c>
      <c r="R186" s="225">
        <f>Q186*H186</f>
        <v>0.012060000000000001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231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82</v>
      </c>
      <c r="BK186" s="228">
        <f>ROUND(I186*H186,2)</f>
        <v>0</v>
      </c>
      <c r="BL186" s="20" t="s">
        <v>231</v>
      </c>
      <c r="BM186" s="227" t="s">
        <v>7894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7895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12" customFormat="1" ht="22.8" customHeight="1">
      <c r="A188" s="12"/>
      <c r="B188" s="200"/>
      <c r="C188" s="201"/>
      <c r="D188" s="202" t="s">
        <v>73</v>
      </c>
      <c r="E188" s="214" t="s">
        <v>2576</v>
      </c>
      <c r="F188" s="214" t="s">
        <v>2577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SUM(P189:P190)</f>
        <v>0</v>
      </c>
      <c r="Q188" s="208"/>
      <c r="R188" s="209">
        <f>SUM(R189:R190)</f>
        <v>0</v>
      </c>
      <c r="S188" s="208"/>
      <c r="T188" s="21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82</v>
      </c>
      <c r="AT188" s="212" t="s">
        <v>73</v>
      </c>
      <c r="AU188" s="212" t="s">
        <v>82</v>
      </c>
      <c r="AY188" s="211" t="s">
        <v>224</v>
      </c>
      <c r="BK188" s="213">
        <f>SUM(BK189:BK190)</f>
        <v>0</v>
      </c>
    </row>
    <row r="189" s="2" customFormat="1" ht="37.8" customHeight="1">
      <c r="A189" s="41"/>
      <c r="B189" s="42"/>
      <c r="C189" s="216" t="s">
        <v>177</v>
      </c>
      <c r="D189" s="216" t="s">
        <v>227</v>
      </c>
      <c r="E189" s="217" t="s">
        <v>7896</v>
      </c>
      <c r="F189" s="218" t="s">
        <v>7897</v>
      </c>
      <c r="G189" s="219" t="s">
        <v>371</v>
      </c>
      <c r="H189" s="220">
        <v>369.81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7898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7899</v>
      </c>
      <c r="G190" s="43"/>
      <c r="H190" s="43"/>
      <c r="I190" s="269"/>
      <c r="J190" s="43"/>
      <c r="K190" s="43"/>
      <c r="L190" s="47"/>
      <c r="M190" s="303"/>
      <c r="N190" s="304"/>
      <c r="O190" s="243"/>
      <c r="P190" s="243"/>
      <c r="Q190" s="243"/>
      <c r="R190" s="243"/>
      <c r="S190" s="243"/>
      <c r="T190" s="30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6.96" customHeight="1">
      <c r="A191" s="41"/>
      <c r="B191" s="62"/>
      <c r="C191" s="63"/>
      <c r="D191" s="63"/>
      <c r="E191" s="63"/>
      <c r="F191" s="63"/>
      <c r="G191" s="63"/>
      <c r="H191" s="63"/>
      <c r="I191" s="63"/>
      <c r="J191" s="63"/>
      <c r="K191" s="63"/>
      <c r="L191" s="47"/>
      <c r="M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</row>
  </sheetData>
  <sheetProtection sheet="1" autoFilter="0" formatColumns="0" formatRows="0" objects="1" scenarios="1" spinCount="100000" saltValue="C54OWP17xo+FtBVm/2R6xp5megNPvkuvw2hq1eahFT8WLR3y4MWX60dKTV8ThTUdipJfcXcPWgLhg1Dh3s+q2g==" hashValue="8DVKYjUl2eH8GtOUBBIirAQpimkAo8qLAvAEbrvD3dVS2bsdRFhjjuV1k1/p5tluFaQSATSfPIhChT4oCcGX2Q==" algorithmName="SHA-512" password="CC35"/>
  <autoFilter ref="C84:K19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32351254"/>
    <hyperlink ref="F94" r:id="rId2" display="https://podminky.urs.cz/item/CS_URS_2024_01/151101101"/>
    <hyperlink ref="F98" r:id="rId3" display="https://podminky.urs.cz/item/CS_URS_2024_01/151101111"/>
    <hyperlink ref="F100" r:id="rId4" display="https://podminky.urs.cz/item/CS_URS_2024_01/162751117"/>
    <hyperlink ref="F107" r:id="rId5" display="https://podminky.urs.cz/item/CS_URS_2024_01/171201231"/>
    <hyperlink ref="F110" r:id="rId6" display="https://podminky.urs.cz/item/CS_URS_2024_01/174151101"/>
    <hyperlink ref="F132" r:id="rId7" display="https://podminky.urs.cz/item/CS_URS_2024_01/175151101"/>
    <hyperlink ref="F143" r:id="rId8" display="https://podminky.urs.cz/item/CS_URS_2024_01/451573111"/>
    <hyperlink ref="F149" r:id="rId9" display="https://podminky.urs.cz/item/CS_URS_2024_01/851361131"/>
    <hyperlink ref="F155" r:id="rId10" display="https://podminky.urs.cz/item/CS_URS_2024_01/851421131"/>
    <hyperlink ref="F160" r:id="rId11" display="https://podminky.urs.cz/item/CS_URS_2024_01/857361131"/>
    <hyperlink ref="F165" r:id="rId12" display="https://podminky.urs.cz/item/CS_URS_2024_01/857421131"/>
    <hyperlink ref="F173" r:id="rId13" display="https://podminky.urs.cz/item/CS_URS_2024_01/892381111"/>
    <hyperlink ref="F175" r:id="rId14" display="https://podminky.urs.cz/item/CS_URS_2024_01/892383122"/>
    <hyperlink ref="F177" r:id="rId15" display="https://podminky.urs.cz/item/CS_URS_2024_01/892421111"/>
    <hyperlink ref="F179" r:id="rId16" display="https://podminky.urs.cz/item/CS_URS_2024_01/892372111"/>
    <hyperlink ref="F181" r:id="rId17" display="https://podminky.urs.cz/item/CS_URS_2024_01/892442111"/>
    <hyperlink ref="F183" r:id="rId18" display="https://podminky.urs.cz/item/CS_URS_2024_01/892423122"/>
    <hyperlink ref="F185" r:id="rId19" display="https://podminky.urs.cz/item/CS_URS_2024_01/899721112"/>
    <hyperlink ref="F187" r:id="rId20" display="https://podminky.urs.cz/item/CS_URS_2024_01/899722113"/>
    <hyperlink ref="F190" r:id="rId21" display="https://podminky.urs.cz/item/CS_URS_2024_01/9982731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7900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ROUND((SUM(BE87:BE230)),  2)</f>
        <v>0</v>
      </c>
      <c r="G33" s="41"/>
      <c r="H33" s="41"/>
      <c r="I33" s="161">
        <v>0.20999999999999999</v>
      </c>
      <c r="J33" s="160">
        <f>ROUND(((SUM(BE87:BE230))*I33),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ROUND((SUM(BF87:BF230)),  2)</f>
        <v>0</v>
      </c>
      <c r="G34" s="41"/>
      <c r="H34" s="41"/>
      <c r="I34" s="161">
        <v>0.12</v>
      </c>
      <c r="J34" s="160">
        <f>ROUND(((SUM(BF87:BF230))*I34),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ROUND((SUM(BG87:BG230)),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ROUND((SUM(BH87:BH230)),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ROUND((SUM(BI87:BI230)),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14 - SO14 - Posílení dešťové kanalizace na DN400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7517</v>
      </c>
      <c r="E62" s="186"/>
      <c r="F62" s="186"/>
      <c r="G62" s="186"/>
      <c r="H62" s="186"/>
      <c r="I62" s="186"/>
      <c r="J62" s="187">
        <f>J154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7520</v>
      </c>
      <c r="E63" s="186"/>
      <c r="F63" s="186"/>
      <c r="G63" s="186"/>
      <c r="H63" s="186"/>
      <c r="I63" s="186"/>
      <c r="J63" s="187">
        <f>J165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7521</v>
      </c>
      <c r="E64" s="186"/>
      <c r="F64" s="186"/>
      <c r="G64" s="186"/>
      <c r="H64" s="186"/>
      <c r="I64" s="186"/>
      <c r="J64" s="187">
        <f>J179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7522</v>
      </c>
      <c r="E65" s="186"/>
      <c r="F65" s="186"/>
      <c r="G65" s="186"/>
      <c r="H65" s="186"/>
      <c r="I65" s="186"/>
      <c r="J65" s="187">
        <f>J186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7523</v>
      </c>
      <c r="E66" s="186"/>
      <c r="F66" s="186"/>
      <c r="G66" s="186"/>
      <c r="H66" s="186"/>
      <c r="I66" s="186"/>
      <c r="J66" s="187">
        <f>J220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J228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14 - SO14 - Posílení dešťové kanalizace na DN400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2411.4606534199993</v>
      </c>
      <c r="S87" s="99"/>
      <c r="T87" s="198">
        <f>T88</f>
        <v>49.492649999999998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P89+P154+P165+P179+P186+P220+P228</f>
        <v>0</v>
      </c>
      <c r="Q88" s="208"/>
      <c r="R88" s="209">
        <f>R89+R154+R165+R179+R186+R220+R228</f>
        <v>2411.4606534199993</v>
      </c>
      <c r="S88" s="208"/>
      <c r="T88" s="210">
        <f>T89+T154+T165+T179+T186+T220+T228</f>
        <v>49.492649999999998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BK89+BK154+BK165+BK179+BK186+BK220+BK228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SUM(P90:P153)</f>
        <v>0</v>
      </c>
      <c r="Q89" s="208"/>
      <c r="R89" s="209">
        <f>SUM(R90:R153)</f>
        <v>2313.9361462199995</v>
      </c>
      <c r="S89" s="208"/>
      <c r="T89" s="210">
        <f>SUM(T90:T153)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SUM(BK90:BK153)</f>
        <v>0</v>
      </c>
    </row>
    <row r="90" s="2" customFormat="1" ht="90" customHeight="1">
      <c r="A90" s="41"/>
      <c r="B90" s="42"/>
      <c r="C90" s="216" t="s">
        <v>82</v>
      </c>
      <c r="D90" s="216" t="s">
        <v>227</v>
      </c>
      <c r="E90" s="217" t="s">
        <v>7524</v>
      </c>
      <c r="F90" s="218" t="s">
        <v>7525</v>
      </c>
      <c r="G90" s="219" t="s">
        <v>471</v>
      </c>
      <c r="H90" s="220">
        <v>12.24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45</v>
      </c>
      <c r="O90" s="87"/>
      <c r="P90" s="225">
        <f>O90*H90</f>
        <v>0</v>
      </c>
      <c r="Q90" s="225">
        <v>0.0086800000000000002</v>
      </c>
      <c r="R90" s="225">
        <f>Q90*H90</f>
        <v>0.10624320000000001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82</v>
      </c>
      <c r="BK90" s="228">
        <f>ROUND(I90*H90,2)</f>
        <v>0</v>
      </c>
      <c r="BL90" s="20" t="s">
        <v>231</v>
      </c>
      <c r="BM90" s="227" t="s">
        <v>7901</v>
      </c>
    </row>
    <row r="91" s="2" customFormat="1">
      <c r="A91" s="41"/>
      <c r="B91" s="42"/>
      <c r="C91" s="43"/>
      <c r="D91" s="267" t="s">
        <v>314</v>
      </c>
      <c r="E91" s="43"/>
      <c r="F91" s="268" t="s">
        <v>7527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7902</v>
      </c>
      <c r="G92" s="230"/>
      <c r="H92" s="234">
        <v>12.24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82</v>
      </c>
      <c r="AY92" s="240" t="s">
        <v>224</v>
      </c>
    </row>
    <row r="93" s="2" customFormat="1" ht="90" customHeight="1">
      <c r="A93" s="41"/>
      <c r="B93" s="42"/>
      <c r="C93" s="216" t="s">
        <v>93</v>
      </c>
      <c r="D93" s="216" t="s">
        <v>227</v>
      </c>
      <c r="E93" s="217" t="s">
        <v>7903</v>
      </c>
      <c r="F93" s="218" t="s">
        <v>7904</v>
      </c>
      <c r="G93" s="219" t="s">
        <v>471</v>
      </c>
      <c r="H93" s="220">
        <v>3.0600000000000001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45</v>
      </c>
      <c r="O93" s="87"/>
      <c r="P93" s="225">
        <f>O93*H93</f>
        <v>0</v>
      </c>
      <c r="Q93" s="225">
        <v>0.036900000000000002</v>
      </c>
      <c r="R93" s="225">
        <f>Q93*H93</f>
        <v>0.11291400000000001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82</v>
      </c>
      <c r="BK93" s="228">
        <f>ROUND(I93*H93,2)</f>
        <v>0</v>
      </c>
      <c r="BL93" s="20" t="s">
        <v>231</v>
      </c>
      <c r="BM93" s="227" t="s">
        <v>7905</v>
      </c>
    </row>
    <row r="94" s="2" customFormat="1">
      <c r="A94" s="41"/>
      <c r="B94" s="42"/>
      <c r="C94" s="43"/>
      <c r="D94" s="267" t="s">
        <v>314</v>
      </c>
      <c r="E94" s="43"/>
      <c r="F94" s="268" t="s">
        <v>7906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13" customFormat="1">
      <c r="A95" s="13"/>
      <c r="B95" s="229"/>
      <c r="C95" s="230"/>
      <c r="D95" s="231" t="s">
        <v>268</v>
      </c>
      <c r="E95" s="232" t="s">
        <v>19</v>
      </c>
      <c r="F95" s="233" t="s">
        <v>7907</v>
      </c>
      <c r="G95" s="230"/>
      <c r="H95" s="234">
        <v>3.0600000000000001</v>
      </c>
      <c r="I95" s="235"/>
      <c r="J95" s="230"/>
      <c r="K95" s="230"/>
      <c r="L95" s="236"/>
      <c r="M95" s="237"/>
      <c r="N95" s="238"/>
      <c r="O95" s="238"/>
      <c r="P95" s="238"/>
      <c r="Q95" s="238"/>
      <c r="R95" s="238"/>
      <c r="S95" s="238"/>
      <c r="T95" s="23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0" t="s">
        <v>268</v>
      </c>
      <c r="AU95" s="240" t="s">
        <v>93</v>
      </c>
      <c r="AV95" s="13" t="s">
        <v>93</v>
      </c>
      <c r="AW95" s="13" t="s">
        <v>34</v>
      </c>
      <c r="AX95" s="13" t="s">
        <v>74</v>
      </c>
      <c r="AY95" s="240" t="s">
        <v>224</v>
      </c>
    </row>
    <row r="96" s="16" customFormat="1">
      <c r="A96" s="16"/>
      <c r="B96" s="272"/>
      <c r="C96" s="273"/>
      <c r="D96" s="231" t="s">
        <v>268</v>
      </c>
      <c r="E96" s="274" t="s">
        <v>19</v>
      </c>
      <c r="F96" s="275" t="s">
        <v>351</v>
      </c>
      <c r="G96" s="273"/>
      <c r="H96" s="276">
        <v>3.0600000000000001</v>
      </c>
      <c r="I96" s="277"/>
      <c r="J96" s="273"/>
      <c r="K96" s="273"/>
      <c r="L96" s="278"/>
      <c r="M96" s="279"/>
      <c r="N96" s="280"/>
      <c r="O96" s="280"/>
      <c r="P96" s="280"/>
      <c r="Q96" s="280"/>
      <c r="R96" s="280"/>
      <c r="S96" s="280"/>
      <c r="T96" s="281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T96" s="282" t="s">
        <v>268</v>
      </c>
      <c r="AU96" s="282" t="s">
        <v>93</v>
      </c>
      <c r="AV96" s="16" t="s">
        <v>231</v>
      </c>
      <c r="AW96" s="16" t="s">
        <v>34</v>
      </c>
      <c r="AX96" s="16" t="s">
        <v>82</v>
      </c>
      <c r="AY96" s="282" t="s">
        <v>224</v>
      </c>
    </row>
    <row r="97" s="2" customFormat="1" ht="55.5" customHeight="1">
      <c r="A97" s="41"/>
      <c r="B97" s="42"/>
      <c r="C97" s="216" t="s">
        <v>108</v>
      </c>
      <c r="D97" s="216" t="s">
        <v>227</v>
      </c>
      <c r="E97" s="217" t="s">
        <v>7908</v>
      </c>
      <c r="F97" s="218" t="s">
        <v>7909</v>
      </c>
      <c r="G97" s="219" t="s">
        <v>324</v>
      </c>
      <c r="H97" s="220">
        <v>1305.768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45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82</v>
      </c>
      <c r="BK97" s="228">
        <f>ROUND(I97*H97,2)</f>
        <v>0</v>
      </c>
      <c r="BL97" s="20" t="s">
        <v>231</v>
      </c>
      <c r="BM97" s="227" t="s">
        <v>7910</v>
      </c>
    </row>
    <row r="98" s="2" customFormat="1">
      <c r="A98" s="41"/>
      <c r="B98" s="42"/>
      <c r="C98" s="43"/>
      <c r="D98" s="267" t="s">
        <v>314</v>
      </c>
      <c r="E98" s="43"/>
      <c r="F98" s="268" t="s">
        <v>7911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4" customFormat="1">
      <c r="A99" s="14"/>
      <c r="B99" s="246"/>
      <c r="C99" s="247"/>
      <c r="D99" s="231" t="s">
        <v>268</v>
      </c>
      <c r="E99" s="248" t="s">
        <v>19</v>
      </c>
      <c r="F99" s="249" t="s">
        <v>7912</v>
      </c>
      <c r="G99" s="247"/>
      <c r="H99" s="248" t="s">
        <v>19</v>
      </c>
      <c r="I99" s="250"/>
      <c r="J99" s="247"/>
      <c r="K99" s="247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268</v>
      </c>
      <c r="AU99" s="255" t="s">
        <v>93</v>
      </c>
      <c r="AV99" s="14" t="s">
        <v>82</v>
      </c>
      <c r="AW99" s="14" t="s">
        <v>34</v>
      </c>
      <c r="AX99" s="14" t="s">
        <v>74</v>
      </c>
      <c r="AY99" s="255" t="s">
        <v>224</v>
      </c>
    </row>
    <row r="100" s="13" customFormat="1">
      <c r="A100" s="13"/>
      <c r="B100" s="229"/>
      <c r="C100" s="230"/>
      <c r="D100" s="231" t="s">
        <v>268</v>
      </c>
      <c r="E100" s="232" t="s">
        <v>19</v>
      </c>
      <c r="F100" s="233" t="s">
        <v>7913</v>
      </c>
      <c r="G100" s="230"/>
      <c r="H100" s="234">
        <v>1229.211</v>
      </c>
      <c r="I100" s="235"/>
      <c r="J100" s="230"/>
      <c r="K100" s="230"/>
      <c r="L100" s="236"/>
      <c r="M100" s="237"/>
      <c r="N100" s="238"/>
      <c r="O100" s="238"/>
      <c r="P100" s="238"/>
      <c r="Q100" s="238"/>
      <c r="R100" s="238"/>
      <c r="S100" s="238"/>
      <c r="T100" s="239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0" t="s">
        <v>268</v>
      </c>
      <c r="AU100" s="240" t="s">
        <v>93</v>
      </c>
      <c r="AV100" s="13" t="s">
        <v>93</v>
      </c>
      <c r="AW100" s="13" t="s">
        <v>34</v>
      </c>
      <c r="AX100" s="13" t="s">
        <v>74</v>
      </c>
      <c r="AY100" s="240" t="s">
        <v>224</v>
      </c>
    </row>
    <row r="101" s="14" customFormat="1">
      <c r="A101" s="14"/>
      <c r="B101" s="246"/>
      <c r="C101" s="247"/>
      <c r="D101" s="231" t="s">
        <v>268</v>
      </c>
      <c r="E101" s="248" t="s">
        <v>19</v>
      </c>
      <c r="F101" s="249" t="s">
        <v>7914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268</v>
      </c>
      <c r="AU101" s="255" t="s">
        <v>93</v>
      </c>
      <c r="AV101" s="14" t="s">
        <v>82</v>
      </c>
      <c r="AW101" s="14" t="s">
        <v>34</v>
      </c>
      <c r="AX101" s="14" t="s">
        <v>74</v>
      </c>
      <c r="AY101" s="255" t="s">
        <v>224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7915</v>
      </c>
      <c r="G102" s="230"/>
      <c r="H102" s="234">
        <v>76.557000000000002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74</v>
      </c>
      <c r="AY102" s="240" t="s">
        <v>224</v>
      </c>
    </row>
    <row r="103" s="16" customFormat="1">
      <c r="A103" s="16"/>
      <c r="B103" s="272"/>
      <c r="C103" s="273"/>
      <c r="D103" s="231" t="s">
        <v>268</v>
      </c>
      <c r="E103" s="274" t="s">
        <v>19</v>
      </c>
      <c r="F103" s="275" t="s">
        <v>351</v>
      </c>
      <c r="G103" s="273"/>
      <c r="H103" s="276">
        <v>1305.768</v>
      </c>
      <c r="I103" s="277"/>
      <c r="J103" s="273"/>
      <c r="K103" s="273"/>
      <c r="L103" s="278"/>
      <c r="M103" s="279"/>
      <c r="N103" s="280"/>
      <c r="O103" s="280"/>
      <c r="P103" s="280"/>
      <c r="Q103" s="280"/>
      <c r="R103" s="280"/>
      <c r="S103" s="280"/>
      <c r="T103" s="281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82" t="s">
        <v>268</v>
      </c>
      <c r="AU103" s="282" t="s">
        <v>93</v>
      </c>
      <c r="AV103" s="16" t="s">
        <v>231</v>
      </c>
      <c r="AW103" s="16" t="s">
        <v>34</v>
      </c>
      <c r="AX103" s="16" t="s">
        <v>82</v>
      </c>
      <c r="AY103" s="282" t="s">
        <v>224</v>
      </c>
    </row>
    <row r="104" s="2" customFormat="1" ht="37.8" customHeight="1">
      <c r="A104" s="41"/>
      <c r="B104" s="42"/>
      <c r="C104" s="216" t="s">
        <v>231</v>
      </c>
      <c r="D104" s="216" t="s">
        <v>227</v>
      </c>
      <c r="E104" s="217" t="s">
        <v>7544</v>
      </c>
      <c r="F104" s="218" t="s">
        <v>7545</v>
      </c>
      <c r="G104" s="219" t="s">
        <v>324</v>
      </c>
      <c r="H104" s="220">
        <v>17.901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45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82</v>
      </c>
      <c r="BK104" s="228">
        <f>ROUND(I104*H104,2)</f>
        <v>0</v>
      </c>
      <c r="BL104" s="20" t="s">
        <v>231</v>
      </c>
      <c r="BM104" s="227" t="s">
        <v>7916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7547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7917</v>
      </c>
      <c r="G106" s="230"/>
      <c r="H106" s="234">
        <v>17.901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6" customFormat="1">
      <c r="A107" s="16"/>
      <c r="B107" s="272"/>
      <c r="C107" s="273"/>
      <c r="D107" s="231" t="s">
        <v>268</v>
      </c>
      <c r="E107" s="274" t="s">
        <v>19</v>
      </c>
      <c r="F107" s="275" t="s">
        <v>351</v>
      </c>
      <c r="G107" s="273"/>
      <c r="H107" s="276">
        <v>17.901</v>
      </c>
      <c r="I107" s="277"/>
      <c r="J107" s="273"/>
      <c r="K107" s="273"/>
      <c r="L107" s="278"/>
      <c r="M107" s="279"/>
      <c r="N107" s="280"/>
      <c r="O107" s="280"/>
      <c r="P107" s="280"/>
      <c r="Q107" s="280"/>
      <c r="R107" s="280"/>
      <c r="S107" s="280"/>
      <c r="T107" s="281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82" t="s">
        <v>268</v>
      </c>
      <c r="AU107" s="282" t="s">
        <v>93</v>
      </c>
      <c r="AV107" s="16" t="s">
        <v>231</v>
      </c>
      <c r="AW107" s="16" t="s">
        <v>34</v>
      </c>
      <c r="AX107" s="16" t="s">
        <v>82</v>
      </c>
      <c r="AY107" s="282" t="s">
        <v>224</v>
      </c>
    </row>
    <row r="108" s="2" customFormat="1" ht="37.8" customHeight="1">
      <c r="A108" s="41"/>
      <c r="B108" s="42"/>
      <c r="C108" s="216" t="s">
        <v>223</v>
      </c>
      <c r="D108" s="216" t="s">
        <v>227</v>
      </c>
      <c r="E108" s="217" t="s">
        <v>4878</v>
      </c>
      <c r="F108" s="218" t="s">
        <v>4879</v>
      </c>
      <c r="G108" s="219" t="s">
        <v>266</v>
      </c>
      <c r="H108" s="220">
        <v>1668.058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45</v>
      </c>
      <c r="O108" s="87"/>
      <c r="P108" s="225">
        <f>O108*H108</f>
        <v>0</v>
      </c>
      <c r="Q108" s="225">
        <v>0.0011900000000000001</v>
      </c>
      <c r="R108" s="225">
        <f>Q108*H108</f>
        <v>1.9849890200000002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82</v>
      </c>
      <c r="BK108" s="228">
        <f>ROUND(I108*H108,2)</f>
        <v>0</v>
      </c>
      <c r="BL108" s="20" t="s">
        <v>231</v>
      </c>
      <c r="BM108" s="227" t="s">
        <v>7918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4880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7912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7919</v>
      </c>
      <c r="G111" s="230"/>
      <c r="H111" s="234">
        <v>1606.8119999999999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4" customFormat="1">
      <c r="A112" s="14"/>
      <c r="B112" s="246"/>
      <c r="C112" s="247"/>
      <c r="D112" s="231" t="s">
        <v>268</v>
      </c>
      <c r="E112" s="248" t="s">
        <v>19</v>
      </c>
      <c r="F112" s="249" t="s">
        <v>7914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268</v>
      </c>
      <c r="AU112" s="255" t="s">
        <v>93</v>
      </c>
      <c r="AV112" s="14" t="s">
        <v>82</v>
      </c>
      <c r="AW112" s="14" t="s">
        <v>34</v>
      </c>
      <c r="AX112" s="14" t="s">
        <v>74</v>
      </c>
      <c r="AY112" s="255" t="s">
        <v>224</v>
      </c>
    </row>
    <row r="113" s="13" customFormat="1">
      <c r="A113" s="13"/>
      <c r="B113" s="229"/>
      <c r="C113" s="230"/>
      <c r="D113" s="231" t="s">
        <v>268</v>
      </c>
      <c r="E113" s="232" t="s">
        <v>19</v>
      </c>
      <c r="F113" s="233" t="s">
        <v>7920</v>
      </c>
      <c r="G113" s="230"/>
      <c r="H113" s="234">
        <v>61.246000000000002</v>
      </c>
      <c r="I113" s="235"/>
      <c r="J113" s="230"/>
      <c r="K113" s="230"/>
      <c r="L113" s="236"/>
      <c r="M113" s="237"/>
      <c r="N113" s="238"/>
      <c r="O113" s="238"/>
      <c r="P113" s="238"/>
      <c r="Q113" s="238"/>
      <c r="R113" s="238"/>
      <c r="S113" s="238"/>
      <c r="T113" s="239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0" t="s">
        <v>268</v>
      </c>
      <c r="AU113" s="240" t="s">
        <v>93</v>
      </c>
      <c r="AV113" s="13" t="s">
        <v>93</v>
      </c>
      <c r="AW113" s="13" t="s">
        <v>34</v>
      </c>
      <c r="AX113" s="13" t="s">
        <v>74</v>
      </c>
      <c r="AY113" s="240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1668.058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44.25" customHeight="1">
      <c r="A115" s="41"/>
      <c r="B115" s="42"/>
      <c r="C115" s="216" t="s">
        <v>246</v>
      </c>
      <c r="D115" s="216" t="s">
        <v>227</v>
      </c>
      <c r="E115" s="217" t="s">
        <v>4887</v>
      </c>
      <c r="F115" s="218" t="s">
        <v>4888</v>
      </c>
      <c r="G115" s="219" t="s">
        <v>266</v>
      </c>
      <c r="H115" s="220">
        <v>1668.058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45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82</v>
      </c>
      <c r="BK115" s="228">
        <f>ROUND(I115*H115,2)</f>
        <v>0</v>
      </c>
      <c r="BL115" s="20" t="s">
        <v>231</v>
      </c>
      <c r="BM115" s="227" t="s">
        <v>7921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4889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66.75" customHeight="1">
      <c r="A117" s="41"/>
      <c r="B117" s="42"/>
      <c r="C117" s="216" t="s">
        <v>250</v>
      </c>
      <c r="D117" s="216" t="s">
        <v>227</v>
      </c>
      <c r="E117" s="217" t="s">
        <v>4890</v>
      </c>
      <c r="F117" s="218" t="s">
        <v>4891</v>
      </c>
      <c r="G117" s="219" t="s">
        <v>324</v>
      </c>
      <c r="H117" s="220">
        <v>783.46199999999999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7922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4892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7923</v>
      </c>
      <c r="G119" s="230"/>
      <c r="H119" s="234">
        <v>783.46199999999999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783.46199999999999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62.7" customHeight="1">
      <c r="A121" s="41"/>
      <c r="B121" s="42"/>
      <c r="C121" s="216" t="s">
        <v>254</v>
      </c>
      <c r="D121" s="216" t="s">
        <v>227</v>
      </c>
      <c r="E121" s="217" t="s">
        <v>4893</v>
      </c>
      <c r="F121" s="218" t="s">
        <v>4894</v>
      </c>
      <c r="G121" s="219" t="s">
        <v>324</v>
      </c>
      <c r="H121" s="220">
        <v>1305.768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7924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4895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367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7925</v>
      </c>
      <c r="G124" s="230"/>
      <c r="H124" s="234">
        <v>1305.768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1305.768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44.25" customHeight="1">
      <c r="A126" s="41"/>
      <c r="B126" s="42"/>
      <c r="C126" s="216" t="s">
        <v>260</v>
      </c>
      <c r="D126" s="216" t="s">
        <v>227</v>
      </c>
      <c r="E126" s="217" t="s">
        <v>369</v>
      </c>
      <c r="F126" s="218" t="s">
        <v>370</v>
      </c>
      <c r="G126" s="219" t="s">
        <v>371</v>
      </c>
      <c r="H126" s="220">
        <v>2350.3820000000001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45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82</v>
      </c>
      <c r="BK126" s="228">
        <f>ROUND(I126*H126,2)</f>
        <v>0</v>
      </c>
      <c r="BL126" s="20" t="s">
        <v>231</v>
      </c>
      <c r="BM126" s="227" t="s">
        <v>7926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373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3" customFormat="1">
      <c r="A128" s="13"/>
      <c r="B128" s="229"/>
      <c r="C128" s="230"/>
      <c r="D128" s="231" t="s">
        <v>268</v>
      </c>
      <c r="E128" s="232" t="s">
        <v>19</v>
      </c>
      <c r="F128" s="233" t="s">
        <v>7927</v>
      </c>
      <c r="G128" s="230"/>
      <c r="H128" s="234">
        <v>2350.3820000000001</v>
      </c>
      <c r="I128" s="235"/>
      <c r="J128" s="230"/>
      <c r="K128" s="230"/>
      <c r="L128" s="236"/>
      <c r="M128" s="237"/>
      <c r="N128" s="238"/>
      <c r="O128" s="238"/>
      <c r="P128" s="238"/>
      <c r="Q128" s="238"/>
      <c r="R128" s="238"/>
      <c r="S128" s="238"/>
      <c r="T128" s="23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0" t="s">
        <v>268</v>
      </c>
      <c r="AU128" s="240" t="s">
        <v>93</v>
      </c>
      <c r="AV128" s="13" t="s">
        <v>93</v>
      </c>
      <c r="AW128" s="13" t="s">
        <v>34</v>
      </c>
      <c r="AX128" s="13" t="s">
        <v>82</v>
      </c>
      <c r="AY128" s="240" t="s">
        <v>224</v>
      </c>
    </row>
    <row r="129" s="2" customFormat="1" ht="44.25" customHeight="1">
      <c r="A129" s="41"/>
      <c r="B129" s="42"/>
      <c r="C129" s="216" t="s">
        <v>263</v>
      </c>
      <c r="D129" s="216" t="s">
        <v>227</v>
      </c>
      <c r="E129" s="217" t="s">
        <v>448</v>
      </c>
      <c r="F129" s="218" t="s">
        <v>449</v>
      </c>
      <c r="G129" s="219" t="s">
        <v>324</v>
      </c>
      <c r="H129" s="220">
        <v>1048.165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7928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451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4" customFormat="1">
      <c r="A131" s="14"/>
      <c r="B131" s="246"/>
      <c r="C131" s="247"/>
      <c r="D131" s="231" t="s">
        <v>268</v>
      </c>
      <c r="E131" s="248" t="s">
        <v>19</v>
      </c>
      <c r="F131" s="249" t="s">
        <v>7561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268</v>
      </c>
      <c r="AU131" s="255" t="s">
        <v>93</v>
      </c>
      <c r="AV131" s="14" t="s">
        <v>82</v>
      </c>
      <c r="AW131" s="14" t="s">
        <v>34</v>
      </c>
      <c r="AX131" s="14" t="s">
        <v>74</v>
      </c>
      <c r="AY131" s="255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7929</v>
      </c>
      <c r="G132" s="230"/>
      <c r="H132" s="234">
        <v>1305.77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4" customFormat="1">
      <c r="A133" s="14"/>
      <c r="B133" s="246"/>
      <c r="C133" s="247"/>
      <c r="D133" s="231" t="s">
        <v>268</v>
      </c>
      <c r="E133" s="248" t="s">
        <v>19</v>
      </c>
      <c r="F133" s="249" t="s">
        <v>7563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268</v>
      </c>
      <c r="AU133" s="255" t="s">
        <v>93</v>
      </c>
      <c r="AV133" s="14" t="s">
        <v>82</v>
      </c>
      <c r="AW133" s="14" t="s">
        <v>34</v>
      </c>
      <c r="AX133" s="14" t="s">
        <v>74</v>
      </c>
      <c r="AY133" s="255" t="s">
        <v>224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7568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7930</v>
      </c>
      <c r="G135" s="230"/>
      <c r="H135" s="234">
        <v>-23.719999999999999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4" customFormat="1">
      <c r="A136" s="14"/>
      <c r="B136" s="246"/>
      <c r="C136" s="247"/>
      <c r="D136" s="231" t="s">
        <v>268</v>
      </c>
      <c r="E136" s="248" t="s">
        <v>19</v>
      </c>
      <c r="F136" s="249" t="s">
        <v>7570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268</v>
      </c>
      <c r="AU136" s="255" t="s">
        <v>93</v>
      </c>
      <c r="AV136" s="14" t="s">
        <v>82</v>
      </c>
      <c r="AW136" s="14" t="s">
        <v>34</v>
      </c>
      <c r="AX136" s="14" t="s">
        <v>74</v>
      </c>
      <c r="AY136" s="255" t="s">
        <v>224</v>
      </c>
    </row>
    <row r="137" s="13" customFormat="1">
      <c r="A137" s="13"/>
      <c r="B137" s="229"/>
      <c r="C137" s="230"/>
      <c r="D137" s="231" t="s">
        <v>268</v>
      </c>
      <c r="E137" s="232" t="s">
        <v>19</v>
      </c>
      <c r="F137" s="233" t="s">
        <v>7931</v>
      </c>
      <c r="G137" s="230"/>
      <c r="H137" s="234">
        <v>-29.43</v>
      </c>
      <c r="I137" s="235"/>
      <c r="J137" s="230"/>
      <c r="K137" s="230"/>
      <c r="L137" s="236"/>
      <c r="M137" s="237"/>
      <c r="N137" s="238"/>
      <c r="O137" s="238"/>
      <c r="P137" s="238"/>
      <c r="Q137" s="238"/>
      <c r="R137" s="238"/>
      <c r="S137" s="238"/>
      <c r="T137" s="23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0" t="s">
        <v>268</v>
      </c>
      <c r="AU137" s="240" t="s">
        <v>93</v>
      </c>
      <c r="AV137" s="13" t="s">
        <v>93</v>
      </c>
      <c r="AW137" s="13" t="s">
        <v>34</v>
      </c>
      <c r="AX137" s="13" t="s">
        <v>74</v>
      </c>
      <c r="AY137" s="240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7932</v>
      </c>
      <c r="G138" s="230"/>
      <c r="H138" s="234">
        <v>-166.34999999999999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7914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7933</v>
      </c>
      <c r="G140" s="230"/>
      <c r="H140" s="234">
        <v>-38.104999999999997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1048.165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16.5" customHeight="1">
      <c r="A142" s="41"/>
      <c r="B142" s="42"/>
      <c r="C142" s="286" t="s">
        <v>143</v>
      </c>
      <c r="D142" s="286" t="s">
        <v>572</v>
      </c>
      <c r="E142" s="287" t="s">
        <v>7798</v>
      </c>
      <c r="F142" s="288" t="s">
        <v>7799</v>
      </c>
      <c r="G142" s="289" t="s">
        <v>371</v>
      </c>
      <c r="H142" s="290">
        <v>2096.3299999999999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45</v>
      </c>
      <c r="O142" s="87"/>
      <c r="P142" s="225">
        <f>O142*H142</f>
        <v>0</v>
      </c>
      <c r="Q142" s="225">
        <v>1</v>
      </c>
      <c r="R142" s="225">
        <f>Q142*H142</f>
        <v>2096.3299999999999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82</v>
      </c>
      <c r="BK142" s="228">
        <f>ROUND(I142*H142,2)</f>
        <v>0</v>
      </c>
      <c r="BL142" s="20" t="s">
        <v>231</v>
      </c>
      <c r="BM142" s="227" t="s">
        <v>7934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7935</v>
      </c>
      <c r="G143" s="230"/>
      <c r="H143" s="234">
        <v>2096.3299999999999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74</v>
      </c>
      <c r="AY143" s="240" t="s">
        <v>224</v>
      </c>
    </row>
    <row r="144" s="16" customFormat="1">
      <c r="A144" s="16"/>
      <c r="B144" s="272"/>
      <c r="C144" s="273"/>
      <c r="D144" s="231" t="s">
        <v>268</v>
      </c>
      <c r="E144" s="274" t="s">
        <v>19</v>
      </c>
      <c r="F144" s="275" t="s">
        <v>351</v>
      </c>
      <c r="G144" s="273"/>
      <c r="H144" s="276">
        <v>2096.3299999999999</v>
      </c>
      <c r="I144" s="277"/>
      <c r="J144" s="273"/>
      <c r="K144" s="273"/>
      <c r="L144" s="278"/>
      <c r="M144" s="279"/>
      <c r="N144" s="280"/>
      <c r="O144" s="280"/>
      <c r="P144" s="280"/>
      <c r="Q144" s="280"/>
      <c r="R144" s="280"/>
      <c r="S144" s="280"/>
      <c r="T144" s="281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82" t="s">
        <v>268</v>
      </c>
      <c r="AU144" s="282" t="s">
        <v>93</v>
      </c>
      <c r="AV144" s="16" t="s">
        <v>231</v>
      </c>
      <c r="AW144" s="16" t="s">
        <v>34</v>
      </c>
      <c r="AX144" s="16" t="s">
        <v>82</v>
      </c>
      <c r="AY144" s="282" t="s">
        <v>224</v>
      </c>
    </row>
    <row r="145" s="2" customFormat="1" ht="66.75" customHeight="1">
      <c r="A145" s="41"/>
      <c r="B145" s="42"/>
      <c r="C145" s="216" t="s">
        <v>8</v>
      </c>
      <c r="D145" s="216" t="s">
        <v>227</v>
      </c>
      <c r="E145" s="217" t="s">
        <v>7218</v>
      </c>
      <c r="F145" s="218" t="s">
        <v>7219</v>
      </c>
      <c r="G145" s="219" t="s">
        <v>324</v>
      </c>
      <c r="H145" s="220">
        <v>119.66800000000001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45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82</v>
      </c>
      <c r="BK145" s="228">
        <f>ROUND(I145*H145,2)</f>
        <v>0</v>
      </c>
      <c r="BL145" s="20" t="s">
        <v>231</v>
      </c>
      <c r="BM145" s="227" t="s">
        <v>7936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7221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7937</v>
      </c>
      <c r="G147" s="230"/>
      <c r="H147" s="234">
        <v>166.34800000000001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74</v>
      </c>
      <c r="AY147" s="240" t="s">
        <v>224</v>
      </c>
    </row>
    <row r="148" s="15" customFormat="1">
      <c r="A148" s="15"/>
      <c r="B148" s="256"/>
      <c r="C148" s="257"/>
      <c r="D148" s="231" t="s">
        <v>268</v>
      </c>
      <c r="E148" s="258" t="s">
        <v>19</v>
      </c>
      <c r="F148" s="259" t="s">
        <v>300</v>
      </c>
      <c r="G148" s="257"/>
      <c r="H148" s="260">
        <v>166.34800000000001</v>
      </c>
      <c r="I148" s="261"/>
      <c r="J148" s="257"/>
      <c r="K148" s="257"/>
      <c r="L148" s="262"/>
      <c r="M148" s="263"/>
      <c r="N148" s="264"/>
      <c r="O148" s="264"/>
      <c r="P148" s="264"/>
      <c r="Q148" s="264"/>
      <c r="R148" s="264"/>
      <c r="S148" s="264"/>
      <c r="T148" s="26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6" t="s">
        <v>268</v>
      </c>
      <c r="AU148" s="266" t="s">
        <v>93</v>
      </c>
      <c r="AV148" s="15" t="s">
        <v>108</v>
      </c>
      <c r="AW148" s="15" t="s">
        <v>34</v>
      </c>
      <c r="AX148" s="15" t="s">
        <v>74</v>
      </c>
      <c r="AY148" s="266" t="s">
        <v>224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7938</v>
      </c>
      <c r="G149" s="230"/>
      <c r="H149" s="234">
        <v>-22.960000000000001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7930</v>
      </c>
      <c r="G150" s="230"/>
      <c r="H150" s="234">
        <v>-23.719999999999999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74</v>
      </c>
      <c r="AY150" s="240" t="s">
        <v>224</v>
      </c>
    </row>
    <row r="151" s="16" customFormat="1">
      <c r="A151" s="16"/>
      <c r="B151" s="272"/>
      <c r="C151" s="273"/>
      <c r="D151" s="231" t="s">
        <v>268</v>
      </c>
      <c r="E151" s="274" t="s">
        <v>19</v>
      </c>
      <c r="F151" s="275" t="s">
        <v>351</v>
      </c>
      <c r="G151" s="273"/>
      <c r="H151" s="276">
        <v>119.66800000000001</v>
      </c>
      <c r="I151" s="277"/>
      <c r="J151" s="273"/>
      <c r="K151" s="273"/>
      <c r="L151" s="278"/>
      <c r="M151" s="279"/>
      <c r="N151" s="280"/>
      <c r="O151" s="280"/>
      <c r="P151" s="280"/>
      <c r="Q151" s="280"/>
      <c r="R151" s="280"/>
      <c r="S151" s="280"/>
      <c r="T151" s="281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282" t="s">
        <v>268</v>
      </c>
      <c r="AU151" s="282" t="s">
        <v>93</v>
      </c>
      <c r="AV151" s="16" t="s">
        <v>231</v>
      </c>
      <c r="AW151" s="16" t="s">
        <v>34</v>
      </c>
      <c r="AX151" s="16" t="s">
        <v>82</v>
      </c>
      <c r="AY151" s="282" t="s">
        <v>224</v>
      </c>
    </row>
    <row r="152" s="2" customFormat="1" ht="16.5" customHeight="1">
      <c r="A152" s="41"/>
      <c r="B152" s="42"/>
      <c r="C152" s="286" t="s">
        <v>148</v>
      </c>
      <c r="D152" s="286" t="s">
        <v>572</v>
      </c>
      <c r="E152" s="287" t="s">
        <v>7808</v>
      </c>
      <c r="F152" s="288" t="s">
        <v>7809</v>
      </c>
      <c r="G152" s="289" t="s">
        <v>371</v>
      </c>
      <c r="H152" s="290">
        <v>215.40199999999999</v>
      </c>
      <c r="I152" s="291"/>
      <c r="J152" s="292">
        <f>ROUND(I152*H152,2)</f>
        <v>0</v>
      </c>
      <c r="K152" s="288" t="s">
        <v>312</v>
      </c>
      <c r="L152" s="293"/>
      <c r="M152" s="294" t="s">
        <v>19</v>
      </c>
      <c r="N152" s="295" t="s">
        <v>45</v>
      </c>
      <c r="O152" s="87"/>
      <c r="P152" s="225">
        <f>O152*H152</f>
        <v>0</v>
      </c>
      <c r="Q152" s="225">
        <v>1</v>
      </c>
      <c r="R152" s="225">
        <f>Q152*H152</f>
        <v>215.40199999999999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82</v>
      </c>
      <c r="BK152" s="228">
        <f>ROUND(I152*H152,2)</f>
        <v>0</v>
      </c>
      <c r="BL152" s="20" t="s">
        <v>231</v>
      </c>
      <c r="BM152" s="227" t="s">
        <v>7939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7940</v>
      </c>
      <c r="G153" s="230"/>
      <c r="H153" s="234">
        <v>215.40199999999999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12" customFormat="1" ht="22.8" customHeight="1">
      <c r="A154" s="12"/>
      <c r="B154" s="200"/>
      <c r="C154" s="201"/>
      <c r="D154" s="202" t="s">
        <v>73</v>
      </c>
      <c r="E154" s="214" t="s">
        <v>143</v>
      </c>
      <c r="F154" s="214" t="s">
        <v>7578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SUM(P155:P164)</f>
        <v>0</v>
      </c>
      <c r="Q154" s="208"/>
      <c r="R154" s="209">
        <f>SUM(R155:R164)</f>
        <v>0</v>
      </c>
      <c r="S154" s="208"/>
      <c r="T154" s="210">
        <f>SUM(T155:T164)</f>
        <v>48.292649999999995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82</v>
      </c>
      <c r="AT154" s="212" t="s">
        <v>73</v>
      </c>
      <c r="AU154" s="212" t="s">
        <v>82</v>
      </c>
      <c r="AY154" s="211" t="s">
        <v>224</v>
      </c>
      <c r="BK154" s="213">
        <f>SUM(BK155:BK164)</f>
        <v>0</v>
      </c>
    </row>
    <row r="155" s="2" customFormat="1" ht="33" customHeight="1">
      <c r="A155" s="41"/>
      <c r="B155" s="42"/>
      <c r="C155" s="216" t="s">
        <v>151</v>
      </c>
      <c r="D155" s="216" t="s">
        <v>227</v>
      </c>
      <c r="E155" s="217" t="s">
        <v>7941</v>
      </c>
      <c r="F155" s="218" t="s">
        <v>7942</v>
      </c>
      <c r="G155" s="219" t="s">
        <v>471</v>
      </c>
      <c r="H155" s="220">
        <v>182.5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45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0.043999999999999997</v>
      </c>
      <c r="T155" s="226">
        <f>S155*H155</f>
        <v>8.0299999999999994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82</v>
      </c>
      <c r="BK155" s="228">
        <f>ROUND(I155*H155,2)</f>
        <v>0</v>
      </c>
      <c r="BL155" s="20" t="s">
        <v>231</v>
      </c>
      <c r="BM155" s="227" t="s">
        <v>7943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7944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37.8" customHeight="1">
      <c r="A157" s="41"/>
      <c r="B157" s="42"/>
      <c r="C157" s="216" t="s">
        <v>284</v>
      </c>
      <c r="D157" s="216" t="s">
        <v>227</v>
      </c>
      <c r="E157" s="217" t="s">
        <v>7945</v>
      </c>
      <c r="F157" s="218" t="s">
        <v>7946</v>
      </c>
      <c r="G157" s="219" t="s">
        <v>471</v>
      </c>
      <c r="H157" s="220">
        <v>182.5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45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0.17699999999999999</v>
      </c>
      <c r="T157" s="226">
        <f>S157*H157</f>
        <v>32.302499999999995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82</v>
      </c>
      <c r="BK157" s="228">
        <f>ROUND(I157*H157,2)</f>
        <v>0</v>
      </c>
      <c r="BL157" s="20" t="s">
        <v>231</v>
      </c>
      <c r="BM157" s="227" t="s">
        <v>7947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7948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2" customFormat="1" ht="33" customHeight="1">
      <c r="A159" s="41"/>
      <c r="B159" s="42"/>
      <c r="C159" s="216" t="s">
        <v>544</v>
      </c>
      <c r="D159" s="216" t="s">
        <v>227</v>
      </c>
      <c r="E159" s="217" t="s">
        <v>7949</v>
      </c>
      <c r="F159" s="218" t="s">
        <v>7950</v>
      </c>
      <c r="G159" s="219" t="s">
        <v>324</v>
      </c>
      <c r="H159" s="220">
        <v>14.473000000000001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45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0.55000000000000004</v>
      </c>
      <c r="T159" s="226">
        <f>S159*H159</f>
        <v>7.9601500000000014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82</v>
      </c>
      <c r="BK159" s="228">
        <f>ROUND(I159*H159,2)</f>
        <v>0</v>
      </c>
      <c r="BL159" s="20" t="s">
        <v>231</v>
      </c>
      <c r="BM159" s="227" t="s">
        <v>7951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7952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4" customFormat="1">
      <c r="A161" s="14"/>
      <c r="B161" s="246"/>
      <c r="C161" s="247"/>
      <c r="D161" s="231" t="s">
        <v>268</v>
      </c>
      <c r="E161" s="248" t="s">
        <v>19</v>
      </c>
      <c r="F161" s="249" t="s">
        <v>7914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268</v>
      </c>
      <c r="AU161" s="255" t="s">
        <v>93</v>
      </c>
      <c r="AV161" s="14" t="s">
        <v>82</v>
      </c>
      <c r="AW161" s="14" t="s">
        <v>34</v>
      </c>
      <c r="AX161" s="14" t="s">
        <v>74</v>
      </c>
      <c r="AY161" s="255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7953</v>
      </c>
      <c r="G162" s="230"/>
      <c r="H162" s="234">
        <v>3.621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7954</v>
      </c>
      <c r="G163" s="230"/>
      <c r="H163" s="234">
        <v>10.852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14.473000000000001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82</v>
      </c>
      <c r="AY164" s="282" t="s">
        <v>224</v>
      </c>
    </row>
    <row r="165" s="12" customFormat="1" ht="22.8" customHeight="1">
      <c r="A165" s="12"/>
      <c r="B165" s="200"/>
      <c r="C165" s="201"/>
      <c r="D165" s="202" t="s">
        <v>73</v>
      </c>
      <c r="E165" s="214" t="s">
        <v>195</v>
      </c>
      <c r="F165" s="214" t="s">
        <v>7640</v>
      </c>
      <c r="G165" s="201"/>
      <c r="H165" s="201"/>
      <c r="I165" s="204"/>
      <c r="J165" s="215">
        <f>BK165</f>
        <v>0</v>
      </c>
      <c r="K165" s="201"/>
      <c r="L165" s="206"/>
      <c r="M165" s="207"/>
      <c r="N165" s="208"/>
      <c r="O165" s="208"/>
      <c r="P165" s="209">
        <f>SUM(P166:P178)</f>
        <v>0</v>
      </c>
      <c r="Q165" s="208"/>
      <c r="R165" s="209">
        <f>SUM(R166:R178)</f>
        <v>4.0509699999999995</v>
      </c>
      <c r="S165" s="208"/>
      <c r="T165" s="210">
        <f>SUM(T166:T178)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1" t="s">
        <v>82</v>
      </c>
      <c r="AT165" s="212" t="s">
        <v>73</v>
      </c>
      <c r="AU165" s="212" t="s">
        <v>82</v>
      </c>
      <c r="AY165" s="211" t="s">
        <v>224</v>
      </c>
      <c r="BK165" s="213">
        <f>SUM(BK166:BK178)</f>
        <v>0</v>
      </c>
    </row>
    <row r="166" s="2" customFormat="1" ht="33" customHeight="1">
      <c r="A166" s="41"/>
      <c r="B166" s="42"/>
      <c r="C166" s="216" t="s">
        <v>549</v>
      </c>
      <c r="D166" s="216" t="s">
        <v>227</v>
      </c>
      <c r="E166" s="217" t="s">
        <v>7641</v>
      </c>
      <c r="F166" s="218" t="s">
        <v>7642</v>
      </c>
      <c r="G166" s="219" t="s">
        <v>595</v>
      </c>
      <c r="H166" s="220">
        <v>73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45</v>
      </c>
      <c r="O166" s="87"/>
      <c r="P166" s="225">
        <f>O166*H166</f>
        <v>0</v>
      </c>
      <c r="Q166" s="225">
        <v>0.00165</v>
      </c>
      <c r="R166" s="225">
        <f>Q166*H166</f>
        <v>0.12045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82</v>
      </c>
      <c r="BK166" s="228">
        <f>ROUND(I166*H166,2)</f>
        <v>0</v>
      </c>
      <c r="BL166" s="20" t="s">
        <v>231</v>
      </c>
      <c r="BM166" s="227" t="s">
        <v>7955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7644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2" customFormat="1" ht="16.5" customHeight="1">
      <c r="A168" s="41"/>
      <c r="B168" s="42"/>
      <c r="C168" s="286" t="s">
        <v>559</v>
      </c>
      <c r="D168" s="286" t="s">
        <v>572</v>
      </c>
      <c r="E168" s="287" t="s">
        <v>7645</v>
      </c>
      <c r="F168" s="288" t="s">
        <v>7646</v>
      </c>
      <c r="G168" s="289" t="s">
        <v>471</v>
      </c>
      <c r="H168" s="290">
        <v>73</v>
      </c>
      <c r="I168" s="291"/>
      <c r="J168" s="292">
        <f>ROUND(I168*H168,2)</f>
        <v>0</v>
      </c>
      <c r="K168" s="288" t="s">
        <v>312</v>
      </c>
      <c r="L168" s="293"/>
      <c r="M168" s="294" t="s">
        <v>19</v>
      </c>
      <c r="N168" s="295" t="s">
        <v>45</v>
      </c>
      <c r="O168" s="87"/>
      <c r="P168" s="225">
        <f>O168*H168</f>
        <v>0</v>
      </c>
      <c r="Q168" s="225">
        <v>0.040000000000000001</v>
      </c>
      <c r="R168" s="225">
        <f>Q168*H168</f>
        <v>2.9199999999999999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82</v>
      </c>
      <c r="BK168" s="228">
        <f>ROUND(I168*H168,2)</f>
        <v>0</v>
      </c>
      <c r="BL168" s="20" t="s">
        <v>231</v>
      </c>
      <c r="BM168" s="227" t="s">
        <v>7956</v>
      </c>
    </row>
    <row r="169" s="2" customFormat="1" ht="33" customHeight="1">
      <c r="A169" s="41"/>
      <c r="B169" s="42"/>
      <c r="C169" s="216" t="s">
        <v>565</v>
      </c>
      <c r="D169" s="216" t="s">
        <v>227</v>
      </c>
      <c r="E169" s="217" t="s">
        <v>7648</v>
      </c>
      <c r="F169" s="218" t="s">
        <v>7649</v>
      </c>
      <c r="G169" s="219" t="s">
        <v>595</v>
      </c>
      <c r="H169" s="220">
        <v>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45</v>
      </c>
      <c r="O169" s="87"/>
      <c r="P169" s="225">
        <f>O169*H169</f>
        <v>0</v>
      </c>
      <c r="Q169" s="225">
        <v>0.087419999999999998</v>
      </c>
      <c r="R169" s="225">
        <f>Q169*H169</f>
        <v>0.52451999999999999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82</v>
      </c>
      <c r="BK169" s="228">
        <f>ROUND(I169*H169,2)</f>
        <v>0</v>
      </c>
      <c r="BL169" s="20" t="s">
        <v>231</v>
      </c>
      <c r="BM169" s="227" t="s">
        <v>7957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7651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2" customFormat="1" ht="24.15" customHeight="1">
      <c r="A171" s="41"/>
      <c r="B171" s="42"/>
      <c r="C171" s="286" t="s">
        <v>571</v>
      </c>
      <c r="D171" s="286" t="s">
        <v>572</v>
      </c>
      <c r="E171" s="287" t="s">
        <v>7652</v>
      </c>
      <c r="F171" s="288" t="s">
        <v>7653</v>
      </c>
      <c r="G171" s="289" t="s">
        <v>595</v>
      </c>
      <c r="H171" s="290">
        <v>6</v>
      </c>
      <c r="I171" s="291"/>
      <c r="J171" s="292">
        <f>ROUND(I171*H171,2)</f>
        <v>0</v>
      </c>
      <c r="K171" s="288" t="s">
        <v>312</v>
      </c>
      <c r="L171" s="293"/>
      <c r="M171" s="294" t="s">
        <v>19</v>
      </c>
      <c r="N171" s="295" t="s">
        <v>45</v>
      </c>
      <c r="O171" s="87"/>
      <c r="P171" s="225">
        <f>O171*H171</f>
        <v>0</v>
      </c>
      <c r="Q171" s="225">
        <v>0.081000000000000003</v>
      </c>
      <c r="R171" s="225">
        <f>Q171*H171</f>
        <v>0.48599999999999999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82</v>
      </c>
      <c r="BK171" s="228">
        <f>ROUND(I171*H171,2)</f>
        <v>0</v>
      </c>
      <c r="BL171" s="20" t="s">
        <v>231</v>
      </c>
      <c r="BM171" s="227" t="s">
        <v>7958</v>
      </c>
    </row>
    <row r="172" s="2" customFormat="1" ht="49.05" customHeight="1">
      <c r="A172" s="41"/>
      <c r="B172" s="42"/>
      <c r="C172" s="216" t="s">
        <v>7</v>
      </c>
      <c r="D172" s="216" t="s">
        <v>227</v>
      </c>
      <c r="E172" s="217" t="s">
        <v>7655</v>
      </c>
      <c r="F172" s="218" t="s">
        <v>7656</v>
      </c>
      <c r="G172" s="219" t="s">
        <v>324</v>
      </c>
      <c r="H172" s="220">
        <v>23.725000000000001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45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82</v>
      </c>
      <c r="BK172" s="228">
        <f>ROUND(I172*H172,2)</f>
        <v>0</v>
      </c>
      <c r="BL172" s="20" t="s">
        <v>231</v>
      </c>
      <c r="BM172" s="227" t="s">
        <v>7959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7658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4" customFormat="1">
      <c r="A174" s="14"/>
      <c r="B174" s="246"/>
      <c r="C174" s="247"/>
      <c r="D174" s="231" t="s">
        <v>268</v>
      </c>
      <c r="E174" s="248" t="s">
        <v>19</v>
      </c>
      <c r="F174" s="249" t="s">
        <v>7539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268</v>
      </c>
      <c r="AU174" s="255" t="s">
        <v>93</v>
      </c>
      <c r="AV174" s="14" t="s">
        <v>82</v>
      </c>
      <c r="AW174" s="14" t="s">
        <v>34</v>
      </c>
      <c r="AX174" s="14" t="s">
        <v>74</v>
      </c>
      <c r="AY174" s="255" t="s">
        <v>224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7960</v>
      </c>
      <c r="G175" s="230"/>
      <c r="H175" s="234">
        <v>1.3500000000000001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4" customFormat="1">
      <c r="A176" s="14"/>
      <c r="B176" s="246"/>
      <c r="C176" s="247"/>
      <c r="D176" s="231" t="s">
        <v>268</v>
      </c>
      <c r="E176" s="248" t="s">
        <v>19</v>
      </c>
      <c r="F176" s="249" t="s">
        <v>7660</v>
      </c>
      <c r="G176" s="247"/>
      <c r="H176" s="248" t="s">
        <v>19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268</v>
      </c>
      <c r="AU176" s="255" t="s">
        <v>93</v>
      </c>
      <c r="AV176" s="14" t="s">
        <v>82</v>
      </c>
      <c r="AW176" s="14" t="s">
        <v>34</v>
      </c>
      <c r="AX176" s="14" t="s">
        <v>74</v>
      </c>
      <c r="AY176" s="255" t="s">
        <v>224</v>
      </c>
    </row>
    <row r="177" s="13" customFormat="1">
      <c r="A177" s="13"/>
      <c r="B177" s="229"/>
      <c r="C177" s="230"/>
      <c r="D177" s="231" t="s">
        <v>268</v>
      </c>
      <c r="E177" s="232" t="s">
        <v>19</v>
      </c>
      <c r="F177" s="233" t="s">
        <v>7961</v>
      </c>
      <c r="G177" s="230"/>
      <c r="H177" s="234">
        <v>22.375</v>
      </c>
      <c r="I177" s="235"/>
      <c r="J177" s="230"/>
      <c r="K177" s="230"/>
      <c r="L177" s="236"/>
      <c r="M177" s="237"/>
      <c r="N177" s="238"/>
      <c r="O177" s="238"/>
      <c r="P177" s="238"/>
      <c r="Q177" s="238"/>
      <c r="R177" s="238"/>
      <c r="S177" s="238"/>
      <c r="T177" s="23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0" t="s">
        <v>268</v>
      </c>
      <c r="AU177" s="240" t="s">
        <v>93</v>
      </c>
      <c r="AV177" s="13" t="s">
        <v>93</v>
      </c>
      <c r="AW177" s="13" t="s">
        <v>34</v>
      </c>
      <c r="AX177" s="13" t="s">
        <v>74</v>
      </c>
      <c r="AY177" s="240" t="s">
        <v>224</v>
      </c>
    </row>
    <row r="178" s="16" customFormat="1">
      <c r="A178" s="16"/>
      <c r="B178" s="272"/>
      <c r="C178" s="273"/>
      <c r="D178" s="231" t="s">
        <v>268</v>
      </c>
      <c r="E178" s="274" t="s">
        <v>19</v>
      </c>
      <c r="F178" s="275" t="s">
        <v>351</v>
      </c>
      <c r="G178" s="273"/>
      <c r="H178" s="276">
        <v>23.725000000000001</v>
      </c>
      <c r="I178" s="277"/>
      <c r="J178" s="273"/>
      <c r="K178" s="273"/>
      <c r="L178" s="278"/>
      <c r="M178" s="279"/>
      <c r="N178" s="280"/>
      <c r="O178" s="280"/>
      <c r="P178" s="280"/>
      <c r="Q178" s="280"/>
      <c r="R178" s="280"/>
      <c r="S178" s="280"/>
      <c r="T178" s="281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82" t="s">
        <v>268</v>
      </c>
      <c r="AU178" s="282" t="s">
        <v>93</v>
      </c>
      <c r="AV178" s="16" t="s">
        <v>231</v>
      </c>
      <c r="AW178" s="16" t="s">
        <v>34</v>
      </c>
      <c r="AX178" s="16" t="s">
        <v>82</v>
      </c>
      <c r="AY178" s="282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1210</v>
      </c>
      <c r="F179" s="214" t="s">
        <v>7668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SUM(P180:P185)</f>
        <v>0</v>
      </c>
      <c r="Q179" s="208"/>
      <c r="R179" s="209">
        <f>SUM(R180:R185)</f>
        <v>56.508027199999994</v>
      </c>
      <c r="S179" s="208"/>
      <c r="T179" s="210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SUM(BK180:BK185)</f>
        <v>0</v>
      </c>
    </row>
    <row r="180" s="2" customFormat="1" ht="24.15" customHeight="1">
      <c r="A180" s="41"/>
      <c r="B180" s="42"/>
      <c r="C180" s="216" t="s">
        <v>156</v>
      </c>
      <c r="D180" s="216" t="s">
        <v>227</v>
      </c>
      <c r="E180" s="217" t="s">
        <v>7701</v>
      </c>
      <c r="F180" s="218" t="s">
        <v>7702</v>
      </c>
      <c r="G180" s="219" t="s">
        <v>595</v>
      </c>
      <c r="H180" s="220">
        <v>3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45</v>
      </c>
      <c r="O180" s="87"/>
      <c r="P180" s="225">
        <f>O180*H180</f>
        <v>0</v>
      </c>
      <c r="Q180" s="225">
        <v>0.29558000000000001</v>
      </c>
      <c r="R180" s="225">
        <f>Q180*H180</f>
        <v>0.88674000000000008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82</v>
      </c>
      <c r="BK180" s="228">
        <f>ROUND(I180*H180,2)</f>
        <v>0</v>
      </c>
      <c r="BL180" s="20" t="s">
        <v>231</v>
      </c>
      <c r="BM180" s="227" t="s">
        <v>7962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7704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2" customFormat="1" ht="37.8" customHeight="1">
      <c r="A182" s="41"/>
      <c r="B182" s="42"/>
      <c r="C182" s="216" t="s">
        <v>159</v>
      </c>
      <c r="D182" s="216" t="s">
        <v>227</v>
      </c>
      <c r="E182" s="217" t="s">
        <v>7963</v>
      </c>
      <c r="F182" s="218" t="s">
        <v>7964</v>
      </c>
      <c r="G182" s="219" t="s">
        <v>471</v>
      </c>
      <c r="H182" s="220">
        <v>182.80000000000001</v>
      </c>
      <c r="I182" s="221"/>
      <c r="J182" s="222">
        <f>ROUND(I182*H182,2)</f>
        <v>0</v>
      </c>
      <c r="K182" s="218" t="s">
        <v>312</v>
      </c>
      <c r="L182" s="47"/>
      <c r="M182" s="223" t="s">
        <v>19</v>
      </c>
      <c r="N182" s="224" t="s">
        <v>45</v>
      </c>
      <c r="O182" s="87"/>
      <c r="P182" s="225">
        <f>O182*H182</f>
        <v>0</v>
      </c>
      <c r="Q182" s="225">
        <v>0.00018000000000000001</v>
      </c>
      <c r="R182" s="225">
        <f>Q182*H182</f>
        <v>0.032904000000000003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231</v>
      </c>
      <c r="AT182" s="227" t="s">
        <v>227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82</v>
      </c>
      <c r="BK182" s="228">
        <f>ROUND(I182*H182,2)</f>
        <v>0</v>
      </c>
      <c r="BL182" s="20" t="s">
        <v>231</v>
      </c>
      <c r="BM182" s="227" t="s">
        <v>7965</v>
      </c>
    </row>
    <row r="183" s="2" customFormat="1">
      <c r="A183" s="41"/>
      <c r="B183" s="42"/>
      <c r="C183" s="43"/>
      <c r="D183" s="267" t="s">
        <v>314</v>
      </c>
      <c r="E183" s="43"/>
      <c r="F183" s="268" t="s">
        <v>7966</v>
      </c>
      <c r="G183" s="43"/>
      <c r="H183" s="43"/>
      <c r="I183" s="269"/>
      <c r="J183" s="43"/>
      <c r="K183" s="43"/>
      <c r="L183" s="47"/>
      <c r="M183" s="270"/>
      <c r="N183" s="271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314</v>
      </c>
      <c r="AU183" s="20" t="s">
        <v>93</v>
      </c>
    </row>
    <row r="184" s="2" customFormat="1" ht="16.5" customHeight="1">
      <c r="A184" s="41"/>
      <c r="B184" s="42"/>
      <c r="C184" s="286" t="s">
        <v>162</v>
      </c>
      <c r="D184" s="286" t="s">
        <v>572</v>
      </c>
      <c r="E184" s="287" t="s">
        <v>7967</v>
      </c>
      <c r="F184" s="288" t="s">
        <v>7968</v>
      </c>
      <c r="G184" s="289" t="s">
        <v>471</v>
      </c>
      <c r="H184" s="290">
        <v>185.542</v>
      </c>
      <c r="I184" s="291"/>
      <c r="J184" s="292">
        <f>ROUND(I184*H184,2)</f>
        <v>0</v>
      </c>
      <c r="K184" s="288" t="s">
        <v>312</v>
      </c>
      <c r="L184" s="293"/>
      <c r="M184" s="294" t="s">
        <v>19</v>
      </c>
      <c r="N184" s="295" t="s">
        <v>45</v>
      </c>
      <c r="O184" s="87"/>
      <c r="P184" s="225">
        <f>O184*H184</f>
        <v>0</v>
      </c>
      <c r="Q184" s="225">
        <v>0.29959999999999998</v>
      </c>
      <c r="R184" s="225">
        <f>Q184*H184</f>
        <v>55.588383199999996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254</v>
      </c>
      <c r="AT184" s="227" t="s">
        <v>572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7969</v>
      </c>
    </row>
    <row r="185" s="13" customFormat="1">
      <c r="A185" s="13"/>
      <c r="B185" s="229"/>
      <c r="C185" s="230"/>
      <c r="D185" s="231" t="s">
        <v>268</v>
      </c>
      <c r="E185" s="232" t="s">
        <v>19</v>
      </c>
      <c r="F185" s="233" t="s">
        <v>7970</v>
      </c>
      <c r="G185" s="230"/>
      <c r="H185" s="234">
        <v>185.542</v>
      </c>
      <c r="I185" s="235"/>
      <c r="J185" s="230"/>
      <c r="K185" s="230"/>
      <c r="L185" s="236"/>
      <c r="M185" s="237"/>
      <c r="N185" s="238"/>
      <c r="O185" s="238"/>
      <c r="P185" s="238"/>
      <c r="Q185" s="238"/>
      <c r="R185" s="238"/>
      <c r="S185" s="238"/>
      <c r="T185" s="23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0" t="s">
        <v>268</v>
      </c>
      <c r="AU185" s="240" t="s">
        <v>93</v>
      </c>
      <c r="AV185" s="13" t="s">
        <v>93</v>
      </c>
      <c r="AW185" s="13" t="s">
        <v>34</v>
      </c>
      <c r="AX185" s="13" t="s">
        <v>82</v>
      </c>
      <c r="AY185" s="240" t="s">
        <v>224</v>
      </c>
    </row>
    <row r="186" s="12" customFormat="1" ht="22.8" customHeight="1">
      <c r="A186" s="12"/>
      <c r="B186" s="200"/>
      <c r="C186" s="201"/>
      <c r="D186" s="202" t="s">
        <v>73</v>
      </c>
      <c r="E186" s="214" t="s">
        <v>1249</v>
      </c>
      <c r="F186" s="214" t="s">
        <v>7680</v>
      </c>
      <c r="G186" s="201"/>
      <c r="H186" s="201"/>
      <c r="I186" s="204"/>
      <c r="J186" s="215">
        <f>BK186</f>
        <v>0</v>
      </c>
      <c r="K186" s="201"/>
      <c r="L186" s="206"/>
      <c r="M186" s="207"/>
      <c r="N186" s="208"/>
      <c r="O186" s="208"/>
      <c r="P186" s="209">
        <f>SUM(P187:P219)</f>
        <v>0</v>
      </c>
      <c r="Q186" s="208"/>
      <c r="R186" s="209">
        <f>SUM(R187:R219)</f>
        <v>36.965510000000002</v>
      </c>
      <c r="S186" s="208"/>
      <c r="T186" s="210">
        <f>SUM(T187:T219)</f>
        <v>1.2000000000000002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1" t="s">
        <v>82</v>
      </c>
      <c r="AT186" s="212" t="s">
        <v>73</v>
      </c>
      <c r="AU186" s="212" t="s">
        <v>82</v>
      </c>
      <c r="AY186" s="211" t="s">
        <v>224</v>
      </c>
      <c r="BK186" s="213">
        <f>SUM(BK187:BK219)</f>
        <v>0</v>
      </c>
    </row>
    <row r="187" s="2" customFormat="1" ht="24.15" customHeight="1">
      <c r="A187" s="41"/>
      <c r="B187" s="42"/>
      <c r="C187" s="216" t="s">
        <v>165</v>
      </c>
      <c r="D187" s="216" t="s">
        <v>227</v>
      </c>
      <c r="E187" s="217" t="s">
        <v>7971</v>
      </c>
      <c r="F187" s="218" t="s">
        <v>7972</v>
      </c>
      <c r="G187" s="219" t="s">
        <v>7683</v>
      </c>
      <c r="H187" s="220">
        <v>6</v>
      </c>
      <c r="I187" s="221"/>
      <c r="J187" s="222">
        <f>ROUND(I187*H187,2)</f>
        <v>0</v>
      </c>
      <c r="K187" s="218" t="s">
        <v>312</v>
      </c>
      <c r="L187" s="47"/>
      <c r="M187" s="223" t="s">
        <v>19</v>
      </c>
      <c r="N187" s="224" t="s">
        <v>45</v>
      </c>
      <c r="O187" s="87"/>
      <c r="P187" s="225">
        <f>O187*H187</f>
        <v>0</v>
      </c>
      <c r="Q187" s="225">
        <v>0.00025000000000000001</v>
      </c>
      <c r="R187" s="225">
        <f>Q187*H187</f>
        <v>0.0015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231</v>
      </c>
      <c r="AT187" s="227" t="s">
        <v>227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82</v>
      </c>
      <c r="BK187" s="228">
        <f>ROUND(I187*H187,2)</f>
        <v>0</v>
      </c>
      <c r="BL187" s="20" t="s">
        <v>231</v>
      </c>
      <c r="BM187" s="227" t="s">
        <v>7973</v>
      </c>
    </row>
    <row r="188" s="2" customFormat="1">
      <c r="A188" s="41"/>
      <c r="B188" s="42"/>
      <c r="C188" s="43"/>
      <c r="D188" s="267" t="s">
        <v>314</v>
      </c>
      <c r="E188" s="43"/>
      <c r="F188" s="268" t="s">
        <v>7974</v>
      </c>
      <c r="G188" s="43"/>
      <c r="H188" s="43"/>
      <c r="I188" s="269"/>
      <c r="J188" s="43"/>
      <c r="K188" s="43"/>
      <c r="L188" s="47"/>
      <c r="M188" s="270"/>
      <c r="N188" s="271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314</v>
      </c>
      <c r="AU188" s="20" t="s">
        <v>93</v>
      </c>
    </row>
    <row r="189" s="2" customFormat="1" ht="24.15" customHeight="1">
      <c r="A189" s="41"/>
      <c r="B189" s="42"/>
      <c r="C189" s="216" t="s">
        <v>168</v>
      </c>
      <c r="D189" s="216" t="s">
        <v>227</v>
      </c>
      <c r="E189" s="217" t="s">
        <v>7710</v>
      </c>
      <c r="F189" s="218" t="s">
        <v>7711</v>
      </c>
      <c r="G189" s="219" t="s">
        <v>471</v>
      </c>
      <c r="H189" s="220">
        <v>820.79999999999995</v>
      </c>
      <c r="I189" s="221"/>
      <c r="J189" s="222">
        <f>ROUND(I189*H189,2)</f>
        <v>0</v>
      </c>
      <c r="K189" s="218" t="s">
        <v>312</v>
      </c>
      <c r="L189" s="47"/>
      <c r="M189" s="223" t="s">
        <v>19</v>
      </c>
      <c r="N189" s="224" t="s">
        <v>45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231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82</v>
      </c>
      <c r="BK189" s="228">
        <f>ROUND(I189*H189,2)</f>
        <v>0</v>
      </c>
      <c r="BL189" s="20" t="s">
        <v>231</v>
      </c>
      <c r="BM189" s="227" t="s">
        <v>7975</v>
      </c>
    </row>
    <row r="190" s="2" customFormat="1">
      <c r="A190" s="41"/>
      <c r="B190" s="42"/>
      <c r="C190" s="43"/>
      <c r="D190" s="267" t="s">
        <v>314</v>
      </c>
      <c r="E190" s="43"/>
      <c r="F190" s="268" t="s">
        <v>7713</v>
      </c>
      <c r="G190" s="43"/>
      <c r="H190" s="43"/>
      <c r="I190" s="269"/>
      <c r="J190" s="43"/>
      <c r="K190" s="43"/>
      <c r="L190" s="47"/>
      <c r="M190" s="270"/>
      <c r="N190" s="271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314</v>
      </c>
      <c r="AU190" s="20" t="s">
        <v>93</v>
      </c>
    </row>
    <row r="191" s="2" customFormat="1" ht="24.15" customHeight="1">
      <c r="A191" s="41"/>
      <c r="B191" s="42"/>
      <c r="C191" s="216" t="s">
        <v>171</v>
      </c>
      <c r="D191" s="216" t="s">
        <v>227</v>
      </c>
      <c r="E191" s="217" t="s">
        <v>7976</v>
      </c>
      <c r="F191" s="218" t="s">
        <v>7977</v>
      </c>
      <c r="G191" s="219" t="s">
        <v>595</v>
      </c>
      <c r="H191" s="220">
        <v>6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45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0.20000000000000001</v>
      </c>
      <c r="T191" s="226">
        <f>S191*H191</f>
        <v>1.2000000000000002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231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82</v>
      </c>
      <c r="BK191" s="228">
        <f>ROUND(I191*H191,2)</f>
        <v>0</v>
      </c>
      <c r="BL191" s="20" t="s">
        <v>231</v>
      </c>
      <c r="BM191" s="227" t="s">
        <v>7978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7979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33" customHeight="1">
      <c r="A193" s="41"/>
      <c r="B193" s="42"/>
      <c r="C193" s="216" t="s">
        <v>174</v>
      </c>
      <c r="D193" s="216" t="s">
        <v>227</v>
      </c>
      <c r="E193" s="217" t="s">
        <v>7686</v>
      </c>
      <c r="F193" s="218" t="s">
        <v>7687</v>
      </c>
      <c r="G193" s="219" t="s">
        <v>324</v>
      </c>
      <c r="H193" s="220">
        <v>51.332999999999998</v>
      </c>
      <c r="I193" s="221"/>
      <c r="J193" s="222">
        <f>ROUND(I193*H193,2)</f>
        <v>0</v>
      </c>
      <c r="K193" s="218" t="s">
        <v>312</v>
      </c>
      <c r="L193" s="47"/>
      <c r="M193" s="223" t="s">
        <v>19</v>
      </c>
      <c r="N193" s="224" t="s">
        <v>45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231</v>
      </c>
      <c r="AT193" s="227" t="s">
        <v>227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82</v>
      </c>
      <c r="BK193" s="228">
        <f>ROUND(I193*H193,2)</f>
        <v>0</v>
      </c>
      <c r="BL193" s="20" t="s">
        <v>231</v>
      </c>
      <c r="BM193" s="227" t="s">
        <v>7980</v>
      </c>
    </row>
    <row r="194" s="2" customFormat="1">
      <c r="A194" s="41"/>
      <c r="B194" s="42"/>
      <c r="C194" s="43"/>
      <c r="D194" s="267" t="s">
        <v>314</v>
      </c>
      <c r="E194" s="43"/>
      <c r="F194" s="268" t="s">
        <v>7689</v>
      </c>
      <c r="G194" s="43"/>
      <c r="H194" s="43"/>
      <c r="I194" s="269"/>
      <c r="J194" s="43"/>
      <c r="K194" s="43"/>
      <c r="L194" s="47"/>
      <c r="M194" s="270"/>
      <c r="N194" s="271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314</v>
      </c>
      <c r="AU194" s="20" t="s">
        <v>93</v>
      </c>
    </row>
    <row r="195" s="2" customFormat="1" ht="24.15" customHeight="1">
      <c r="A195" s="41"/>
      <c r="B195" s="42"/>
      <c r="C195" s="216" t="s">
        <v>623</v>
      </c>
      <c r="D195" s="216" t="s">
        <v>227</v>
      </c>
      <c r="E195" s="217" t="s">
        <v>7692</v>
      </c>
      <c r="F195" s="218" t="s">
        <v>7693</v>
      </c>
      <c r="G195" s="219" t="s">
        <v>266</v>
      </c>
      <c r="H195" s="220">
        <v>126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0.0045999999999999999</v>
      </c>
      <c r="R195" s="225">
        <f>Q195*H195</f>
        <v>0.5796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7981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7695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4" customFormat="1">
      <c r="A197" s="14"/>
      <c r="B197" s="246"/>
      <c r="C197" s="247"/>
      <c r="D197" s="231" t="s">
        <v>268</v>
      </c>
      <c r="E197" s="248" t="s">
        <v>19</v>
      </c>
      <c r="F197" s="249" t="s">
        <v>7539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268</v>
      </c>
      <c r="AU197" s="255" t="s">
        <v>93</v>
      </c>
      <c r="AV197" s="14" t="s">
        <v>82</v>
      </c>
      <c r="AW197" s="14" t="s">
        <v>34</v>
      </c>
      <c r="AX197" s="14" t="s">
        <v>74</v>
      </c>
      <c r="AY197" s="255" t="s">
        <v>224</v>
      </c>
    </row>
    <row r="198" s="13" customFormat="1">
      <c r="A198" s="13"/>
      <c r="B198" s="229"/>
      <c r="C198" s="230"/>
      <c r="D198" s="231" t="s">
        <v>268</v>
      </c>
      <c r="E198" s="232" t="s">
        <v>19</v>
      </c>
      <c r="F198" s="233" t="s">
        <v>7982</v>
      </c>
      <c r="G198" s="230"/>
      <c r="H198" s="234">
        <v>126</v>
      </c>
      <c r="I198" s="235"/>
      <c r="J198" s="230"/>
      <c r="K198" s="230"/>
      <c r="L198" s="236"/>
      <c r="M198" s="237"/>
      <c r="N198" s="238"/>
      <c r="O198" s="238"/>
      <c r="P198" s="238"/>
      <c r="Q198" s="238"/>
      <c r="R198" s="238"/>
      <c r="S198" s="238"/>
      <c r="T198" s="23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0" t="s">
        <v>268</v>
      </c>
      <c r="AU198" s="240" t="s">
        <v>93</v>
      </c>
      <c r="AV198" s="13" t="s">
        <v>93</v>
      </c>
      <c r="AW198" s="13" t="s">
        <v>34</v>
      </c>
      <c r="AX198" s="13" t="s">
        <v>74</v>
      </c>
      <c r="AY198" s="240" t="s">
        <v>224</v>
      </c>
    </row>
    <row r="199" s="16" customFormat="1">
      <c r="A199" s="16"/>
      <c r="B199" s="272"/>
      <c r="C199" s="273"/>
      <c r="D199" s="231" t="s">
        <v>268</v>
      </c>
      <c r="E199" s="274" t="s">
        <v>19</v>
      </c>
      <c r="F199" s="275" t="s">
        <v>351</v>
      </c>
      <c r="G199" s="273"/>
      <c r="H199" s="276">
        <v>126</v>
      </c>
      <c r="I199" s="277"/>
      <c r="J199" s="273"/>
      <c r="K199" s="273"/>
      <c r="L199" s="278"/>
      <c r="M199" s="279"/>
      <c r="N199" s="280"/>
      <c r="O199" s="280"/>
      <c r="P199" s="280"/>
      <c r="Q199" s="280"/>
      <c r="R199" s="280"/>
      <c r="S199" s="280"/>
      <c r="T199" s="281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2" t="s">
        <v>268</v>
      </c>
      <c r="AU199" s="282" t="s">
        <v>93</v>
      </c>
      <c r="AV199" s="16" t="s">
        <v>231</v>
      </c>
      <c r="AW199" s="16" t="s">
        <v>34</v>
      </c>
      <c r="AX199" s="16" t="s">
        <v>82</v>
      </c>
      <c r="AY199" s="282" t="s">
        <v>224</v>
      </c>
    </row>
    <row r="200" s="2" customFormat="1" ht="24.15" customHeight="1">
      <c r="A200" s="41"/>
      <c r="B200" s="42"/>
      <c r="C200" s="216" t="s">
        <v>629</v>
      </c>
      <c r="D200" s="216" t="s">
        <v>227</v>
      </c>
      <c r="E200" s="217" t="s">
        <v>7697</v>
      </c>
      <c r="F200" s="218" t="s">
        <v>7698</v>
      </c>
      <c r="G200" s="219" t="s">
        <v>266</v>
      </c>
      <c r="H200" s="220">
        <v>126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45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82</v>
      </c>
      <c r="BK200" s="228">
        <f>ROUND(I200*H200,2)</f>
        <v>0</v>
      </c>
      <c r="BL200" s="20" t="s">
        <v>231</v>
      </c>
      <c r="BM200" s="227" t="s">
        <v>7983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7700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177</v>
      </c>
      <c r="D202" s="216" t="s">
        <v>227</v>
      </c>
      <c r="E202" s="217" t="s">
        <v>7984</v>
      </c>
      <c r="F202" s="218" t="s">
        <v>7985</v>
      </c>
      <c r="G202" s="219" t="s">
        <v>595</v>
      </c>
      <c r="H202" s="220">
        <v>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45</v>
      </c>
      <c r="O202" s="87"/>
      <c r="P202" s="225">
        <f>O202*H202</f>
        <v>0</v>
      </c>
      <c r="Q202" s="225">
        <v>0.35492000000000001</v>
      </c>
      <c r="R202" s="225">
        <f>Q202*H202</f>
        <v>1.0647600000000002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82</v>
      </c>
      <c r="BK202" s="228">
        <f>ROUND(I202*H202,2)</f>
        <v>0</v>
      </c>
      <c r="BL202" s="20" t="s">
        <v>231</v>
      </c>
      <c r="BM202" s="227" t="s">
        <v>7986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7987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37.8" customHeight="1">
      <c r="A204" s="41"/>
      <c r="B204" s="42"/>
      <c r="C204" s="216" t="s">
        <v>643</v>
      </c>
      <c r="D204" s="216" t="s">
        <v>227</v>
      </c>
      <c r="E204" s="217" t="s">
        <v>7742</v>
      </c>
      <c r="F204" s="218" t="s">
        <v>7743</v>
      </c>
      <c r="G204" s="219" t="s">
        <v>595</v>
      </c>
      <c r="H204" s="220">
        <v>6</v>
      </c>
      <c r="I204" s="221"/>
      <c r="J204" s="222">
        <f>ROUND(I204*H204,2)</f>
        <v>0</v>
      </c>
      <c r="K204" s="218" t="s">
        <v>312</v>
      </c>
      <c r="L204" s="47"/>
      <c r="M204" s="223" t="s">
        <v>19</v>
      </c>
      <c r="N204" s="224" t="s">
        <v>45</v>
      </c>
      <c r="O204" s="87"/>
      <c r="P204" s="225">
        <f>O204*H204</f>
        <v>0</v>
      </c>
      <c r="Q204" s="225">
        <v>0.089999999999999997</v>
      </c>
      <c r="R204" s="225">
        <f>Q204*H204</f>
        <v>0.54000000000000004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231</v>
      </c>
      <c r="AT204" s="227" t="s">
        <v>227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82</v>
      </c>
      <c r="BK204" s="228">
        <f>ROUND(I204*H204,2)</f>
        <v>0</v>
      </c>
      <c r="BL204" s="20" t="s">
        <v>231</v>
      </c>
      <c r="BM204" s="227" t="s">
        <v>7988</v>
      </c>
    </row>
    <row r="205" s="2" customFormat="1">
      <c r="A205" s="41"/>
      <c r="B205" s="42"/>
      <c r="C205" s="43"/>
      <c r="D205" s="267" t="s">
        <v>314</v>
      </c>
      <c r="E205" s="43"/>
      <c r="F205" s="268" t="s">
        <v>7745</v>
      </c>
      <c r="G205" s="43"/>
      <c r="H205" s="43"/>
      <c r="I205" s="269"/>
      <c r="J205" s="43"/>
      <c r="K205" s="43"/>
      <c r="L205" s="47"/>
      <c r="M205" s="270"/>
      <c r="N205" s="271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314</v>
      </c>
      <c r="AU205" s="20" t="s">
        <v>93</v>
      </c>
    </row>
    <row r="206" s="2" customFormat="1" ht="21.75" customHeight="1">
      <c r="A206" s="41"/>
      <c r="B206" s="42"/>
      <c r="C206" s="286" t="s">
        <v>650</v>
      </c>
      <c r="D206" s="286" t="s">
        <v>572</v>
      </c>
      <c r="E206" s="287" t="s">
        <v>7746</v>
      </c>
      <c r="F206" s="288" t="s">
        <v>7747</v>
      </c>
      <c r="G206" s="289" t="s">
        <v>595</v>
      </c>
      <c r="H206" s="290">
        <v>6</v>
      </c>
      <c r="I206" s="291"/>
      <c r="J206" s="292">
        <f>ROUND(I206*H206,2)</f>
        <v>0</v>
      </c>
      <c r="K206" s="288" t="s">
        <v>312</v>
      </c>
      <c r="L206" s="293"/>
      <c r="M206" s="294" t="s">
        <v>19</v>
      </c>
      <c r="N206" s="295" t="s">
        <v>45</v>
      </c>
      <c r="O206" s="87"/>
      <c r="P206" s="225">
        <f>O206*H206</f>
        <v>0</v>
      </c>
      <c r="Q206" s="225">
        <v>0.19600000000000001</v>
      </c>
      <c r="R206" s="225">
        <f>Q206*H206</f>
        <v>1.1760000000000002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254</v>
      </c>
      <c r="AT206" s="227" t="s">
        <v>572</v>
      </c>
      <c r="AU206" s="227" t="s">
        <v>93</v>
      </c>
      <c r="AY206" s="20" t="s">
        <v>224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82</v>
      </c>
      <c r="BK206" s="228">
        <f>ROUND(I206*H206,2)</f>
        <v>0</v>
      </c>
      <c r="BL206" s="20" t="s">
        <v>231</v>
      </c>
      <c r="BM206" s="227" t="s">
        <v>7989</v>
      </c>
    </row>
    <row r="207" s="2" customFormat="1" ht="24.15" customHeight="1">
      <c r="A207" s="41"/>
      <c r="B207" s="42"/>
      <c r="C207" s="216" t="s">
        <v>656</v>
      </c>
      <c r="D207" s="216" t="s">
        <v>227</v>
      </c>
      <c r="E207" s="217" t="s">
        <v>7714</v>
      </c>
      <c r="F207" s="218" t="s">
        <v>7715</v>
      </c>
      <c r="G207" s="219" t="s">
        <v>595</v>
      </c>
      <c r="H207" s="220">
        <v>6</v>
      </c>
      <c r="I207" s="221"/>
      <c r="J207" s="222">
        <f>ROUND(I207*H207,2)</f>
        <v>0</v>
      </c>
      <c r="K207" s="218" t="s">
        <v>312</v>
      </c>
      <c r="L207" s="47"/>
      <c r="M207" s="223" t="s">
        <v>19</v>
      </c>
      <c r="N207" s="224" t="s">
        <v>45</v>
      </c>
      <c r="O207" s="87"/>
      <c r="P207" s="225">
        <f>O207*H207</f>
        <v>0</v>
      </c>
      <c r="Q207" s="225">
        <v>0.41948000000000002</v>
      </c>
      <c r="R207" s="225">
        <f>Q207*H207</f>
        <v>2.51688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231</v>
      </c>
      <c r="AT207" s="227" t="s">
        <v>227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82</v>
      </c>
      <c r="BK207" s="228">
        <f>ROUND(I207*H207,2)</f>
        <v>0</v>
      </c>
      <c r="BL207" s="20" t="s">
        <v>231</v>
      </c>
      <c r="BM207" s="227" t="s">
        <v>7990</v>
      </c>
    </row>
    <row r="208" s="2" customFormat="1">
      <c r="A208" s="41"/>
      <c r="B208" s="42"/>
      <c r="C208" s="43"/>
      <c r="D208" s="267" t="s">
        <v>314</v>
      </c>
      <c r="E208" s="43"/>
      <c r="F208" s="268" t="s">
        <v>7717</v>
      </c>
      <c r="G208" s="43"/>
      <c r="H208" s="43"/>
      <c r="I208" s="269"/>
      <c r="J208" s="43"/>
      <c r="K208" s="43"/>
      <c r="L208" s="47"/>
      <c r="M208" s="270"/>
      <c r="N208" s="271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314</v>
      </c>
      <c r="AU208" s="20" t="s">
        <v>93</v>
      </c>
    </row>
    <row r="209" s="2" customFormat="1" ht="21.75" customHeight="1">
      <c r="A209" s="41"/>
      <c r="B209" s="42"/>
      <c r="C209" s="286" t="s">
        <v>671</v>
      </c>
      <c r="D209" s="286" t="s">
        <v>572</v>
      </c>
      <c r="E209" s="287" t="s">
        <v>7718</v>
      </c>
      <c r="F209" s="288" t="s">
        <v>7719</v>
      </c>
      <c r="G209" s="289" t="s">
        <v>595</v>
      </c>
      <c r="H209" s="290">
        <v>6</v>
      </c>
      <c r="I209" s="291"/>
      <c r="J209" s="292">
        <f>ROUND(I209*H209,2)</f>
        <v>0</v>
      </c>
      <c r="K209" s="288" t="s">
        <v>312</v>
      </c>
      <c r="L209" s="293"/>
      <c r="M209" s="294" t="s">
        <v>19</v>
      </c>
      <c r="N209" s="295" t="s">
        <v>45</v>
      </c>
      <c r="O209" s="87"/>
      <c r="P209" s="225">
        <f>O209*H209</f>
        <v>0</v>
      </c>
      <c r="Q209" s="225">
        <v>2.1000000000000001</v>
      </c>
      <c r="R209" s="225">
        <f>Q209*H209</f>
        <v>12.600000000000001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254</v>
      </c>
      <c r="AT209" s="227" t="s">
        <v>572</v>
      </c>
      <c r="AU209" s="227" t="s">
        <v>93</v>
      </c>
      <c r="AY209" s="20" t="s">
        <v>224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82</v>
      </c>
      <c r="BK209" s="228">
        <f>ROUND(I209*H209,2)</f>
        <v>0</v>
      </c>
      <c r="BL209" s="20" t="s">
        <v>231</v>
      </c>
      <c r="BM209" s="227" t="s">
        <v>7991</v>
      </c>
    </row>
    <row r="210" s="2" customFormat="1" ht="24.15" customHeight="1">
      <c r="A210" s="41"/>
      <c r="B210" s="42"/>
      <c r="C210" s="216" t="s">
        <v>680</v>
      </c>
      <c r="D210" s="216" t="s">
        <v>227</v>
      </c>
      <c r="E210" s="217" t="s">
        <v>7721</v>
      </c>
      <c r="F210" s="218" t="s">
        <v>7722</v>
      </c>
      <c r="G210" s="219" t="s">
        <v>595</v>
      </c>
      <c r="H210" s="220">
        <v>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0.0098899999999999995</v>
      </c>
      <c r="R210" s="225">
        <f>Q210*H210</f>
        <v>0.049449999999999994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7992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7724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2" customFormat="1" ht="16.5" customHeight="1">
      <c r="A212" s="41"/>
      <c r="B212" s="42"/>
      <c r="C212" s="286" t="s">
        <v>688</v>
      </c>
      <c r="D212" s="286" t="s">
        <v>572</v>
      </c>
      <c r="E212" s="287" t="s">
        <v>7725</v>
      </c>
      <c r="F212" s="288" t="s">
        <v>7726</v>
      </c>
      <c r="G212" s="289" t="s">
        <v>595</v>
      </c>
      <c r="H212" s="290">
        <v>5</v>
      </c>
      <c r="I212" s="291"/>
      <c r="J212" s="292">
        <f>ROUND(I212*H212,2)</f>
        <v>0</v>
      </c>
      <c r="K212" s="288" t="s">
        <v>312</v>
      </c>
      <c r="L212" s="293"/>
      <c r="M212" s="294" t="s">
        <v>19</v>
      </c>
      <c r="N212" s="295" t="s">
        <v>45</v>
      </c>
      <c r="O212" s="87"/>
      <c r="P212" s="225">
        <f>O212*H212</f>
        <v>0</v>
      </c>
      <c r="Q212" s="225">
        <v>0.26200000000000001</v>
      </c>
      <c r="R212" s="225">
        <f>Q212*H212</f>
        <v>1.3100000000000001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254</v>
      </c>
      <c r="AT212" s="227" t="s">
        <v>572</v>
      </c>
      <c r="AU212" s="227" t="s">
        <v>93</v>
      </c>
      <c r="AY212" s="20" t="s">
        <v>224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82</v>
      </c>
      <c r="BK212" s="228">
        <f>ROUND(I212*H212,2)</f>
        <v>0</v>
      </c>
      <c r="BL212" s="20" t="s">
        <v>231</v>
      </c>
      <c r="BM212" s="227" t="s">
        <v>7993</v>
      </c>
    </row>
    <row r="213" s="2" customFormat="1" ht="24.15" customHeight="1">
      <c r="A213" s="41"/>
      <c r="B213" s="42"/>
      <c r="C213" s="216" t="s">
        <v>699</v>
      </c>
      <c r="D213" s="216" t="s">
        <v>227</v>
      </c>
      <c r="E213" s="217" t="s">
        <v>7728</v>
      </c>
      <c r="F213" s="218" t="s">
        <v>7729</v>
      </c>
      <c r="G213" s="219" t="s">
        <v>595</v>
      </c>
      <c r="H213" s="220">
        <v>26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45</v>
      </c>
      <c r="O213" s="87"/>
      <c r="P213" s="225">
        <f>O213*H213</f>
        <v>0</v>
      </c>
      <c r="Q213" s="225">
        <v>0.0098899999999999995</v>
      </c>
      <c r="R213" s="225">
        <f>Q213*H213</f>
        <v>0.25713999999999998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82</v>
      </c>
      <c r="BK213" s="228">
        <f>ROUND(I213*H213,2)</f>
        <v>0</v>
      </c>
      <c r="BL213" s="20" t="s">
        <v>231</v>
      </c>
      <c r="BM213" s="227" t="s">
        <v>7994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7731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16.5" customHeight="1">
      <c r="A215" s="41"/>
      <c r="B215" s="42"/>
      <c r="C215" s="286" t="s">
        <v>711</v>
      </c>
      <c r="D215" s="286" t="s">
        <v>572</v>
      </c>
      <c r="E215" s="287" t="s">
        <v>7732</v>
      </c>
      <c r="F215" s="288" t="s">
        <v>7733</v>
      </c>
      <c r="G215" s="289" t="s">
        <v>595</v>
      </c>
      <c r="H215" s="290">
        <v>26</v>
      </c>
      <c r="I215" s="291"/>
      <c r="J215" s="292">
        <f>ROUND(I215*H215,2)</f>
        <v>0</v>
      </c>
      <c r="K215" s="288" t="s">
        <v>312</v>
      </c>
      <c r="L215" s="293"/>
      <c r="M215" s="294" t="s">
        <v>19</v>
      </c>
      <c r="N215" s="295" t="s">
        <v>45</v>
      </c>
      <c r="O215" s="87"/>
      <c r="P215" s="225">
        <f>O215*H215</f>
        <v>0</v>
      </c>
      <c r="Q215" s="225">
        <v>0.52600000000000002</v>
      </c>
      <c r="R215" s="225">
        <f>Q215*H215</f>
        <v>13.676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7995</v>
      </c>
    </row>
    <row r="216" s="2" customFormat="1" ht="24.15" customHeight="1">
      <c r="A216" s="41"/>
      <c r="B216" s="42"/>
      <c r="C216" s="216" t="s">
        <v>719</v>
      </c>
      <c r="D216" s="216" t="s">
        <v>227</v>
      </c>
      <c r="E216" s="217" t="s">
        <v>7996</v>
      </c>
      <c r="F216" s="218" t="s">
        <v>7997</v>
      </c>
      <c r="G216" s="219" t="s">
        <v>595</v>
      </c>
      <c r="H216" s="220">
        <v>6</v>
      </c>
      <c r="I216" s="221"/>
      <c r="J216" s="222">
        <f>ROUND(I216*H216,2)</f>
        <v>0</v>
      </c>
      <c r="K216" s="218" t="s">
        <v>312</v>
      </c>
      <c r="L216" s="47"/>
      <c r="M216" s="223" t="s">
        <v>19</v>
      </c>
      <c r="N216" s="224" t="s">
        <v>45</v>
      </c>
      <c r="O216" s="87"/>
      <c r="P216" s="225">
        <f>O216*H216</f>
        <v>0</v>
      </c>
      <c r="Q216" s="225">
        <v>0.012030000000000001</v>
      </c>
      <c r="R216" s="225">
        <f>Q216*H216</f>
        <v>0.072180000000000008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231</v>
      </c>
      <c r="AT216" s="227" t="s">
        <v>227</v>
      </c>
      <c r="AU216" s="227" t="s">
        <v>93</v>
      </c>
      <c r="AY216" s="20" t="s">
        <v>224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82</v>
      </c>
      <c r="BK216" s="228">
        <f>ROUND(I216*H216,2)</f>
        <v>0</v>
      </c>
      <c r="BL216" s="20" t="s">
        <v>231</v>
      </c>
      <c r="BM216" s="227" t="s">
        <v>7998</v>
      </c>
    </row>
    <row r="217" s="2" customFormat="1">
      <c r="A217" s="41"/>
      <c r="B217" s="42"/>
      <c r="C217" s="43"/>
      <c r="D217" s="267" t="s">
        <v>314</v>
      </c>
      <c r="E217" s="43"/>
      <c r="F217" s="268" t="s">
        <v>7999</v>
      </c>
      <c r="G217" s="43"/>
      <c r="H217" s="43"/>
      <c r="I217" s="269"/>
      <c r="J217" s="43"/>
      <c r="K217" s="43"/>
      <c r="L217" s="47"/>
      <c r="M217" s="270"/>
      <c r="N217" s="271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314</v>
      </c>
      <c r="AU217" s="20" t="s">
        <v>93</v>
      </c>
    </row>
    <row r="218" s="2" customFormat="1" ht="24.15" customHeight="1">
      <c r="A218" s="41"/>
      <c r="B218" s="42"/>
      <c r="C218" s="286" t="s">
        <v>180</v>
      </c>
      <c r="D218" s="286" t="s">
        <v>572</v>
      </c>
      <c r="E218" s="287" t="s">
        <v>8000</v>
      </c>
      <c r="F218" s="288" t="s">
        <v>8001</v>
      </c>
      <c r="G218" s="289" t="s">
        <v>595</v>
      </c>
      <c r="H218" s="290">
        <v>6</v>
      </c>
      <c r="I218" s="291"/>
      <c r="J218" s="292">
        <f>ROUND(I218*H218,2)</f>
        <v>0</v>
      </c>
      <c r="K218" s="288" t="s">
        <v>312</v>
      </c>
      <c r="L218" s="293"/>
      <c r="M218" s="294" t="s">
        <v>19</v>
      </c>
      <c r="N218" s="295" t="s">
        <v>45</v>
      </c>
      <c r="O218" s="87"/>
      <c r="P218" s="225">
        <f>O218*H218</f>
        <v>0</v>
      </c>
      <c r="Q218" s="225">
        <v>0.50800000000000001</v>
      </c>
      <c r="R218" s="225">
        <f>Q218*H218</f>
        <v>3.048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254</v>
      </c>
      <c r="AT218" s="227" t="s">
        <v>572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8002</v>
      </c>
    </row>
    <row r="219" s="2" customFormat="1" ht="24.15" customHeight="1">
      <c r="A219" s="41"/>
      <c r="B219" s="42"/>
      <c r="C219" s="286" t="s">
        <v>192</v>
      </c>
      <c r="D219" s="286" t="s">
        <v>572</v>
      </c>
      <c r="E219" s="287" t="s">
        <v>7749</v>
      </c>
      <c r="F219" s="288" t="s">
        <v>7750</v>
      </c>
      <c r="G219" s="289" t="s">
        <v>595</v>
      </c>
      <c r="H219" s="290">
        <v>37</v>
      </c>
      <c r="I219" s="291"/>
      <c r="J219" s="292">
        <f>ROUND(I219*H219,2)</f>
        <v>0</v>
      </c>
      <c r="K219" s="288" t="s">
        <v>312</v>
      </c>
      <c r="L219" s="293"/>
      <c r="M219" s="294" t="s">
        <v>19</v>
      </c>
      <c r="N219" s="295" t="s">
        <v>45</v>
      </c>
      <c r="O219" s="87"/>
      <c r="P219" s="225">
        <f>O219*H219</f>
        <v>0</v>
      </c>
      <c r="Q219" s="225">
        <v>0.002</v>
      </c>
      <c r="R219" s="225">
        <f>Q219*H219</f>
        <v>0.073999999999999996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82</v>
      </c>
      <c r="BK219" s="228">
        <f>ROUND(I219*H219,2)</f>
        <v>0</v>
      </c>
      <c r="BL219" s="20" t="s">
        <v>231</v>
      </c>
      <c r="BM219" s="227" t="s">
        <v>8003</v>
      </c>
    </row>
    <row r="220" s="12" customFormat="1" ht="22.8" customHeight="1">
      <c r="A220" s="12"/>
      <c r="B220" s="200"/>
      <c r="C220" s="201"/>
      <c r="D220" s="202" t="s">
        <v>73</v>
      </c>
      <c r="E220" s="214" t="s">
        <v>7752</v>
      </c>
      <c r="F220" s="214" t="s">
        <v>7753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SUM(P221:P227)</f>
        <v>0</v>
      </c>
      <c r="Q220" s="208"/>
      <c r="R220" s="209">
        <f>SUM(R221:R227)</f>
        <v>0</v>
      </c>
      <c r="S220" s="208"/>
      <c r="T220" s="210">
        <f>SUM(T221:T227)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82</v>
      </c>
      <c r="AT220" s="212" t="s">
        <v>73</v>
      </c>
      <c r="AU220" s="212" t="s">
        <v>82</v>
      </c>
      <c r="AY220" s="211" t="s">
        <v>224</v>
      </c>
      <c r="BK220" s="213">
        <f>SUM(BK221:BK227)</f>
        <v>0</v>
      </c>
    </row>
    <row r="221" s="2" customFormat="1" ht="33" customHeight="1">
      <c r="A221" s="41"/>
      <c r="B221" s="42"/>
      <c r="C221" s="216" t="s">
        <v>822</v>
      </c>
      <c r="D221" s="216" t="s">
        <v>227</v>
      </c>
      <c r="E221" s="217" t="s">
        <v>7754</v>
      </c>
      <c r="F221" s="218" t="s">
        <v>7755</v>
      </c>
      <c r="G221" s="219" t="s">
        <v>371</v>
      </c>
      <c r="H221" s="220">
        <v>49.493000000000002</v>
      </c>
      <c r="I221" s="221"/>
      <c r="J221" s="222">
        <f>ROUND(I221*H221,2)</f>
        <v>0</v>
      </c>
      <c r="K221" s="218" t="s">
        <v>312</v>
      </c>
      <c r="L221" s="47"/>
      <c r="M221" s="223" t="s">
        <v>19</v>
      </c>
      <c r="N221" s="224" t="s">
        <v>45</v>
      </c>
      <c r="O221" s="87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231</v>
      </c>
      <c r="AT221" s="227" t="s">
        <v>227</v>
      </c>
      <c r="AU221" s="227" t="s">
        <v>93</v>
      </c>
      <c r="AY221" s="20" t="s">
        <v>224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82</v>
      </c>
      <c r="BK221" s="228">
        <f>ROUND(I221*H221,2)</f>
        <v>0</v>
      </c>
      <c r="BL221" s="20" t="s">
        <v>231</v>
      </c>
      <c r="BM221" s="227" t="s">
        <v>8004</v>
      </c>
    </row>
    <row r="222" s="2" customFormat="1">
      <c r="A222" s="41"/>
      <c r="B222" s="42"/>
      <c r="C222" s="43"/>
      <c r="D222" s="267" t="s">
        <v>314</v>
      </c>
      <c r="E222" s="43"/>
      <c r="F222" s="268" t="s">
        <v>7757</v>
      </c>
      <c r="G222" s="43"/>
      <c r="H222" s="43"/>
      <c r="I222" s="269"/>
      <c r="J222" s="43"/>
      <c r="K222" s="43"/>
      <c r="L222" s="47"/>
      <c r="M222" s="270"/>
      <c r="N222" s="271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314</v>
      </c>
      <c r="AU222" s="20" t="s">
        <v>93</v>
      </c>
    </row>
    <row r="223" s="2" customFormat="1" ht="44.25" customHeight="1">
      <c r="A223" s="41"/>
      <c r="B223" s="42"/>
      <c r="C223" s="216" t="s">
        <v>827</v>
      </c>
      <c r="D223" s="216" t="s">
        <v>227</v>
      </c>
      <c r="E223" s="217" t="s">
        <v>7758</v>
      </c>
      <c r="F223" s="218" t="s">
        <v>7759</v>
      </c>
      <c r="G223" s="219" t="s">
        <v>371</v>
      </c>
      <c r="H223" s="220">
        <v>445.43700000000001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8005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7761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3" customFormat="1">
      <c r="A225" s="13"/>
      <c r="B225" s="229"/>
      <c r="C225" s="230"/>
      <c r="D225" s="231" t="s">
        <v>268</v>
      </c>
      <c r="E225" s="230"/>
      <c r="F225" s="233" t="s">
        <v>8006</v>
      </c>
      <c r="G225" s="230"/>
      <c r="H225" s="234">
        <v>445.43700000000001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268</v>
      </c>
      <c r="AU225" s="240" t="s">
        <v>93</v>
      </c>
      <c r="AV225" s="13" t="s">
        <v>93</v>
      </c>
      <c r="AW225" s="13" t="s">
        <v>4</v>
      </c>
      <c r="AX225" s="13" t="s">
        <v>82</v>
      </c>
      <c r="AY225" s="240" t="s">
        <v>224</v>
      </c>
    </row>
    <row r="226" s="2" customFormat="1" ht="49.05" customHeight="1">
      <c r="A226" s="41"/>
      <c r="B226" s="42"/>
      <c r="C226" s="216" t="s">
        <v>195</v>
      </c>
      <c r="D226" s="216" t="s">
        <v>227</v>
      </c>
      <c r="E226" s="217" t="s">
        <v>8007</v>
      </c>
      <c r="F226" s="218" t="s">
        <v>8008</v>
      </c>
      <c r="G226" s="219" t="s">
        <v>371</v>
      </c>
      <c r="H226" s="220">
        <v>49.493000000000002</v>
      </c>
      <c r="I226" s="221"/>
      <c r="J226" s="222">
        <f>ROUND(I226*H226,2)</f>
        <v>0</v>
      </c>
      <c r="K226" s="218" t="s">
        <v>312</v>
      </c>
      <c r="L226" s="47"/>
      <c r="M226" s="223" t="s">
        <v>19</v>
      </c>
      <c r="N226" s="224" t="s">
        <v>45</v>
      </c>
      <c r="O226" s="87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7" t="s">
        <v>231</v>
      </c>
      <c r="AT226" s="227" t="s">
        <v>227</v>
      </c>
      <c r="AU226" s="227" t="s">
        <v>93</v>
      </c>
      <c r="AY226" s="20" t="s">
        <v>224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20" t="s">
        <v>82</v>
      </c>
      <c r="BK226" s="228">
        <f>ROUND(I226*H226,2)</f>
        <v>0</v>
      </c>
      <c r="BL226" s="20" t="s">
        <v>231</v>
      </c>
      <c r="BM226" s="227" t="s">
        <v>8009</v>
      </c>
    </row>
    <row r="227" s="2" customFormat="1">
      <c r="A227" s="41"/>
      <c r="B227" s="42"/>
      <c r="C227" s="43"/>
      <c r="D227" s="267" t="s">
        <v>314</v>
      </c>
      <c r="E227" s="43"/>
      <c r="F227" s="268" t="s">
        <v>8010</v>
      </c>
      <c r="G227" s="43"/>
      <c r="H227" s="43"/>
      <c r="I227" s="269"/>
      <c r="J227" s="43"/>
      <c r="K227" s="43"/>
      <c r="L227" s="47"/>
      <c r="M227" s="270"/>
      <c r="N227" s="271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314</v>
      </c>
      <c r="AU227" s="20" t="s">
        <v>93</v>
      </c>
    </row>
    <row r="228" s="12" customFormat="1" ht="22.8" customHeight="1">
      <c r="A228" s="12"/>
      <c r="B228" s="200"/>
      <c r="C228" s="201"/>
      <c r="D228" s="202" t="s">
        <v>73</v>
      </c>
      <c r="E228" s="214" t="s">
        <v>2576</v>
      </c>
      <c r="F228" s="214" t="s">
        <v>2577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SUM(P229:P230)</f>
        <v>0</v>
      </c>
      <c r="Q228" s="208"/>
      <c r="R228" s="209">
        <f>SUM(R229:R230)</f>
        <v>0</v>
      </c>
      <c r="S228" s="208"/>
      <c r="T228" s="210">
        <f>SUM(T229:T230)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1" t="s">
        <v>82</v>
      </c>
      <c r="AT228" s="212" t="s">
        <v>73</v>
      </c>
      <c r="AU228" s="212" t="s">
        <v>82</v>
      </c>
      <c r="AY228" s="211" t="s">
        <v>224</v>
      </c>
      <c r="BK228" s="213">
        <f>SUM(BK229:BK230)</f>
        <v>0</v>
      </c>
    </row>
    <row r="229" s="2" customFormat="1" ht="49.05" customHeight="1">
      <c r="A229" s="41"/>
      <c r="B229" s="42"/>
      <c r="C229" s="216" t="s">
        <v>864</v>
      </c>
      <c r="D229" s="216" t="s">
        <v>227</v>
      </c>
      <c r="E229" s="217" t="s">
        <v>7767</v>
      </c>
      <c r="F229" s="218" t="s">
        <v>7768</v>
      </c>
      <c r="G229" s="219" t="s">
        <v>371</v>
      </c>
      <c r="H229" s="220">
        <v>2411.4609999999998</v>
      </c>
      <c r="I229" s="221"/>
      <c r="J229" s="222">
        <f>ROUND(I229*H229,2)</f>
        <v>0</v>
      </c>
      <c r="K229" s="218" t="s">
        <v>312</v>
      </c>
      <c r="L229" s="47"/>
      <c r="M229" s="223" t="s">
        <v>19</v>
      </c>
      <c r="N229" s="224" t="s">
        <v>45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231</v>
      </c>
      <c r="AT229" s="227" t="s">
        <v>227</v>
      </c>
      <c r="AU229" s="227" t="s">
        <v>93</v>
      </c>
      <c r="AY229" s="20" t="s">
        <v>224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82</v>
      </c>
      <c r="BK229" s="228">
        <f>ROUND(I229*H229,2)</f>
        <v>0</v>
      </c>
      <c r="BL229" s="20" t="s">
        <v>231</v>
      </c>
      <c r="BM229" s="227" t="s">
        <v>8011</v>
      </c>
    </row>
    <row r="230" s="2" customFormat="1">
      <c r="A230" s="41"/>
      <c r="B230" s="42"/>
      <c r="C230" s="43"/>
      <c r="D230" s="267" t="s">
        <v>314</v>
      </c>
      <c r="E230" s="43"/>
      <c r="F230" s="268" t="s">
        <v>7770</v>
      </c>
      <c r="G230" s="43"/>
      <c r="H230" s="43"/>
      <c r="I230" s="269"/>
      <c r="J230" s="43"/>
      <c r="K230" s="43"/>
      <c r="L230" s="47"/>
      <c r="M230" s="303"/>
      <c r="N230" s="304"/>
      <c r="O230" s="243"/>
      <c r="P230" s="243"/>
      <c r="Q230" s="243"/>
      <c r="R230" s="243"/>
      <c r="S230" s="243"/>
      <c r="T230" s="30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314</v>
      </c>
      <c r="AU230" s="20" t="s">
        <v>93</v>
      </c>
    </row>
    <row r="231" s="2" customFormat="1" ht="6.96" customHeight="1">
      <c r="A231" s="41"/>
      <c r="B231" s="62"/>
      <c r="C231" s="63"/>
      <c r="D231" s="63"/>
      <c r="E231" s="63"/>
      <c r="F231" s="63"/>
      <c r="G231" s="63"/>
      <c r="H231" s="63"/>
      <c r="I231" s="63"/>
      <c r="J231" s="63"/>
      <c r="K231" s="63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lx4mB//6up7rxEfDR1OSgEbLeUp0SaGF++e+SLQ/wpEL1lrqwCxrpBw0bLrfNvTwkIk5Sc7XhjxONM4lcQsvNw==" hashValue="k4c8jCj43/esCxRQ10WjZJG5SXCUNntjPm743tWjWDV8C0r5na/XIrlOV4yP3aO/wTPH2N2+teum9QJRWJSRiA==" algorithmName="SHA-512" password="CC35"/>
  <autoFilter ref="C86:K23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9001401"/>
    <hyperlink ref="F94" r:id="rId2" display="https://podminky.urs.cz/item/CS_URS_2024_01/119001421"/>
    <hyperlink ref="F98" r:id="rId3" display="https://podminky.urs.cz/item/CS_URS_2024_01/132251256"/>
    <hyperlink ref="F105" r:id="rId4" display="https://podminky.urs.cz/item/CS_URS_2024_01/139001101"/>
    <hyperlink ref="F109" r:id="rId5" display="https://podminky.urs.cz/item/CS_URS_2024_01/151101103"/>
    <hyperlink ref="F116" r:id="rId6" display="https://podminky.urs.cz/item/CS_URS_2024_01/151101113"/>
    <hyperlink ref="F118" r:id="rId7" display="https://podminky.urs.cz/item/CS_URS_2024_01/161151103"/>
    <hyperlink ref="F122" r:id="rId8" display="https://podminky.urs.cz/item/CS_URS_2024_01/162751117"/>
    <hyperlink ref="F127" r:id="rId9" display="https://podminky.urs.cz/item/CS_URS_2024_01/171201231"/>
    <hyperlink ref="F130" r:id="rId10" display="https://podminky.urs.cz/item/CS_URS_2024_01/174151101"/>
    <hyperlink ref="F146" r:id="rId11" display="https://podminky.urs.cz/item/CS_URS_2024_01/175151101"/>
    <hyperlink ref="F156" r:id="rId12" display="https://podminky.urs.cz/item/CS_URS_2024_01/850311811"/>
    <hyperlink ref="F158" r:id="rId13" display="https://podminky.urs.cz/item/CS_URS_2024_01/850391811"/>
    <hyperlink ref="F160" r:id="rId14" display="https://podminky.urs.cz/item/CS_URS_2024_01/890231811"/>
    <hyperlink ref="F167" r:id="rId15" display="https://podminky.urs.cz/item/CS_URS_2024_01/452111111"/>
    <hyperlink ref="F170" r:id="rId16" display="https://podminky.urs.cz/item/CS_URS_2024_01/452112122"/>
    <hyperlink ref="F173" r:id="rId17" display="https://podminky.urs.cz/item/CS_URS_2024_01/452311131"/>
    <hyperlink ref="F181" r:id="rId18" display="https://podminky.urs.cz/item/CS_URS_2024_01/817374111"/>
    <hyperlink ref="F183" r:id="rId19" display="https://podminky.urs.cz/item/CS_URS_2024_01/822392112"/>
    <hyperlink ref="F188" r:id="rId20" display="https://podminky.urs.cz/item/CS_URS_2024_01/892392121"/>
    <hyperlink ref="F190" r:id="rId21" display="https://podminky.urs.cz/item/CS_URS_2024_01/359901212"/>
    <hyperlink ref="F192" r:id="rId22" display="https://podminky.urs.cz/item/CS_URS_2024_01/899104211"/>
    <hyperlink ref="F194" r:id="rId23" display="https://podminky.urs.cz/item/CS_URS_2024_01/899623151"/>
    <hyperlink ref="F196" r:id="rId24" display="https://podminky.urs.cz/item/CS_URS_2024_01/899643121"/>
    <hyperlink ref="F201" r:id="rId25" display="https://podminky.urs.cz/item/CS_URS_2024_01/899643122"/>
    <hyperlink ref="F203" r:id="rId26" display="https://podminky.urs.cz/item/CS_URS_2024_01/817394111"/>
    <hyperlink ref="F205" r:id="rId27" display="https://podminky.urs.cz/item/CS_URS_2024_01/899104112"/>
    <hyperlink ref="F208" r:id="rId28" display="https://podminky.urs.cz/item/CS_URS_2024_01/894410103"/>
    <hyperlink ref="F211" r:id="rId29" display="https://podminky.urs.cz/item/CS_URS_2024_01/894410211"/>
    <hyperlink ref="F214" r:id="rId30" display="https://podminky.urs.cz/item/CS_URS_2024_01/894410212"/>
    <hyperlink ref="F217" r:id="rId31" display="https://podminky.urs.cz/item/CS_URS_2024_01/894410231"/>
    <hyperlink ref="F222" r:id="rId32" display="https://podminky.urs.cz/item/CS_URS_2024_01/997013501"/>
    <hyperlink ref="F224" r:id="rId33" display="https://podminky.urs.cz/item/CS_URS_2024_01/997013509"/>
    <hyperlink ref="F227" r:id="rId34" display="https://podminky.urs.cz/item/CS_URS_2024_01/997013871"/>
    <hyperlink ref="F230" r:id="rId35" display="https://podminky.urs.cz/item/CS_URS_2024_01/99827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8012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ROUND((SUM(BE87:BE176)),  2)</f>
        <v>0</v>
      </c>
      <c r="G33" s="41"/>
      <c r="H33" s="41"/>
      <c r="I33" s="161">
        <v>0.20999999999999999</v>
      </c>
      <c r="J33" s="160">
        <f>ROUND(((SUM(BE87:BE176))*I33),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ROUND((SUM(BF87:BF176)),  2)</f>
        <v>0</v>
      </c>
      <c r="G34" s="41"/>
      <c r="H34" s="41"/>
      <c r="I34" s="161">
        <v>0.12</v>
      </c>
      <c r="J34" s="160">
        <f>ROUND(((SUM(BF87:BF176))*I34),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ROUND((SUM(BG87:BG176)),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ROUND((SUM(BH87:BH176)),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ROUND((SUM(BI87:BI176)),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21 - SO21 - Přípojka splaškové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8013</v>
      </c>
      <c r="E63" s="186"/>
      <c r="F63" s="186"/>
      <c r="G63" s="186"/>
      <c r="H63" s="186"/>
      <c r="I63" s="186"/>
      <c r="J63" s="187">
        <f>J124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4859</v>
      </c>
      <c r="E64" s="186"/>
      <c r="F64" s="186"/>
      <c r="G64" s="186"/>
      <c r="H64" s="186"/>
      <c r="I64" s="186"/>
      <c r="J64" s="187">
        <f>J137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7335</v>
      </c>
      <c r="E65" s="186"/>
      <c r="F65" s="186"/>
      <c r="G65" s="186"/>
      <c r="H65" s="186"/>
      <c r="I65" s="186"/>
      <c r="J65" s="187">
        <f>J156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7523</v>
      </c>
      <c r="E66" s="186"/>
      <c r="F66" s="186"/>
      <c r="G66" s="186"/>
      <c r="H66" s="186"/>
      <c r="I66" s="186"/>
      <c r="J66" s="187">
        <f>J159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21 - SO21 - Přípojka splaškové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2.3289805000000001</v>
      </c>
      <c r="S87" s="99"/>
      <c r="T87" s="198">
        <f>T88</f>
        <v>2.5604800000000001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P89+P119+P124+P137+P156+P159+P174</f>
        <v>0</v>
      </c>
      <c r="Q88" s="208"/>
      <c r="R88" s="209">
        <f>R89+R119+R124+R137+R156+R159+R174</f>
        <v>2.3289805000000001</v>
      </c>
      <c r="S88" s="208"/>
      <c r="T88" s="210">
        <f>T89+T119+T124+T137+T156+T159+T174</f>
        <v>2.5604800000000001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BK89+BK119+BK124+BK137+BK156+BK159+BK174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0.15070649999999997</v>
      </c>
      <c r="S89" s="208"/>
      <c r="T89" s="210">
        <f>SUM(T90:T118)</f>
        <v>2.5604800000000001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8014</v>
      </c>
      <c r="F90" s="218" t="s">
        <v>8015</v>
      </c>
      <c r="G90" s="219" t="s">
        <v>266</v>
      </c>
      <c r="H90" s="220">
        <v>2.0800000000000001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0.60319999999999996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8016</v>
      </c>
    </row>
    <row r="91" s="2" customFormat="1">
      <c r="A91" s="41"/>
      <c r="B91" s="42"/>
      <c r="C91" s="43"/>
      <c r="D91" s="267" t="s">
        <v>314</v>
      </c>
      <c r="E91" s="43"/>
      <c r="F91" s="268" t="s">
        <v>8017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8018</v>
      </c>
      <c r="F92" s="218" t="s">
        <v>8019</v>
      </c>
      <c r="G92" s="219" t="s">
        <v>266</v>
      </c>
      <c r="H92" s="220">
        <v>2.0800000000000001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8020</v>
      </c>
    </row>
    <row r="93" s="2" customFormat="1">
      <c r="A93" s="41"/>
      <c r="B93" s="42"/>
      <c r="C93" s="43"/>
      <c r="D93" s="267" t="s">
        <v>314</v>
      </c>
      <c r="E93" s="43"/>
      <c r="F93" s="268" t="s">
        <v>8021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8022</v>
      </c>
      <c r="F94" s="218" t="s">
        <v>8023</v>
      </c>
      <c r="G94" s="219" t="s">
        <v>266</v>
      </c>
      <c r="H94" s="220">
        <v>2.0800000000000001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0.65727999999999998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8024</v>
      </c>
    </row>
    <row r="95" s="2" customFormat="1">
      <c r="A95" s="41"/>
      <c r="B95" s="42"/>
      <c r="C95" s="43"/>
      <c r="D95" s="267" t="s">
        <v>314</v>
      </c>
      <c r="E95" s="43"/>
      <c r="F95" s="268" t="s">
        <v>8025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7903</v>
      </c>
      <c r="F96" s="218" t="s">
        <v>7904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8026</v>
      </c>
    </row>
    <row r="97" s="2" customFormat="1">
      <c r="A97" s="41"/>
      <c r="B97" s="42"/>
      <c r="C97" s="43"/>
      <c r="D97" s="267" t="s">
        <v>314</v>
      </c>
      <c r="E97" s="43"/>
      <c r="F97" s="268" t="s">
        <v>7906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8027</v>
      </c>
      <c r="F98" s="218" t="s">
        <v>8028</v>
      </c>
      <c r="G98" s="219" t="s">
        <v>324</v>
      </c>
      <c r="H98" s="220">
        <v>58.100000000000001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8029</v>
      </c>
    </row>
    <row r="99" s="2" customFormat="1">
      <c r="A99" s="41"/>
      <c r="B99" s="42"/>
      <c r="C99" s="43"/>
      <c r="D99" s="267" t="s">
        <v>314</v>
      </c>
      <c r="E99" s="43"/>
      <c r="F99" s="268" t="s">
        <v>8030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7544</v>
      </c>
      <c r="F100" s="218" t="s">
        <v>7545</v>
      </c>
      <c r="G100" s="219" t="s">
        <v>324</v>
      </c>
      <c r="H100" s="220">
        <v>2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8031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7547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4875</v>
      </c>
      <c r="F102" s="218" t="s">
        <v>4876</v>
      </c>
      <c r="G102" s="219" t="s">
        <v>266</v>
      </c>
      <c r="H102" s="220">
        <v>133.88999999999999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0.11380649999999998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8032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4877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4884</v>
      </c>
      <c r="F104" s="218" t="s">
        <v>4885</v>
      </c>
      <c r="G104" s="219" t="s">
        <v>266</v>
      </c>
      <c r="H104" s="220">
        <v>133.88999999999999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8033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4886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4893</v>
      </c>
      <c r="F106" s="218" t="s">
        <v>4894</v>
      </c>
      <c r="G106" s="219" t="s">
        <v>324</v>
      </c>
      <c r="H106" s="220">
        <v>7.915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8034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8035</v>
      </c>
      <c r="G109" s="230"/>
      <c r="H109" s="234">
        <v>58.100000000000001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6852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8036</v>
      </c>
      <c r="G111" s="230"/>
      <c r="H111" s="234">
        <v>-50.185000000000002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7.9149999999999991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14.247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8037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8038</v>
      </c>
      <c r="G115" s="230"/>
      <c r="H115" s="234">
        <v>14.247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50.185000000000002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8039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8040</v>
      </c>
      <c r="G118" s="230"/>
      <c r="H118" s="234">
        <v>50.185000000000002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SUM(P120:P123)</f>
        <v>0</v>
      </c>
      <c r="Q119" s="208"/>
      <c r="R119" s="209">
        <f>SUM(R120:R123)</f>
        <v>0</v>
      </c>
      <c r="S119" s="208"/>
      <c r="T119" s="210">
        <f>SUM(T120:T123)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SUM(BK120:BK123)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8041</v>
      </c>
      <c r="F120" s="218" t="s">
        <v>8042</v>
      </c>
      <c r="G120" s="219" t="s">
        <v>324</v>
      </c>
      <c r="H120" s="220">
        <v>0.28000000000000003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8043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8044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8045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8046</v>
      </c>
      <c r="G123" s="230"/>
      <c r="H123" s="234">
        <v>0.28000000000000003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12" customFormat="1" ht="22.8" customHeight="1">
      <c r="A124" s="12"/>
      <c r="B124" s="200"/>
      <c r="C124" s="201"/>
      <c r="D124" s="202" t="s">
        <v>73</v>
      </c>
      <c r="E124" s="214" t="s">
        <v>223</v>
      </c>
      <c r="F124" s="214" t="s">
        <v>8047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SUM(P125:P136)</f>
        <v>0</v>
      </c>
      <c r="Q124" s="208"/>
      <c r="R124" s="209">
        <f>SUM(R125:R136)</f>
        <v>0</v>
      </c>
      <c r="S124" s="208"/>
      <c r="T124" s="210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82</v>
      </c>
      <c r="AT124" s="212" t="s">
        <v>73</v>
      </c>
      <c r="AU124" s="212" t="s">
        <v>82</v>
      </c>
      <c r="AY124" s="211" t="s">
        <v>224</v>
      </c>
      <c r="BK124" s="213">
        <f>SUM(BK125:BK136)</f>
        <v>0</v>
      </c>
    </row>
    <row r="125" s="2" customFormat="1" ht="33" customHeight="1">
      <c r="A125" s="41"/>
      <c r="B125" s="42"/>
      <c r="C125" s="216" t="s">
        <v>148</v>
      </c>
      <c r="D125" s="216" t="s">
        <v>227</v>
      </c>
      <c r="E125" s="217" t="s">
        <v>1347</v>
      </c>
      <c r="F125" s="218" t="s">
        <v>1348</v>
      </c>
      <c r="G125" s="219" t="s">
        <v>266</v>
      </c>
      <c r="H125" s="220">
        <v>2.0800000000000001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46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93</v>
      </c>
      <c r="BK125" s="228">
        <f>ROUND(I125*H125,2)</f>
        <v>0</v>
      </c>
      <c r="BL125" s="20" t="s">
        <v>231</v>
      </c>
      <c r="BM125" s="227" t="s">
        <v>8048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1350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2" customFormat="1" ht="49.05" customHeight="1">
      <c r="A127" s="41"/>
      <c r="B127" s="42"/>
      <c r="C127" s="216" t="s">
        <v>151</v>
      </c>
      <c r="D127" s="216" t="s">
        <v>227</v>
      </c>
      <c r="E127" s="217" t="s">
        <v>8049</v>
      </c>
      <c r="F127" s="218" t="s">
        <v>8050</v>
      </c>
      <c r="G127" s="219" t="s">
        <v>266</v>
      </c>
      <c r="H127" s="220">
        <v>2.0800000000000001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8051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8052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2" customFormat="1" ht="24.15" customHeight="1">
      <c r="A129" s="41"/>
      <c r="B129" s="42"/>
      <c r="C129" s="216" t="s">
        <v>284</v>
      </c>
      <c r="D129" s="216" t="s">
        <v>227</v>
      </c>
      <c r="E129" s="217" t="s">
        <v>8053</v>
      </c>
      <c r="F129" s="218" t="s">
        <v>8054</v>
      </c>
      <c r="G129" s="219" t="s">
        <v>266</v>
      </c>
      <c r="H129" s="220">
        <v>2.0800000000000001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8055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8056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2" customFormat="1" ht="24.15" customHeight="1">
      <c r="A131" s="41"/>
      <c r="B131" s="42"/>
      <c r="C131" s="216" t="s">
        <v>544</v>
      </c>
      <c r="D131" s="216" t="s">
        <v>227</v>
      </c>
      <c r="E131" s="217" t="s">
        <v>8057</v>
      </c>
      <c r="F131" s="218" t="s">
        <v>8058</v>
      </c>
      <c r="G131" s="219" t="s">
        <v>266</v>
      </c>
      <c r="H131" s="220">
        <v>2.0800000000000001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8059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8060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8061</v>
      </c>
      <c r="F133" s="218" t="s">
        <v>8062</v>
      </c>
      <c r="G133" s="219" t="s">
        <v>266</v>
      </c>
      <c r="H133" s="220">
        <v>2.0800000000000001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8063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8064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8065</v>
      </c>
      <c r="F135" s="218" t="s">
        <v>8066</v>
      </c>
      <c r="G135" s="219" t="s">
        <v>266</v>
      </c>
      <c r="H135" s="220">
        <v>2.0800000000000001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8067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8068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2" customFormat="1" ht="22.8" customHeight="1">
      <c r="A137" s="12"/>
      <c r="B137" s="200"/>
      <c r="C137" s="201"/>
      <c r="D137" s="202" t="s">
        <v>73</v>
      </c>
      <c r="E137" s="214" t="s">
        <v>254</v>
      </c>
      <c r="F137" s="214" t="s">
        <v>4903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SUM(P138:P155)</f>
        <v>0</v>
      </c>
      <c r="Q137" s="208"/>
      <c r="R137" s="209">
        <f>SUM(R138:R155)</f>
        <v>2.178274</v>
      </c>
      <c r="S137" s="208"/>
      <c r="T137" s="210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82</v>
      </c>
      <c r="AT137" s="212" t="s">
        <v>73</v>
      </c>
      <c r="AU137" s="212" t="s">
        <v>82</v>
      </c>
      <c r="AY137" s="211" t="s">
        <v>224</v>
      </c>
      <c r="BK137" s="213">
        <f>SUM(BK138:BK155)</f>
        <v>0</v>
      </c>
    </row>
    <row r="138" s="2" customFormat="1" ht="37.8" customHeight="1">
      <c r="A138" s="41"/>
      <c r="B138" s="42"/>
      <c r="C138" s="216" t="s">
        <v>565</v>
      </c>
      <c r="D138" s="216" t="s">
        <v>227</v>
      </c>
      <c r="E138" s="217" t="s">
        <v>8069</v>
      </c>
      <c r="F138" s="218" t="s">
        <v>8070</v>
      </c>
      <c r="G138" s="219" t="s">
        <v>471</v>
      </c>
      <c r="H138" s="220">
        <v>14.5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4.0000000000000003E-05</v>
      </c>
      <c r="R138" s="225">
        <f>Q138*H138</f>
        <v>0.00058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8071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8072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2" customFormat="1" ht="24.15" customHeight="1">
      <c r="A140" s="41"/>
      <c r="B140" s="42"/>
      <c r="C140" s="286" t="s">
        <v>571</v>
      </c>
      <c r="D140" s="286" t="s">
        <v>572</v>
      </c>
      <c r="E140" s="287" t="s">
        <v>8073</v>
      </c>
      <c r="F140" s="288" t="s">
        <v>8074</v>
      </c>
      <c r="G140" s="289" t="s">
        <v>471</v>
      </c>
      <c r="H140" s="290">
        <v>14.718</v>
      </c>
      <c r="I140" s="291"/>
      <c r="J140" s="292">
        <f>ROUND(I140*H140,2)</f>
        <v>0</v>
      </c>
      <c r="K140" s="288" t="s">
        <v>312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0.042999999999999997</v>
      </c>
      <c r="R140" s="225">
        <f>Q140*H140</f>
        <v>0.63287399999999994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8075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8076</v>
      </c>
      <c r="G141" s="230"/>
      <c r="H141" s="234">
        <v>14.718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82</v>
      </c>
      <c r="AY141" s="240" t="s">
        <v>224</v>
      </c>
    </row>
    <row r="142" s="2" customFormat="1" ht="24.15" customHeight="1">
      <c r="A142" s="41"/>
      <c r="B142" s="42"/>
      <c r="C142" s="216" t="s">
        <v>7</v>
      </c>
      <c r="D142" s="216" t="s">
        <v>227</v>
      </c>
      <c r="E142" s="217" t="s">
        <v>8077</v>
      </c>
      <c r="F142" s="218" t="s">
        <v>8078</v>
      </c>
      <c r="G142" s="219" t="s">
        <v>595</v>
      </c>
      <c r="H142" s="220">
        <v>1</v>
      </c>
      <c r="I142" s="221"/>
      <c r="J142" s="222">
        <f>ROUND(I142*H142,2)</f>
        <v>0</v>
      </c>
      <c r="K142" s="218" t="s">
        <v>312</v>
      </c>
      <c r="L142" s="47"/>
      <c r="M142" s="223" t="s">
        <v>19</v>
      </c>
      <c r="N142" s="224" t="s">
        <v>46</v>
      </c>
      <c r="O142" s="87"/>
      <c r="P142" s="225">
        <f>O142*H142</f>
        <v>0</v>
      </c>
      <c r="Q142" s="225">
        <v>0.23691000000000001</v>
      </c>
      <c r="R142" s="225">
        <f>Q142*H142</f>
        <v>0.23691000000000001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231</v>
      </c>
      <c r="AT142" s="227" t="s">
        <v>227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8079</v>
      </c>
    </row>
    <row r="143" s="2" customFormat="1">
      <c r="A143" s="41"/>
      <c r="B143" s="42"/>
      <c r="C143" s="43"/>
      <c r="D143" s="267" t="s">
        <v>314</v>
      </c>
      <c r="E143" s="43"/>
      <c r="F143" s="268" t="s">
        <v>8080</v>
      </c>
      <c r="G143" s="43"/>
      <c r="H143" s="43"/>
      <c r="I143" s="269"/>
      <c r="J143" s="43"/>
      <c r="K143" s="43"/>
      <c r="L143" s="47"/>
      <c r="M143" s="270"/>
      <c r="N143" s="271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314</v>
      </c>
      <c r="AU143" s="20" t="s">
        <v>93</v>
      </c>
    </row>
    <row r="144" s="2" customFormat="1" ht="21.75" customHeight="1">
      <c r="A144" s="41"/>
      <c r="B144" s="42"/>
      <c r="C144" s="216" t="s">
        <v>156</v>
      </c>
      <c r="D144" s="216" t="s">
        <v>227</v>
      </c>
      <c r="E144" s="217" t="s">
        <v>7234</v>
      </c>
      <c r="F144" s="218" t="s">
        <v>7235</v>
      </c>
      <c r="G144" s="219" t="s">
        <v>471</v>
      </c>
      <c r="H144" s="220">
        <v>14.5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8081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7237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16" t="s">
        <v>159</v>
      </c>
      <c r="D146" s="216" t="s">
        <v>227</v>
      </c>
      <c r="E146" s="217" t="s">
        <v>7876</v>
      </c>
      <c r="F146" s="218" t="s">
        <v>7877</v>
      </c>
      <c r="G146" s="219" t="s">
        <v>595</v>
      </c>
      <c r="H146" s="220">
        <v>2</v>
      </c>
      <c r="I146" s="221"/>
      <c r="J146" s="222">
        <f>ROUND(I146*H146,2)</f>
        <v>0</v>
      </c>
      <c r="K146" s="218" t="s">
        <v>312</v>
      </c>
      <c r="L146" s="47"/>
      <c r="M146" s="223" t="s">
        <v>19</v>
      </c>
      <c r="N146" s="224" t="s">
        <v>46</v>
      </c>
      <c r="O146" s="87"/>
      <c r="P146" s="225">
        <f>O146*H146</f>
        <v>0</v>
      </c>
      <c r="Q146" s="225">
        <v>0.45937</v>
      </c>
      <c r="R146" s="225">
        <f>Q146*H146</f>
        <v>0.91874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231</v>
      </c>
      <c r="AT146" s="227" t="s">
        <v>227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8082</v>
      </c>
    </row>
    <row r="147" s="2" customFormat="1">
      <c r="A147" s="41"/>
      <c r="B147" s="42"/>
      <c r="C147" s="43"/>
      <c r="D147" s="267" t="s">
        <v>314</v>
      </c>
      <c r="E147" s="43"/>
      <c r="F147" s="268" t="s">
        <v>7879</v>
      </c>
      <c r="G147" s="43"/>
      <c r="H147" s="43"/>
      <c r="I147" s="269"/>
      <c r="J147" s="43"/>
      <c r="K147" s="43"/>
      <c r="L147" s="47"/>
      <c r="M147" s="270"/>
      <c r="N147" s="271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314</v>
      </c>
      <c r="AU147" s="20" t="s">
        <v>93</v>
      </c>
    </row>
    <row r="148" s="2" customFormat="1" ht="37.8" customHeight="1">
      <c r="A148" s="41"/>
      <c r="B148" s="42"/>
      <c r="C148" s="216" t="s">
        <v>162</v>
      </c>
      <c r="D148" s="216" t="s">
        <v>227</v>
      </c>
      <c r="E148" s="217" t="s">
        <v>4912</v>
      </c>
      <c r="F148" s="218" t="s">
        <v>4913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0.10661</v>
      </c>
      <c r="R148" s="225">
        <f>Q148*H148</f>
        <v>0.10661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8083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4914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37.8" customHeight="1">
      <c r="A150" s="41"/>
      <c r="B150" s="42"/>
      <c r="C150" s="216" t="s">
        <v>165</v>
      </c>
      <c r="D150" s="216" t="s">
        <v>227</v>
      </c>
      <c r="E150" s="217" t="s">
        <v>7239</v>
      </c>
      <c r="F150" s="218" t="s">
        <v>7240</v>
      </c>
      <c r="G150" s="219" t="s">
        <v>595</v>
      </c>
      <c r="H150" s="220">
        <v>1</v>
      </c>
      <c r="I150" s="221"/>
      <c r="J150" s="222">
        <f>ROUND(I150*H150,2)</f>
        <v>0</v>
      </c>
      <c r="K150" s="218" t="s">
        <v>312</v>
      </c>
      <c r="L150" s="47"/>
      <c r="M150" s="223" t="s">
        <v>19</v>
      </c>
      <c r="N150" s="224" t="s">
        <v>46</v>
      </c>
      <c r="O150" s="87"/>
      <c r="P150" s="225">
        <f>O150*H150</f>
        <v>0</v>
      </c>
      <c r="Q150" s="225">
        <v>0.072480000000000003</v>
      </c>
      <c r="R150" s="225">
        <f>Q150*H150</f>
        <v>0.072480000000000003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231</v>
      </c>
      <c r="AT150" s="227" t="s">
        <v>227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8084</v>
      </c>
    </row>
    <row r="151" s="2" customFormat="1">
      <c r="A151" s="41"/>
      <c r="B151" s="42"/>
      <c r="C151" s="43"/>
      <c r="D151" s="267" t="s">
        <v>314</v>
      </c>
      <c r="E151" s="43"/>
      <c r="F151" s="268" t="s">
        <v>7242</v>
      </c>
      <c r="G151" s="43"/>
      <c r="H151" s="43"/>
      <c r="I151" s="269"/>
      <c r="J151" s="43"/>
      <c r="K151" s="43"/>
      <c r="L151" s="47"/>
      <c r="M151" s="270"/>
      <c r="N151" s="271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314</v>
      </c>
      <c r="AU151" s="20" t="s">
        <v>93</v>
      </c>
    </row>
    <row r="152" s="2" customFormat="1" ht="37.8" customHeight="1">
      <c r="A152" s="41"/>
      <c r="B152" s="42"/>
      <c r="C152" s="216" t="s">
        <v>168</v>
      </c>
      <c r="D152" s="216" t="s">
        <v>227</v>
      </c>
      <c r="E152" s="217" t="s">
        <v>4921</v>
      </c>
      <c r="F152" s="218" t="s">
        <v>4922</v>
      </c>
      <c r="G152" s="219" t="s">
        <v>595</v>
      </c>
      <c r="H152" s="220">
        <v>1</v>
      </c>
      <c r="I152" s="221"/>
      <c r="J152" s="222">
        <f>ROUND(I152*H152,2)</f>
        <v>0</v>
      </c>
      <c r="K152" s="218" t="s">
        <v>312</v>
      </c>
      <c r="L152" s="47"/>
      <c r="M152" s="223" t="s">
        <v>19</v>
      </c>
      <c r="N152" s="224" t="s">
        <v>46</v>
      </c>
      <c r="O152" s="87"/>
      <c r="P152" s="225">
        <f>O152*H152</f>
        <v>0</v>
      </c>
      <c r="Q152" s="225">
        <v>0.21007999999999999</v>
      </c>
      <c r="R152" s="225">
        <f>Q152*H152</f>
        <v>0.21007999999999999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231</v>
      </c>
      <c r="AT152" s="227" t="s">
        <v>227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8085</v>
      </c>
    </row>
    <row r="153" s="2" customFormat="1">
      <c r="A153" s="41"/>
      <c r="B153" s="42"/>
      <c r="C153" s="43"/>
      <c r="D153" s="267" t="s">
        <v>314</v>
      </c>
      <c r="E153" s="43"/>
      <c r="F153" s="268" t="s">
        <v>4923</v>
      </c>
      <c r="G153" s="43"/>
      <c r="H153" s="43"/>
      <c r="I153" s="269"/>
      <c r="J153" s="43"/>
      <c r="K153" s="43"/>
      <c r="L153" s="47"/>
      <c r="M153" s="270"/>
      <c r="N153" s="271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314</v>
      </c>
      <c r="AU153" s="20" t="s">
        <v>93</v>
      </c>
    </row>
    <row r="154" s="2" customFormat="1" ht="33" customHeight="1">
      <c r="A154" s="41"/>
      <c r="B154" s="42"/>
      <c r="C154" s="216" t="s">
        <v>171</v>
      </c>
      <c r="D154" s="216" t="s">
        <v>227</v>
      </c>
      <c r="E154" s="217" t="s">
        <v>7686</v>
      </c>
      <c r="F154" s="218" t="s">
        <v>7687</v>
      </c>
      <c r="G154" s="219" t="s">
        <v>324</v>
      </c>
      <c r="H154" s="220">
        <v>7.1799999999999997</v>
      </c>
      <c r="I154" s="221"/>
      <c r="J154" s="222">
        <f>ROUND(I154*H154,2)</f>
        <v>0</v>
      </c>
      <c r="K154" s="218" t="s">
        <v>312</v>
      </c>
      <c r="L154" s="47"/>
      <c r="M154" s="223" t="s">
        <v>19</v>
      </c>
      <c r="N154" s="224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231</v>
      </c>
      <c r="AT154" s="227" t="s">
        <v>227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8086</v>
      </c>
    </row>
    <row r="155" s="2" customFormat="1">
      <c r="A155" s="41"/>
      <c r="B155" s="42"/>
      <c r="C155" s="43"/>
      <c r="D155" s="267" t="s">
        <v>314</v>
      </c>
      <c r="E155" s="43"/>
      <c r="F155" s="268" t="s">
        <v>7689</v>
      </c>
      <c r="G155" s="43"/>
      <c r="H155" s="43"/>
      <c r="I155" s="269"/>
      <c r="J155" s="43"/>
      <c r="K155" s="43"/>
      <c r="L155" s="47"/>
      <c r="M155" s="270"/>
      <c r="N155" s="271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314</v>
      </c>
      <c r="AU155" s="20" t="s">
        <v>93</v>
      </c>
    </row>
    <row r="156" s="12" customFormat="1" ht="22.8" customHeight="1">
      <c r="A156" s="12"/>
      <c r="B156" s="200"/>
      <c r="C156" s="201"/>
      <c r="D156" s="202" t="s">
        <v>73</v>
      </c>
      <c r="E156" s="214" t="s">
        <v>1265</v>
      </c>
      <c r="F156" s="214" t="s">
        <v>7339</v>
      </c>
      <c r="G156" s="201"/>
      <c r="H156" s="201"/>
      <c r="I156" s="204"/>
      <c r="J156" s="215">
        <f>BK156</f>
        <v>0</v>
      </c>
      <c r="K156" s="201"/>
      <c r="L156" s="206"/>
      <c r="M156" s="207"/>
      <c r="N156" s="208"/>
      <c r="O156" s="208"/>
      <c r="P156" s="209">
        <f>SUM(P157:P158)</f>
        <v>0</v>
      </c>
      <c r="Q156" s="208"/>
      <c r="R156" s="209">
        <f>SUM(R157:R158)</f>
        <v>0</v>
      </c>
      <c r="S156" s="208"/>
      <c r="T156" s="21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1" t="s">
        <v>82</v>
      </c>
      <c r="AT156" s="212" t="s">
        <v>73</v>
      </c>
      <c r="AU156" s="212" t="s">
        <v>82</v>
      </c>
      <c r="AY156" s="211" t="s">
        <v>224</v>
      </c>
      <c r="BK156" s="213">
        <f>SUM(BK157:BK158)</f>
        <v>0</v>
      </c>
    </row>
    <row r="157" s="2" customFormat="1" ht="24.15" customHeight="1">
      <c r="A157" s="41"/>
      <c r="B157" s="42"/>
      <c r="C157" s="216" t="s">
        <v>174</v>
      </c>
      <c r="D157" s="216" t="s">
        <v>227</v>
      </c>
      <c r="E157" s="217" t="s">
        <v>8087</v>
      </c>
      <c r="F157" s="218" t="s">
        <v>8088</v>
      </c>
      <c r="G157" s="219" t="s">
        <v>471</v>
      </c>
      <c r="H157" s="220">
        <v>5.2000000000000002</v>
      </c>
      <c r="I157" s="221"/>
      <c r="J157" s="222">
        <f>ROUND(I157*H157,2)</f>
        <v>0</v>
      </c>
      <c r="K157" s="218" t="s">
        <v>312</v>
      </c>
      <c r="L157" s="47"/>
      <c r="M157" s="223" t="s">
        <v>19</v>
      </c>
      <c r="N157" s="224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231</v>
      </c>
      <c r="AT157" s="227" t="s">
        <v>227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8089</v>
      </c>
    </row>
    <row r="158" s="2" customFormat="1">
      <c r="A158" s="41"/>
      <c r="B158" s="42"/>
      <c r="C158" s="43"/>
      <c r="D158" s="267" t="s">
        <v>314</v>
      </c>
      <c r="E158" s="43"/>
      <c r="F158" s="268" t="s">
        <v>8090</v>
      </c>
      <c r="G158" s="43"/>
      <c r="H158" s="43"/>
      <c r="I158" s="269"/>
      <c r="J158" s="43"/>
      <c r="K158" s="43"/>
      <c r="L158" s="47"/>
      <c r="M158" s="270"/>
      <c r="N158" s="271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314</v>
      </c>
      <c r="AU158" s="20" t="s">
        <v>93</v>
      </c>
    </row>
    <row r="159" s="12" customFormat="1" ht="22.8" customHeight="1">
      <c r="A159" s="12"/>
      <c r="B159" s="200"/>
      <c r="C159" s="201"/>
      <c r="D159" s="202" t="s">
        <v>73</v>
      </c>
      <c r="E159" s="214" t="s">
        <v>7752</v>
      </c>
      <c r="F159" s="214" t="s">
        <v>7753</v>
      </c>
      <c r="G159" s="201"/>
      <c r="H159" s="201"/>
      <c r="I159" s="204"/>
      <c r="J159" s="215">
        <f>BK159</f>
        <v>0</v>
      </c>
      <c r="K159" s="201"/>
      <c r="L159" s="206"/>
      <c r="M159" s="207"/>
      <c r="N159" s="208"/>
      <c r="O159" s="208"/>
      <c r="P159" s="209">
        <f>SUM(P160:P173)</f>
        <v>0</v>
      </c>
      <c r="Q159" s="208"/>
      <c r="R159" s="209">
        <f>SUM(R160:R173)</f>
        <v>0</v>
      </c>
      <c r="S159" s="208"/>
      <c r="T159" s="210">
        <f>SUM(T160:T173)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1" t="s">
        <v>82</v>
      </c>
      <c r="AT159" s="212" t="s">
        <v>73</v>
      </c>
      <c r="AU159" s="212" t="s">
        <v>82</v>
      </c>
      <c r="AY159" s="211" t="s">
        <v>224</v>
      </c>
      <c r="BK159" s="213">
        <f>SUM(BK160:BK173)</f>
        <v>0</v>
      </c>
    </row>
    <row r="160" s="2" customFormat="1" ht="37.8" customHeight="1">
      <c r="A160" s="41"/>
      <c r="B160" s="42"/>
      <c r="C160" s="216" t="s">
        <v>623</v>
      </c>
      <c r="D160" s="216" t="s">
        <v>227</v>
      </c>
      <c r="E160" s="217" t="s">
        <v>8091</v>
      </c>
      <c r="F160" s="218" t="s">
        <v>8092</v>
      </c>
      <c r="G160" s="219" t="s">
        <v>371</v>
      </c>
      <c r="H160" s="220">
        <v>2.5600000000000001</v>
      </c>
      <c r="I160" s="221"/>
      <c r="J160" s="222">
        <f>ROUND(I160*H160,2)</f>
        <v>0</v>
      </c>
      <c r="K160" s="218" t="s">
        <v>312</v>
      </c>
      <c r="L160" s="47"/>
      <c r="M160" s="223" t="s">
        <v>19</v>
      </c>
      <c r="N160" s="224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231</v>
      </c>
      <c r="AT160" s="227" t="s">
        <v>227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8093</v>
      </c>
    </row>
    <row r="161" s="2" customFormat="1">
      <c r="A161" s="41"/>
      <c r="B161" s="42"/>
      <c r="C161" s="43"/>
      <c r="D161" s="267" t="s">
        <v>314</v>
      </c>
      <c r="E161" s="43"/>
      <c r="F161" s="268" t="s">
        <v>8094</v>
      </c>
      <c r="G161" s="43"/>
      <c r="H161" s="43"/>
      <c r="I161" s="269"/>
      <c r="J161" s="43"/>
      <c r="K161" s="43"/>
      <c r="L161" s="47"/>
      <c r="M161" s="270"/>
      <c r="N161" s="271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314</v>
      </c>
      <c r="AU161" s="20" t="s">
        <v>93</v>
      </c>
    </row>
    <row r="162" s="2" customFormat="1" ht="49.05" customHeight="1">
      <c r="A162" s="41"/>
      <c r="B162" s="42"/>
      <c r="C162" s="216" t="s">
        <v>629</v>
      </c>
      <c r="D162" s="216" t="s">
        <v>227</v>
      </c>
      <c r="E162" s="217" t="s">
        <v>8095</v>
      </c>
      <c r="F162" s="218" t="s">
        <v>8096</v>
      </c>
      <c r="G162" s="219" t="s">
        <v>371</v>
      </c>
      <c r="H162" s="220">
        <v>23.039999999999999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8097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8098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3" customFormat="1">
      <c r="A164" s="13"/>
      <c r="B164" s="229"/>
      <c r="C164" s="230"/>
      <c r="D164" s="231" t="s">
        <v>268</v>
      </c>
      <c r="E164" s="230"/>
      <c r="F164" s="233" t="s">
        <v>8099</v>
      </c>
      <c r="G164" s="230"/>
      <c r="H164" s="234">
        <v>23.039999999999999</v>
      </c>
      <c r="I164" s="235"/>
      <c r="J164" s="230"/>
      <c r="K164" s="230"/>
      <c r="L164" s="236"/>
      <c r="M164" s="237"/>
      <c r="N164" s="238"/>
      <c r="O164" s="238"/>
      <c r="P164" s="238"/>
      <c r="Q164" s="238"/>
      <c r="R164" s="238"/>
      <c r="S164" s="238"/>
      <c r="T164" s="23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0" t="s">
        <v>268</v>
      </c>
      <c r="AU164" s="240" t="s">
        <v>93</v>
      </c>
      <c r="AV164" s="13" t="s">
        <v>93</v>
      </c>
      <c r="AW164" s="13" t="s">
        <v>4</v>
      </c>
      <c r="AX164" s="13" t="s">
        <v>82</v>
      </c>
      <c r="AY164" s="240" t="s">
        <v>224</v>
      </c>
    </row>
    <row r="165" s="2" customFormat="1" ht="44.25" customHeight="1">
      <c r="A165" s="41"/>
      <c r="B165" s="42"/>
      <c r="C165" s="216" t="s">
        <v>177</v>
      </c>
      <c r="D165" s="216" t="s">
        <v>227</v>
      </c>
      <c r="E165" s="217" t="s">
        <v>8100</v>
      </c>
      <c r="F165" s="218" t="s">
        <v>7764</v>
      </c>
      <c r="G165" s="219" t="s">
        <v>371</v>
      </c>
      <c r="H165" s="220">
        <v>1.3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8101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8102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13" customFormat="1">
      <c r="A167" s="13"/>
      <c r="B167" s="229"/>
      <c r="C167" s="230"/>
      <c r="D167" s="231" t="s">
        <v>268</v>
      </c>
      <c r="E167" s="232" t="s">
        <v>19</v>
      </c>
      <c r="F167" s="233" t="s">
        <v>8103</v>
      </c>
      <c r="G167" s="230"/>
      <c r="H167" s="234">
        <v>1.3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268</v>
      </c>
      <c r="AU167" s="240" t="s">
        <v>93</v>
      </c>
      <c r="AV167" s="13" t="s">
        <v>93</v>
      </c>
      <c r="AW167" s="13" t="s">
        <v>34</v>
      </c>
      <c r="AX167" s="13" t="s">
        <v>82</v>
      </c>
      <c r="AY167" s="240" t="s">
        <v>224</v>
      </c>
    </row>
    <row r="168" s="2" customFormat="1" ht="44.25" customHeight="1">
      <c r="A168" s="41"/>
      <c r="B168" s="42"/>
      <c r="C168" s="216" t="s">
        <v>643</v>
      </c>
      <c r="D168" s="216" t="s">
        <v>227</v>
      </c>
      <c r="E168" s="217" t="s">
        <v>8104</v>
      </c>
      <c r="F168" s="218" t="s">
        <v>370</v>
      </c>
      <c r="G168" s="219" t="s">
        <v>371</v>
      </c>
      <c r="H168" s="220">
        <v>0.60299999999999998</v>
      </c>
      <c r="I168" s="221"/>
      <c r="J168" s="222">
        <f>ROUND(I168*H168,2)</f>
        <v>0</v>
      </c>
      <c r="K168" s="218" t="s">
        <v>312</v>
      </c>
      <c r="L168" s="47"/>
      <c r="M168" s="223" t="s">
        <v>19</v>
      </c>
      <c r="N168" s="224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231</v>
      </c>
      <c r="AT168" s="227" t="s">
        <v>227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8105</v>
      </c>
    </row>
    <row r="169" s="2" customFormat="1">
      <c r="A169" s="41"/>
      <c r="B169" s="42"/>
      <c r="C169" s="43"/>
      <c r="D169" s="267" t="s">
        <v>314</v>
      </c>
      <c r="E169" s="43"/>
      <c r="F169" s="268" t="s">
        <v>8106</v>
      </c>
      <c r="G169" s="43"/>
      <c r="H169" s="43"/>
      <c r="I169" s="269"/>
      <c r="J169" s="43"/>
      <c r="K169" s="43"/>
      <c r="L169" s="47"/>
      <c r="M169" s="270"/>
      <c r="N169" s="271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314</v>
      </c>
      <c r="AU169" s="20" t="s">
        <v>93</v>
      </c>
    </row>
    <row r="170" s="13" customFormat="1">
      <c r="A170" s="13"/>
      <c r="B170" s="229"/>
      <c r="C170" s="230"/>
      <c r="D170" s="231" t="s">
        <v>268</v>
      </c>
      <c r="E170" s="232" t="s">
        <v>19</v>
      </c>
      <c r="F170" s="233" t="s">
        <v>8107</v>
      </c>
      <c r="G170" s="230"/>
      <c r="H170" s="234">
        <v>0.60299999999999998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268</v>
      </c>
      <c r="AU170" s="240" t="s">
        <v>93</v>
      </c>
      <c r="AV170" s="13" t="s">
        <v>93</v>
      </c>
      <c r="AW170" s="13" t="s">
        <v>34</v>
      </c>
      <c r="AX170" s="13" t="s">
        <v>82</v>
      </c>
      <c r="AY170" s="240" t="s">
        <v>224</v>
      </c>
    </row>
    <row r="171" s="2" customFormat="1" ht="44.25" customHeight="1">
      <c r="A171" s="41"/>
      <c r="B171" s="42"/>
      <c r="C171" s="216" t="s">
        <v>650</v>
      </c>
      <c r="D171" s="216" t="s">
        <v>227</v>
      </c>
      <c r="E171" s="217" t="s">
        <v>8108</v>
      </c>
      <c r="F171" s="218" t="s">
        <v>8109</v>
      </c>
      <c r="G171" s="219" t="s">
        <v>371</v>
      </c>
      <c r="H171" s="220">
        <v>0.65700000000000003</v>
      </c>
      <c r="I171" s="221"/>
      <c r="J171" s="222">
        <f>ROUND(I171*H171,2)</f>
        <v>0</v>
      </c>
      <c r="K171" s="218" t="s">
        <v>312</v>
      </c>
      <c r="L171" s="47"/>
      <c r="M171" s="223" t="s">
        <v>19</v>
      </c>
      <c r="N171" s="224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231</v>
      </c>
      <c r="AT171" s="227" t="s">
        <v>227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8110</v>
      </c>
    </row>
    <row r="172" s="2" customFormat="1">
      <c r="A172" s="41"/>
      <c r="B172" s="42"/>
      <c r="C172" s="43"/>
      <c r="D172" s="267" t="s">
        <v>314</v>
      </c>
      <c r="E172" s="43"/>
      <c r="F172" s="268" t="s">
        <v>8111</v>
      </c>
      <c r="G172" s="43"/>
      <c r="H172" s="43"/>
      <c r="I172" s="269"/>
      <c r="J172" s="43"/>
      <c r="K172" s="43"/>
      <c r="L172" s="47"/>
      <c r="M172" s="270"/>
      <c r="N172" s="271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314</v>
      </c>
      <c r="AU172" s="20" t="s">
        <v>93</v>
      </c>
    </row>
    <row r="173" s="13" customFormat="1">
      <c r="A173" s="13"/>
      <c r="B173" s="229"/>
      <c r="C173" s="230"/>
      <c r="D173" s="231" t="s">
        <v>268</v>
      </c>
      <c r="E173" s="232" t="s">
        <v>19</v>
      </c>
      <c r="F173" s="233" t="s">
        <v>8112</v>
      </c>
      <c r="G173" s="230"/>
      <c r="H173" s="234">
        <v>0.65700000000000003</v>
      </c>
      <c r="I173" s="235"/>
      <c r="J173" s="230"/>
      <c r="K173" s="230"/>
      <c r="L173" s="236"/>
      <c r="M173" s="237"/>
      <c r="N173" s="238"/>
      <c r="O173" s="238"/>
      <c r="P173" s="238"/>
      <c r="Q173" s="238"/>
      <c r="R173" s="238"/>
      <c r="S173" s="238"/>
      <c r="T173" s="23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0" t="s">
        <v>268</v>
      </c>
      <c r="AU173" s="240" t="s">
        <v>93</v>
      </c>
      <c r="AV173" s="13" t="s">
        <v>93</v>
      </c>
      <c r="AW173" s="13" t="s">
        <v>34</v>
      </c>
      <c r="AX173" s="13" t="s">
        <v>82</v>
      </c>
      <c r="AY173" s="240" t="s">
        <v>224</v>
      </c>
    </row>
    <row r="174" s="12" customFormat="1" ht="22.8" customHeight="1">
      <c r="A174" s="12"/>
      <c r="B174" s="200"/>
      <c r="C174" s="201"/>
      <c r="D174" s="202" t="s">
        <v>73</v>
      </c>
      <c r="E174" s="214" t="s">
        <v>2576</v>
      </c>
      <c r="F174" s="214" t="s">
        <v>2577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SUM(P175:P176)</f>
        <v>0</v>
      </c>
      <c r="Q174" s="208"/>
      <c r="R174" s="209">
        <f>SUM(R175:R176)</f>
        <v>0</v>
      </c>
      <c r="S174" s="208"/>
      <c r="T174" s="210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82</v>
      </c>
      <c r="AT174" s="212" t="s">
        <v>73</v>
      </c>
      <c r="AU174" s="212" t="s">
        <v>82</v>
      </c>
      <c r="AY174" s="211" t="s">
        <v>224</v>
      </c>
      <c r="BK174" s="213">
        <f>SUM(BK175:BK176)</f>
        <v>0</v>
      </c>
    </row>
    <row r="175" s="2" customFormat="1" ht="49.05" customHeight="1">
      <c r="A175" s="41"/>
      <c r="B175" s="42"/>
      <c r="C175" s="216" t="s">
        <v>656</v>
      </c>
      <c r="D175" s="216" t="s">
        <v>227</v>
      </c>
      <c r="E175" s="217" t="s">
        <v>7244</v>
      </c>
      <c r="F175" s="218" t="s">
        <v>7245</v>
      </c>
      <c r="G175" s="219" t="s">
        <v>371</v>
      </c>
      <c r="H175" s="220">
        <v>2.3290000000000002</v>
      </c>
      <c r="I175" s="221"/>
      <c r="J175" s="222">
        <f>ROUND(I175*H175,2)</f>
        <v>0</v>
      </c>
      <c r="K175" s="218" t="s">
        <v>312</v>
      </c>
      <c r="L175" s="47"/>
      <c r="M175" s="223" t="s">
        <v>19</v>
      </c>
      <c r="N175" s="224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231</v>
      </c>
      <c r="AT175" s="227" t="s">
        <v>227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8113</v>
      </c>
    </row>
    <row r="176" s="2" customFormat="1">
      <c r="A176" s="41"/>
      <c r="B176" s="42"/>
      <c r="C176" s="43"/>
      <c r="D176" s="267" t="s">
        <v>314</v>
      </c>
      <c r="E176" s="43"/>
      <c r="F176" s="268" t="s">
        <v>7247</v>
      </c>
      <c r="G176" s="43"/>
      <c r="H176" s="43"/>
      <c r="I176" s="269"/>
      <c r="J176" s="43"/>
      <c r="K176" s="43"/>
      <c r="L176" s="47"/>
      <c r="M176" s="303"/>
      <c r="N176" s="304"/>
      <c r="O176" s="243"/>
      <c r="P176" s="243"/>
      <c r="Q176" s="243"/>
      <c r="R176" s="243"/>
      <c r="S176" s="243"/>
      <c r="T176" s="30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314</v>
      </c>
      <c r="AU176" s="20" t="s">
        <v>93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06uCHgdlJSzsZiuI74VLvnvVFDRNGZ+Jerl7hePbLTForomF2AOOJOTT3GJet+pV97DTMhVKdWJfH+kF/RHicQ==" hashValue="sIHYMyM/mIp15cZuemsqK6CaitGl90bvXNbnNR3+AqPtjXV9HmV2gkx790UNaxHkvTn6hoX/aweihg5lsu1yNw==" algorithmName="SHA-512" password="CC35"/>
  <autoFilter ref="C86:K176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3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6" r:id="rId13" display="https://podminky.urs.cz/item/CS_URS_2024_01/564871011"/>
    <hyperlink ref="F128" r:id="rId14" display="https://podminky.urs.cz/item/CS_URS_2024_01/565145101"/>
    <hyperlink ref="F130" r:id="rId15" display="https://podminky.urs.cz/item/CS_URS_2024_01/573111111"/>
    <hyperlink ref="F132" r:id="rId16" display="https://podminky.urs.cz/item/CS_URS_2024_01/573231108"/>
    <hyperlink ref="F134" r:id="rId17" display="https://podminky.urs.cz/item/CS_URS_2024_01/577134111"/>
    <hyperlink ref="F136" r:id="rId18" display="https://podminky.urs.cz/item/CS_URS_2024_01/581111111"/>
    <hyperlink ref="F139" r:id="rId19" display="https://podminky.urs.cz/item/CS_URS_2024_01/831352121"/>
    <hyperlink ref="F143" r:id="rId20" display="https://podminky.urs.cz/item/CS_URS_2024_01/837354111"/>
    <hyperlink ref="F145" r:id="rId21" display="https://podminky.urs.cz/item/CS_URS_2024_01/892351111"/>
    <hyperlink ref="F147" r:id="rId22" display="https://podminky.urs.cz/item/CS_URS_2024_01/892372111"/>
    <hyperlink ref="F149" r:id="rId23" display="https://podminky.urs.cz/item/CS_URS_2024_01/894812315"/>
    <hyperlink ref="F151" r:id="rId24" display="https://podminky.urs.cz/item/CS_URS_2024_01/894812335"/>
    <hyperlink ref="F153" r:id="rId25" display="https://podminky.urs.cz/item/CS_URS_2024_01/894812377"/>
    <hyperlink ref="F155" r:id="rId26" display="https://podminky.urs.cz/item/CS_URS_2024_01/899623151"/>
    <hyperlink ref="F158" r:id="rId27" display="https://podminky.urs.cz/item/CS_URS_2024_01/919735111"/>
    <hyperlink ref="F161" r:id="rId28" display="https://podminky.urs.cz/item/CS_URS_2024_01/997221571"/>
    <hyperlink ref="F163" r:id="rId29" display="https://podminky.urs.cz/item/CS_URS_2024_01/997221579"/>
    <hyperlink ref="F166" r:id="rId30" display="https://podminky.urs.cz/item/CS_URS_2024_01/997221861"/>
    <hyperlink ref="F169" r:id="rId31" display="https://podminky.urs.cz/item/CS_URS_2024_01/997221873"/>
    <hyperlink ref="F172" r:id="rId32" display="https://podminky.urs.cz/item/CS_URS_2024_01/997221875"/>
    <hyperlink ref="F176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158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8114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ROUND(J87,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ROUND((SUM(BE87:BE177)),  2)</f>
        <v>0</v>
      </c>
      <c r="G33" s="41"/>
      <c r="H33" s="41"/>
      <c r="I33" s="161">
        <v>0.20999999999999999</v>
      </c>
      <c r="J33" s="160">
        <f>ROUND(((SUM(BE87:BE177))*I33),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ROUND((SUM(BF87:BF177)),  2)</f>
        <v>0</v>
      </c>
      <c r="G34" s="41"/>
      <c r="H34" s="41"/>
      <c r="I34" s="161">
        <v>0.12</v>
      </c>
      <c r="J34" s="160">
        <f>ROUND(((SUM(BF87:BF177))*I34),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ROUND((SUM(BG87:BG177)),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ROUND((SUM(BH87:BH177)),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ROUND((SUM(BI87:BI177)),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22 -  SO22 -  Přípojka dešťové kanalizace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J88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J89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391</v>
      </c>
      <c r="E62" s="186"/>
      <c r="F62" s="186"/>
      <c r="G62" s="186"/>
      <c r="H62" s="186"/>
      <c r="I62" s="186"/>
      <c r="J62" s="187">
        <f>J119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8013</v>
      </c>
      <c r="E63" s="186"/>
      <c r="F63" s="186"/>
      <c r="G63" s="186"/>
      <c r="H63" s="186"/>
      <c r="I63" s="186"/>
      <c r="J63" s="187">
        <f>J125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4859</v>
      </c>
      <c r="E64" s="186"/>
      <c r="F64" s="186"/>
      <c r="G64" s="186"/>
      <c r="H64" s="186"/>
      <c r="I64" s="186"/>
      <c r="J64" s="187">
        <f>J138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7335</v>
      </c>
      <c r="E65" s="186"/>
      <c r="F65" s="186"/>
      <c r="G65" s="186"/>
      <c r="H65" s="186"/>
      <c r="I65" s="186"/>
      <c r="J65" s="187">
        <f>J157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7523</v>
      </c>
      <c r="E66" s="186"/>
      <c r="F66" s="186"/>
      <c r="G66" s="186"/>
      <c r="H66" s="186"/>
      <c r="I66" s="186"/>
      <c r="J66" s="187">
        <f>J160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408</v>
      </c>
      <c r="E67" s="186"/>
      <c r="F67" s="186"/>
      <c r="G67" s="186"/>
      <c r="H67" s="186"/>
      <c r="I67" s="186"/>
      <c r="J67" s="187">
        <f>J175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199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 xml:space="preserve">22 -  SO22 -  Přípojka dešťové kanalizace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5. 4. 2024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Statutární město Brno,Dominikánské nám.196/1, Brno</v>
      </c>
      <c r="G83" s="43"/>
      <c r="H83" s="43"/>
      <c r="I83" s="35" t="s">
        <v>31</v>
      </c>
      <c r="J83" s="39" t="str">
        <f>E21</f>
        <v>P.P.Architects s.r.o.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35</v>
      </c>
      <c r="J84" s="39" t="str">
        <f>E24</f>
        <v>CKN Invest, spol. s 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9"/>
      <c r="B86" s="190"/>
      <c r="C86" s="191" t="s">
        <v>210</v>
      </c>
      <c r="D86" s="192" t="s">
        <v>59</v>
      </c>
      <c r="E86" s="192" t="s">
        <v>55</v>
      </c>
      <c r="F86" s="192" t="s">
        <v>56</v>
      </c>
      <c r="G86" s="192" t="s">
        <v>211</v>
      </c>
      <c r="H86" s="192" t="s">
        <v>212</v>
      </c>
      <c r="I86" s="192" t="s">
        <v>213</v>
      </c>
      <c r="J86" s="192" t="s">
        <v>203</v>
      </c>
      <c r="K86" s="193" t="s">
        <v>214</v>
      </c>
      <c r="L86" s="194"/>
      <c r="M86" s="95" t="s">
        <v>19</v>
      </c>
      <c r="N86" s="96" t="s">
        <v>44</v>
      </c>
      <c r="O86" s="96" t="s">
        <v>215</v>
      </c>
      <c r="P86" s="96" t="s">
        <v>216</v>
      </c>
      <c r="Q86" s="96" t="s">
        <v>217</v>
      </c>
      <c r="R86" s="96" t="s">
        <v>218</v>
      </c>
      <c r="S86" s="96" t="s">
        <v>219</v>
      </c>
      <c r="T86" s="97" t="s">
        <v>220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1"/>
      <c r="B87" s="42"/>
      <c r="C87" s="102" t="s">
        <v>221</v>
      </c>
      <c r="D87" s="43"/>
      <c r="E87" s="43"/>
      <c r="F87" s="43"/>
      <c r="G87" s="43"/>
      <c r="H87" s="43"/>
      <c r="I87" s="43"/>
      <c r="J87" s="195">
        <f>BK87</f>
        <v>0</v>
      </c>
      <c r="K87" s="43"/>
      <c r="L87" s="47"/>
      <c r="M87" s="98"/>
      <c r="N87" s="196"/>
      <c r="O87" s="99"/>
      <c r="P87" s="197">
        <f>P88</f>
        <v>0</v>
      </c>
      <c r="Q87" s="99"/>
      <c r="R87" s="197">
        <f>R88</f>
        <v>2.2889944999999998</v>
      </c>
      <c r="S87" s="99"/>
      <c r="T87" s="198">
        <f>T88</f>
        <v>2.65896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204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73</v>
      </c>
      <c r="E88" s="203" t="s">
        <v>291</v>
      </c>
      <c r="F88" s="203" t="s">
        <v>292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P89+P119+P125+P138+P157+P160+P175</f>
        <v>0</v>
      </c>
      <c r="Q88" s="208"/>
      <c r="R88" s="209">
        <f>R89+R119+R125+R138+R157+R160+R175</f>
        <v>2.2889944999999998</v>
      </c>
      <c r="S88" s="208"/>
      <c r="T88" s="210">
        <f>T89+T119+T125+T138+T157+T160+T175</f>
        <v>2.65896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82</v>
      </c>
      <c r="AT88" s="212" t="s">
        <v>73</v>
      </c>
      <c r="AU88" s="212" t="s">
        <v>74</v>
      </c>
      <c r="AY88" s="211" t="s">
        <v>224</v>
      </c>
      <c r="BK88" s="213">
        <f>BK89+BK119+BK125+BK138+BK157+BK160+BK175</f>
        <v>0</v>
      </c>
    </row>
    <row r="89" s="12" customFormat="1" ht="22.8" customHeight="1">
      <c r="A89" s="12"/>
      <c r="B89" s="200"/>
      <c r="C89" s="201"/>
      <c r="D89" s="202" t="s">
        <v>73</v>
      </c>
      <c r="E89" s="214" t="s">
        <v>82</v>
      </c>
      <c r="F89" s="214" t="s">
        <v>293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SUM(P90:P118)</f>
        <v>0</v>
      </c>
      <c r="Q89" s="208"/>
      <c r="R89" s="209">
        <f>SUM(R90:R118)</f>
        <v>0.13258449999999999</v>
      </c>
      <c r="S89" s="208"/>
      <c r="T89" s="210">
        <f>SUM(T90:T118)</f>
        <v>2.65896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82</v>
      </c>
      <c r="AY89" s="211" t="s">
        <v>224</v>
      </c>
      <c r="BK89" s="213">
        <f>SUM(BK90:BK118)</f>
        <v>0</v>
      </c>
    </row>
    <row r="90" s="2" customFormat="1" ht="66.75" customHeight="1">
      <c r="A90" s="41"/>
      <c r="B90" s="42"/>
      <c r="C90" s="216" t="s">
        <v>82</v>
      </c>
      <c r="D90" s="216" t="s">
        <v>227</v>
      </c>
      <c r="E90" s="217" t="s">
        <v>8014</v>
      </c>
      <c r="F90" s="218" t="s">
        <v>8015</v>
      </c>
      <c r="G90" s="219" t="s">
        <v>266</v>
      </c>
      <c r="H90" s="220">
        <v>2.1600000000000001</v>
      </c>
      <c r="I90" s="221"/>
      <c r="J90" s="222">
        <f>ROUND(I90*H90,2)</f>
        <v>0</v>
      </c>
      <c r="K90" s="218" t="s">
        <v>312</v>
      </c>
      <c r="L90" s="47"/>
      <c r="M90" s="223" t="s">
        <v>19</v>
      </c>
      <c r="N90" s="224" t="s">
        <v>46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0.28999999999999998</v>
      </c>
      <c r="T90" s="226">
        <f>S90*H90</f>
        <v>0.62639999999999996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231</v>
      </c>
      <c r="AT90" s="227" t="s">
        <v>227</v>
      </c>
      <c r="AU90" s="227" t="s">
        <v>93</v>
      </c>
      <c r="AY90" s="20" t="s">
        <v>224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93</v>
      </c>
      <c r="BK90" s="228">
        <f>ROUND(I90*H90,2)</f>
        <v>0</v>
      </c>
      <c r="BL90" s="20" t="s">
        <v>231</v>
      </c>
      <c r="BM90" s="227" t="s">
        <v>8115</v>
      </c>
    </row>
    <row r="91" s="2" customFormat="1">
      <c r="A91" s="41"/>
      <c r="B91" s="42"/>
      <c r="C91" s="43"/>
      <c r="D91" s="267" t="s">
        <v>314</v>
      </c>
      <c r="E91" s="43"/>
      <c r="F91" s="268" t="s">
        <v>8017</v>
      </c>
      <c r="G91" s="43"/>
      <c r="H91" s="43"/>
      <c r="I91" s="269"/>
      <c r="J91" s="43"/>
      <c r="K91" s="43"/>
      <c r="L91" s="47"/>
      <c r="M91" s="270"/>
      <c r="N91" s="271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314</v>
      </c>
      <c r="AU91" s="20" t="s">
        <v>93</v>
      </c>
    </row>
    <row r="92" s="2" customFormat="1" ht="62.7" customHeight="1">
      <c r="A92" s="41"/>
      <c r="B92" s="42"/>
      <c r="C92" s="216" t="s">
        <v>93</v>
      </c>
      <c r="D92" s="216" t="s">
        <v>227</v>
      </c>
      <c r="E92" s="217" t="s">
        <v>8018</v>
      </c>
      <c r="F92" s="218" t="s">
        <v>8019</v>
      </c>
      <c r="G92" s="219" t="s">
        <v>266</v>
      </c>
      <c r="H92" s="220">
        <v>2.1600000000000001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0.625</v>
      </c>
      <c r="T92" s="226">
        <f>S92*H92</f>
        <v>1.3500000000000001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8116</v>
      </c>
    </row>
    <row r="93" s="2" customFormat="1">
      <c r="A93" s="41"/>
      <c r="B93" s="42"/>
      <c r="C93" s="43"/>
      <c r="D93" s="267" t="s">
        <v>314</v>
      </c>
      <c r="E93" s="43"/>
      <c r="F93" s="268" t="s">
        <v>8021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55.5" customHeight="1">
      <c r="A94" s="41"/>
      <c r="B94" s="42"/>
      <c r="C94" s="216" t="s">
        <v>108</v>
      </c>
      <c r="D94" s="216" t="s">
        <v>227</v>
      </c>
      <c r="E94" s="217" t="s">
        <v>8022</v>
      </c>
      <c r="F94" s="218" t="s">
        <v>8023</v>
      </c>
      <c r="G94" s="219" t="s">
        <v>266</v>
      </c>
      <c r="H94" s="220">
        <v>2.1600000000000001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0.316</v>
      </c>
      <c r="T94" s="226">
        <f>S94*H94</f>
        <v>0.68256000000000006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8117</v>
      </c>
    </row>
    <row r="95" s="2" customFormat="1">
      <c r="A95" s="41"/>
      <c r="B95" s="42"/>
      <c r="C95" s="43"/>
      <c r="D95" s="267" t="s">
        <v>314</v>
      </c>
      <c r="E95" s="43"/>
      <c r="F95" s="268" t="s">
        <v>8025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90" customHeight="1">
      <c r="A96" s="41"/>
      <c r="B96" s="42"/>
      <c r="C96" s="216" t="s">
        <v>231</v>
      </c>
      <c r="D96" s="216" t="s">
        <v>227</v>
      </c>
      <c r="E96" s="217" t="s">
        <v>7903</v>
      </c>
      <c r="F96" s="218" t="s">
        <v>7904</v>
      </c>
      <c r="G96" s="219" t="s">
        <v>471</v>
      </c>
      <c r="H96" s="220">
        <v>1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0.036900000000000002</v>
      </c>
      <c r="R96" s="225">
        <f>Q96*H96</f>
        <v>0.036900000000000002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8118</v>
      </c>
    </row>
    <row r="97" s="2" customFormat="1">
      <c r="A97" s="41"/>
      <c r="B97" s="42"/>
      <c r="C97" s="43"/>
      <c r="D97" s="267" t="s">
        <v>314</v>
      </c>
      <c r="E97" s="43"/>
      <c r="F97" s="268" t="s">
        <v>7906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49.05" customHeight="1">
      <c r="A98" s="41"/>
      <c r="B98" s="42"/>
      <c r="C98" s="216" t="s">
        <v>223</v>
      </c>
      <c r="D98" s="216" t="s">
        <v>227</v>
      </c>
      <c r="E98" s="217" t="s">
        <v>8119</v>
      </c>
      <c r="F98" s="218" t="s">
        <v>8120</v>
      </c>
      <c r="G98" s="219" t="s">
        <v>324</v>
      </c>
      <c r="H98" s="220">
        <v>49.600000000000001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8121</v>
      </c>
    </row>
    <row r="99" s="2" customFormat="1">
      <c r="A99" s="41"/>
      <c r="B99" s="42"/>
      <c r="C99" s="43"/>
      <c r="D99" s="267" t="s">
        <v>314</v>
      </c>
      <c r="E99" s="43"/>
      <c r="F99" s="268" t="s">
        <v>8122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37.8" customHeight="1">
      <c r="A100" s="41"/>
      <c r="B100" s="42"/>
      <c r="C100" s="216" t="s">
        <v>246</v>
      </c>
      <c r="D100" s="216" t="s">
        <v>227</v>
      </c>
      <c r="E100" s="217" t="s">
        <v>7544</v>
      </c>
      <c r="F100" s="218" t="s">
        <v>7545</v>
      </c>
      <c r="G100" s="219" t="s">
        <v>324</v>
      </c>
      <c r="H100" s="220">
        <v>1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8123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7547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37.8" customHeight="1">
      <c r="A102" s="41"/>
      <c r="B102" s="42"/>
      <c r="C102" s="216" t="s">
        <v>250</v>
      </c>
      <c r="D102" s="216" t="s">
        <v>227</v>
      </c>
      <c r="E102" s="217" t="s">
        <v>4875</v>
      </c>
      <c r="F102" s="218" t="s">
        <v>4876</v>
      </c>
      <c r="G102" s="219" t="s">
        <v>266</v>
      </c>
      <c r="H102" s="220">
        <v>112.56999999999999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0.00084999999999999995</v>
      </c>
      <c r="R102" s="225">
        <f>Q102*H102</f>
        <v>0.095684499999999992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8124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4877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44.25" customHeight="1">
      <c r="A104" s="41"/>
      <c r="B104" s="42"/>
      <c r="C104" s="216" t="s">
        <v>254</v>
      </c>
      <c r="D104" s="216" t="s">
        <v>227</v>
      </c>
      <c r="E104" s="217" t="s">
        <v>4884</v>
      </c>
      <c r="F104" s="218" t="s">
        <v>4885</v>
      </c>
      <c r="G104" s="219" t="s">
        <v>266</v>
      </c>
      <c r="H104" s="220">
        <v>112.56999999999999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8125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4886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62.7" customHeight="1">
      <c r="A106" s="41"/>
      <c r="B106" s="42"/>
      <c r="C106" s="216" t="s">
        <v>260</v>
      </c>
      <c r="D106" s="216" t="s">
        <v>227</v>
      </c>
      <c r="E106" s="217" t="s">
        <v>4893</v>
      </c>
      <c r="F106" s="218" t="s">
        <v>4894</v>
      </c>
      <c r="G106" s="219" t="s">
        <v>324</v>
      </c>
      <c r="H106" s="220">
        <v>4.1180000000000003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8126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4895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367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8127</v>
      </c>
      <c r="G109" s="230"/>
      <c r="H109" s="234">
        <v>49.600000000000001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4" customFormat="1">
      <c r="A110" s="14"/>
      <c r="B110" s="246"/>
      <c r="C110" s="247"/>
      <c r="D110" s="231" t="s">
        <v>268</v>
      </c>
      <c r="E110" s="248" t="s">
        <v>19</v>
      </c>
      <c r="F110" s="249" t="s">
        <v>8128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268</v>
      </c>
      <c r="AU110" s="255" t="s">
        <v>93</v>
      </c>
      <c r="AV110" s="14" t="s">
        <v>82</v>
      </c>
      <c r="AW110" s="14" t="s">
        <v>34</v>
      </c>
      <c r="AX110" s="14" t="s">
        <v>74</v>
      </c>
      <c r="AY110" s="255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8129</v>
      </c>
      <c r="G111" s="230"/>
      <c r="H111" s="234">
        <v>-45.481999999999999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4.1180000000000021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44.25" customHeight="1">
      <c r="A113" s="41"/>
      <c r="B113" s="42"/>
      <c r="C113" s="216" t="s">
        <v>263</v>
      </c>
      <c r="D113" s="216" t="s">
        <v>227</v>
      </c>
      <c r="E113" s="217" t="s">
        <v>369</v>
      </c>
      <c r="F113" s="218" t="s">
        <v>370</v>
      </c>
      <c r="G113" s="219" t="s">
        <v>371</v>
      </c>
      <c r="H113" s="220">
        <v>7.4119999999999999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8130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373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8131</v>
      </c>
      <c r="G115" s="230"/>
      <c r="H115" s="234">
        <v>7.4119999999999999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82</v>
      </c>
      <c r="AY115" s="240" t="s">
        <v>224</v>
      </c>
    </row>
    <row r="116" s="2" customFormat="1" ht="44.25" customHeight="1">
      <c r="A116" s="41"/>
      <c r="B116" s="42"/>
      <c r="C116" s="216" t="s">
        <v>143</v>
      </c>
      <c r="D116" s="216" t="s">
        <v>227</v>
      </c>
      <c r="E116" s="217" t="s">
        <v>448</v>
      </c>
      <c r="F116" s="218" t="s">
        <v>449</v>
      </c>
      <c r="G116" s="219" t="s">
        <v>324</v>
      </c>
      <c r="H116" s="220">
        <v>45.481999999999999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8132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451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8133</v>
      </c>
      <c r="G118" s="230"/>
      <c r="H118" s="234">
        <v>45.481999999999999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82</v>
      </c>
      <c r="AY118" s="240" t="s">
        <v>224</v>
      </c>
    </row>
    <row r="119" s="12" customFormat="1" ht="22.8" customHeight="1">
      <c r="A119" s="12"/>
      <c r="B119" s="200"/>
      <c r="C119" s="201"/>
      <c r="D119" s="202" t="s">
        <v>73</v>
      </c>
      <c r="E119" s="214" t="s">
        <v>231</v>
      </c>
      <c r="F119" s="214" t="s">
        <v>990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SUM(P120:P124)</f>
        <v>0</v>
      </c>
      <c r="Q119" s="208"/>
      <c r="R119" s="209">
        <f>SUM(R120:R124)</f>
        <v>0</v>
      </c>
      <c r="S119" s="208"/>
      <c r="T119" s="210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1" t="s">
        <v>82</v>
      </c>
      <c r="AT119" s="212" t="s">
        <v>73</v>
      </c>
      <c r="AU119" s="212" t="s">
        <v>82</v>
      </c>
      <c r="AY119" s="211" t="s">
        <v>224</v>
      </c>
      <c r="BK119" s="213">
        <f>SUM(BK120:BK124)</f>
        <v>0</v>
      </c>
    </row>
    <row r="120" s="2" customFormat="1" ht="44.25" customHeight="1">
      <c r="A120" s="41"/>
      <c r="B120" s="42"/>
      <c r="C120" s="216" t="s">
        <v>8</v>
      </c>
      <c r="D120" s="216" t="s">
        <v>227</v>
      </c>
      <c r="E120" s="217" t="s">
        <v>8041</v>
      </c>
      <c r="F120" s="218" t="s">
        <v>8042</v>
      </c>
      <c r="G120" s="219" t="s">
        <v>324</v>
      </c>
      <c r="H120" s="220">
        <v>0.13800000000000001</v>
      </c>
      <c r="I120" s="221"/>
      <c r="J120" s="222">
        <f>ROUND(I120*H120,2)</f>
        <v>0</v>
      </c>
      <c r="K120" s="218" t="s">
        <v>312</v>
      </c>
      <c r="L120" s="47"/>
      <c r="M120" s="223" t="s">
        <v>19</v>
      </c>
      <c r="N120" s="224" t="s">
        <v>46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231</v>
      </c>
      <c r="AT120" s="227" t="s">
        <v>227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8134</v>
      </c>
    </row>
    <row r="121" s="2" customFormat="1">
      <c r="A121" s="41"/>
      <c r="B121" s="42"/>
      <c r="C121" s="43"/>
      <c r="D121" s="267" t="s">
        <v>314</v>
      </c>
      <c r="E121" s="43"/>
      <c r="F121" s="268" t="s">
        <v>8044</v>
      </c>
      <c r="G121" s="43"/>
      <c r="H121" s="43"/>
      <c r="I121" s="269"/>
      <c r="J121" s="43"/>
      <c r="K121" s="43"/>
      <c r="L121" s="47"/>
      <c r="M121" s="270"/>
      <c r="N121" s="271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314</v>
      </c>
      <c r="AU121" s="20" t="s">
        <v>93</v>
      </c>
    </row>
    <row r="122" s="14" customFormat="1">
      <c r="A122" s="14"/>
      <c r="B122" s="246"/>
      <c r="C122" s="247"/>
      <c r="D122" s="231" t="s">
        <v>268</v>
      </c>
      <c r="E122" s="248" t="s">
        <v>19</v>
      </c>
      <c r="F122" s="249" t="s">
        <v>8135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268</v>
      </c>
      <c r="AU122" s="255" t="s">
        <v>93</v>
      </c>
      <c r="AV122" s="14" t="s">
        <v>82</v>
      </c>
      <c r="AW122" s="14" t="s">
        <v>34</v>
      </c>
      <c r="AX122" s="14" t="s">
        <v>74</v>
      </c>
      <c r="AY122" s="255" t="s">
        <v>224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8136</v>
      </c>
      <c r="G123" s="230"/>
      <c r="H123" s="234">
        <v>0.13800000000000001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0.13800000000000001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12" customFormat="1" ht="22.8" customHeight="1">
      <c r="A125" s="12"/>
      <c r="B125" s="200"/>
      <c r="C125" s="201"/>
      <c r="D125" s="202" t="s">
        <v>73</v>
      </c>
      <c r="E125" s="214" t="s">
        <v>223</v>
      </c>
      <c r="F125" s="214" t="s">
        <v>8047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SUM(P126:P137)</f>
        <v>0</v>
      </c>
      <c r="Q125" s="208"/>
      <c r="R125" s="209">
        <f>SUM(R126:R137)</f>
        <v>0</v>
      </c>
      <c r="S125" s="208"/>
      <c r="T125" s="210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82</v>
      </c>
      <c r="AT125" s="212" t="s">
        <v>73</v>
      </c>
      <c r="AU125" s="212" t="s">
        <v>82</v>
      </c>
      <c r="AY125" s="211" t="s">
        <v>224</v>
      </c>
      <c r="BK125" s="213">
        <f>SUM(BK126:BK137)</f>
        <v>0</v>
      </c>
    </row>
    <row r="126" s="2" customFormat="1" ht="33" customHeight="1">
      <c r="A126" s="41"/>
      <c r="B126" s="42"/>
      <c r="C126" s="216" t="s">
        <v>148</v>
      </c>
      <c r="D126" s="216" t="s">
        <v>227</v>
      </c>
      <c r="E126" s="217" t="s">
        <v>1347</v>
      </c>
      <c r="F126" s="218" t="s">
        <v>1348</v>
      </c>
      <c r="G126" s="219" t="s">
        <v>266</v>
      </c>
      <c r="H126" s="220">
        <v>2.1600000000000001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8137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1350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9.05" customHeight="1">
      <c r="A128" s="41"/>
      <c r="B128" s="42"/>
      <c r="C128" s="216" t="s">
        <v>151</v>
      </c>
      <c r="D128" s="216" t="s">
        <v>227</v>
      </c>
      <c r="E128" s="217" t="s">
        <v>8049</v>
      </c>
      <c r="F128" s="218" t="s">
        <v>8050</v>
      </c>
      <c r="G128" s="219" t="s">
        <v>266</v>
      </c>
      <c r="H128" s="220">
        <v>2.1600000000000001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8138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8052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284</v>
      </c>
      <c r="D130" s="216" t="s">
        <v>227</v>
      </c>
      <c r="E130" s="217" t="s">
        <v>8053</v>
      </c>
      <c r="F130" s="218" t="s">
        <v>8054</v>
      </c>
      <c r="G130" s="219" t="s">
        <v>266</v>
      </c>
      <c r="H130" s="220">
        <v>2.1600000000000001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8139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8056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24.15" customHeight="1">
      <c r="A132" s="41"/>
      <c r="B132" s="42"/>
      <c r="C132" s="216" t="s">
        <v>544</v>
      </c>
      <c r="D132" s="216" t="s">
        <v>227</v>
      </c>
      <c r="E132" s="217" t="s">
        <v>8057</v>
      </c>
      <c r="F132" s="218" t="s">
        <v>8058</v>
      </c>
      <c r="G132" s="219" t="s">
        <v>266</v>
      </c>
      <c r="H132" s="220">
        <v>2.1600000000000001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8140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8060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49.05" customHeight="1">
      <c r="A134" s="41"/>
      <c r="B134" s="42"/>
      <c r="C134" s="216" t="s">
        <v>549</v>
      </c>
      <c r="D134" s="216" t="s">
        <v>227</v>
      </c>
      <c r="E134" s="217" t="s">
        <v>8061</v>
      </c>
      <c r="F134" s="218" t="s">
        <v>8062</v>
      </c>
      <c r="G134" s="219" t="s">
        <v>266</v>
      </c>
      <c r="H134" s="220">
        <v>2.1600000000000001</v>
      </c>
      <c r="I134" s="221"/>
      <c r="J134" s="222">
        <f>ROUND(I134*H134,2)</f>
        <v>0</v>
      </c>
      <c r="K134" s="218" t="s">
        <v>312</v>
      </c>
      <c r="L134" s="47"/>
      <c r="M134" s="223" t="s">
        <v>19</v>
      </c>
      <c r="N134" s="224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231</v>
      </c>
      <c r="AT134" s="227" t="s">
        <v>227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8141</v>
      </c>
    </row>
    <row r="135" s="2" customFormat="1">
      <c r="A135" s="41"/>
      <c r="B135" s="42"/>
      <c r="C135" s="43"/>
      <c r="D135" s="267" t="s">
        <v>314</v>
      </c>
      <c r="E135" s="43"/>
      <c r="F135" s="268" t="s">
        <v>8064</v>
      </c>
      <c r="G135" s="43"/>
      <c r="H135" s="43"/>
      <c r="I135" s="269"/>
      <c r="J135" s="43"/>
      <c r="K135" s="43"/>
      <c r="L135" s="47"/>
      <c r="M135" s="270"/>
      <c r="N135" s="271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314</v>
      </c>
      <c r="AU135" s="20" t="s">
        <v>93</v>
      </c>
    </row>
    <row r="136" s="2" customFormat="1" ht="24.15" customHeight="1">
      <c r="A136" s="41"/>
      <c r="B136" s="42"/>
      <c r="C136" s="216" t="s">
        <v>559</v>
      </c>
      <c r="D136" s="216" t="s">
        <v>227</v>
      </c>
      <c r="E136" s="217" t="s">
        <v>8065</v>
      </c>
      <c r="F136" s="218" t="s">
        <v>8066</v>
      </c>
      <c r="G136" s="219" t="s">
        <v>266</v>
      </c>
      <c r="H136" s="220">
        <v>2.1600000000000001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46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93</v>
      </c>
      <c r="BK136" s="228">
        <f>ROUND(I136*H136,2)</f>
        <v>0</v>
      </c>
      <c r="BL136" s="20" t="s">
        <v>231</v>
      </c>
      <c r="BM136" s="227" t="s">
        <v>8142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8068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2" customFormat="1" ht="22.8" customHeight="1">
      <c r="A138" s="12"/>
      <c r="B138" s="200"/>
      <c r="C138" s="201"/>
      <c r="D138" s="202" t="s">
        <v>73</v>
      </c>
      <c r="E138" s="214" t="s">
        <v>254</v>
      </c>
      <c r="F138" s="214" t="s">
        <v>4903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SUM(P139:P156)</f>
        <v>0</v>
      </c>
      <c r="Q138" s="208"/>
      <c r="R138" s="209">
        <f>SUM(R139:R156)</f>
        <v>2.1564099999999997</v>
      </c>
      <c r="S138" s="208"/>
      <c r="T138" s="210">
        <f>SUM(T139:T156)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82</v>
      </c>
      <c r="AT138" s="212" t="s">
        <v>73</v>
      </c>
      <c r="AU138" s="212" t="s">
        <v>82</v>
      </c>
      <c r="AY138" s="211" t="s">
        <v>224</v>
      </c>
      <c r="BK138" s="213">
        <f>SUM(BK139:BK156)</f>
        <v>0</v>
      </c>
    </row>
    <row r="139" s="2" customFormat="1" ht="37.8" customHeight="1">
      <c r="A139" s="41"/>
      <c r="B139" s="42"/>
      <c r="C139" s="216" t="s">
        <v>565</v>
      </c>
      <c r="D139" s="216" t="s">
        <v>227</v>
      </c>
      <c r="E139" s="217" t="s">
        <v>8069</v>
      </c>
      <c r="F139" s="218" t="s">
        <v>8070</v>
      </c>
      <c r="G139" s="219" t="s">
        <v>471</v>
      </c>
      <c r="H139" s="220">
        <v>14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4.0000000000000003E-05</v>
      </c>
      <c r="R139" s="225">
        <f>Q139*H139</f>
        <v>0.00056000000000000006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8143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8072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86" t="s">
        <v>571</v>
      </c>
      <c r="D141" s="286" t="s">
        <v>572</v>
      </c>
      <c r="E141" s="287" t="s">
        <v>8073</v>
      </c>
      <c r="F141" s="288" t="s">
        <v>8074</v>
      </c>
      <c r="G141" s="289" t="s">
        <v>471</v>
      </c>
      <c r="H141" s="290">
        <v>14.210000000000001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0.042999999999999997</v>
      </c>
      <c r="R141" s="225">
        <f>Q141*H141</f>
        <v>0.61102999999999996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8144</v>
      </c>
    </row>
    <row r="142" s="13" customFormat="1">
      <c r="A142" s="13"/>
      <c r="B142" s="229"/>
      <c r="C142" s="230"/>
      <c r="D142" s="231" t="s">
        <v>268</v>
      </c>
      <c r="E142" s="232" t="s">
        <v>19</v>
      </c>
      <c r="F142" s="233" t="s">
        <v>8145</v>
      </c>
      <c r="G142" s="230"/>
      <c r="H142" s="234">
        <v>14.210000000000001</v>
      </c>
      <c r="I142" s="235"/>
      <c r="J142" s="230"/>
      <c r="K142" s="230"/>
      <c r="L142" s="236"/>
      <c r="M142" s="237"/>
      <c r="N142" s="238"/>
      <c r="O142" s="238"/>
      <c r="P142" s="238"/>
      <c r="Q142" s="238"/>
      <c r="R142" s="238"/>
      <c r="S142" s="238"/>
      <c r="T142" s="23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0" t="s">
        <v>268</v>
      </c>
      <c r="AU142" s="240" t="s">
        <v>93</v>
      </c>
      <c r="AV142" s="13" t="s">
        <v>93</v>
      </c>
      <c r="AW142" s="13" t="s">
        <v>34</v>
      </c>
      <c r="AX142" s="13" t="s">
        <v>82</v>
      </c>
      <c r="AY142" s="240" t="s">
        <v>224</v>
      </c>
    </row>
    <row r="143" s="2" customFormat="1" ht="24.15" customHeight="1">
      <c r="A143" s="41"/>
      <c r="B143" s="42"/>
      <c r="C143" s="216" t="s">
        <v>7</v>
      </c>
      <c r="D143" s="216" t="s">
        <v>227</v>
      </c>
      <c r="E143" s="217" t="s">
        <v>8077</v>
      </c>
      <c r="F143" s="218" t="s">
        <v>8078</v>
      </c>
      <c r="G143" s="219" t="s">
        <v>595</v>
      </c>
      <c r="H143" s="220">
        <v>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0.23691000000000001</v>
      </c>
      <c r="R143" s="225">
        <f>Q143*H143</f>
        <v>0.23691000000000001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8146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8080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2" customFormat="1" ht="21.75" customHeight="1">
      <c r="A145" s="41"/>
      <c r="B145" s="42"/>
      <c r="C145" s="216" t="s">
        <v>156</v>
      </c>
      <c r="D145" s="216" t="s">
        <v>227</v>
      </c>
      <c r="E145" s="217" t="s">
        <v>7234</v>
      </c>
      <c r="F145" s="218" t="s">
        <v>7235</v>
      </c>
      <c r="G145" s="219" t="s">
        <v>471</v>
      </c>
      <c r="H145" s="220">
        <v>14</v>
      </c>
      <c r="I145" s="221"/>
      <c r="J145" s="222">
        <f>ROUND(I145*H145,2)</f>
        <v>0</v>
      </c>
      <c r="K145" s="218" t="s">
        <v>312</v>
      </c>
      <c r="L145" s="47"/>
      <c r="M145" s="223" t="s">
        <v>19</v>
      </c>
      <c r="N145" s="224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231</v>
      </c>
      <c r="AT145" s="227" t="s">
        <v>227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8147</v>
      </c>
    </row>
    <row r="146" s="2" customFormat="1">
      <c r="A146" s="41"/>
      <c r="B146" s="42"/>
      <c r="C146" s="43"/>
      <c r="D146" s="267" t="s">
        <v>314</v>
      </c>
      <c r="E146" s="43"/>
      <c r="F146" s="268" t="s">
        <v>7237</v>
      </c>
      <c r="G146" s="43"/>
      <c r="H146" s="43"/>
      <c r="I146" s="269"/>
      <c r="J146" s="43"/>
      <c r="K146" s="43"/>
      <c r="L146" s="47"/>
      <c r="M146" s="270"/>
      <c r="N146" s="271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314</v>
      </c>
      <c r="AU146" s="20" t="s">
        <v>93</v>
      </c>
    </row>
    <row r="147" s="2" customFormat="1" ht="24.15" customHeight="1">
      <c r="A147" s="41"/>
      <c r="B147" s="42"/>
      <c r="C147" s="216" t="s">
        <v>159</v>
      </c>
      <c r="D147" s="216" t="s">
        <v>227</v>
      </c>
      <c r="E147" s="217" t="s">
        <v>7876</v>
      </c>
      <c r="F147" s="218" t="s">
        <v>7877</v>
      </c>
      <c r="G147" s="219" t="s">
        <v>595</v>
      </c>
      <c r="H147" s="220">
        <v>2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46</v>
      </c>
      <c r="O147" s="87"/>
      <c r="P147" s="225">
        <f>O147*H147</f>
        <v>0</v>
      </c>
      <c r="Q147" s="225">
        <v>0.45937</v>
      </c>
      <c r="R147" s="225">
        <f>Q147*H147</f>
        <v>0.91874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8148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7879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2" customFormat="1" ht="37.8" customHeight="1">
      <c r="A149" s="41"/>
      <c r="B149" s="42"/>
      <c r="C149" s="216" t="s">
        <v>162</v>
      </c>
      <c r="D149" s="216" t="s">
        <v>227</v>
      </c>
      <c r="E149" s="217" t="s">
        <v>4912</v>
      </c>
      <c r="F149" s="218" t="s">
        <v>4913</v>
      </c>
      <c r="G149" s="219" t="s">
        <v>595</v>
      </c>
      <c r="H149" s="220">
        <v>1</v>
      </c>
      <c r="I149" s="221"/>
      <c r="J149" s="222">
        <f>ROUND(I149*H149,2)</f>
        <v>0</v>
      </c>
      <c r="K149" s="218" t="s">
        <v>312</v>
      </c>
      <c r="L149" s="47"/>
      <c r="M149" s="223" t="s">
        <v>19</v>
      </c>
      <c r="N149" s="224" t="s">
        <v>46</v>
      </c>
      <c r="O149" s="87"/>
      <c r="P149" s="225">
        <f>O149*H149</f>
        <v>0</v>
      </c>
      <c r="Q149" s="225">
        <v>0.10661</v>
      </c>
      <c r="R149" s="225">
        <f>Q149*H149</f>
        <v>0.10661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231</v>
      </c>
      <c r="AT149" s="227" t="s">
        <v>227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8149</v>
      </c>
    </row>
    <row r="150" s="2" customFormat="1">
      <c r="A150" s="41"/>
      <c r="B150" s="42"/>
      <c r="C150" s="43"/>
      <c r="D150" s="267" t="s">
        <v>314</v>
      </c>
      <c r="E150" s="43"/>
      <c r="F150" s="268" t="s">
        <v>4914</v>
      </c>
      <c r="G150" s="43"/>
      <c r="H150" s="43"/>
      <c r="I150" s="269"/>
      <c r="J150" s="43"/>
      <c r="K150" s="43"/>
      <c r="L150" s="47"/>
      <c r="M150" s="270"/>
      <c r="N150" s="271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314</v>
      </c>
      <c r="AU150" s="20" t="s">
        <v>93</v>
      </c>
    </row>
    <row r="151" s="2" customFormat="1" ht="37.8" customHeight="1">
      <c r="A151" s="41"/>
      <c r="B151" s="42"/>
      <c r="C151" s="216" t="s">
        <v>165</v>
      </c>
      <c r="D151" s="216" t="s">
        <v>227</v>
      </c>
      <c r="E151" s="217" t="s">
        <v>7239</v>
      </c>
      <c r="F151" s="218" t="s">
        <v>7240</v>
      </c>
      <c r="G151" s="219" t="s">
        <v>595</v>
      </c>
      <c r="H151" s="220">
        <v>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0.072480000000000003</v>
      </c>
      <c r="R151" s="225">
        <f>Q151*H151</f>
        <v>0.072480000000000003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8150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7242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37.8" customHeight="1">
      <c r="A153" s="41"/>
      <c r="B153" s="42"/>
      <c r="C153" s="216" t="s">
        <v>168</v>
      </c>
      <c r="D153" s="216" t="s">
        <v>227</v>
      </c>
      <c r="E153" s="217" t="s">
        <v>4921</v>
      </c>
      <c r="F153" s="218" t="s">
        <v>4922</v>
      </c>
      <c r="G153" s="219" t="s">
        <v>595</v>
      </c>
      <c r="H153" s="220">
        <v>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0.21007999999999999</v>
      </c>
      <c r="R153" s="225">
        <f>Q153*H153</f>
        <v>0.21007999999999999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8151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4923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33" customHeight="1">
      <c r="A155" s="41"/>
      <c r="B155" s="42"/>
      <c r="C155" s="216" t="s">
        <v>171</v>
      </c>
      <c r="D155" s="216" t="s">
        <v>227</v>
      </c>
      <c r="E155" s="217" t="s">
        <v>7686</v>
      </c>
      <c r="F155" s="218" t="s">
        <v>7687</v>
      </c>
      <c r="G155" s="219" t="s">
        <v>324</v>
      </c>
      <c r="H155" s="220">
        <v>3.4500000000000002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8152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7689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12" customFormat="1" ht="22.8" customHeight="1">
      <c r="A157" s="12"/>
      <c r="B157" s="200"/>
      <c r="C157" s="201"/>
      <c r="D157" s="202" t="s">
        <v>73</v>
      </c>
      <c r="E157" s="214" t="s">
        <v>1265</v>
      </c>
      <c r="F157" s="214" t="s">
        <v>7339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0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82</v>
      </c>
      <c r="AT157" s="212" t="s">
        <v>73</v>
      </c>
      <c r="AU157" s="212" t="s">
        <v>82</v>
      </c>
      <c r="AY157" s="211" t="s">
        <v>224</v>
      </c>
      <c r="BK157" s="213">
        <f>SUM(BK158:BK159)</f>
        <v>0</v>
      </c>
    </row>
    <row r="158" s="2" customFormat="1" ht="24.15" customHeight="1">
      <c r="A158" s="41"/>
      <c r="B158" s="42"/>
      <c r="C158" s="216" t="s">
        <v>174</v>
      </c>
      <c r="D158" s="216" t="s">
        <v>227</v>
      </c>
      <c r="E158" s="217" t="s">
        <v>8087</v>
      </c>
      <c r="F158" s="218" t="s">
        <v>8088</v>
      </c>
      <c r="G158" s="219" t="s">
        <v>471</v>
      </c>
      <c r="H158" s="220">
        <v>5.4000000000000004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8153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8090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2" customFormat="1" ht="22.8" customHeight="1">
      <c r="A160" s="12"/>
      <c r="B160" s="200"/>
      <c r="C160" s="201"/>
      <c r="D160" s="202" t="s">
        <v>73</v>
      </c>
      <c r="E160" s="214" t="s">
        <v>7752</v>
      </c>
      <c r="F160" s="214" t="s">
        <v>7753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SUM(P161:P174)</f>
        <v>0</v>
      </c>
      <c r="Q160" s="208"/>
      <c r="R160" s="209">
        <f>SUM(R161:R174)</f>
        <v>0</v>
      </c>
      <c r="S160" s="208"/>
      <c r="T160" s="210">
        <f>SUM(T161:T174)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82</v>
      </c>
      <c r="AT160" s="212" t="s">
        <v>73</v>
      </c>
      <c r="AU160" s="212" t="s">
        <v>82</v>
      </c>
      <c r="AY160" s="211" t="s">
        <v>224</v>
      </c>
      <c r="BK160" s="213">
        <f>SUM(BK161:BK174)</f>
        <v>0</v>
      </c>
    </row>
    <row r="161" s="2" customFormat="1" ht="37.8" customHeight="1">
      <c r="A161" s="41"/>
      <c r="B161" s="42"/>
      <c r="C161" s="216" t="s">
        <v>623</v>
      </c>
      <c r="D161" s="216" t="s">
        <v>227</v>
      </c>
      <c r="E161" s="217" t="s">
        <v>8091</v>
      </c>
      <c r="F161" s="218" t="s">
        <v>8092</v>
      </c>
      <c r="G161" s="219" t="s">
        <v>371</v>
      </c>
      <c r="H161" s="220">
        <v>2.6589999999999998</v>
      </c>
      <c r="I161" s="221"/>
      <c r="J161" s="222">
        <f>ROUND(I161*H161,2)</f>
        <v>0</v>
      </c>
      <c r="K161" s="218" t="s">
        <v>312</v>
      </c>
      <c r="L161" s="47"/>
      <c r="M161" s="223" t="s">
        <v>19</v>
      </c>
      <c r="N161" s="224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231</v>
      </c>
      <c r="AT161" s="227" t="s">
        <v>227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8154</v>
      </c>
    </row>
    <row r="162" s="2" customFormat="1">
      <c r="A162" s="41"/>
      <c r="B162" s="42"/>
      <c r="C162" s="43"/>
      <c r="D162" s="267" t="s">
        <v>314</v>
      </c>
      <c r="E162" s="43"/>
      <c r="F162" s="268" t="s">
        <v>8094</v>
      </c>
      <c r="G162" s="43"/>
      <c r="H162" s="43"/>
      <c r="I162" s="269"/>
      <c r="J162" s="43"/>
      <c r="K162" s="43"/>
      <c r="L162" s="47"/>
      <c r="M162" s="270"/>
      <c r="N162" s="271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314</v>
      </c>
      <c r="AU162" s="20" t="s">
        <v>93</v>
      </c>
    </row>
    <row r="163" s="2" customFormat="1" ht="49.05" customHeight="1">
      <c r="A163" s="41"/>
      <c r="B163" s="42"/>
      <c r="C163" s="216" t="s">
        <v>629</v>
      </c>
      <c r="D163" s="216" t="s">
        <v>227</v>
      </c>
      <c r="E163" s="217" t="s">
        <v>8095</v>
      </c>
      <c r="F163" s="218" t="s">
        <v>8096</v>
      </c>
      <c r="G163" s="219" t="s">
        <v>371</v>
      </c>
      <c r="H163" s="220">
        <v>23.931000000000001</v>
      </c>
      <c r="I163" s="221"/>
      <c r="J163" s="222">
        <f>ROUND(I163*H163,2)</f>
        <v>0</v>
      </c>
      <c r="K163" s="218" t="s">
        <v>312</v>
      </c>
      <c r="L163" s="47"/>
      <c r="M163" s="223" t="s">
        <v>19</v>
      </c>
      <c r="N163" s="224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231</v>
      </c>
      <c r="AT163" s="227" t="s">
        <v>227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8155</v>
      </c>
    </row>
    <row r="164" s="2" customFormat="1">
      <c r="A164" s="41"/>
      <c r="B164" s="42"/>
      <c r="C164" s="43"/>
      <c r="D164" s="267" t="s">
        <v>314</v>
      </c>
      <c r="E164" s="43"/>
      <c r="F164" s="268" t="s">
        <v>8098</v>
      </c>
      <c r="G164" s="43"/>
      <c r="H164" s="43"/>
      <c r="I164" s="269"/>
      <c r="J164" s="43"/>
      <c r="K164" s="43"/>
      <c r="L164" s="47"/>
      <c r="M164" s="270"/>
      <c r="N164" s="271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314</v>
      </c>
      <c r="AU164" s="20" t="s">
        <v>93</v>
      </c>
    </row>
    <row r="165" s="13" customFormat="1">
      <c r="A165" s="13"/>
      <c r="B165" s="229"/>
      <c r="C165" s="230"/>
      <c r="D165" s="231" t="s">
        <v>268</v>
      </c>
      <c r="E165" s="230"/>
      <c r="F165" s="233" t="s">
        <v>8156</v>
      </c>
      <c r="G165" s="230"/>
      <c r="H165" s="234">
        <v>23.931000000000001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4</v>
      </c>
      <c r="AX165" s="13" t="s">
        <v>82</v>
      </c>
      <c r="AY165" s="240" t="s">
        <v>224</v>
      </c>
    </row>
    <row r="166" s="2" customFormat="1" ht="44.25" customHeight="1">
      <c r="A166" s="41"/>
      <c r="B166" s="42"/>
      <c r="C166" s="216" t="s">
        <v>177</v>
      </c>
      <c r="D166" s="216" t="s">
        <v>227</v>
      </c>
      <c r="E166" s="217" t="s">
        <v>8100</v>
      </c>
      <c r="F166" s="218" t="s">
        <v>7764</v>
      </c>
      <c r="G166" s="219" t="s">
        <v>371</v>
      </c>
      <c r="H166" s="220">
        <v>1.3500000000000001</v>
      </c>
      <c r="I166" s="221"/>
      <c r="J166" s="222">
        <f>ROUND(I166*H166,2)</f>
        <v>0</v>
      </c>
      <c r="K166" s="218" t="s">
        <v>312</v>
      </c>
      <c r="L166" s="47"/>
      <c r="M166" s="223" t="s">
        <v>19</v>
      </c>
      <c r="N166" s="224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231</v>
      </c>
      <c r="AT166" s="227" t="s">
        <v>227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8157</v>
      </c>
    </row>
    <row r="167" s="2" customFormat="1">
      <c r="A167" s="41"/>
      <c r="B167" s="42"/>
      <c r="C167" s="43"/>
      <c r="D167" s="267" t="s">
        <v>314</v>
      </c>
      <c r="E167" s="43"/>
      <c r="F167" s="268" t="s">
        <v>8102</v>
      </c>
      <c r="G167" s="43"/>
      <c r="H167" s="43"/>
      <c r="I167" s="269"/>
      <c r="J167" s="43"/>
      <c r="K167" s="43"/>
      <c r="L167" s="47"/>
      <c r="M167" s="270"/>
      <c r="N167" s="271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314</v>
      </c>
      <c r="AU167" s="20" t="s">
        <v>93</v>
      </c>
    </row>
    <row r="168" s="13" customFormat="1">
      <c r="A168" s="13"/>
      <c r="B168" s="229"/>
      <c r="C168" s="230"/>
      <c r="D168" s="231" t="s">
        <v>268</v>
      </c>
      <c r="E168" s="232" t="s">
        <v>19</v>
      </c>
      <c r="F168" s="233" t="s">
        <v>8158</v>
      </c>
      <c r="G168" s="230"/>
      <c r="H168" s="234">
        <v>1.3500000000000001</v>
      </c>
      <c r="I168" s="235"/>
      <c r="J168" s="230"/>
      <c r="K168" s="230"/>
      <c r="L168" s="236"/>
      <c r="M168" s="237"/>
      <c r="N168" s="238"/>
      <c r="O168" s="238"/>
      <c r="P168" s="238"/>
      <c r="Q168" s="238"/>
      <c r="R168" s="238"/>
      <c r="S168" s="238"/>
      <c r="T168" s="23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0" t="s">
        <v>268</v>
      </c>
      <c r="AU168" s="240" t="s">
        <v>93</v>
      </c>
      <c r="AV168" s="13" t="s">
        <v>93</v>
      </c>
      <c r="AW168" s="13" t="s">
        <v>34</v>
      </c>
      <c r="AX168" s="13" t="s">
        <v>82</v>
      </c>
      <c r="AY168" s="240" t="s">
        <v>224</v>
      </c>
    </row>
    <row r="169" s="2" customFormat="1" ht="44.25" customHeight="1">
      <c r="A169" s="41"/>
      <c r="B169" s="42"/>
      <c r="C169" s="216" t="s">
        <v>643</v>
      </c>
      <c r="D169" s="216" t="s">
        <v>227</v>
      </c>
      <c r="E169" s="217" t="s">
        <v>8104</v>
      </c>
      <c r="F169" s="218" t="s">
        <v>370</v>
      </c>
      <c r="G169" s="219" t="s">
        <v>371</v>
      </c>
      <c r="H169" s="220">
        <v>0.626</v>
      </c>
      <c r="I169" s="221"/>
      <c r="J169" s="222">
        <f>ROUND(I169*H169,2)</f>
        <v>0</v>
      </c>
      <c r="K169" s="218" t="s">
        <v>312</v>
      </c>
      <c r="L169" s="47"/>
      <c r="M169" s="223" t="s">
        <v>19</v>
      </c>
      <c r="N169" s="224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231</v>
      </c>
      <c r="AT169" s="227" t="s">
        <v>227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8159</v>
      </c>
    </row>
    <row r="170" s="2" customFormat="1">
      <c r="A170" s="41"/>
      <c r="B170" s="42"/>
      <c r="C170" s="43"/>
      <c r="D170" s="267" t="s">
        <v>314</v>
      </c>
      <c r="E170" s="43"/>
      <c r="F170" s="268" t="s">
        <v>8106</v>
      </c>
      <c r="G170" s="43"/>
      <c r="H170" s="43"/>
      <c r="I170" s="269"/>
      <c r="J170" s="43"/>
      <c r="K170" s="43"/>
      <c r="L170" s="47"/>
      <c r="M170" s="270"/>
      <c r="N170" s="271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314</v>
      </c>
      <c r="AU170" s="20" t="s">
        <v>93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8160</v>
      </c>
      <c r="G171" s="230"/>
      <c r="H171" s="234">
        <v>0.626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82</v>
      </c>
      <c r="AY171" s="240" t="s">
        <v>224</v>
      </c>
    </row>
    <row r="172" s="2" customFormat="1" ht="44.25" customHeight="1">
      <c r="A172" s="41"/>
      <c r="B172" s="42"/>
      <c r="C172" s="216" t="s">
        <v>650</v>
      </c>
      <c r="D172" s="216" t="s">
        <v>227</v>
      </c>
      <c r="E172" s="217" t="s">
        <v>8108</v>
      </c>
      <c r="F172" s="218" t="s">
        <v>8109</v>
      </c>
      <c r="G172" s="219" t="s">
        <v>371</v>
      </c>
      <c r="H172" s="220">
        <v>0.68300000000000005</v>
      </c>
      <c r="I172" s="221"/>
      <c r="J172" s="222">
        <f>ROUND(I172*H172,2)</f>
        <v>0</v>
      </c>
      <c r="K172" s="218" t="s">
        <v>312</v>
      </c>
      <c r="L172" s="47"/>
      <c r="M172" s="223" t="s">
        <v>19</v>
      </c>
      <c r="N172" s="224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231</v>
      </c>
      <c r="AT172" s="227" t="s">
        <v>227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8161</v>
      </c>
    </row>
    <row r="173" s="2" customFormat="1">
      <c r="A173" s="41"/>
      <c r="B173" s="42"/>
      <c r="C173" s="43"/>
      <c r="D173" s="267" t="s">
        <v>314</v>
      </c>
      <c r="E173" s="43"/>
      <c r="F173" s="268" t="s">
        <v>8111</v>
      </c>
      <c r="G173" s="43"/>
      <c r="H173" s="43"/>
      <c r="I173" s="269"/>
      <c r="J173" s="43"/>
      <c r="K173" s="43"/>
      <c r="L173" s="47"/>
      <c r="M173" s="270"/>
      <c r="N173" s="271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314</v>
      </c>
      <c r="AU173" s="20" t="s">
        <v>93</v>
      </c>
    </row>
    <row r="174" s="13" customFormat="1">
      <c r="A174" s="13"/>
      <c r="B174" s="229"/>
      <c r="C174" s="230"/>
      <c r="D174" s="231" t="s">
        <v>268</v>
      </c>
      <c r="E174" s="232" t="s">
        <v>19</v>
      </c>
      <c r="F174" s="233" t="s">
        <v>8162</v>
      </c>
      <c r="G174" s="230"/>
      <c r="H174" s="234">
        <v>0.68300000000000005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268</v>
      </c>
      <c r="AU174" s="240" t="s">
        <v>93</v>
      </c>
      <c r="AV174" s="13" t="s">
        <v>93</v>
      </c>
      <c r="AW174" s="13" t="s">
        <v>34</v>
      </c>
      <c r="AX174" s="13" t="s">
        <v>82</v>
      </c>
      <c r="AY174" s="240" t="s">
        <v>224</v>
      </c>
    </row>
    <row r="175" s="12" customFormat="1" ht="22.8" customHeight="1">
      <c r="A175" s="12"/>
      <c r="B175" s="200"/>
      <c r="C175" s="201"/>
      <c r="D175" s="202" t="s">
        <v>73</v>
      </c>
      <c r="E175" s="214" t="s">
        <v>2576</v>
      </c>
      <c r="F175" s="214" t="s">
        <v>2577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82</v>
      </c>
      <c r="AT175" s="212" t="s">
        <v>73</v>
      </c>
      <c r="AU175" s="212" t="s">
        <v>82</v>
      </c>
      <c r="AY175" s="211" t="s">
        <v>224</v>
      </c>
      <c r="BK175" s="213">
        <f>SUM(BK176:BK177)</f>
        <v>0</v>
      </c>
    </row>
    <row r="176" s="2" customFormat="1" ht="49.05" customHeight="1">
      <c r="A176" s="41"/>
      <c r="B176" s="42"/>
      <c r="C176" s="216" t="s">
        <v>656</v>
      </c>
      <c r="D176" s="216" t="s">
        <v>227</v>
      </c>
      <c r="E176" s="217" t="s">
        <v>7244</v>
      </c>
      <c r="F176" s="218" t="s">
        <v>7245</v>
      </c>
      <c r="G176" s="219" t="s">
        <v>371</v>
      </c>
      <c r="H176" s="220">
        <v>2.2890000000000001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8163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7247</v>
      </c>
      <c r="G177" s="43"/>
      <c r="H177" s="43"/>
      <c r="I177" s="269"/>
      <c r="J177" s="43"/>
      <c r="K177" s="43"/>
      <c r="L177" s="47"/>
      <c r="M177" s="303"/>
      <c r="N177" s="304"/>
      <c r="O177" s="243"/>
      <c r="P177" s="243"/>
      <c r="Q177" s="243"/>
      <c r="R177" s="243"/>
      <c r="S177" s="243"/>
      <c r="T177" s="30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KvnR+5YkEyAcLz1RnlYqVGd6MZUMJbwvARZ4K1fn5i/MaVSVqVdVw+IDm64n7lB9V0aMlH9uu4i6uZ4hHn7x1A==" hashValue="pL+Uz2W3J/lOi6b49gCC8OyPcx20H0h8u4NroK+WM4cJkEUcHtRc/p3MJI7d/NKO3OKkTPB9c1MrXKTIg3YeBQ==" algorithmName="SHA-512" password="CC35"/>
  <autoFilter ref="C86:K177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1/113107322"/>
    <hyperlink ref="F93" r:id="rId2" display="https://podminky.urs.cz/item/CS_URS_2024_01/113107332"/>
    <hyperlink ref="F95" r:id="rId3" display="https://podminky.urs.cz/item/CS_URS_2024_01/113107343"/>
    <hyperlink ref="F97" r:id="rId4" display="https://podminky.urs.cz/item/CS_URS_2024_01/119001421"/>
    <hyperlink ref="F99" r:id="rId5" display="https://podminky.urs.cz/item/CS_URS_2024_01/132251252"/>
    <hyperlink ref="F101" r:id="rId6" display="https://podminky.urs.cz/item/CS_URS_2024_01/139001101"/>
    <hyperlink ref="F103" r:id="rId7" display="https://podminky.urs.cz/item/CS_URS_2024_01/151101102"/>
    <hyperlink ref="F105" r:id="rId8" display="https://podminky.urs.cz/item/CS_URS_2024_01/151101112"/>
    <hyperlink ref="F107" r:id="rId9" display="https://podminky.urs.cz/item/CS_URS_2024_01/162751117"/>
    <hyperlink ref="F114" r:id="rId10" display="https://podminky.urs.cz/item/CS_URS_2024_01/171201231"/>
    <hyperlink ref="F117" r:id="rId11" display="https://podminky.urs.cz/item/CS_URS_2024_01/174151101"/>
    <hyperlink ref="F121" r:id="rId12" display="https://podminky.urs.cz/item/CS_URS_2024_01/452313121"/>
    <hyperlink ref="F127" r:id="rId13" display="https://podminky.urs.cz/item/CS_URS_2024_01/564871011"/>
    <hyperlink ref="F129" r:id="rId14" display="https://podminky.urs.cz/item/CS_URS_2024_01/565145101"/>
    <hyperlink ref="F131" r:id="rId15" display="https://podminky.urs.cz/item/CS_URS_2024_01/573111111"/>
    <hyperlink ref="F133" r:id="rId16" display="https://podminky.urs.cz/item/CS_URS_2024_01/573231108"/>
    <hyperlink ref="F135" r:id="rId17" display="https://podminky.urs.cz/item/CS_URS_2024_01/577134111"/>
    <hyperlink ref="F137" r:id="rId18" display="https://podminky.urs.cz/item/CS_URS_2024_01/581111111"/>
    <hyperlink ref="F140" r:id="rId19" display="https://podminky.urs.cz/item/CS_URS_2024_01/831352121"/>
    <hyperlink ref="F144" r:id="rId20" display="https://podminky.urs.cz/item/CS_URS_2024_01/837354111"/>
    <hyperlink ref="F146" r:id="rId21" display="https://podminky.urs.cz/item/CS_URS_2024_01/892351111"/>
    <hyperlink ref="F148" r:id="rId22" display="https://podminky.urs.cz/item/CS_URS_2024_01/892372111"/>
    <hyperlink ref="F150" r:id="rId23" display="https://podminky.urs.cz/item/CS_URS_2024_01/894812315"/>
    <hyperlink ref="F152" r:id="rId24" display="https://podminky.urs.cz/item/CS_URS_2024_01/894812335"/>
    <hyperlink ref="F154" r:id="rId25" display="https://podminky.urs.cz/item/CS_URS_2024_01/894812377"/>
    <hyperlink ref="F156" r:id="rId26" display="https://podminky.urs.cz/item/CS_URS_2024_01/899623151"/>
    <hyperlink ref="F159" r:id="rId27" display="https://podminky.urs.cz/item/CS_URS_2024_01/919735111"/>
    <hyperlink ref="F162" r:id="rId28" display="https://podminky.urs.cz/item/CS_URS_2024_01/997221571"/>
    <hyperlink ref="F164" r:id="rId29" display="https://podminky.urs.cz/item/CS_URS_2024_01/997221579"/>
    <hyperlink ref="F167" r:id="rId30" display="https://podminky.urs.cz/item/CS_URS_2024_01/997221861"/>
    <hyperlink ref="F170" r:id="rId31" display="https://podminky.urs.cz/item/CS_URS_2024_01/997221873"/>
    <hyperlink ref="F173" r:id="rId32" display="https://podminky.urs.cz/item/CS_URS_2024_01/997221875"/>
    <hyperlink ref="F177" r:id="rId33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8164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ROUND(J89,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ROUND((SUM(BE89:BE193)),  2)</f>
        <v>0</v>
      </c>
      <c r="G33" s="41"/>
      <c r="H33" s="41"/>
      <c r="I33" s="161">
        <v>0.20999999999999999</v>
      </c>
      <c r="J33" s="160">
        <f>ROUND(((SUM(BE89:BE193))*I33),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ROUND((SUM(BF89:BF193)),  2)</f>
        <v>0</v>
      </c>
      <c r="G34" s="41"/>
      <c r="H34" s="41"/>
      <c r="I34" s="161">
        <v>0.12</v>
      </c>
      <c r="J34" s="160">
        <f>ROUND(((SUM(BF89:BF193))*I34),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ROUND((SUM(BG89:BG193)),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ROUND((SUM(BH89:BH193)),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ROUND((SUM(BI89:BI193)),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23 - SO23 - Přípojka vodovodu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J90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J91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8013</v>
      </c>
      <c r="E62" s="186"/>
      <c r="F62" s="186"/>
      <c r="G62" s="186"/>
      <c r="H62" s="186"/>
      <c r="I62" s="186"/>
      <c r="J62" s="187">
        <f>J130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4859</v>
      </c>
      <c r="E63" s="186"/>
      <c r="F63" s="186"/>
      <c r="G63" s="186"/>
      <c r="H63" s="186"/>
      <c r="I63" s="186"/>
      <c r="J63" s="187">
        <f>J143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7335</v>
      </c>
      <c r="E64" s="186"/>
      <c r="F64" s="186"/>
      <c r="G64" s="186"/>
      <c r="H64" s="186"/>
      <c r="I64" s="186"/>
      <c r="J64" s="187">
        <f>J161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7523</v>
      </c>
      <c r="E65" s="186"/>
      <c r="F65" s="186"/>
      <c r="G65" s="186"/>
      <c r="H65" s="186"/>
      <c r="I65" s="186"/>
      <c r="J65" s="187">
        <f>J164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408</v>
      </c>
      <c r="E66" s="186"/>
      <c r="F66" s="186"/>
      <c r="G66" s="186"/>
      <c r="H66" s="186"/>
      <c r="I66" s="186"/>
      <c r="J66" s="187">
        <f>J179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409</v>
      </c>
      <c r="E67" s="181"/>
      <c r="F67" s="181"/>
      <c r="G67" s="181"/>
      <c r="H67" s="181"/>
      <c r="I67" s="181"/>
      <c r="J67" s="182">
        <f>J182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8"/>
      <c r="D68" s="185" t="s">
        <v>8165</v>
      </c>
      <c r="E68" s="186"/>
      <c r="F68" s="186"/>
      <c r="G68" s="186"/>
      <c r="H68" s="186"/>
      <c r="I68" s="186"/>
      <c r="J68" s="187">
        <f>J183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8166</v>
      </c>
      <c r="E69" s="186"/>
      <c r="F69" s="186"/>
      <c r="G69" s="186"/>
      <c r="H69" s="186"/>
      <c r="I69" s="186"/>
      <c r="J69" s="187">
        <f>J190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209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Dům s pečovatelskou službou, Brno-Bystrc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199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23 - SO23 - Přípojka vodovodu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Statutární město Brno,Dominikánské nám.196/1, Brno</v>
      </c>
      <c r="G85" s="43"/>
      <c r="H85" s="43"/>
      <c r="I85" s="35" t="s">
        <v>31</v>
      </c>
      <c r="J85" s="39" t="str">
        <f>E21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IF(E18="","",E18)</f>
        <v>Vyplň údaj</v>
      </c>
      <c r="G86" s="43"/>
      <c r="H86" s="43"/>
      <c r="I86" s="35" t="s">
        <v>35</v>
      </c>
      <c r="J86" s="39" t="str">
        <f>E24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P90+P182</f>
        <v>0</v>
      </c>
      <c r="Q89" s="99"/>
      <c r="R89" s="197">
        <f>R90+R182</f>
        <v>13.78852725</v>
      </c>
      <c r="S89" s="99"/>
      <c r="T89" s="198">
        <f>T90+T182</f>
        <v>6.4996799999999997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BK90+BK182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P91+P130+P143+P161+P164+P179</f>
        <v>0</v>
      </c>
      <c r="Q90" s="208"/>
      <c r="R90" s="209">
        <f>R91+R130+R143+R161+R164+R179</f>
        <v>13.66772725</v>
      </c>
      <c r="S90" s="208"/>
      <c r="T90" s="210">
        <f>T91+T130+T143+T161+T164+T179</f>
        <v>6.4996799999999997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BK91+BK130+BK143+BK161+BK164+BK179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82</v>
      </c>
      <c r="F91" s="214" t="s">
        <v>293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SUM(P92:P129)</f>
        <v>0</v>
      </c>
      <c r="Q91" s="208"/>
      <c r="R91" s="209">
        <f>SUM(R92:R129)</f>
        <v>13.568748000000001</v>
      </c>
      <c r="S91" s="208"/>
      <c r="T91" s="210">
        <f>SUM(T92:T129)</f>
        <v>6.4996799999999997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SUM(BK92:BK129)</f>
        <v>0</v>
      </c>
    </row>
    <row r="92" s="2" customFormat="1" ht="66.75" customHeight="1">
      <c r="A92" s="41"/>
      <c r="B92" s="42"/>
      <c r="C92" s="216" t="s">
        <v>82</v>
      </c>
      <c r="D92" s="216" t="s">
        <v>227</v>
      </c>
      <c r="E92" s="217" t="s">
        <v>8014</v>
      </c>
      <c r="F92" s="218" t="s">
        <v>8015</v>
      </c>
      <c r="G92" s="219" t="s">
        <v>266</v>
      </c>
      <c r="H92" s="220">
        <v>5.2800000000000002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0.28999999999999998</v>
      </c>
      <c r="T92" s="226">
        <f>S92*H92</f>
        <v>1.5311999999999999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8167</v>
      </c>
    </row>
    <row r="93" s="2" customFormat="1">
      <c r="A93" s="41"/>
      <c r="B93" s="42"/>
      <c r="C93" s="43"/>
      <c r="D93" s="267" t="s">
        <v>314</v>
      </c>
      <c r="E93" s="43"/>
      <c r="F93" s="268" t="s">
        <v>8017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62.7" customHeight="1">
      <c r="A94" s="41"/>
      <c r="B94" s="42"/>
      <c r="C94" s="216" t="s">
        <v>93</v>
      </c>
      <c r="D94" s="216" t="s">
        <v>227</v>
      </c>
      <c r="E94" s="217" t="s">
        <v>8018</v>
      </c>
      <c r="F94" s="218" t="s">
        <v>8019</v>
      </c>
      <c r="G94" s="219" t="s">
        <v>266</v>
      </c>
      <c r="H94" s="220">
        <v>5.2800000000000002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0.625</v>
      </c>
      <c r="T94" s="226">
        <f>S94*H94</f>
        <v>3.3000000000000003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8168</v>
      </c>
    </row>
    <row r="95" s="2" customFormat="1">
      <c r="A95" s="41"/>
      <c r="B95" s="42"/>
      <c r="C95" s="43"/>
      <c r="D95" s="267" t="s">
        <v>314</v>
      </c>
      <c r="E95" s="43"/>
      <c r="F95" s="268" t="s">
        <v>8021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14" customFormat="1">
      <c r="A96" s="14"/>
      <c r="B96" s="246"/>
      <c r="C96" s="247"/>
      <c r="D96" s="231" t="s">
        <v>268</v>
      </c>
      <c r="E96" s="248" t="s">
        <v>19</v>
      </c>
      <c r="F96" s="249" t="s">
        <v>8169</v>
      </c>
      <c r="G96" s="247"/>
      <c r="H96" s="248" t="s">
        <v>19</v>
      </c>
      <c r="I96" s="250"/>
      <c r="J96" s="247"/>
      <c r="K96" s="247"/>
      <c r="L96" s="251"/>
      <c r="M96" s="252"/>
      <c r="N96" s="253"/>
      <c r="O96" s="253"/>
      <c r="P96" s="253"/>
      <c r="Q96" s="253"/>
      <c r="R96" s="253"/>
      <c r="S96" s="253"/>
      <c r="T96" s="25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5" t="s">
        <v>268</v>
      </c>
      <c r="AU96" s="255" t="s">
        <v>93</v>
      </c>
      <c r="AV96" s="14" t="s">
        <v>82</v>
      </c>
      <c r="AW96" s="14" t="s">
        <v>34</v>
      </c>
      <c r="AX96" s="14" t="s">
        <v>74</v>
      </c>
      <c r="AY96" s="255" t="s">
        <v>224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8170</v>
      </c>
      <c r="G97" s="230"/>
      <c r="H97" s="234">
        <v>5.2800000000000002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82</v>
      </c>
      <c r="AY97" s="240" t="s">
        <v>224</v>
      </c>
    </row>
    <row r="98" s="2" customFormat="1" ht="55.5" customHeight="1">
      <c r="A98" s="41"/>
      <c r="B98" s="42"/>
      <c r="C98" s="216" t="s">
        <v>108</v>
      </c>
      <c r="D98" s="216" t="s">
        <v>227</v>
      </c>
      <c r="E98" s="217" t="s">
        <v>8022</v>
      </c>
      <c r="F98" s="218" t="s">
        <v>8023</v>
      </c>
      <c r="G98" s="219" t="s">
        <v>266</v>
      </c>
      <c r="H98" s="220">
        <v>5.2800000000000002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0.316</v>
      </c>
      <c r="T98" s="226">
        <f>S98*H98</f>
        <v>1.6684800000000002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8171</v>
      </c>
    </row>
    <row r="99" s="2" customFormat="1">
      <c r="A99" s="41"/>
      <c r="B99" s="42"/>
      <c r="C99" s="43"/>
      <c r="D99" s="267" t="s">
        <v>314</v>
      </c>
      <c r="E99" s="43"/>
      <c r="F99" s="268" t="s">
        <v>8025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90" customHeight="1">
      <c r="A100" s="41"/>
      <c r="B100" s="42"/>
      <c r="C100" s="216" t="s">
        <v>231</v>
      </c>
      <c r="D100" s="216" t="s">
        <v>227</v>
      </c>
      <c r="E100" s="217" t="s">
        <v>7524</v>
      </c>
      <c r="F100" s="218" t="s">
        <v>7525</v>
      </c>
      <c r="G100" s="219" t="s">
        <v>471</v>
      </c>
      <c r="H100" s="220">
        <v>3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0.0086800000000000002</v>
      </c>
      <c r="R100" s="225">
        <f>Q100*H100</f>
        <v>0.026040000000000001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8172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7527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100.5" customHeight="1">
      <c r="A102" s="41"/>
      <c r="B102" s="42"/>
      <c r="C102" s="216" t="s">
        <v>223</v>
      </c>
      <c r="D102" s="216" t="s">
        <v>227</v>
      </c>
      <c r="E102" s="217" t="s">
        <v>7528</v>
      </c>
      <c r="F102" s="218" t="s">
        <v>7529</v>
      </c>
      <c r="G102" s="219" t="s">
        <v>471</v>
      </c>
      <c r="H102" s="220">
        <v>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0.01269</v>
      </c>
      <c r="R102" s="225">
        <f>Q102*H102</f>
        <v>0.02538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8173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7531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2" customFormat="1" ht="90" customHeight="1">
      <c r="A104" s="41"/>
      <c r="B104" s="42"/>
      <c r="C104" s="216" t="s">
        <v>246</v>
      </c>
      <c r="D104" s="216" t="s">
        <v>227</v>
      </c>
      <c r="E104" s="217" t="s">
        <v>7903</v>
      </c>
      <c r="F104" s="218" t="s">
        <v>7904</v>
      </c>
      <c r="G104" s="219" t="s">
        <v>471</v>
      </c>
      <c r="H104" s="220">
        <v>4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0.036900000000000002</v>
      </c>
      <c r="R104" s="225">
        <f>Q104*H104</f>
        <v>0.14760000000000001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8174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7906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7.8" customHeight="1">
      <c r="A106" s="41"/>
      <c r="B106" s="42"/>
      <c r="C106" s="216" t="s">
        <v>250</v>
      </c>
      <c r="D106" s="216" t="s">
        <v>227</v>
      </c>
      <c r="E106" s="217" t="s">
        <v>7544</v>
      </c>
      <c r="F106" s="218" t="s">
        <v>7545</v>
      </c>
      <c r="G106" s="219" t="s">
        <v>324</v>
      </c>
      <c r="H106" s="220">
        <v>9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8175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7547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44.25" customHeight="1">
      <c r="A108" s="41"/>
      <c r="B108" s="42"/>
      <c r="C108" s="216" t="s">
        <v>254</v>
      </c>
      <c r="D108" s="216" t="s">
        <v>227</v>
      </c>
      <c r="E108" s="217" t="s">
        <v>6845</v>
      </c>
      <c r="F108" s="218" t="s">
        <v>6846</v>
      </c>
      <c r="G108" s="219" t="s">
        <v>324</v>
      </c>
      <c r="H108" s="220">
        <v>14.800000000000001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8176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6848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37.8" customHeight="1">
      <c r="A110" s="41"/>
      <c r="B110" s="42"/>
      <c r="C110" s="216" t="s">
        <v>260</v>
      </c>
      <c r="D110" s="216" t="s">
        <v>227</v>
      </c>
      <c r="E110" s="217" t="s">
        <v>4872</v>
      </c>
      <c r="F110" s="218" t="s">
        <v>4873</v>
      </c>
      <c r="G110" s="219" t="s">
        <v>266</v>
      </c>
      <c r="H110" s="220">
        <v>59.200000000000003</v>
      </c>
      <c r="I110" s="221"/>
      <c r="J110" s="222">
        <f>ROUND(I110*H110,2)</f>
        <v>0</v>
      </c>
      <c r="K110" s="218" t="s">
        <v>312</v>
      </c>
      <c r="L110" s="47"/>
      <c r="M110" s="223" t="s">
        <v>19</v>
      </c>
      <c r="N110" s="224" t="s">
        <v>46</v>
      </c>
      <c r="O110" s="87"/>
      <c r="P110" s="225">
        <f>O110*H110</f>
        <v>0</v>
      </c>
      <c r="Q110" s="225">
        <v>0.00084000000000000003</v>
      </c>
      <c r="R110" s="225">
        <f>Q110*H110</f>
        <v>0.049728000000000001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231</v>
      </c>
      <c r="AT110" s="227" t="s">
        <v>227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8177</v>
      </c>
    </row>
    <row r="111" s="2" customFormat="1">
      <c r="A111" s="41"/>
      <c r="B111" s="42"/>
      <c r="C111" s="43"/>
      <c r="D111" s="267" t="s">
        <v>314</v>
      </c>
      <c r="E111" s="43"/>
      <c r="F111" s="268" t="s">
        <v>4874</v>
      </c>
      <c r="G111" s="43"/>
      <c r="H111" s="43"/>
      <c r="I111" s="269"/>
      <c r="J111" s="43"/>
      <c r="K111" s="43"/>
      <c r="L111" s="47"/>
      <c r="M111" s="270"/>
      <c r="N111" s="271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314</v>
      </c>
      <c r="AU111" s="20" t="s">
        <v>93</v>
      </c>
    </row>
    <row r="112" s="2" customFormat="1" ht="44.25" customHeight="1">
      <c r="A112" s="41"/>
      <c r="B112" s="42"/>
      <c r="C112" s="216" t="s">
        <v>263</v>
      </c>
      <c r="D112" s="216" t="s">
        <v>227</v>
      </c>
      <c r="E112" s="217" t="s">
        <v>4881</v>
      </c>
      <c r="F112" s="218" t="s">
        <v>4882</v>
      </c>
      <c r="G112" s="219" t="s">
        <v>266</v>
      </c>
      <c r="H112" s="220">
        <v>59.200000000000003</v>
      </c>
      <c r="I112" s="221"/>
      <c r="J112" s="222">
        <f>ROUND(I112*H112,2)</f>
        <v>0</v>
      </c>
      <c r="K112" s="218" t="s">
        <v>312</v>
      </c>
      <c r="L112" s="47"/>
      <c r="M112" s="223" t="s">
        <v>19</v>
      </c>
      <c r="N112" s="224" t="s">
        <v>46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231</v>
      </c>
      <c r="AT112" s="227" t="s">
        <v>227</v>
      </c>
      <c r="AU112" s="227" t="s">
        <v>93</v>
      </c>
      <c r="AY112" s="20" t="s">
        <v>224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93</v>
      </c>
      <c r="BK112" s="228">
        <f>ROUND(I112*H112,2)</f>
        <v>0</v>
      </c>
      <c r="BL112" s="20" t="s">
        <v>231</v>
      </c>
      <c r="BM112" s="227" t="s">
        <v>8178</v>
      </c>
    </row>
    <row r="113" s="2" customFormat="1">
      <c r="A113" s="41"/>
      <c r="B113" s="42"/>
      <c r="C113" s="43"/>
      <c r="D113" s="267" t="s">
        <v>314</v>
      </c>
      <c r="E113" s="43"/>
      <c r="F113" s="268" t="s">
        <v>4883</v>
      </c>
      <c r="G113" s="43"/>
      <c r="H113" s="43"/>
      <c r="I113" s="269"/>
      <c r="J113" s="43"/>
      <c r="K113" s="43"/>
      <c r="L113" s="47"/>
      <c r="M113" s="270"/>
      <c r="N113" s="271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314</v>
      </c>
      <c r="AU113" s="20" t="s">
        <v>93</v>
      </c>
    </row>
    <row r="114" s="2" customFormat="1" ht="62.7" customHeight="1">
      <c r="A114" s="41"/>
      <c r="B114" s="42"/>
      <c r="C114" s="216" t="s">
        <v>143</v>
      </c>
      <c r="D114" s="216" t="s">
        <v>227</v>
      </c>
      <c r="E114" s="217" t="s">
        <v>4893</v>
      </c>
      <c r="F114" s="218" t="s">
        <v>4894</v>
      </c>
      <c r="G114" s="219" t="s">
        <v>324</v>
      </c>
      <c r="H114" s="220">
        <v>7.4000000000000004</v>
      </c>
      <c r="I114" s="221"/>
      <c r="J114" s="222">
        <f>ROUND(I114*H114,2)</f>
        <v>0</v>
      </c>
      <c r="K114" s="218" t="s">
        <v>312</v>
      </c>
      <c r="L114" s="47"/>
      <c r="M114" s="223" t="s">
        <v>19</v>
      </c>
      <c r="N114" s="224" t="s">
        <v>46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231</v>
      </c>
      <c r="AT114" s="227" t="s">
        <v>227</v>
      </c>
      <c r="AU114" s="227" t="s">
        <v>93</v>
      </c>
      <c r="AY114" s="20" t="s">
        <v>224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93</v>
      </c>
      <c r="BK114" s="228">
        <f>ROUND(I114*H114,2)</f>
        <v>0</v>
      </c>
      <c r="BL114" s="20" t="s">
        <v>231</v>
      </c>
      <c r="BM114" s="227" t="s">
        <v>8179</v>
      </c>
    </row>
    <row r="115" s="2" customFormat="1">
      <c r="A115" s="41"/>
      <c r="B115" s="42"/>
      <c r="C115" s="43"/>
      <c r="D115" s="267" t="s">
        <v>314</v>
      </c>
      <c r="E115" s="43"/>
      <c r="F115" s="268" t="s">
        <v>4895</v>
      </c>
      <c r="G115" s="43"/>
      <c r="H115" s="43"/>
      <c r="I115" s="269"/>
      <c r="J115" s="43"/>
      <c r="K115" s="43"/>
      <c r="L115" s="47"/>
      <c r="M115" s="270"/>
      <c r="N115" s="271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314</v>
      </c>
      <c r="AU115" s="20" t="s">
        <v>93</v>
      </c>
    </row>
    <row r="116" s="14" customFormat="1">
      <c r="A116" s="14"/>
      <c r="B116" s="246"/>
      <c r="C116" s="247"/>
      <c r="D116" s="231" t="s">
        <v>268</v>
      </c>
      <c r="E116" s="248" t="s">
        <v>19</v>
      </c>
      <c r="F116" s="249" t="s">
        <v>367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268</v>
      </c>
      <c r="AU116" s="255" t="s">
        <v>93</v>
      </c>
      <c r="AV116" s="14" t="s">
        <v>82</v>
      </c>
      <c r="AW116" s="14" t="s">
        <v>34</v>
      </c>
      <c r="AX116" s="14" t="s">
        <v>74</v>
      </c>
      <c r="AY116" s="255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8180</v>
      </c>
      <c r="G117" s="230"/>
      <c r="H117" s="234">
        <v>14.800000000000001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8128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8181</v>
      </c>
      <c r="G119" s="230"/>
      <c r="H119" s="234">
        <v>-7.4000000000000004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7.4000000000000004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8</v>
      </c>
      <c r="D121" s="216" t="s">
        <v>227</v>
      </c>
      <c r="E121" s="217" t="s">
        <v>369</v>
      </c>
      <c r="F121" s="218" t="s">
        <v>370</v>
      </c>
      <c r="G121" s="219" t="s">
        <v>371</v>
      </c>
      <c r="H121" s="220">
        <v>13.32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8182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373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8183</v>
      </c>
      <c r="G123" s="230"/>
      <c r="H123" s="234">
        <v>13.32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82</v>
      </c>
      <c r="AY123" s="240" t="s">
        <v>224</v>
      </c>
    </row>
    <row r="124" s="2" customFormat="1" ht="44.25" customHeight="1">
      <c r="A124" s="41"/>
      <c r="B124" s="42"/>
      <c r="C124" s="216" t="s">
        <v>148</v>
      </c>
      <c r="D124" s="216" t="s">
        <v>227</v>
      </c>
      <c r="E124" s="217" t="s">
        <v>448</v>
      </c>
      <c r="F124" s="218" t="s">
        <v>449</v>
      </c>
      <c r="G124" s="219" t="s">
        <v>324</v>
      </c>
      <c r="H124" s="220">
        <v>7.4000000000000004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8184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451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66.75" customHeight="1">
      <c r="A126" s="41"/>
      <c r="B126" s="42"/>
      <c r="C126" s="216" t="s">
        <v>151</v>
      </c>
      <c r="D126" s="216" t="s">
        <v>227</v>
      </c>
      <c r="E126" s="217" t="s">
        <v>7218</v>
      </c>
      <c r="F126" s="218" t="s">
        <v>7219</v>
      </c>
      <c r="G126" s="219" t="s">
        <v>324</v>
      </c>
      <c r="H126" s="220">
        <v>7.4000000000000004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8185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7221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16.5" customHeight="1">
      <c r="A128" s="41"/>
      <c r="B128" s="42"/>
      <c r="C128" s="286" t="s">
        <v>284</v>
      </c>
      <c r="D128" s="286" t="s">
        <v>572</v>
      </c>
      <c r="E128" s="287" t="s">
        <v>7222</v>
      </c>
      <c r="F128" s="288" t="s">
        <v>7223</v>
      </c>
      <c r="G128" s="289" t="s">
        <v>371</v>
      </c>
      <c r="H128" s="290">
        <v>13.32</v>
      </c>
      <c r="I128" s="291"/>
      <c r="J128" s="292">
        <f>ROUND(I128*H128,2)</f>
        <v>0</v>
      </c>
      <c r="K128" s="288" t="s">
        <v>312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1</v>
      </c>
      <c r="R128" s="225">
        <f>Q128*H128</f>
        <v>13.32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8186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8183</v>
      </c>
      <c r="G129" s="230"/>
      <c r="H129" s="234">
        <v>13.32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12" customFormat="1" ht="22.8" customHeight="1">
      <c r="A130" s="12"/>
      <c r="B130" s="200"/>
      <c r="C130" s="201"/>
      <c r="D130" s="202" t="s">
        <v>73</v>
      </c>
      <c r="E130" s="214" t="s">
        <v>223</v>
      </c>
      <c r="F130" s="214" t="s">
        <v>8047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SUM(P131:P142)</f>
        <v>0</v>
      </c>
      <c r="Q130" s="208"/>
      <c r="R130" s="209">
        <f>SUM(R131:R142)</f>
        <v>0</v>
      </c>
      <c r="S130" s="208"/>
      <c r="T130" s="210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82</v>
      </c>
      <c r="AT130" s="212" t="s">
        <v>73</v>
      </c>
      <c r="AU130" s="212" t="s">
        <v>82</v>
      </c>
      <c r="AY130" s="211" t="s">
        <v>224</v>
      </c>
      <c r="BK130" s="213">
        <f>SUM(BK131:BK142)</f>
        <v>0</v>
      </c>
    </row>
    <row r="131" s="2" customFormat="1" ht="33" customHeight="1">
      <c r="A131" s="41"/>
      <c r="B131" s="42"/>
      <c r="C131" s="216" t="s">
        <v>544</v>
      </c>
      <c r="D131" s="216" t="s">
        <v>227</v>
      </c>
      <c r="E131" s="217" t="s">
        <v>1347</v>
      </c>
      <c r="F131" s="218" t="s">
        <v>1348</v>
      </c>
      <c r="G131" s="219" t="s">
        <v>266</v>
      </c>
      <c r="H131" s="220">
        <v>5.2800000000000002</v>
      </c>
      <c r="I131" s="221"/>
      <c r="J131" s="222">
        <f>ROUND(I131*H131,2)</f>
        <v>0</v>
      </c>
      <c r="K131" s="218" t="s">
        <v>312</v>
      </c>
      <c r="L131" s="47"/>
      <c r="M131" s="223" t="s">
        <v>19</v>
      </c>
      <c r="N131" s="224" t="s">
        <v>46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231</v>
      </c>
      <c r="AT131" s="227" t="s">
        <v>227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8187</v>
      </c>
    </row>
    <row r="132" s="2" customFormat="1">
      <c r="A132" s="41"/>
      <c r="B132" s="42"/>
      <c r="C132" s="43"/>
      <c r="D132" s="267" t="s">
        <v>314</v>
      </c>
      <c r="E132" s="43"/>
      <c r="F132" s="268" t="s">
        <v>1350</v>
      </c>
      <c r="G132" s="43"/>
      <c r="H132" s="43"/>
      <c r="I132" s="269"/>
      <c r="J132" s="43"/>
      <c r="K132" s="43"/>
      <c r="L132" s="47"/>
      <c r="M132" s="270"/>
      <c r="N132" s="271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314</v>
      </c>
      <c r="AU132" s="20" t="s">
        <v>93</v>
      </c>
    </row>
    <row r="133" s="2" customFormat="1" ht="49.05" customHeight="1">
      <c r="A133" s="41"/>
      <c r="B133" s="42"/>
      <c r="C133" s="216" t="s">
        <v>549</v>
      </c>
      <c r="D133" s="216" t="s">
        <v>227</v>
      </c>
      <c r="E133" s="217" t="s">
        <v>8049</v>
      </c>
      <c r="F133" s="218" t="s">
        <v>8050</v>
      </c>
      <c r="G133" s="219" t="s">
        <v>266</v>
      </c>
      <c r="H133" s="220">
        <v>5.2800000000000002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8188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8052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4.15" customHeight="1">
      <c r="A135" s="41"/>
      <c r="B135" s="42"/>
      <c r="C135" s="216" t="s">
        <v>559</v>
      </c>
      <c r="D135" s="216" t="s">
        <v>227</v>
      </c>
      <c r="E135" s="217" t="s">
        <v>8053</v>
      </c>
      <c r="F135" s="218" t="s">
        <v>8054</v>
      </c>
      <c r="G135" s="219" t="s">
        <v>266</v>
      </c>
      <c r="H135" s="220">
        <v>5.2800000000000002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8189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8056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16" t="s">
        <v>565</v>
      </c>
      <c r="D137" s="216" t="s">
        <v>227</v>
      </c>
      <c r="E137" s="217" t="s">
        <v>8057</v>
      </c>
      <c r="F137" s="218" t="s">
        <v>8058</v>
      </c>
      <c r="G137" s="219" t="s">
        <v>266</v>
      </c>
      <c r="H137" s="220">
        <v>5.2800000000000002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8190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8060</v>
      </c>
      <c r="G138" s="43"/>
      <c r="H138" s="43"/>
      <c r="I138" s="269"/>
      <c r="J138" s="43"/>
      <c r="K138" s="43"/>
      <c r="L138" s="47"/>
      <c r="M138" s="270"/>
      <c r="N138" s="271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49.05" customHeight="1">
      <c r="A139" s="41"/>
      <c r="B139" s="42"/>
      <c r="C139" s="216" t="s">
        <v>571</v>
      </c>
      <c r="D139" s="216" t="s">
        <v>227</v>
      </c>
      <c r="E139" s="217" t="s">
        <v>8061</v>
      </c>
      <c r="F139" s="218" t="s">
        <v>8062</v>
      </c>
      <c r="G139" s="219" t="s">
        <v>266</v>
      </c>
      <c r="H139" s="220">
        <v>5.2800000000000002</v>
      </c>
      <c r="I139" s="221"/>
      <c r="J139" s="222">
        <f>ROUND(I139*H139,2)</f>
        <v>0</v>
      </c>
      <c r="K139" s="218" t="s">
        <v>312</v>
      </c>
      <c r="L139" s="47"/>
      <c r="M139" s="223" t="s">
        <v>19</v>
      </c>
      <c r="N139" s="224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231</v>
      </c>
      <c r="AT139" s="227" t="s">
        <v>227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8191</v>
      </c>
    </row>
    <row r="140" s="2" customFormat="1">
      <c r="A140" s="41"/>
      <c r="B140" s="42"/>
      <c r="C140" s="43"/>
      <c r="D140" s="267" t="s">
        <v>314</v>
      </c>
      <c r="E140" s="43"/>
      <c r="F140" s="268" t="s">
        <v>8064</v>
      </c>
      <c r="G140" s="43"/>
      <c r="H140" s="43"/>
      <c r="I140" s="269"/>
      <c r="J140" s="43"/>
      <c r="K140" s="43"/>
      <c r="L140" s="47"/>
      <c r="M140" s="270"/>
      <c r="N140" s="271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314</v>
      </c>
      <c r="AU140" s="20" t="s">
        <v>93</v>
      </c>
    </row>
    <row r="141" s="2" customFormat="1" ht="24.15" customHeight="1">
      <c r="A141" s="41"/>
      <c r="B141" s="42"/>
      <c r="C141" s="216" t="s">
        <v>7</v>
      </c>
      <c r="D141" s="216" t="s">
        <v>227</v>
      </c>
      <c r="E141" s="217" t="s">
        <v>8065</v>
      </c>
      <c r="F141" s="218" t="s">
        <v>8066</v>
      </c>
      <c r="G141" s="219" t="s">
        <v>266</v>
      </c>
      <c r="H141" s="220">
        <v>5.2800000000000002</v>
      </c>
      <c r="I141" s="221"/>
      <c r="J141" s="222">
        <f>ROUND(I141*H141,2)</f>
        <v>0</v>
      </c>
      <c r="K141" s="218" t="s">
        <v>312</v>
      </c>
      <c r="L141" s="47"/>
      <c r="M141" s="223" t="s">
        <v>19</v>
      </c>
      <c r="N141" s="224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231</v>
      </c>
      <c r="AT141" s="227" t="s">
        <v>227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8192</v>
      </c>
    </row>
    <row r="142" s="2" customFormat="1">
      <c r="A142" s="41"/>
      <c r="B142" s="42"/>
      <c r="C142" s="43"/>
      <c r="D142" s="267" t="s">
        <v>314</v>
      </c>
      <c r="E142" s="43"/>
      <c r="F142" s="268" t="s">
        <v>8068</v>
      </c>
      <c r="G142" s="43"/>
      <c r="H142" s="43"/>
      <c r="I142" s="269"/>
      <c r="J142" s="43"/>
      <c r="K142" s="43"/>
      <c r="L142" s="47"/>
      <c r="M142" s="270"/>
      <c r="N142" s="271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314</v>
      </c>
      <c r="AU142" s="20" t="s">
        <v>93</v>
      </c>
    </row>
    <row r="143" s="12" customFormat="1" ht="22.8" customHeight="1">
      <c r="A143" s="12"/>
      <c r="B143" s="200"/>
      <c r="C143" s="201"/>
      <c r="D143" s="202" t="s">
        <v>73</v>
      </c>
      <c r="E143" s="214" t="s">
        <v>254</v>
      </c>
      <c r="F143" s="214" t="s">
        <v>4903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SUM(P144:P160)</f>
        <v>0</v>
      </c>
      <c r="Q143" s="208"/>
      <c r="R143" s="209">
        <f>SUM(R144:R160)</f>
        <v>0.098979250000000005</v>
      </c>
      <c r="S143" s="208"/>
      <c r="T143" s="210">
        <f>SUM(T144:T160)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82</v>
      </c>
      <c r="AT143" s="212" t="s">
        <v>73</v>
      </c>
      <c r="AU143" s="212" t="s">
        <v>82</v>
      </c>
      <c r="AY143" s="211" t="s">
        <v>224</v>
      </c>
      <c r="BK143" s="213">
        <f>SUM(BK144:BK160)</f>
        <v>0</v>
      </c>
    </row>
    <row r="144" s="2" customFormat="1" ht="37.8" customHeight="1">
      <c r="A144" s="41"/>
      <c r="B144" s="42"/>
      <c r="C144" s="216" t="s">
        <v>156</v>
      </c>
      <c r="D144" s="216" t="s">
        <v>227</v>
      </c>
      <c r="E144" s="217" t="s">
        <v>8193</v>
      </c>
      <c r="F144" s="218" t="s">
        <v>8194</v>
      </c>
      <c r="G144" s="219" t="s">
        <v>471</v>
      </c>
      <c r="H144" s="220">
        <v>19</v>
      </c>
      <c r="I144" s="221"/>
      <c r="J144" s="222">
        <f>ROUND(I144*H144,2)</f>
        <v>0</v>
      </c>
      <c r="K144" s="218" t="s">
        <v>312</v>
      </c>
      <c r="L144" s="47"/>
      <c r="M144" s="223" t="s">
        <v>19</v>
      </c>
      <c r="N144" s="224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231</v>
      </c>
      <c r="AT144" s="227" t="s">
        <v>227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8195</v>
      </c>
    </row>
    <row r="145" s="2" customFormat="1">
      <c r="A145" s="41"/>
      <c r="B145" s="42"/>
      <c r="C145" s="43"/>
      <c r="D145" s="267" t="s">
        <v>314</v>
      </c>
      <c r="E145" s="43"/>
      <c r="F145" s="268" t="s">
        <v>8196</v>
      </c>
      <c r="G145" s="43"/>
      <c r="H145" s="43"/>
      <c r="I145" s="269"/>
      <c r="J145" s="43"/>
      <c r="K145" s="43"/>
      <c r="L145" s="47"/>
      <c r="M145" s="270"/>
      <c r="N145" s="271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314</v>
      </c>
      <c r="AU145" s="20" t="s">
        <v>93</v>
      </c>
    </row>
    <row r="146" s="2" customFormat="1" ht="24.15" customHeight="1">
      <c r="A146" s="41"/>
      <c r="B146" s="42"/>
      <c r="C146" s="286" t="s">
        <v>159</v>
      </c>
      <c r="D146" s="286" t="s">
        <v>572</v>
      </c>
      <c r="E146" s="287" t="s">
        <v>8197</v>
      </c>
      <c r="F146" s="288" t="s">
        <v>8198</v>
      </c>
      <c r="G146" s="289" t="s">
        <v>471</v>
      </c>
      <c r="H146" s="290">
        <v>19.285</v>
      </c>
      <c r="I146" s="291"/>
      <c r="J146" s="292">
        <f>ROUND(I146*H146,2)</f>
        <v>0</v>
      </c>
      <c r="K146" s="288" t="s">
        <v>312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0.0010499999999999999</v>
      </c>
      <c r="R146" s="225">
        <f>Q146*H146</f>
        <v>0.02024925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8199</v>
      </c>
    </row>
    <row r="147" s="13" customFormat="1">
      <c r="A147" s="13"/>
      <c r="B147" s="229"/>
      <c r="C147" s="230"/>
      <c r="D147" s="231" t="s">
        <v>268</v>
      </c>
      <c r="E147" s="232" t="s">
        <v>19</v>
      </c>
      <c r="F147" s="233" t="s">
        <v>8200</v>
      </c>
      <c r="G147" s="230"/>
      <c r="H147" s="234">
        <v>19.285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268</v>
      </c>
      <c r="AU147" s="240" t="s">
        <v>93</v>
      </c>
      <c r="AV147" s="13" t="s">
        <v>93</v>
      </c>
      <c r="AW147" s="13" t="s">
        <v>34</v>
      </c>
      <c r="AX147" s="13" t="s">
        <v>82</v>
      </c>
      <c r="AY147" s="240" t="s">
        <v>224</v>
      </c>
    </row>
    <row r="148" s="2" customFormat="1" ht="49.05" customHeight="1">
      <c r="A148" s="41"/>
      <c r="B148" s="42"/>
      <c r="C148" s="216" t="s">
        <v>162</v>
      </c>
      <c r="D148" s="216" t="s">
        <v>227</v>
      </c>
      <c r="E148" s="217" t="s">
        <v>8201</v>
      </c>
      <c r="F148" s="218" t="s">
        <v>8202</v>
      </c>
      <c r="G148" s="219" t="s">
        <v>595</v>
      </c>
      <c r="H148" s="220">
        <v>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0.00072000000000000005</v>
      </c>
      <c r="R148" s="225">
        <f>Q148*H148</f>
        <v>0.00072000000000000005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231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8203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8204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2" customFormat="1" ht="16.5" customHeight="1">
      <c r="A150" s="41"/>
      <c r="B150" s="42"/>
      <c r="C150" s="286" t="s">
        <v>165</v>
      </c>
      <c r="D150" s="286" t="s">
        <v>572</v>
      </c>
      <c r="E150" s="287" t="s">
        <v>8205</v>
      </c>
      <c r="F150" s="288" t="s">
        <v>8206</v>
      </c>
      <c r="G150" s="289" t="s">
        <v>595</v>
      </c>
      <c r="H150" s="290">
        <v>1</v>
      </c>
      <c r="I150" s="291"/>
      <c r="J150" s="292">
        <f>ROUND(I150*H150,2)</f>
        <v>0</v>
      </c>
      <c r="K150" s="288" t="s">
        <v>312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0.023</v>
      </c>
      <c r="R150" s="225">
        <f>Q150*H150</f>
        <v>0.023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8207</v>
      </c>
    </row>
    <row r="151" s="2" customFormat="1" ht="16.5" customHeight="1">
      <c r="A151" s="41"/>
      <c r="B151" s="42"/>
      <c r="C151" s="216" t="s">
        <v>168</v>
      </c>
      <c r="D151" s="216" t="s">
        <v>227</v>
      </c>
      <c r="E151" s="217" t="s">
        <v>8208</v>
      </c>
      <c r="F151" s="218" t="s">
        <v>8209</v>
      </c>
      <c r="G151" s="219" t="s">
        <v>471</v>
      </c>
      <c r="H151" s="220">
        <v>19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231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8210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8211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2" customFormat="1" ht="24.15" customHeight="1">
      <c r="A153" s="41"/>
      <c r="B153" s="42"/>
      <c r="C153" s="216" t="s">
        <v>171</v>
      </c>
      <c r="D153" s="216" t="s">
        <v>227</v>
      </c>
      <c r="E153" s="217" t="s">
        <v>8212</v>
      </c>
      <c r="F153" s="218" t="s">
        <v>8213</v>
      </c>
      <c r="G153" s="219" t="s">
        <v>471</v>
      </c>
      <c r="H153" s="220">
        <v>19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8214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8215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2" customFormat="1" ht="16.5" customHeight="1">
      <c r="A155" s="41"/>
      <c r="B155" s="42"/>
      <c r="C155" s="216" t="s">
        <v>174</v>
      </c>
      <c r="D155" s="216" t="s">
        <v>227</v>
      </c>
      <c r="E155" s="217" t="s">
        <v>8216</v>
      </c>
      <c r="F155" s="218" t="s">
        <v>8217</v>
      </c>
      <c r="G155" s="219" t="s">
        <v>595</v>
      </c>
      <c r="H155" s="220">
        <v>1</v>
      </c>
      <c r="I155" s="221"/>
      <c r="J155" s="222">
        <f>ROUND(I155*H155,2)</f>
        <v>0</v>
      </c>
      <c r="K155" s="218" t="s">
        <v>312</v>
      </c>
      <c r="L155" s="47"/>
      <c r="M155" s="223" t="s">
        <v>19</v>
      </c>
      <c r="N155" s="224" t="s">
        <v>46</v>
      </c>
      <c r="O155" s="87"/>
      <c r="P155" s="225">
        <f>O155*H155</f>
        <v>0</v>
      </c>
      <c r="Q155" s="225">
        <v>0.040000000000000001</v>
      </c>
      <c r="R155" s="225">
        <f>Q155*H155</f>
        <v>0.040000000000000001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231</v>
      </c>
      <c r="AT155" s="227" t="s">
        <v>227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8218</v>
      </c>
    </row>
    <row r="156" s="2" customFormat="1">
      <c r="A156" s="41"/>
      <c r="B156" s="42"/>
      <c r="C156" s="43"/>
      <c r="D156" s="267" t="s">
        <v>314</v>
      </c>
      <c r="E156" s="43"/>
      <c r="F156" s="268" t="s">
        <v>8219</v>
      </c>
      <c r="G156" s="43"/>
      <c r="H156" s="43"/>
      <c r="I156" s="269"/>
      <c r="J156" s="43"/>
      <c r="K156" s="43"/>
      <c r="L156" s="47"/>
      <c r="M156" s="270"/>
      <c r="N156" s="271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314</v>
      </c>
      <c r="AU156" s="20" t="s">
        <v>93</v>
      </c>
    </row>
    <row r="157" s="2" customFormat="1" ht="24.15" customHeight="1">
      <c r="A157" s="41"/>
      <c r="B157" s="42"/>
      <c r="C157" s="286" t="s">
        <v>623</v>
      </c>
      <c r="D157" s="286" t="s">
        <v>572</v>
      </c>
      <c r="E157" s="287" t="s">
        <v>8220</v>
      </c>
      <c r="F157" s="288" t="s">
        <v>8221</v>
      </c>
      <c r="G157" s="289" t="s">
        <v>595</v>
      </c>
      <c r="H157" s="290">
        <v>1</v>
      </c>
      <c r="I157" s="291"/>
      <c r="J157" s="292">
        <f>ROUND(I157*H157,2)</f>
        <v>0</v>
      </c>
      <c r="K157" s="288" t="s">
        <v>312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0.013299999999999999</v>
      </c>
      <c r="R157" s="225">
        <f>Q157*H157</f>
        <v>0.013299999999999999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8222</v>
      </c>
    </row>
    <row r="158" s="2" customFormat="1" ht="16.5" customHeight="1">
      <c r="A158" s="41"/>
      <c r="B158" s="42"/>
      <c r="C158" s="216" t="s">
        <v>629</v>
      </c>
      <c r="D158" s="216" t="s">
        <v>227</v>
      </c>
      <c r="E158" s="217" t="s">
        <v>8223</v>
      </c>
      <c r="F158" s="218" t="s">
        <v>8224</v>
      </c>
      <c r="G158" s="219" t="s">
        <v>595</v>
      </c>
      <c r="H158" s="220">
        <v>1</v>
      </c>
      <c r="I158" s="221"/>
      <c r="J158" s="222">
        <f>ROUND(I158*H158,2)</f>
        <v>0</v>
      </c>
      <c r="K158" s="218" t="s">
        <v>19</v>
      </c>
      <c r="L158" s="47"/>
      <c r="M158" s="223" t="s">
        <v>19</v>
      </c>
      <c r="N158" s="224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827</v>
      </c>
    </row>
    <row r="159" s="2" customFormat="1" ht="24.15" customHeight="1">
      <c r="A159" s="41"/>
      <c r="B159" s="42"/>
      <c r="C159" s="216" t="s">
        <v>177</v>
      </c>
      <c r="D159" s="216" t="s">
        <v>227</v>
      </c>
      <c r="E159" s="217" t="s">
        <v>7892</v>
      </c>
      <c r="F159" s="218" t="s">
        <v>7893</v>
      </c>
      <c r="G159" s="219" t="s">
        <v>471</v>
      </c>
      <c r="H159" s="220">
        <v>19</v>
      </c>
      <c r="I159" s="221"/>
      <c r="J159" s="222">
        <f>ROUND(I159*H159,2)</f>
        <v>0</v>
      </c>
      <c r="K159" s="218" t="s">
        <v>312</v>
      </c>
      <c r="L159" s="47"/>
      <c r="M159" s="223" t="s">
        <v>19</v>
      </c>
      <c r="N159" s="224" t="s">
        <v>46</v>
      </c>
      <c r="O159" s="87"/>
      <c r="P159" s="225">
        <f>O159*H159</f>
        <v>0</v>
      </c>
      <c r="Q159" s="225">
        <v>9.0000000000000006E-05</v>
      </c>
      <c r="R159" s="225">
        <f>Q159*H159</f>
        <v>0.0017100000000000002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231</v>
      </c>
      <c r="AT159" s="227" t="s">
        <v>227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8225</v>
      </c>
    </row>
    <row r="160" s="2" customFormat="1">
      <c r="A160" s="41"/>
      <c r="B160" s="42"/>
      <c r="C160" s="43"/>
      <c r="D160" s="267" t="s">
        <v>314</v>
      </c>
      <c r="E160" s="43"/>
      <c r="F160" s="268" t="s">
        <v>7895</v>
      </c>
      <c r="G160" s="43"/>
      <c r="H160" s="43"/>
      <c r="I160" s="269"/>
      <c r="J160" s="43"/>
      <c r="K160" s="43"/>
      <c r="L160" s="47"/>
      <c r="M160" s="270"/>
      <c r="N160" s="271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314</v>
      </c>
      <c r="AU160" s="20" t="s">
        <v>93</v>
      </c>
    </row>
    <row r="161" s="12" customFormat="1" ht="22.8" customHeight="1">
      <c r="A161" s="12"/>
      <c r="B161" s="200"/>
      <c r="C161" s="201"/>
      <c r="D161" s="202" t="s">
        <v>73</v>
      </c>
      <c r="E161" s="214" t="s">
        <v>1265</v>
      </c>
      <c r="F161" s="214" t="s">
        <v>7339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SUM(P162:P163)</f>
        <v>0</v>
      </c>
      <c r="Q161" s="208"/>
      <c r="R161" s="209">
        <f>SUM(R162:R163)</f>
        <v>0</v>
      </c>
      <c r="S161" s="208"/>
      <c r="T161" s="210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82</v>
      </c>
      <c r="AT161" s="212" t="s">
        <v>73</v>
      </c>
      <c r="AU161" s="212" t="s">
        <v>82</v>
      </c>
      <c r="AY161" s="211" t="s">
        <v>224</v>
      </c>
      <c r="BK161" s="213">
        <f>SUM(BK162:BK163)</f>
        <v>0</v>
      </c>
    </row>
    <row r="162" s="2" customFormat="1" ht="24.15" customHeight="1">
      <c r="A162" s="41"/>
      <c r="B162" s="42"/>
      <c r="C162" s="216" t="s">
        <v>643</v>
      </c>
      <c r="D162" s="216" t="s">
        <v>227</v>
      </c>
      <c r="E162" s="217" t="s">
        <v>8087</v>
      </c>
      <c r="F162" s="218" t="s">
        <v>8088</v>
      </c>
      <c r="G162" s="219" t="s">
        <v>471</v>
      </c>
      <c r="H162" s="220">
        <v>14</v>
      </c>
      <c r="I162" s="221"/>
      <c r="J162" s="222">
        <f>ROUND(I162*H162,2)</f>
        <v>0</v>
      </c>
      <c r="K162" s="218" t="s">
        <v>312</v>
      </c>
      <c r="L162" s="47"/>
      <c r="M162" s="223" t="s">
        <v>19</v>
      </c>
      <c r="N162" s="224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231</v>
      </c>
      <c r="AT162" s="227" t="s">
        <v>227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8226</v>
      </c>
    </row>
    <row r="163" s="2" customFormat="1">
      <c r="A163" s="41"/>
      <c r="B163" s="42"/>
      <c r="C163" s="43"/>
      <c r="D163" s="267" t="s">
        <v>314</v>
      </c>
      <c r="E163" s="43"/>
      <c r="F163" s="268" t="s">
        <v>8090</v>
      </c>
      <c r="G163" s="43"/>
      <c r="H163" s="43"/>
      <c r="I163" s="269"/>
      <c r="J163" s="43"/>
      <c r="K163" s="43"/>
      <c r="L163" s="47"/>
      <c r="M163" s="270"/>
      <c r="N163" s="271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314</v>
      </c>
      <c r="AU163" s="20" t="s">
        <v>93</v>
      </c>
    </row>
    <row r="164" s="12" customFormat="1" ht="22.8" customHeight="1">
      <c r="A164" s="12"/>
      <c r="B164" s="200"/>
      <c r="C164" s="201"/>
      <c r="D164" s="202" t="s">
        <v>73</v>
      </c>
      <c r="E164" s="214" t="s">
        <v>7752</v>
      </c>
      <c r="F164" s="214" t="s">
        <v>7753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SUM(P165:P178)</f>
        <v>0</v>
      </c>
      <c r="Q164" s="208"/>
      <c r="R164" s="209">
        <f>SUM(R165:R178)</f>
        <v>0</v>
      </c>
      <c r="S164" s="208"/>
      <c r="T164" s="210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82</v>
      </c>
      <c r="AT164" s="212" t="s">
        <v>73</v>
      </c>
      <c r="AU164" s="212" t="s">
        <v>82</v>
      </c>
      <c r="AY164" s="211" t="s">
        <v>224</v>
      </c>
      <c r="BK164" s="213">
        <f>SUM(BK165:BK178)</f>
        <v>0</v>
      </c>
    </row>
    <row r="165" s="2" customFormat="1" ht="37.8" customHeight="1">
      <c r="A165" s="41"/>
      <c r="B165" s="42"/>
      <c r="C165" s="216" t="s">
        <v>650</v>
      </c>
      <c r="D165" s="216" t="s">
        <v>227</v>
      </c>
      <c r="E165" s="217" t="s">
        <v>8091</v>
      </c>
      <c r="F165" s="218" t="s">
        <v>8092</v>
      </c>
      <c r="G165" s="219" t="s">
        <v>371</v>
      </c>
      <c r="H165" s="220">
        <v>6.5</v>
      </c>
      <c r="I165" s="221"/>
      <c r="J165" s="222">
        <f>ROUND(I165*H165,2)</f>
        <v>0</v>
      </c>
      <c r="K165" s="218" t="s">
        <v>312</v>
      </c>
      <c r="L165" s="47"/>
      <c r="M165" s="223" t="s">
        <v>19</v>
      </c>
      <c r="N165" s="224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231</v>
      </c>
      <c r="AT165" s="227" t="s">
        <v>227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8227</v>
      </c>
    </row>
    <row r="166" s="2" customFormat="1">
      <c r="A166" s="41"/>
      <c r="B166" s="42"/>
      <c r="C166" s="43"/>
      <c r="D166" s="267" t="s">
        <v>314</v>
      </c>
      <c r="E166" s="43"/>
      <c r="F166" s="268" t="s">
        <v>8094</v>
      </c>
      <c r="G166" s="43"/>
      <c r="H166" s="43"/>
      <c r="I166" s="269"/>
      <c r="J166" s="43"/>
      <c r="K166" s="43"/>
      <c r="L166" s="47"/>
      <c r="M166" s="270"/>
      <c r="N166" s="271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314</v>
      </c>
      <c r="AU166" s="20" t="s">
        <v>93</v>
      </c>
    </row>
    <row r="167" s="2" customFormat="1" ht="49.05" customHeight="1">
      <c r="A167" s="41"/>
      <c r="B167" s="42"/>
      <c r="C167" s="216" t="s">
        <v>656</v>
      </c>
      <c r="D167" s="216" t="s">
        <v>227</v>
      </c>
      <c r="E167" s="217" t="s">
        <v>8095</v>
      </c>
      <c r="F167" s="218" t="s">
        <v>8096</v>
      </c>
      <c r="G167" s="219" t="s">
        <v>371</v>
      </c>
      <c r="H167" s="220">
        <v>58.5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8228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8098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0"/>
      <c r="F169" s="233" t="s">
        <v>8229</v>
      </c>
      <c r="G169" s="230"/>
      <c r="H169" s="234">
        <v>58.5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4</v>
      </c>
      <c r="AX169" s="13" t="s">
        <v>82</v>
      </c>
      <c r="AY169" s="240" t="s">
        <v>224</v>
      </c>
    </row>
    <row r="170" s="2" customFormat="1" ht="44.25" customHeight="1">
      <c r="A170" s="41"/>
      <c r="B170" s="42"/>
      <c r="C170" s="216" t="s">
        <v>671</v>
      </c>
      <c r="D170" s="216" t="s">
        <v>227</v>
      </c>
      <c r="E170" s="217" t="s">
        <v>8100</v>
      </c>
      <c r="F170" s="218" t="s">
        <v>7764</v>
      </c>
      <c r="G170" s="219" t="s">
        <v>371</v>
      </c>
      <c r="H170" s="220">
        <v>3.3010000000000002</v>
      </c>
      <c r="I170" s="221"/>
      <c r="J170" s="222">
        <f>ROUND(I170*H170,2)</f>
        <v>0</v>
      </c>
      <c r="K170" s="218" t="s">
        <v>312</v>
      </c>
      <c r="L170" s="47"/>
      <c r="M170" s="223" t="s">
        <v>19</v>
      </c>
      <c r="N170" s="224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231</v>
      </c>
      <c r="AT170" s="227" t="s">
        <v>227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8230</v>
      </c>
    </row>
    <row r="171" s="2" customFormat="1">
      <c r="A171" s="41"/>
      <c r="B171" s="42"/>
      <c r="C171" s="43"/>
      <c r="D171" s="267" t="s">
        <v>314</v>
      </c>
      <c r="E171" s="43"/>
      <c r="F171" s="268" t="s">
        <v>8102</v>
      </c>
      <c r="G171" s="43"/>
      <c r="H171" s="43"/>
      <c r="I171" s="269"/>
      <c r="J171" s="43"/>
      <c r="K171" s="43"/>
      <c r="L171" s="47"/>
      <c r="M171" s="270"/>
      <c r="N171" s="271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314</v>
      </c>
      <c r="AU171" s="20" t="s">
        <v>93</v>
      </c>
    </row>
    <row r="172" s="13" customFormat="1">
      <c r="A172" s="13"/>
      <c r="B172" s="229"/>
      <c r="C172" s="230"/>
      <c r="D172" s="231" t="s">
        <v>268</v>
      </c>
      <c r="E172" s="232" t="s">
        <v>19</v>
      </c>
      <c r="F172" s="233" t="s">
        <v>8231</v>
      </c>
      <c r="G172" s="230"/>
      <c r="H172" s="234">
        <v>3.3010000000000002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268</v>
      </c>
      <c r="AU172" s="240" t="s">
        <v>93</v>
      </c>
      <c r="AV172" s="13" t="s">
        <v>93</v>
      </c>
      <c r="AW172" s="13" t="s">
        <v>34</v>
      </c>
      <c r="AX172" s="13" t="s">
        <v>82</v>
      </c>
      <c r="AY172" s="240" t="s">
        <v>224</v>
      </c>
    </row>
    <row r="173" s="2" customFormat="1" ht="44.25" customHeight="1">
      <c r="A173" s="41"/>
      <c r="B173" s="42"/>
      <c r="C173" s="216" t="s">
        <v>680</v>
      </c>
      <c r="D173" s="216" t="s">
        <v>227</v>
      </c>
      <c r="E173" s="217" t="s">
        <v>8104</v>
      </c>
      <c r="F173" s="218" t="s">
        <v>370</v>
      </c>
      <c r="G173" s="219" t="s">
        <v>371</v>
      </c>
      <c r="H173" s="220">
        <v>1.5309999999999999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8232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8106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8233</v>
      </c>
      <c r="G175" s="230"/>
      <c r="H175" s="234">
        <v>1.5309999999999999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82</v>
      </c>
      <c r="AY175" s="240" t="s">
        <v>224</v>
      </c>
    </row>
    <row r="176" s="2" customFormat="1" ht="44.25" customHeight="1">
      <c r="A176" s="41"/>
      <c r="B176" s="42"/>
      <c r="C176" s="216" t="s">
        <v>688</v>
      </c>
      <c r="D176" s="216" t="s">
        <v>227</v>
      </c>
      <c r="E176" s="217" t="s">
        <v>8108</v>
      </c>
      <c r="F176" s="218" t="s">
        <v>8109</v>
      </c>
      <c r="G176" s="219" t="s">
        <v>371</v>
      </c>
      <c r="H176" s="220">
        <v>1.6679999999999999</v>
      </c>
      <c r="I176" s="221"/>
      <c r="J176" s="222">
        <f>ROUND(I176*H176,2)</f>
        <v>0</v>
      </c>
      <c r="K176" s="218" t="s">
        <v>312</v>
      </c>
      <c r="L176" s="47"/>
      <c r="M176" s="223" t="s">
        <v>19</v>
      </c>
      <c r="N176" s="224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231</v>
      </c>
      <c r="AT176" s="227" t="s">
        <v>227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8234</v>
      </c>
    </row>
    <row r="177" s="2" customFormat="1">
      <c r="A177" s="41"/>
      <c r="B177" s="42"/>
      <c r="C177" s="43"/>
      <c r="D177" s="267" t="s">
        <v>314</v>
      </c>
      <c r="E177" s="43"/>
      <c r="F177" s="268" t="s">
        <v>8111</v>
      </c>
      <c r="G177" s="43"/>
      <c r="H177" s="43"/>
      <c r="I177" s="269"/>
      <c r="J177" s="43"/>
      <c r="K177" s="43"/>
      <c r="L177" s="47"/>
      <c r="M177" s="270"/>
      <c r="N177" s="271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314</v>
      </c>
      <c r="AU177" s="20" t="s">
        <v>93</v>
      </c>
    </row>
    <row r="178" s="13" customFormat="1">
      <c r="A178" s="13"/>
      <c r="B178" s="229"/>
      <c r="C178" s="230"/>
      <c r="D178" s="231" t="s">
        <v>268</v>
      </c>
      <c r="E178" s="232" t="s">
        <v>19</v>
      </c>
      <c r="F178" s="233" t="s">
        <v>8235</v>
      </c>
      <c r="G178" s="230"/>
      <c r="H178" s="234">
        <v>1.6679999999999999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268</v>
      </c>
      <c r="AU178" s="240" t="s">
        <v>93</v>
      </c>
      <c r="AV178" s="13" t="s">
        <v>93</v>
      </c>
      <c r="AW178" s="13" t="s">
        <v>34</v>
      </c>
      <c r="AX178" s="13" t="s">
        <v>82</v>
      </c>
      <c r="AY178" s="240" t="s">
        <v>224</v>
      </c>
    </row>
    <row r="179" s="12" customFormat="1" ht="22.8" customHeight="1">
      <c r="A179" s="12"/>
      <c r="B179" s="200"/>
      <c r="C179" s="201"/>
      <c r="D179" s="202" t="s">
        <v>73</v>
      </c>
      <c r="E179" s="214" t="s">
        <v>2576</v>
      </c>
      <c r="F179" s="214" t="s">
        <v>2577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SUM(P180:P181)</f>
        <v>0</v>
      </c>
      <c r="Q179" s="208"/>
      <c r="R179" s="209">
        <f>SUM(R180:R181)</f>
        <v>0</v>
      </c>
      <c r="S179" s="208"/>
      <c r="T179" s="21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82</v>
      </c>
      <c r="AT179" s="212" t="s">
        <v>73</v>
      </c>
      <c r="AU179" s="212" t="s">
        <v>82</v>
      </c>
      <c r="AY179" s="211" t="s">
        <v>224</v>
      </c>
      <c r="BK179" s="213">
        <f>SUM(BK180:BK181)</f>
        <v>0</v>
      </c>
    </row>
    <row r="180" s="2" customFormat="1" ht="49.05" customHeight="1">
      <c r="A180" s="41"/>
      <c r="B180" s="42"/>
      <c r="C180" s="216" t="s">
        <v>699</v>
      </c>
      <c r="D180" s="216" t="s">
        <v>227</v>
      </c>
      <c r="E180" s="217" t="s">
        <v>7244</v>
      </c>
      <c r="F180" s="218" t="s">
        <v>7245</v>
      </c>
      <c r="G180" s="219" t="s">
        <v>371</v>
      </c>
      <c r="H180" s="220">
        <v>13.667999999999999</v>
      </c>
      <c r="I180" s="221"/>
      <c r="J180" s="222">
        <f>ROUND(I180*H180,2)</f>
        <v>0</v>
      </c>
      <c r="K180" s="218" t="s">
        <v>312</v>
      </c>
      <c r="L180" s="47"/>
      <c r="M180" s="223" t="s">
        <v>19</v>
      </c>
      <c r="N180" s="224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231</v>
      </c>
      <c r="AT180" s="227" t="s">
        <v>227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8236</v>
      </c>
    </row>
    <row r="181" s="2" customFormat="1">
      <c r="A181" s="41"/>
      <c r="B181" s="42"/>
      <c r="C181" s="43"/>
      <c r="D181" s="267" t="s">
        <v>314</v>
      </c>
      <c r="E181" s="43"/>
      <c r="F181" s="268" t="s">
        <v>7247</v>
      </c>
      <c r="G181" s="43"/>
      <c r="H181" s="43"/>
      <c r="I181" s="269"/>
      <c r="J181" s="43"/>
      <c r="K181" s="43"/>
      <c r="L181" s="47"/>
      <c r="M181" s="270"/>
      <c r="N181" s="271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314</v>
      </c>
      <c r="AU181" s="20" t="s">
        <v>93</v>
      </c>
    </row>
    <row r="182" s="12" customFormat="1" ht="25.92" customHeight="1">
      <c r="A182" s="12"/>
      <c r="B182" s="200"/>
      <c r="C182" s="201"/>
      <c r="D182" s="202" t="s">
        <v>73</v>
      </c>
      <c r="E182" s="203" t="s">
        <v>2583</v>
      </c>
      <c r="F182" s="203" t="s">
        <v>2584</v>
      </c>
      <c r="G182" s="201"/>
      <c r="H182" s="201"/>
      <c r="I182" s="204"/>
      <c r="J182" s="205">
        <f>BK182</f>
        <v>0</v>
      </c>
      <c r="K182" s="201"/>
      <c r="L182" s="206"/>
      <c r="M182" s="207"/>
      <c r="N182" s="208"/>
      <c r="O182" s="208"/>
      <c r="P182" s="209">
        <f>P183+P190</f>
        <v>0</v>
      </c>
      <c r="Q182" s="208"/>
      <c r="R182" s="209">
        <f>R183+R190</f>
        <v>0.12080000000000001</v>
      </c>
      <c r="S182" s="208"/>
      <c r="T182" s="210">
        <f>T183+T190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93</v>
      </c>
      <c r="AT182" s="212" t="s">
        <v>73</v>
      </c>
      <c r="AU182" s="212" t="s">
        <v>74</v>
      </c>
      <c r="AY182" s="211" t="s">
        <v>224</v>
      </c>
      <c r="BK182" s="213">
        <f>BK183+BK190</f>
        <v>0</v>
      </c>
    </row>
    <row r="183" s="12" customFormat="1" ht="22.8" customHeight="1">
      <c r="A183" s="12"/>
      <c r="B183" s="200"/>
      <c r="C183" s="201"/>
      <c r="D183" s="202" t="s">
        <v>73</v>
      </c>
      <c r="E183" s="214" t="s">
        <v>5059</v>
      </c>
      <c r="F183" s="214" t="s">
        <v>8237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f>SUM(P184:P189)</f>
        <v>0</v>
      </c>
      <c r="Q183" s="208"/>
      <c r="R183" s="209">
        <f>SUM(R184:R189)</f>
        <v>0.12080000000000001</v>
      </c>
      <c r="S183" s="208"/>
      <c r="T183" s="210">
        <f>SUM(T184:T189)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1" t="s">
        <v>93</v>
      </c>
      <c r="AT183" s="212" t="s">
        <v>73</v>
      </c>
      <c r="AU183" s="212" t="s">
        <v>82</v>
      </c>
      <c r="AY183" s="211" t="s">
        <v>224</v>
      </c>
      <c r="BK183" s="213">
        <f>SUM(BK184:BK189)</f>
        <v>0</v>
      </c>
    </row>
    <row r="184" s="2" customFormat="1" ht="44.25" customHeight="1">
      <c r="A184" s="41"/>
      <c r="B184" s="42"/>
      <c r="C184" s="216" t="s">
        <v>711</v>
      </c>
      <c r="D184" s="216" t="s">
        <v>227</v>
      </c>
      <c r="E184" s="217" t="s">
        <v>8238</v>
      </c>
      <c r="F184" s="218" t="s">
        <v>8239</v>
      </c>
      <c r="G184" s="219" t="s">
        <v>471</v>
      </c>
      <c r="H184" s="220">
        <v>2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46</v>
      </c>
      <c r="O184" s="87"/>
      <c r="P184" s="225">
        <f>O184*H184</f>
        <v>0</v>
      </c>
      <c r="Q184" s="225">
        <v>0.0024499999999999999</v>
      </c>
      <c r="R184" s="225">
        <f>Q184*H184</f>
        <v>0.0048999999999999998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544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93</v>
      </c>
      <c r="BK184" s="228">
        <f>ROUND(I184*H184,2)</f>
        <v>0</v>
      </c>
      <c r="BL184" s="20" t="s">
        <v>544</v>
      </c>
      <c r="BM184" s="227" t="s">
        <v>8240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8241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2" customFormat="1" ht="33" customHeight="1">
      <c r="A186" s="41"/>
      <c r="B186" s="42"/>
      <c r="C186" s="216" t="s">
        <v>719</v>
      </c>
      <c r="D186" s="216" t="s">
        <v>227</v>
      </c>
      <c r="E186" s="217" t="s">
        <v>8242</v>
      </c>
      <c r="F186" s="218" t="s">
        <v>8243</v>
      </c>
      <c r="G186" s="219" t="s">
        <v>471</v>
      </c>
      <c r="H186" s="220">
        <v>19</v>
      </c>
      <c r="I186" s="221"/>
      <c r="J186" s="222">
        <f>ROUND(I186*H186,2)</f>
        <v>0</v>
      </c>
      <c r="K186" s="218" t="s">
        <v>312</v>
      </c>
      <c r="L186" s="47"/>
      <c r="M186" s="223" t="s">
        <v>19</v>
      </c>
      <c r="N186" s="224" t="s">
        <v>46</v>
      </c>
      <c r="O186" s="87"/>
      <c r="P186" s="225">
        <f>O186*H186</f>
        <v>0</v>
      </c>
      <c r="Q186" s="225">
        <v>0.0061000000000000004</v>
      </c>
      <c r="R186" s="225">
        <f>Q186*H186</f>
        <v>0.1159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544</v>
      </c>
      <c r="AT186" s="227" t="s">
        <v>227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544</v>
      </c>
      <c r="BM186" s="227" t="s">
        <v>8244</v>
      </c>
    </row>
    <row r="187" s="2" customFormat="1">
      <c r="A187" s="41"/>
      <c r="B187" s="42"/>
      <c r="C187" s="43"/>
      <c r="D187" s="267" t="s">
        <v>314</v>
      </c>
      <c r="E187" s="43"/>
      <c r="F187" s="268" t="s">
        <v>8245</v>
      </c>
      <c r="G187" s="43"/>
      <c r="H187" s="43"/>
      <c r="I187" s="269"/>
      <c r="J187" s="43"/>
      <c r="K187" s="43"/>
      <c r="L187" s="47"/>
      <c r="M187" s="270"/>
      <c r="N187" s="271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314</v>
      </c>
      <c r="AU187" s="20" t="s">
        <v>93</v>
      </c>
    </row>
    <row r="188" s="2" customFormat="1" ht="16.5" customHeight="1">
      <c r="A188" s="41"/>
      <c r="B188" s="42"/>
      <c r="C188" s="216" t="s">
        <v>180</v>
      </c>
      <c r="D188" s="216" t="s">
        <v>227</v>
      </c>
      <c r="E188" s="217" t="s">
        <v>8246</v>
      </c>
      <c r="F188" s="218" t="s">
        <v>8247</v>
      </c>
      <c r="G188" s="219" t="s">
        <v>595</v>
      </c>
      <c r="H188" s="220">
        <v>1</v>
      </c>
      <c r="I188" s="221"/>
      <c r="J188" s="222">
        <f>ROUND(I188*H188,2)</f>
        <v>0</v>
      </c>
      <c r="K188" s="218" t="s">
        <v>19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544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544</v>
      </c>
      <c r="BM188" s="227" t="s">
        <v>1070</v>
      </c>
    </row>
    <row r="189" s="2" customFormat="1" ht="33" customHeight="1">
      <c r="A189" s="41"/>
      <c r="B189" s="42"/>
      <c r="C189" s="216" t="s">
        <v>192</v>
      </c>
      <c r="D189" s="216" t="s">
        <v>227</v>
      </c>
      <c r="E189" s="217" t="s">
        <v>8248</v>
      </c>
      <c r="F189" s="218" t="s">
        <v>8249</v>
      </c>
      <c r="G189" s="219" t="s">
        <v>595</v>
      </c>
      <c r="H189" s="220">
        <v>1</v>
      </c>
      <c r="I189" s="221"/>
      <c r="J189" s="222">
        <f>ROUND(I189*H189,2)</f>
        <v>0</v>
      </c>
      <c r="K189" s="218" t="s">
        <v>19</v>
      </c>
      <c r="L189" s="47"/>
      <c r="M189" s="223" t="s">
        <v>19</v>
      </c>
      <c r="N189" s="224" t="s">
        <v>46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544</v>
      </c>
      <c r="AT189" s="227" t="s">
        <v>227</v>
      </c>
      <c r="AU189" s="227" t="s">
        <v>93</v>
      </c>
      <c r="AY189" s="20" t="s">
        <v>224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93</v>
      </c>
      <c r="BK189" s="228">
        <f>ROUND(I189*H189,2)</f>
        <v>0</v>
      </c>
      <c r="BL189" s="20" t="s">
        <v>544</v>
      </c>
      <c r="BM189" s="227" t="s">
        <v>1097</v>
      </c>
    </row>
    <row r="190" s="12" customFormat="1" ht="22.8" customHeight="1">
      <c r="A190" s="12"/>
      <c r="B190" s="200"/>
      <c r="C190" s="201"/>
      <c r="D190" s="202" t="s">
        <v>73</v>
      </c>
      <c r="E190" s="214" t="s">
        <v>8250</v>
      </c>
      <c r="F190" s="214" t="s">
        <v>8251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SUM(P191:P193)</f>
        <v>0</v>
      </c>
      <c r="Q190" s="208"/>
      <c r="R190" s="209">
        <f>SUM(R191:R193)</f>
        <v>0</v>
      </c>
      <c r="S190" s="208"/>
      <c r="T190" s="210">
        <f>SUM(T191:T193)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93</v>
      </c>
      <c r="AT190" s="212" t="s">
        <v>73</v>
      </c>
      <c r="AU190" s="212" t="s">
        <v>82</v>
      </c>
      <c r="AY190" s="211" t="s">
        <v>224</v>
      </c>
      <c r="BK190" s="213">
        <f>SUM(BK191:BK193)</f>
        <v>0</v>
      </c>
    </row>
    <row r="191" s="2" customFormat="1" ht="55.5" customHeight="1">
      <c r="A191" s="41"/>
      <c r="B191" s="42"/>
      <c r="C191" s="216" t="s">
        <v>822</v>
      </c>
      <c r="D191" s="216" t="s">
        <v>227</v>
      </c>
      <c r="E191" s="217" t="s">
        <v>8252</v>
      </c>
      <c r="F191" s="218" t="s">
        <v>8253</v>
      </c>
      <c r="G191" s="219" t="s">
        <v>471</v>
      </c>
      <c r="H191" s="220">
        <v>19</v>
      </c>
      <c r="I191" s="221"/>
      <c r="J191" s="222">
        <f>ROUND(I191*H191,2)</f>
        <v>0</v>
      </c>
      <c r="K191" s="218" t="s">
        <v>312</v>
      </c>
      <c r="L191" s="47"/>
      <c r="M191" s="223" t="s">
        <v>19</v>
      </c>
      <c r="N191" s="224" t="s">
        <v>46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544</v>
      </c>
      <c r="AT191" s="227" t="s">
        <v>227</v>
      </c>
      <c r="AU191" s="227" t="s">
        <v>93</v>
      </c>
      <c r="AY191" s="20" t="s">
        <v>224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93</v>
      </c>
      <c r="BK191" s="228">
        <f>ROUND(I191*H191,2)</f>
        <v>0</v>
      </c>
      <c r="BL191" s="20" t="s">
        <v>544</v>
      </c>
      <c r="BM191" s="227" t="s">
        <v>8254</v>
      </c>
    </row>
    <row r="192" s="2" customFormat="1">
      <c r="A192" s="41"/>
      <c r="B192" s="42"/>
      <c r="C192" s="43"/>
      <c r="D192" s="267" t="s">
        <v>314</v>
      </c>
      <c r="E192" s="43"/>
      <c r="F192" s="268" t="s">
        <v>8255</v>
      </c>
      <c r="G192" s="43"/>
      <c r="H192" s="43"/>
      <c r="I192" s="269"/>
      <c r="J192" s="43"/>
      <c r="K192" s="43"/>
      <c r="L192" s="47"/>
      <c r="M192" s="270"/>
      <c r="N192" s="271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314</v>
      </c>
      <c r="AU192" s="20" t="s">
        <v>93</v>
      </c>
    </row>
    <row r="193" s="2" customFormat="1" ht="21.75" customHeight="1">
      <c r="A193" s="41"/>
      <c r="B193" s="42"/>
      <c r="C193" s="286" t="s">
        <v>827</v>
      </c>
      <c r="D193" s="286" t="s">
        <v>572</v>
      </c>
      <c r="E193" s="287" t="s">
        <v>8256</v>
      </c>
      <c r="F193" s="288" t="s">
        <v>8257</v>
      </c>
      <c r="G193" s="289" t="s">
        <v>471</v>
      </c>
      <c r="H193" s="290">
        <v>19</v>
      </c>
      <c r="I193" s="291"/>
      <c r="J193" s="292">
        <f>ROUND(I193*H193,2)</f>
        <v>0</v>
      </c>
      <c r="K193" s="288" t="s">
        <v>19</v>
      </c>
      <c r="L193" s="293"/>
      <c r="M193" s="300" t="s">
        <v>19</v>
      </c>
      <c r="N193" s="301" t="s">
        <v>46</v>
      </c>
      <c r="O193" s="243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643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544</v>
      </c>
      <c r="BM193" s="227" t="s">
        <v>8258</v>
      </c>
    </row>
    <row r="194" s="2" customFormat="1" ht="6.96" customHeight="1">
      <c r="A194" s="41"/>
      <c r="B194" s="62"/>
      <c r="C194" s="63"/>
      <c r="D194" s="63"/>
      <c r="E194" s="63"/>
      <c r="F194" s="63"/>
      <c r="G194" s="63"/>
      <c r="H194" s="63"/>
      <c r="I194" s="63"/>
      <c r="J194" s="63"/>
      <c r="K194" s="63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D5A7jDB8+QvF0o5jtj/HfM2UXMDZTsNeHbsP2I+C5QSOvxUFJDUN9HH11E2BZr57L0awxQ69JRDaj5hSjHD4lA==" hashValue="ETWRlJuFkJQyUc2Vauk3ibk4jO4qHe29atSt98TQVmJpuA6NIUCVdJtvMQre+k3zDPODje4uf7dWppOyjfvrCw==" algorithmName="SHA-512" password="CC35"/>
  <autoFilter ref="C88:K19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4_01/113107322"/>
    <hyperlink ref="F95" r:id="rId2" display="https://podminky.urs.cz/item/CS_URS_2024_01/113107332"/>
    <hyperlink ref="F99" r:id="rId3" display="https://podminky.urs.cz/item/CS_URS_2024_01/113107343"/>
    <hyperlink ref="F101" r:id="rId4" display="https://podminky.urs.cz/item/CS_URS_2024_01/119001401"/>
    <hyperlink ref="F103" r:id="rId5" display="https://podminky.urs.cz/item/CS_URS_2024_01/119001402"/>
    <hyperlink ref="F105" r:id="rId6" display="https://podminky.urs.cz/item/CS_URS_2024_01/119001421"/>
    <hyperlink ref="F107" r:id="rId7" display="https://podminky.urs.cz/item/CS_URS_2024_01/139001101"/>
    <hyperlink ref="F109" r:id="rId8" display="https://podminky.urs.cz/item/CS_URS_2024_01/132251251"/>
    <hyperlink ref="F111" r:id="rId9" display="https://podminky.urs.cz/item/CS_URS_2024_01/151101101"/>
    <hyperlink ref="F113" r:id="rId10" display="https://podminky.urs.cz/item/CS_URS_2024_01/151101111"/>
    <hyperlink ref="F115" r:id="rId11" display="https://podminky.urs.cz/item/CS_URS_2024_01/162751117"/>
    <hyperlink ref="F122" r:id="rId12" display="https://podminky.urs.cz/item/CS_URS_2024_01/171201231"/>
    <hyperlink ref="F125" r:id="rId13" display="https://podminky.urs.cz/item/CS_URS_2024_01/174151101"/>
    <hyperlink ref="F127" r:id="rId14" display="https://podminky.urs.cz/item/CS_URS_2024_01/175151101"/>
    <hyperlink ref="F132" r:id="rId15" display="https://podminky.urs.cz/item/CS_URS_2024_01/564871011"/>
    <hyperlink ref="F134" r:id="rId16" display="https://podminky.urs.cz/item/CS_URS_2024_01/565145101"/>
    <hyperlink ref="F136" r:id="rId17" display="https://podminky.urs.cz/item/CS_URS_2024_01/573111111"/>
    <hyperlink ref="F138" r:id="rId18" display="https://podminky.urs.cz/item/CS_URS_2024_01/573231108"/>
    <hyperlink ref="F140" r:id="rId19" display="https://podminky.urs.cz/item/CS_URS_2024_01/577134111"/>
    <hyperlink ref="F142" r:id="rId20" display="https://podminky.urs.cz/item/CS_URS_2024_01/581111111"/>
    <hyperlink ref="F145" r:id="rId21" display="https://podminky.urs.cz/item/CS_URS_2024_01/871211141"/>
    <hyperlink ref="F149" r:id="rId22" display="https://podminky.urs.cz/item/CS_URS_2024_01/891211112"/>
    <hyperlink ref="F152" r:id="rId23" display="https://podminky.urs.cz/item/CS_URS_2024_01/892241111"/>
    <hyperlink ref="F154" r:id="rId24" display="https://podminky.urs.cz/item/CS_URS_2024_01/892273122"/>
    <hyperlink ref="F156" r:id="rId25" display="https://podminky.urs.cz/item/CS_URS_2024_01/899401112"/>
    <hyperlink ref="F160" r:id="rId26" display="https://podminky.urs.cz/item/CS_URS_2024_01/899722113"/>
    <hyperlink ref="F163" r:id="rId27" display="https://podminky.urs.cz/item/CS_URS_2024_01/919735111"/>
    <hyperlink ref="F166" r:id="rId28" display="https://podminky.urs.cz/item/CS_URS_2024_01/997221571"/>
    <hyperlink ref="F168" r:id="rId29" display="https://podminky.urs.cz/item/CS_URS_2024_01/997221579"/>
    <hyperlink ref="F171" r:id="rId30" display="https://podminky.urs.cz/item/CS_URS_2024_01/997221861"/>
    <hyperlink ref="F174" r:id="rId31" display="https://podminky.urs.cz/item/CS_URS_2024_01/997221873"/>
    <hyperlink ref="F177" r:id="rId32" display="https://podminky.urs.cz/item/CS_URS_2024_01/997221875"/>
    <hyperlink ref="F181" r:id="rId33" display="https://podminky.urs.cz/item/CS_URS_2024_01/998276101"/>
    <hyperlink ref="F185" r:id="rId34" display="https://podminky.urs.cz/item/CS_URS_2024_01/722130107"/>
    <hyperlink ref="F187" r:id="rId35" display="https://podminky.urs.cz/item/CS_URS_2024_01/722174007"/>
    <hyperlink ref="F192" r:id="rId36" display="https://podminky.urs.cz/item/CS_URS_2024_01/7411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8259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24 - SO24 - Přípojka NN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8166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24 - SO24 - Přípojka NN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0.054039999999999998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8260</v>
      </c>
      <c r="F86" s="218" t="s">
        <v>8261</v>
      </c>
      <c r="G86" s="219" t="s">
        <v>324</v>
      </c>
      <c r="H86" s="220">
        <v>15.75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8262</v>
      </c>
    </row>
    <row r="87" s="2" customFormat="1">
      <c r="A87" s="41"/>
      <c r="B87" s="42"/>
      <c r="C87" s="43"/>
      <c r="D87" s="267" t="s">
        <v>314</v>
      </c>
      <c r="E87" s="43"/>
      <c r="F87" s="268" t="s">
        <v>8263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8264</v>
      </c>
      <c r="G88" s="230"/>
      <c r="H88" s="234">
        <v>15.75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0.27500000000000002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8265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8266</v>
      </c>
      <c r="G92" s="230"/>
      <c r="H92" s="234">
        <v>15.75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8267</v>
      </c>
      <c r="G94" s="230"/>
      <c r="H94" s="234">
        <v>-15.475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0.27500000000000036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6648</v>
      </c>
      <c r="F96" s="218" t="s">
        <v>6649</v>
      </c>
      <c r="G96" s="219" t="s">
        <v>324</v>
      </c>
      <c r="H96" s="220">
        <v>1.925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8268</v>
      </c>
    </row>
    <row r="97" s="2" customFormat="1">
      <c r="A97" s="41"/>
      <c r="B97" s="42"/>
      <c r="C97" s="43"/>
      <c r="D97" s="267" t="s">
        <v>314</v>
      </c>
      <c r="E97" s="43"/>
      <c r="F97" s="268" t="s">
        <v>6651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8269</v>
      </c>
      <c r="G98" s="230"/>
      <c r="H98" s="234">
        <v>1.925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0.495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8270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8271</v>
      </c>
      <c r="G101" s="230"/>
      <c r="H101" s="234">
        <v>0.495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15.475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8272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8273</v>
      </c>
      <c r="G104" s="230"/>
      <c r="H104" s="234">
        <v>15.475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2583</v>
      </c>
      <c r="F105" s="203" t="s">
        <v>2584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0.054039999999999998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8250</v>
      </c>
      <c r="F106" s="214" t="s">
        <v>8251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0.054039999999999998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8274</v>
      </c>
      <c r="F107" s="218" t="s">
        <v>8275</v>
      </c>
      <c r="G107" s="219" t="s">
        <v>471</v>
      </c>
      <c r="H107" s="220">
        <v>35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0.0041999999999999997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8276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8277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8278</v>
      </c>
      <c r="F109" s="218" t="s">
        <v>8279</v>
      </c>
      <c r="G109" s="219" t="s">
        <v>471</v>
      </c>
      <c r="H109" s="220">
        <v>35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0.00035000000000000005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8280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8281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8282</v>
      </c>
      <c r="F111" s="288" t="s">
        <v>8283</v>
      </c>
      <c r="G111" s="289" t="s">
        <v>471</v>
      </c>
      <c r="H111" s="290">
        <v>35.350000000000001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0.049489999999999999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8284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8285</v>
      </c>
      <c r="G112" s="230"/>
      <c r="H112" s="234">
        <v>35.350000000000001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qNmrFT6/p1Q6bDC7YreWzSK1DDvsB7MhVCjCEsdfaraIXhzO47RuLhS7xvT37ahfPp1frbgTM/0nCFT8cs8fbA==" hashValue="l2oe6Ulq0S8Dt1VZ8his2o/lQoa8Jtq87IPqDjPNALxuSM6dzrE00j9qny498e9EczKLojrhiy5yk278ZEbEuQ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167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8286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25 - SO25 - Přípojka SLP - CETIN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8166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25 - SO25 - Přípojka SLP - CETIN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0.089552000000000007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8260</v>
      </c>
      <c r="F86" s="218" t="s">
        <v>8261</v>
      </c>
      <c r="G86" s="219" t="s">
        <v>324</v>
      </c>
      <c r="H86" s="220">
        <v>26.100000000000001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8287</v>
      </c>
    </row>
    <row r="87" s="2" customFormat="1">
      <c r="A87" s="41"/>
      <c r="B87" s="42"/>
      <c r="C87" s="43"/>
      <c r="D87" s="267" t="s">
        <v>314</v>
      </c>
      <c r="E87" s="43"/>
      <c r="F87" s="268" t="s">
        <v>8263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8288</v>
      </c>
      <c r="G88" s="230"/>
      <c r="H88" s="234">
        <v>26.100000000000001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0.45500000000000002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8289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8290</v>
      </c>
      <c r="G92" s="230"/>
      <c r="H92" s="234">
        <v>26.100000000000001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8291</v>
      </c>
      <c r="G94" s="230"/>
      <c r="H94" s="234">
        <v>-25.645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0.45500000000000185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0.81899999999999995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8292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8293</v>
      </c>
      <c r="G98" s="230"/>
      <c r="H98" s="234">
        <v>0.81899999999999995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25.645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8294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8295</v>
      </c>
      <c r="G101" s="230"/>
      <c r="H101" s="234">
        <v>25.645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2583</v>
      </c>
      <c r="F102" s="203" t="s">
        <v>2584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0.089552000000000007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8250</v>
      </c>
      <c r="F103" s="214" t="s">
        <v>8251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0.089552000000000007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8274</v>
      </c>
      <c r="F104" s="218" t="s">
        <v>8275</v>
      </c>
      <c r="G104" s="219" t="s">
        <v>471</v>
      </c>
      <c r="H104" s="220">
        <v>58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0.00696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8296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8277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8278</v>
      </c>
      <c r="F106" s="218" t="s">
        <v>8279</v>
      </c>
      <c r="G106" s="219" t="s">
        <v>471</v>
      </c>
      <c r="H106" s="220">
        <v>58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0.00058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8297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8281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4.15" customHeight="1">
      <c r="A108" s="41"/>
      <c r="B108" s="42"/>
      <c r="C108" s="286" t="s">
        <v>250</v>
      </c>
      <c r="D108" s="286" t="s">
        <v>572</v>
      </c>
      <c r="E108" s="287" t="s">
        <v>8282</v>
      </c>
      <c r="F108" s="288" t="s">
        <v>8283</v>
      </c>
      <c r="G108" s="289" t="s">
        <v>471</v>
      </c>
      <c r="H108" s="290">
        <v>58.579999999999998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0.0014</v>
      </c>
      <c r="R108" s="225">
        <f>Q108*H108</f>
        <v>0.082012000000000002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8298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8299</v>
      </c>
      <c r="G109" s="230"/>
      <c r="H109" s="234">
        <v>58.579999999999998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NZXj4fZKBFghbjCBIdueq0UjO44KK/2dGZVLSoR4x9534LBX0/GXSBEIaSF72BQQrfwGnJ5H3ZSZH252IIKw+A==" hashValue="eqhQrbLwhFuBqDBFrEfY83bfc8+8j7mHkUzIXc7cLNonHGD8bX+mD7PMvUfFMsiG4y2RFZU5dirUWxE9Ymx0+g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8300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ROUND((SUM(BE83:BE112)),  2)</f>
        <v>0</v>
      </c>
      <c r="G33" s="41"/>
      <c r="H33" s="41"/>
      <c r="I33" s="161">
        <v>0.20999999999999999</v>
      </c>
      <c r="J33" s="160">
        <f>ROUND(((SUM(BE83:BE112))*I33),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ROUND((SUM(BF83:BF112)),  2)</f>
        <v>0</v>
      </c>
      <c r="G34" s="41"/>
      <c r="H34" s="41"/>
      <c r="I34" s="161">
        <v>0.12</v>
      </c>
      <c r="J34" s="160">
        <f>ROUND(((SUM(BF83:BF112))*I34),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ROUND((SUM(BG83:BG112)),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ROUND((SUM(BH83:BH112)),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ROUND((SUM(BI83:BI112)),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26 - SO26 - Přípojka SLP - VODAFONE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J105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8166</v>
      </c>
      <c r="E63" s="186"/>
      <c r="F63" s="186"/>
      <c r="G63" s="186"/>
      <c r="H63" s="186"/>
      <c r="I63" s="186"/>
      <c r="J63" s="187">
        <f>J106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26 - SO26 - Přípojka SLP - VODAFONE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P84+P105</f>
        <v>0</v>
      </c>
      <c r="Q83" s="99"/>
      <c r="R83" s="197">
        <f>R84+R105</f>
        <v>0.13278400000000001</v>
      </c>
      <c r="S83" s="99"/>
      <c r="T83" s="198">
        <f>T84+T105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BK84+BK105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SUM(P86:P104)</f>
        <v>0</v>
      </c>
      <c r="Q85" s="208"/>
      <c r="R85" s="209">
        <f>SUM(R86:R104)</f>
        <v>0</v>
      </c>
      <c r="S85" s="208"/>
      <c r="T85" s="210">
        <f>SUM(T86:T104)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SUM(BK86:BK104)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8260</v>
      </c>
      <c r="F86" s="218" t="s">
        <v>8261</v>
      </c>
      <c r="G86" s="219" t="s">
        <v>324</v>
      </c>
      <c r="H86" s="220">
        <v>38.700000000000003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8287</v>
      </c>
    </row>
    <row r="87" s="2" customFormat="1">
      <c r="A87" s="41"/>
      <c r="B87" s="42"/>
      <c r="C87" s="43"/>
      <c r="D87" s="267" t="s">
        <v>314</v>
      </c>
      <c r="E87" s="43"/>
      <c r="F87" s="268" t="s">
        <v>8263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8301</v>
      </c>
      <c r="G88" s="230"/>
      <c r="H88" s="234">
        <v>38.700000000000003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0.67500000000000004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8289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8302</v>
      </c>
      <c r="G92" s="230"/>
      <c r="H92" s="234">
        <v>38.700000000000003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8303</v>
      </c>
      <c r="G94" s="230"/>
      <c r="H94" s="234">
        <v>-38.024999999999999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0.67500000000000426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66.75" customHeight="1">
      <c r="A96" s="41"/>
      <c r="B96" s="42"/>
      <c r="C96" s="216" t="s">
        <v>108</v>
      </c>
      <c r="D96" s="216" t="s">
        <v>227</v>
      </c>
      <c r="E96" s="217" t="s">
        <v>6648</v>
      </c>
      <c r="F96" s="218" t="s">
        <v>6649</v>
      </c>
      <c r="G96" s="219" t="s">
        <v>324</v>
      </c>
      <c r="H96" s="220">
        <v>4.7249999999999996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8304</v>
      </c>
    </row>
    <row r="97" s="2" customFormat="1">
      <c r="A97" s="41"/>
      <c r="B97" s="42"/>
      <c r="C97" s="43"/>
      <c r="D97" s="267" t="s">
        <v>314</v>
      </c>
      <c r="E97" s="43"/>
      <c r="F97" s="268" t="s">
        <v>6651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8305</v>
      </c>
      <c r="G98" s="230"/>
      <c r="H98" s="234">
        <v>4.7249999999999996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369</v>
      </c>
      <c r="F99" s="218" t="s">
        <v>370</v>
      </c>
      <c r="G99" s="219" t="s">
        <v>371</v>
      </c>
      <c r="H99" s="220">
        <v>1.2150000000000001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8292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373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8306</v>
      </c>
      <c r="G101" s="230"/>
      <c r="H101" s="234">
        <v>1.2150000000000001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2" customFormat="1" ht="44.25" customHeight="1">
      <c r="A102" s="41"/>
      <c r="B102" s="42"/>
      <c r="C102" s="216" t="s">
        <v>223</v>
      </c>
      <c r="D102" s="216" t="s">
        <v>227</v>
      </c>
      <c r="E102" s="217" t="s">
        <v>448</v>
      </c>
      <c r="F102" s="218" t="s">
        <v>449</v>
      </c>
      <c r="G102" s="219" t="s">
        <v>324</v>
      </c>
      <c r="H102" s="220">
        <v>38.024999999999999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8294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451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8307</v>
      </c>
      <c r="G104" s="230"/>
      <c r="H104" s="234">
        <v>38.024999999999999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12" customFormat="1" ht="25.92" customHeight="1">
      <c r="A105" s="12"/>
      <c r="B105" s="200"/>
      <c r="C105" s="201"/>
      <c r="D105" s="202" t="s">
        <v>73</v>
      </c>
      <c r="E105" s="203" t="s">
        <v>2583</v>
      </c>
      <c r="F105" s="203" t="s">
        <v>2584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P106</f>
        <v>0</v>
      </c>
      <c r="Q105" s="208"/>
      <c r="R105" s="209">
        <f>R106</f>
        <v>0.13278400000000001</v>
      </c>
      <c r="S105" s="208"/>
      <c r="T105" s="210">
        <f>T106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93</v>
      </c>
      <c r="AT105" s="212" t="s">
        <v>73</v>
      </c>
      <c r="AU105" s="212" t="s">
        <v>74</v>
      </c>
      <c r="AY105" s="211" t="s">
        <v>224</v>
      </c>
      <c r="BK105" s="213">
        <f>BK106</f>
        <v>0</v>
      </c>
    </row>
    <row r="106" s="12" customFormat="1" ht="22.8" customHeight="1">
      <c r="A106" s="12"/>
      <c r="B106" s="200"/>
      <c r="C106" s="201"/>
      <c r="D106" s="202" t="s">
        <v>73</v>
      </c>
      <c r="E106" s="214" t="s">
        <v>8250</v>
      </c>
      <c r="F106" s="214" t="s">
        <v>8251</v>
      </c>
      <c r="G106" s="201"/>
      <c r="H106" s="201"/>
      <c r="I106" s="204"/>
      <c r="J106" s="215">
        <f>BK106</f>
        <v>0</v>
      </c>
      <c r="K106" s="201"/>
      <c r="L106" s="206"/>
      <c r="M106" s="207"/>
      <c r="N106" s="208"/>
      <c r="O106" s="208"/>
      <c r="P106" s="209">
        <f>SUM(P107:P112)</f>
        <v>0</v>
      </c>
      <c r="Q106" s="208"/>
      <c r="R106" s="209">
        <f>SUM(R107:R112)</f>
        <v>0.13278400000000001</v>
      </c>
      <c r="S106" s="208"/>
      <c r="T106" s="210">
        <f>SUM(T107:T112)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93</v>
      </c>
      <c r="AT106" s="212" t="s">
        <v>73</v>
      </c>
      <c r="AU106" s="212" t="s">
        <v>82</v>
      </c>
      <c r="AY106" s="211" t="s">
        <v>224</v>
      </c>
      <c r="BK106" s="213">
        <f>SUM(BK107:BK112)</f>
        <v>0</v>
      </c>
    </row>
    <row r="107" s="2" customFormat="1" ht="37.8" customHeight="1">
      <c r="A107" s="41"/>
      <c r="B107" s="42"/>
      <c r="C107" s="216" t="s">
        <v>246</v>
      </c>
      <c r="D107" s="216" t="s">
        <v>227</v>
      </c>
      <c r="E107" s="217" t="s">
        <v>8274</v>
      </c>
      <c r="F107" s="218" t="s">
        <v>8275</v>
      </c>
      <c r="G107" s="219" t="s">
        <v>471</v>
      </c>
      <c r="H107" s="220">
        <v>86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46</v>
      </c>
      <c r="O107" s="87"/>
      <c r="P107" s="225">
        <f>O107*H107</f>
        <v>0</v>
      </c>
      <c r="Q107" s="225">
        <v>0.00012</v>
      </c>
      <c r="R107" s="225">
        <f>Q107*H107</f>
        <v>0.010320000000000001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544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93</v>
      </c>
      <c r="BK107" s="228">
        <f>ROUND(I107*H107,2)</f>
        <v>0</v>
      </c>
      <c r="BL107" s="20" t="s">
        <v>544</v>
      </c>
      <c r="BM107" s="227" t="s">
        <v>8296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8277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250</v>
      </c>
      <c r="D109" s="216" t="s">
        <v>227</v>
      </c>
      <c r="E109" s="217" t="s">
        <v>8278</v>
      </c>
      <c r="F109" s="218" t="s">
        <v>8279</v>
      </c>
      <c r="G109" s="219" t="s">
        <v>471</v>
      </c>
      <c r="H109" s="220">
        <v>86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1.0000000000000001E-05</v>
      </c>
      <c r="R109" s="225">
        <f>Q109*H109</f>
        <v>0.00086000000000000009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8308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8281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4.15" customHeight="1">
      <c r="A111" s="41"/>
      <c r="B111" s="42"/>
      <c r="C111" s="286" t="s">
        <v>254</v>
      </c>
      <c r="D111" s="286" t="s">
        <v>572</v>
      </c>
      <c r="E111" s="287" t="s">
        <v>8282</v>
      </c>
      <c r="F111" s="288" t="s">
        <v>8283</v>
      </c>
      <c r="G111" s="289" t="s">
        <v>471</v>
      </c>
      <c r="H111" s="290">
        <v>86.859999999999999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0.0014</v>
      </c>
      <c r="R111" s="225">
        <f>Q111*H111</f>
        <v>0.121604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8309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8310</v>
      </c>
      <c r="G112" s="230"/>
      <c r="H112" s="234">
        <v>86.859999999999999</v>
      </c>
      <c r="I112" s="235"/>
      <c r="J112" s="230"/>
      <c r="K112" s="230"/>
      <c r="L112" s="236"/>
      <c r="M112" s="296"/>
      <c r="N112" s="297"/>
      <c r="O112" s="297"/>
      <c r="P112" s="297"/>
      <c r="Q112" s="297"/>
      <c r="R112" s="297"/>
      <c r="S112" s="297"/>
      <c r="T112" s="29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82</v>
      </c>
      <c r="AY112" s="240" t="s">
        <v>224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0pux42PuSctmolrtGwtOhN8wv9Ovh6Zc+Kxat6FbD+iw5I2nEIhk/JhubPiHwOJA2xicB0lNaQa26v2AvVwPLA==" hashValue="LqfgtCSeF2v/tHqpdw/PodsUwby1Gr82a5DiClyNGrVXbQ5B+MFz8CHxoEJMrLbe3rm8LDBncvAJts4M3vsFvQ==" algorithmName="SHA-512" password="CC35"/>
  <autoFilter ref="C82:K11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62751119"/>
    <hyperlink ref="F100" r:id="rId4" display="https://podminky.urs.cz/item/CS_URS_2024_01/171201231"/>
    <hyperlink ref="F103" r:id="rId5" display="https://podminky.urs.cz/item/CS_URS_2024_01/174151101"/>
    <hyperlink ref="F108" r:id="rId6" display="https://podminky.urs.cz/item/CS_URS_2024_01/460671114"/>
    <hyperlink ref="F110" r:id="rId7" display="https://podminky.urs.cz/item/CS_URS_2024_01/8712603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8311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27 - SO27 - Retenční nádrž dešťových vod RN1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27 - SO27 - Retenční nádrž dešťových vod RN1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62.53242599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62.360627239999999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60.901336000000001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7249</v>
      </c>
      <c r="F87" s="218" t="s">
        <v>7250</v>
      </c>
      <c r="G87" s="219" t="s">
        <v>324</v>
      </c>
      <c r="H87" s="220">
        <v>153.69999999999999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8312</v>
      </c>
    </row>
    <row r="88" s="2" customFormat="1">
      <c r="A88" s="41"/>
      <c r="B88" s="42"/>
      <c r="C88" s="43"/>
      <c r="D88" s="267" t="s">
        <v>314</v>
      </c>
      <c r="E88" s="43"/>
      <c r="F88" s="268" t="s">
        <v>7252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8313</v>
      </c>
      <c r="F89" s="218" t="s">
        <v>8314</v>
      </c>
      <c r="G89" s="219" t="s">
        <v>266</v>
      </c>
      <c r="H89" s="220">
        <v>104.59999999999999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0.073219999999999993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8315</v>
      </c>
    </row>
    <row r="90" s="2" customFormat="1">
      <c r="A90" s="41"/>
      <c r="B90" s="42"/>
      <c r="C90" s="43"/>
      <c r="D90" s="267" t="s">
        <v>314</v>
      </c>
      <c r="E90" s="43"/>
      <c r="F90" s="268" t="s">
        <v>8316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8317</v>
      </c>
      <c r="F91" s="218" t="s">
        <v>8318</v>
      </c>
      <c r="G91" s="219" t="s">
        <v>266</v>
      </c>
      <c r="H91" s="220">
        <v>104.59999999999999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8319</v>
      </c>
    </row>
    <row r="92" s="2" customFormat="1">
      <c r="A92" s="41"/>
      <c r="B92" s="42"/>
      <c r="C92" s="43"/>
      <c r="D92" s="267" t="s">
        <v>314</v>
      </c>
      <c r="E92" s="43"/>
      <c r="F92" s="268" t="s">
        <v>8320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8321</v>
      </c>
      <c r="F93" s="218" t="s">
        <v>8322</v>
      </c>
      <c r="G93" s="219" t="s">
        <v>324</v>
      </c>
      <c r="H93" s="220">
        <v>104.59999999999999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0.048115999999999999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8323</v>
      </c>
    </row>
    <row r="94" s="2" customFormat="1">
      <c r="A94" s="41"/>
      <c r="B94" s="42"/>
      <c r="C94" s="43"/>
      <c r="D94" s="267" t="s">
        <v>314</v>
      </c>
      <c r="E94" s="43"/>
      <c r="F94" s="268" t="s">
        <v>8324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8325</v>
      </c>
      <c r="F95" s="218" t="s">
        <v>8326</v>
      </c>
      <c r="G95" s="219" t="s">
        <v>324</v>
      </c>
      <c r="H95" s="220">
        <v>104.59999999999999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8327</v>
      </c>
    </row>
    <row r="96" s="2" customFormat="1">
      <c r="A96" s="41"/>
      <c r="B96" s="42"/>
      <c r="C96" s="43"/>
      <c r="D96" s="267" t="s">
        <v>314</v>
      </c>
      <c r="E96" s="43"/>
      <c r="F96" s="268" t="s">
        <v>8328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4893</v>
      </c>
      <c r="F97" s="218" t="s">
        <v>4894</v>
      </c>
      <c r="G97" s="219" t="s">
        <v>324</v>
      </c>
      <c r="H97" s="220">
        <v>30.390000000000001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8329</v>
      </c>
    </row>
    <row r="98" s="2" customFormat="1">
      <c r="A98" s="41"/>
      <c r="B98" s="42"/>
      <c r="C98" s="43"/>
      <c r="D98" s="267" t="s">
        <v>314</v>
      </c>
      <c r="E98" s="43"/>
      <c r="F98" s="268" t="s">
        <v>4895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8330</v>
      </c>
      <c r="G99" s="230"/>
      <c r="H99" s="234">
        <v>30.390000000000001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54.701999999999998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8331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8332</v>
      </c>
      <c r="G102" s="230"/>
      <c r="H102" s="234">
        <v>54.701999999999998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153.69999999999999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8333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8334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8335</v>
      </c>
      <c r="G106" s="230"/>
      <c r="H106" s="234">
        <v>123.31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123.31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8336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8337</v>
      </c>
      <c r="G109" s="230"/>
      <c r="H109" s="234">
        <v>15.75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8338</v>
      </c>
      <c r="G110" s="230"/>
      <c r="H110" s="234">
        <v>1.2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8339</v>
      </c>
      <c r="G111" s="230"/>
      <c r="H111" s="234">
        <v>12.6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8340</v>
      </c>
      <c r="G112" s="230"/>
      <c r="H112" s="234">
        <v>0.83999999999999997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30.389999999999997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153.69999999999999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8341</v>
      </c>
      <c r="F115" s="288" t="s">
        <v>8342</v>
      </c>
      <c r="G115" s="289" t="s">
        <v>371</v>
      </c>
      <c r="H115" s="290">
        <v>29.280000000000001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29.280000000000001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8343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8344</v>
      </c>
      <c r="G116" s="230"/>
      <c r="H116" s="234">
        <v>2.3999999999999999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8345</v>
      </c>
      <c r="G117" s="230"/>
      <c r="H117" s="234">
        <v>25.199999999999999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8346</v>
      </c>
      <c r="G118" s="230"/>
      <c r="H118" s="234">
        <v>1.6799999999999999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29.279999999999998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8347</v>
      </c>
      <c r="F120" s="288" t="s">
        <v>8348</v>
      </c>
      <c r="G120" s="289" t="s">
        <v>371</v>
      </c>
      <c r="H120" s="290">
        <v>31.5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31.5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8349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8350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8351</v>
      </c>
      <c r="G122" s="230"/>
      <c r="H122" s="234">
        <v>31.5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1.4592912400000002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37.8" customHeight="1">
      <c r="A124" s="41"/>
      <c r="B124" s="42"/>
      <c r="C124" s="216" t="s">
        <v>143</v>
      </c>
      <c r="D124" s="216" t="s">
        <v>227</v>
      </c>
      <c r="E124" s="217" t="s">
        <v>8352</v>
      </c>
      <c r="F124" s="218" t="s">
        <v>8353</v>
      </c>
      <c r="G124" s="219" t="s">
        <v>595</v>
      </c>
      <c r="H124" s="220">
        <v>2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8354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8355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16.5" customHeight="1">
      <c r="A126" s="41"/>
      <c r="B126" s="42"/>
      <c r="C126" s="286" t="s">
        <v>8</v>
      </c>
      <c r="D126" s="286" t="s">
        <v>572</v>
      </c>
      <c r="E126" s="287" t="s">
        <v>8356</v>
      </c>
      <c r="F126" s="288" t="s">
        <v>8357</v>
      </c>
      <c r="G126" s="289" t="s">
        <v>595</v>
      </c>
      <c r="H126" s="290">
        <v>2</v>
      </c>
      <c r="I126" s="291"/>
      <c r="J126" s="292">
        <f>ROUND(I126*H126,2)</f>
        <v>0</v>
      </c>
      <c r="K126" s="288" t="s">
        <v>312</v>
      </c>
      <c r="L126" s="293"/>
      <c r="M126" s="294" t="s">
        <v>19</v>
      </c>
      <c r="N126" s="295" t="s">
        <v>46</v>
      </c>
      <c r="O126" s="87"/>
      <c r="P126" s="225">
        <f>O126*H126</f>
        <v>0</v>
      </c>
      <c r="Q126" s="225">
        <v>0.0019</v>
      </c>
      <c r="R126" s="225">
        <f>Q126*H126</f>
        <v>0.0038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254</v>
      </c>
      <c r="AT126" s="227" t="s">
        <v>572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8358</v>
      </c>
    </row>
    <row r="127" s="2" customFormat="1" ht="37.8" customHeight="1">
      <c r="A127" s="41"/>
      <c r="B127" s="42"/>
      <c r="C127" s="216" t="s">
        <v>148</v>
      </c>
      <c r="D127" s="216" t="s">
        <v>227</v>
      </c>
      <c r="E127" s="217" t="s">
        <v>8359</v>
      </c>
      <c r="F127" s="218" t="s">
        <v>8360</v>
      </c>
      <c r="G127" s="219" t="s">
        <v>595</v>
      </c>
      <c r="H127" s="220">
        <v>4</v>
      </c>
      <c r="I127" s="221"/>
      <c r="J127" s="222">
        <f>ROUND(I127*H127,2)</f>
        <v>0</v>
      </c>
      <c r="K127" s="218" t="s">
        <v>312</v>
      </c>
      <c r="L127" s="47"/>
      <c r="M127" s="223" t="s">
        <v>19</v>
      </c>
      <c r="N127" s="224" t="s">
        <v>46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231</v>
      </c>
      <c r="AT127" s="227" t="s">
        <v>227</v>
      </c>
      <c r="AU127" s="227" t="s">
        <v>93</v>
      </c>
      <c r="AY127" s="20" t="s">
        <v>224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93</v>
      </c>
      <c r="BK127" s="228">
        <f>ROUND(I127*H127,2)</f>
        <v>0</v>
      </c>
      <c r="BL127" s="20" t="s">
        <v>231</v>
      </c>
      <c r="BM127" s="227" t="s">
        <v>8361</v>
      </c>
    </row>
    <row r="128" s="2" customFormat="1">
      <c r="A128" s="41"/>
      <c r="B128" s="42"/>
      <c r="C128" s="43"/>
      <c r="D128" s="267" t="s">
        <v>314</v>
      </c>
      <c r="E128" s="43"/>
      <c r="F128" s="268" t="s">
        <v>8362</v>
      </c>
      <c r="G128" s="43"/>
      <c r="H128" s="43"/>
      <c r="I128" s="269"/>
      <c r="J128" s="43"/>
      <c r="K128" s="43"/>
      <c r="L128" s="47"/>
      <c r="M128" s="270"/>
      <c r="N128" s="271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314</v>
      </c>
      <c r="AU128" s="20" t="s">
        <v>93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8363</v>
      </c>
      <c r="G129" s="230"/>
      <c r="H129" s="234">
        <v>4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82</v>
      </c>
      <c r="AY129" s="240" t="s">
        <v>224</v>
      </c>
    </row>
    <row r="130" s="2" customFormat="1" ht="16.5" customHeight="1">
      <c r="A130" s="41"/>
      <c r="B130" s="42"/>
      <c r="C130" s="286" t="s">
        <v>151</v>
      </c>
      <c r="D130" s="286" t="s">
        <v>572</v>
      </c>
      <c r="E130" s="287" t="s">
        <v>8364</v>
      </c>
      <c r="F130" s="288" t="s">
        <v>8365</v>
      </c>
      <c r="G130" s="289" t="s">
        <v>595</v>
      </c>
      <c r="H130" s="290">
        <v>2</v>
      </c>
      <c r="I130" s="291"/>
      <c r="J130" s="292">
        <f>ROUND(I130*H130,2)</f>
        <v>0</v>
      </c>
      <c r="K130" s="288" t="s">
        <v>312</v>
      </c>
      <c r="L130" s="293"/>
      <c r="M130" s="294" t="s">
        <v>19</v>
      </c>
      <c r="N130" s="295" t="s">
        <v>46</v>
      </c>
      <c r="O130" s="87"/>
      <c r="P130" s="225">
        <f>O130*H130</f>
        <v>0</v>
      </c>
      <c r="Q130" s="225">
        <v>0.0025999999999999999</v>
      </c>
      <c r="R130" s="225">
        <f>Q130*H130</f>
        <v>0.0051999999999999998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254</v>
      </c>
      <c r="AT130" s="227" t="s">
        <v>572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8366</v>
      </c>
    </row>
    <row r="131" s="2" customFormat="1" ht="24.15" customHeight="1">
      <c r="A131" s="41"/>
      <c r="B131" s="42"/>
      <c r="C131" s="286" t="s">
        <v>284</v>
      </c>
      <c r="D131" s="286" t="s">
        <v>572</v>
      </c>
      <c r="E131" s="287" t="s">
        <v>8367</v>
      </c>
      <c r="F131" s="288" t="s">
        <v>8368</v>
      </c>
      <c r="G131" s="289" t="s">
        <v>595</v>
      </c>
      <c r="H131" s="290">
        <v>2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0.0044000000000000003</v>
      </c>
      <c r="R131" s="225">
        <f>Q131*H131</f>
        <v>0.0088000000000000005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8369</v>
      </c>
    </row>
    <row r="132" s="2" customFormat="1" ht="49.05" customHeight="1">
      <c r="A132" s="41"/>
      <c r="B132" s="42"/>
      <c r="C132" s="216" t="s">
        <v>544</v>
      </c>
      <c r="D132" s="216" t="s">
        <v>227</v>
      </c>
      <c r="E132" s="217" t="s">
        <v>8370</v>
      </c>
      <c r="F132" s="218" t="s">
        <v>8371</v>
      </c>
      <c r="G132" s="219" t="s">
        <v>324</v>
      </c>
      <c r="H132" s="220">
        <v>28.123000000000001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0.04512</v>
      </c>
      <c r="R132" s="225">
        <f>Q132*H132</f>
        <v>1.2689097600000001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8372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8373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8374</v>
      </c>
      <c r="G134" s="230"/>
      <c r="H134" s="234">
        <v>28.123000000000001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55.5" customHeight="1">
      <c r="A135" s="41"/>
      <c r="B135" s="42"/>
      <c r="C135" s="216" t="s">
        <v>549</v>
      </c>
      <c r="D135" s="216" t="s">
        <v>227</v>
      </c>
      <c r="E135" s="217" t="s">
        <v>8375</v>
      </c>
      <c r="F135" s="218" t="s">
        <v>8376</v>
      </c>
      <c r="G135" s="219" t="s">
        <v>266</v>
      </c>
      <c r="H135" s="220">
        <v>231.964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0.00027</v>
      </c>
      <c r="R135" s="225">
        <f>Q135*H135</f>
        <v>0.062630279999999997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8377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8378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14" customFormat="1">
      <c r="A137" s="14"/>
      <c r="B137" s="246"/>
      <c r="C137" s="247"/>
      <c r="D137" s="231" t="s">
        <v>268</v>
      </c>
      <c r="E137" s="248" t="s">
        <v>19</v>
      </c>
      <c r="F137" s="249" t="s">
        <v>8379</v>
      </c>
      <c r="G137" s="247"/>
      <c r="H137" s="248" t="s">
        <v>19</v>
      </c>
      <c r="I137" s="250"/>
      <c r="J137" s="247"/>
      <c r="K137" s="247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268</v>
      </c>
      <c r="AU137" s="255" t="s">
        <v>93</v>
      </c>
      <c r="AV137" s="14" t="s">
        <v>82</v>
      </c>
      <c r="AW137" s="14" t="s">
        <v>34</v>
      </c>
      <c r="AX137" s="14" t="s">
        <v>74</v>
      </c>
      <c r="AY137" s="255" t="s">
        <v>224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8380</v>
      </c>
      <c r="G138" s="230"/>
      <c r="H138" s="234">
        <v>115.982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4" customFormat="1">
      <c r="A139" s="14"/>
      <c r="B139" s="246"/>
      <c r="C139" s="247"/>
      <c r="D139" s="231" t="s">
        <v>268</v>
      </c>
      <c r="E139" s="248" t="s">
        <v>19</v>
      </c>
      <c r="F139" s="249" t="s">
        <v>8381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268</v>
      </c>
      <c r="AU139" s="255" t="s">
        <v>93</v>
      </c>
      <c r="AV139" s="14" t="s">
        <v>82</v>
      </c>
      <c r="AW139" s="14" t="s">
        <v>34</v>
      </c>
      <c r="AX139" s="14" t="s">
        <v>74</v>
      </c>
      <c r="AY139" s="255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8382</v>
      </c>
      <c r="G140" s="230"/>
      <c r="H140" s="234">
        <v>115.982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6" customFormat="1">
      <c r="A141" s="16"/>
      <c r="B141" s="272"/>
      <c r="C141" s="273"/>
      <c r="D141" s="231" t="s">
        <v>268</v>
      </c>
      <c r="E141" s="274" t="s">
        <v>19</v>
      </c>
      <c r="F141" s="275" t="s">
        <v>351</v>
      </c>
      <c r="G141" s="273"/>
      <c r="H141" s="276">
        <v>231.964</v>
      </c>
      <c r="I141" s="277"/>
      <c r="J141" s="273"/>
      <c r="K141" s="273"/>
      <c r="L141" s="278"/>
      <c r="M141" s="279"/>
      <c r="N141" s="280"/>
      <c r="O141" s="280"/>
      <c r="P141" s="280"/>
      <c r="Q141" s="280"/>
      <c r="R141" s="280"/>
      <c r="S141" s="280"/>
      <c r="T141" s="281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2" t="s">
        <v>268</v>
      </c>
      <c r="AU141" s="282" t="s">
        <v>93</v>
      </c>
      <c r="AV141" s="16" t="s">
        <v>231</v>
      </c>
      <c r="AW141" s="16" t="s">
        <v>34</v>
      </c>
      <c r="AX141" s="16" t="s">
        <v>82</v>
      </c>
      <c r="AY141" s="282" t="s">
        <v>224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2831</v>
      </c>
      <c r="F142" s="288" t="s">
        <v>2832</v>
      </c>
      <c r="G142" s="289" t="s">
        <v>266</v>
      </c>
      <c r="H142" s="290">
        <v>137.43899999999999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0.00029999999999999997</v>
      </c>
      <c r="R142" s="225">
        <f>Q142*H142</f>
        <v>0.041231699999999996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8383</v>
      </c>
    </row>
    <row r="143" s="13" customFormat="1">
      <c r="A143" s="13"/>
      <c r="B143" s="229"/>
      <c r="C143" s="230"/>
      <c r="D143" s="231" t="s">
        <v>268</v>
      </c>
      <c r="E143" s="232" t="s">
        <v>19</v>
      </c>
      <c r="F143" s="233" t="s">
        <v>8384</v>
      </c>
      <c r="G143" s="230"/>
      <c r="H143" s="234">
        <v>137.43899999999999</v>
      </c>
      <c r="I143" s="235"/>
      <c r="J143" s="230"/>
      <c r="K143" s="230"/>
      <c r="L143" s="236"/>
      <c r="M143" s="237"/>
      <c r="N143" s="238"/>
      <c r="O143" s="238"/>
      <c r="P143" s="238"/>
      <c r="Q143" s="238"/>
      <c r="R143" s="238"/>
      <c r="S143" s="238"/>
      <c r="T143" s="23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0" t="s">
        <v>268</v>
      </c>
      <c r="AU143" s="240" t="s">
        <v>93</v>
      </c>
      <c r="AV143" s="13" t="s">
        <v>93</v>
      </c>
      <c r="AW143" s="13" t="s">
        <v>34</v>
      </c>
      <c r="AX143" s="13" t="s">
        <v>82</v>
      </c>
      <c r="AY143" s="240" t="s">
        <v>224</v>
      </c>
    </row>
    <row r="144" s="2" customFormat="1" ht="24.15" customHeight="1">
      <c r="A144" s="41"/>
      <c r="B144" s="42"/>
      <c r="C144" s="286" t="s">
        <v>565</v>
      </c>
      <c r="D144" s="286" t="s">
        <v>572</v>
      </c>
      <c r="E144" s="287" t="s">
        <v>8385</v>
      </c>
      <c r="F144" s="288" t="s">
        <v>8386</v>
      </c>
      <c r="G144" s="289" t="s">
        <v>266</v>
      </c>
      <c r="H144" s="290">
        <v>137.43899999999999</v>
      </c>
      <c r="I144" s="291"/>
      <c r="J144" s="292">
        <f>ROUND(I144*H144,2)</f>
        <v>0</v>
      </c>
      <c r="K144" s="288" t="s">
        <v>312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0.00050000000000000001</v>
      </c>
      <c r="R144" s="225">
        <f>Q144*H144</f>
        <v>0.068719500000000003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8387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8384</v>
      </c>
      <c r="G145" s="230"/>
      <c r="H145" s="234">
        <v>137.43899999999999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2583</v>
      </c>
      <c r="F146" s="203" t="s">
        <v>2584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0.17179875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2585</v>
      </c>
      <c r="F147" s="214" t="s">
        <v>2586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0.17179875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8388</v>
      </c>
      <c r="F148" s="218" t="s">
        <v>8389</v>
      </c>
      <c r="G148" s="219" t="s">
        <v>266</v>
      </c>
      <c r="H148" s="220">
        <v>89.280000000000001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8390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8391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8392</v>
      </c>
      <c r="G150" s="230"/>
      <c r="H150" s="234">
        <v>89.280000000000001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8393</v>
      </c>
      <c r="F151" s="218" t="s">
        <v>8394</v>
      </c>
      <c r="G151" s="219" t="s">
        <v>266</v>
      </c>
      <c r="H151" s="220">
        <v>26.460000000000001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8395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8396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8397</v>
      </c>
      <c r="G153" s="230"/>
      <c r="H153" s="234">
        <v>26.460000000000001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8398</v>
      </c>
      <c r="F154" s="288" t="s">
        <v>8399</v>
      </c>
      <c r="G154" s="289" t="s">
        <v>266</v>
      </c>
      <c r="H154" s="290">
        <v>137.43899999999999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0.17179875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8400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8384</v>
      </c>
      <c r="G155" s="230"/>
      <c r="H155" s="234">
        <v>137.43899999999999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6812</v>
      </c>
      <c r="F156" s="218" t="s">
        <v>6813</v>
      </c>
      <c r="G156" s="219" t="s">
        <v>371</v>
      </c>
      <c r="H156" s="220">
        <v>0.17199999999999999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8401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6815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h4mtrSddFJsawhf/MCXtweSRQwIGSGo/ZE+1zmOlMSjiE256U/h4+KU3Pqog91t2Zdc0VKt2DSXqHATNSZF3ig==" hashValue="9z9zgPhQZhfMxpTAoGS1Qg4Q47yp7QNPUB6GeyyXLPbpexda6Le4zAEydS1ta4oLOpjphdRzOcQcSYjMpF33sw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877360330"/>
    <hyperlink ref="F128" r:id="rId10" display="https://podminky.urs.cz/item/CS_URS_2024_01/877370330"/>
    <hyperlink ref="F133" r:id="rId11" display="https://podminky.urs.cz/item/CS_URS_2024_01/897171112"/>
    <hyperlink ref="F136" r:id="rId12" display="https://podminky.urs.cz/item/CS_URS_2024_01/21197112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8402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ROUND((SUM(BE84:BE157)),  2)</f>
        <v>0</v>
      </c>
      <c r="G33" s="41"/>
      <c r="H33" s="41"/>
      <c r="I33" s="161">
        <v>0.20999999999999999</v>
      </c>
      <c r="J33" s="160">
        <f>ROUND(((SUM(BE84:BE157))*I33),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ROUND((SUM(BF84:BF157)),  2)</f>
        <v>0</v>
      </c>
      <c r="G34" s="41"/>
      <c r="H34" s="41"/>
      <c r="I34" s="161">
        <v>0.12</v>
      </c>
      <c r="J34" s="160">
        <f>ROUND(((SUM(BF84:BF157))*I34),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ROUND((SUM(BG84:BG157)),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ROUND((SUM(BH84:BH157)),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ROUND((SUM(BI84:BI157)),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28 - SO28 - Retenční nádrž dešťových vod RN2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4859</v>
      </c>
      <c r="E62" s="186"/>
      <c r="F62" s="186"/>
      <c r="G62" s="186"/>
      <c r="H62" s="186"/>
      <c r="I62" s="186"/>
      <c r="J62" s="187">
        <f>J123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409</v>
      </c>
      <c r="E63" s="181"/>
      <c r="F63" s="181"/>
      <c r="G63" s="181"/>
      <c r="H63" s="181"/>
      <c r="I63" s="181"/>
      <c r="J63" s="182">
        <f>J146</f>
        <v>0</v>
      </c>
      <c r="K63" s="179"/>
      <c r="L63" s="18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4"/>
      <c r="C64" s="128"/>
      <c r="D64" s="185" t="s">
        <v>410</v>
      </c>
      <c r="E64" s="186"/>
      <c r="F64" s="186"/>
      <c r="G64" s="186"/>
      <c r="H64" s="186"/>
      <c r="I64" s="186"/>
      <c r="J64" s="187">
        <f>J147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28 - SO28 - Retenční nádrž dešťových vod RN2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P85+P146</f>
        <v>0</v>
      </c>
      <c r="Q84" s="99"/>
      <c r="R84" s="197">
        <f>R85+R146</f>
        <v>49.277351869999997</v>
      </c>
      <c r="S84" s="99"/>
      <c r="T84" s="198">
        <f>T85+T146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BK85+BK146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P86+P123</f>
        <v>0</v>
      </c>
      <c r="Q85" s="208"/>
      <c r="R85" s="209">
        <f>R86+R123</f>
        <v>49.184033119999995</v>
      </c>
      <c r="S85" s="208"/>
      <c r="T85" s="210">
        <f>T86+T123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BK86+BK123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SUM(P87:P122)</f>
        <v>0</v>
      </c>
      <c r="Q86" s="208"/>
      <c r="R86" s="209">
        <f>SUM(R87:R122)</f>
        <v>48.503819999999997</v>
      </c>
      <c r="S86" s="208"/>
      <c r="T86" s="210">
        <f>SUM(T87:T122)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SUM(BK87:BK122)</f>
        <v>0</v>
      </c>
    </row>
    <row r="87" s="2" customFormat="1" ht="44.25" customHeight="1">
      <c r="A87" s="41"/>
      <c r="B87" s="42"/>
      <c r="C87" s="216" t="s">
        <v>82</v>
      </c>
      <c r="D87" s="216" t="s">
        <v>227</v>
      </c>
      <c r="E87" s="217" t="s">
        <v>7249</v>
      </c>
      <c r="F87" s="218" t="s">
        <v>7250</v>
      </c>
      <c r="G87" s="219" t="s">
        <v>324</v>
      </c>
      <c r="H87" s="220">
        <v>88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8403</v>
      </c>
    </row>
    <row r="88" s="2" customFormat="1">
      <c r="A88" s="41"/>
      <c r="B88" s="42"/>
      <c r="C88" s="43"/>
      <c r="D88" s="267" t="s">
        <v>314</v>
      </c>
      <c r="E88" s="43"/>
      <c r="F88" s="268" t="s">
        <v>7252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2" customFormat="1" ht="24.15" customHeight="1">
      <c r="A89" s="41"/>
      <c r="B89" s="42"/>
      <c r="C89" s="216" t="s">
        <v>93</v>
      </c>
      <c r="D89" s="216" t="s">
        <v>227</v>
      </c>
      <c r="E89" s="217" t="s">
        <v>8313</v>
      </c>
      <c r="F89" s="218" t="s">
        <v>8314</v>
      </c>
      <c r="G89" s="219" t="s">
        <v>266</v>
      </c>
      <c r="H89" s="220">
        <v>89.5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0.00069999999999999999</v>
      </c>
      <c r="R89" s="225">
        <f>Q89*H89</f>
        <v>0.062649999999999997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8404</v>
      </c>
    </row>
    <row r="90" s="2" customFormat="1">
      <c r="A90" s="41"/>
      <c r="B90" s="42"/>
      <c r="C90" s="43"/>
      <c r="D90" s="267" t="s">
        <v>314</v>
      </c>
      <c r="E90" s="43"/>
      <c r="F90" s="268" t="s">
        <v>8316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2" customFormat="1" ht="44.25" customHeight="1">
      <c r="A91" s="41"/>
      <c r="B91" s="42"/>
      <c r="C91" s="216" t="s">
        <v>108</v>
      </c>
      <c r="D91" s="216" t="s">
        <v>227</v>
      </c>
      <c r="E91" s="217" t="s">
        <v>8317</v>
      </c>
      <c r="F91" s="218" t="s">
        <v>8318</v>
      </c>
      <c r="G91" s="219" t="s">
        <v>266</v>
      </c>
      <c r="H91" s="220">
        <v>89.5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8405</v>
      </c>
    </row>
    <row r="92" s="2" customFormat="1">
      <c r="A92" s="41"/>
      <c r="B92" s="42"/>
      <c r="C92" s="43"/>
      <c r="D92" s="267" t="s">
        <v>314</v>
      </c>
      <c r="E92" s="43"/>
      <c r="F92" s="268" t="s">
        <v>8320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33" customHeight="1">
      <c r="A93" s="41"/>
      <c r="B93" s="42"/>
      <c r="C93" s="216" t="s">
        <v>231</v>
      </c>
      <c r="D93" s="216" t="s">
        <v>227</v>
      </c>
      <c r="E93" s="217" t="s">
        <v>8321</v>
      </c>
      <c r="F93" s="218" t="s">
        <v>8322</v>
      </c>
      <c r="G93" s="219" t="s">
        <v>324</v>
      </c>
      <c r="H93" s="220">
        <v>89.5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0.00046000000000000001</v>
      </c>
      <c r="R93" s="225">
        <f>Q93*H93</f>
        <v>0.041169999999999998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8406</v>
      </c>
    </row>
    <row r="94" s="2" customFormat="1">
      <c r="A94" s="41"/>
      <c r="B94" s="42"/>
      <c r="C94" s="43"/>
      <c r="D94" s="267" t="s">
        <v>314</v>
      </c>
      <c r="E94" s="43"/>
      <c r="F94" s="268" t="s">
        <v>8324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37.8" customHeight="1">
      <c r="A95" s="41"/>
      <c r="B95" s="42"/>
      <c r="C95" s="216" t="s">
        <v>223</v>
      </c>
      <c r="D95" s="216" t="s">
        <v>227</v>
      </c>
      <c r="E95" s="217" t="s">
        <v>8325</v>
      </c>
      <c r="F95" s="218" t="s">
        <v>8326</v>
      </c>
      <c r="G95" s="219" t="s">
        <v>324</v>
      </c>
      <c r="H95" s="220">
        <v>89.5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8407</v>
      </c>
    </row>
    <row r="96" s="2" customFormat="1">
      <c r="A96" s="41"/>
      <c r="B96" s="42"/>
      <c r="C96" s="43"/>
      <c r="D96" s="267" t="s">
        <v>314</v>
      </c>
      <c r="E96" s="43"/>
      <c r="F96" s="268" t="s">
        <v>8328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62.7" customHeight="1">
      <c r="A97" s="41"/>
      <c r="B97" s="42"/>
      <c r="C97" s="216" t="s">
        <v>246</v>
      </c>
      <c r="D97" s="216" t="s">
        <v>227</v>
      </c>
      <c r="E97" s="217" t="s">
        <v>4893</v>
      </c>
      <c r="F97" s="218" t="s">
        <v>4894</v>
      </c>
      <c r="G97" s="219" t="s">
        <v>324</v>
      </c>
      <c r="H97" s="220">
        <v>30.699999999999999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8408</v>
      </c>
    </row>
    <row r="98" s="2" customFormat="1">
      <c r="A98" s="41"/>
      <c r="B98" s="42"/>
      <c r="C98" s="43"/>
      <c r="D98" s="267" t="s">
        <v>314</v>
      </c>
      <c r="E98" s="43"/>
      <c r="F98" s="268" t="s">
        <v>4895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3" customFormat="1">
      <c r="A99" s="13"/>
      <c r="B99" s="229"/>
      <c r="C99" s="230"/>
      <c r="D99" s="231" t="s">
        <v>268</v>
      </c>
      <c r="E99" s="232" t="s">
        <v>19</v>
      </c>
      <c r="F99" s="233" t="s">
        <v>8409</v>
      </c>
      <c r="G99" s="230"/>
      <c r="H99" s="234">
        <v>30.699999999999999</v>
      </c>
      <c r="I99" s="235"/>
      <c r="J99" s="230"/>
      <c r="K99" s="230"/>
      <c r="L99" s="236"/>
      <c r="M99" s="237"/>
      <c r="N99" s="238"/>
      <c r="O99" s="238"/>
      <c r="P99" s="238"/>
      <c r="Q99" s="238"/>
      <c r="R99" s="238"/>
      <c r="S99" s="238"/>
      <c r="T99" s="23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0" t="s">
        <v>268</v>
      </c>
      <c r="AU99" s="240" t="s">
        <v>93</v>
      </c>
      <c r="AV99" s="13" t="s">
        <v>93</v>
      </c>
      <c r="AW99" s="13" t="s">
        <v>34</v>
      </c>
      <c r="AX99" s="13" t="s">
        <v>82</v>
      </c>
      <c r="AY99" s="240" t="s">
        <v>224</v>
      </c>
    </row>
    <row r="100" s="2" customFormat="1" ht="44.25" customHeight="1">
      <c r="A100" s="41"/>
      <c r="B100" s="42"/>
      <c r="C100" s="216" t="s">
        <v>250</v>
      </c>
      <c r="D100" s="216" t="s">
        <v>227</v>
      </c>
      <c r="E100" s="217" t="s">
        <v>369</v>
      </c>
      <c r="F100" s="218" t="s">
        <v>370</v>
      </c>
      <c r="G100" s="219" t="s">
        <v>371</v>
      </c>
      <c r="H100" s="220">
        <v>55.259999999999998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8410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373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3" customFormat="1">
      <c r="A102" s="13"/>
      <c r="B102" s="229"/>
      <c r="C102" s="230"/>
      <c r="D102" s="231" t="s">
        <v>268</v>
      </c>
      <c r="E102" s="232" t="s">
        <v>19</v>
      </c>
      <c r="F102" s="233" t="s">
        <v>8411</v>
      </c>
      <c r="G102" s="230"/>
      <c r="H102" s="234">
        <v>55.259999999999998</v>
      </c>
      <c r="I102" s="235"/>
      <c r="J102" s="230"/>
      <c r="K102" s="230"/>
      <c r="L102" s="236"/>
      <c r="M102" s="237"/>
      <c r="N102" s="238"/>
      <c r="O102" s="238"/>
      <c r="P102" s="238"/>
      <c r="Q102" s="238"/>
      <c r="R102" s="238"/>
      <c r="S102" s="238"/>
      <c r="T102" s="23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0" t="s">
        <v>268</v>
      </c>
      <c r="AU102" s="240" t="s">
        <v>93</v>
      </c>
      <c r="AV102" s="13" t="s">
        <v>93</v>
      </c>
      <c r="AW102" s="13" t="s">
        <v>34</v>
      </c>
      <c r="AX102" s="13" t="s">
        <v>82</v>
      </c>
      <c r="AY102" s="240" t="s">
        <v>224</v>
      </c>
    </row>
    <row r="103" s="2" customFormat="1" ht="44.25" customHeight="1">
      <c r="A103" s="41"/>
      <c r="B103" s="42"/>
      <c r="C103" s="216" t="s">
        <v>254</v>
      </c>
      <c r="D103" s="216" t="s">
        <v>227</v>
      </c>
      <c r="E103" s="217" t="s">
        <v>448</v>
      </c>
      <c r="F103" s="218" t="s">
        <v>449</v>
      </c>
      <c r="G103" s="219" t="s">
        <v>324</v>
      </c>
      <c r="H103" s="220">
        <v>81.5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8412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451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4" customFormat="1">
      <c r="A105" s="14"/>
      <c r="B105" s="246"/>
      <c r="C105" s="247"/>
      <c r="D105" s="231" t="s">
        <v>268</v>
      </c>
      <c r="E105" s="248" t="s">
        <v>19</v>
      </c>
      <c r="F105" s="249" t="s">
        <v>8334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268</v>
      </c>
      <c r="AU105" s="255" t="s">
        <v>93</v>
      </c>
      <c r="AV105" s="14" t="s">
        <v>82</v>
      </c>
      <c r="AW105" s="14" t="s">
        <v>34</v>
      </c>
      <c r="AX105" s="14" t="s">
        <v>74</v>
      </c>
      <c r="AY105" s="255" t="s">
        <v>224</v>
      </c>
    </row>
    <row r="106" s="13" customFormat="1">
      <c r="A106" s="13"/>
      <c r="B106" s="229"/>
      <c r="C106" s="230"/>
      <c r="D106" s="231" t="s">
        <v>268</v>
      </c>
      <c r="E106" s="232" t="s">
        <v>19</v>
      </c>
      <c r="F106" s="233" t="s">
        <v>8413</v>
      </c>
      <c r="G106" s="230"/>
      <c r="H106" s="234">
        <v>57.299999999999997</v>
      </c>
      <c r="I106" s="235"/>
      <c r="J106" s="230"/>
      <c r="K106" s="230"/>
      <c r="L106" s="236"/>
      <c r="M106" s="237"/>
      <c r="N106" s="238"/>
      <c r="O106" s="238"/>
      <c r="P106" s="238"/>
      <c r="Q106" s="238"/>
      <c r="R106" s="238"/>
      <c r="S106" s="238"/>
      <c r="T106" s="23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0" t="s">
        <v>268</v>
      </c>
      <c r="AU106" s="240" t="s">
        <v>93</v>
      </c>
      <c r="AV106" s="13" t="s">
        <v>93</v>
      </c>
      <c r="AW106" s="13" t="s">
        <v>34</v>
      </c>
      <c r="AX106" s="13" t="s">
        <v>74</v>
      </c>
      <c r="AY106" s="240" t="s">
        <v>224</v>
      </c>
    </row>
    <row r="107" s="15" customFormat="1">
      <c r="A107" s="15"/>
      <c r="B107" s="256"/>
      <c r="C107" s="257"/>
      <c r="D107" s="231" t="s">
        <v>268</v>
      </c>
      <c r="E107" s="258" t="s">
        <v>19</v>
      </c>
      <c r="F107" s="259" t="s">
        <v>300</v>
      </c>
      <c r="G107" s="257"/>
      <c r="H107" s="260">
        <v>57.299999999999997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268</v>
      </c>
      <c r="AU107" s="266" t="s">
        <v>93</v>
      </c>
      <c r="AV107" s="15" t="s">
        <v>108</v>
      </c>
      <c r="AW107" s="15" t="s">
        <v>34</v>
      </c>
      <c r="AX107" s="15" t="s">
        <v>74</v>
      </c>
      <c r="AY107" s="266" t="s">
        <v>224</v>
      </c>
    </row>
    <row r="108" s="14" customFormat="1">
      <c r="A108" s="14"/>
      <c r="B108" s="246"/>
      <c r="C108" s="247"/>
      <c r="D108" s="231" t="s">
        <v>268</v>
      </c>
      <c r="E108" s="248" t="s">
        <v>19</v>
      </c>
      <c r="F108" s="249" t="s">
        <v>8336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268</v>
      </c>
      <c r="AU108" s="255" t="s">
        <v>93</v>
      </c>
      <c r="AV108" s="14" t="s">
        <v>82</v>
      </c>
      <c r="AW108" s="14" t="s">
        <v>34</v>
      </c>
      <c r="AX108" s="14" t="s">
        <v>74</v>
      </c>
      <c r="AY108" s="255" t="s">
        <v>224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8414</v>
      </c>
      <c r="G109" s="230"/>
      <c r="H109" s="234">
        <v>9</v>
      </c>
      <c r="I109" s="235"/>
      <c r="J109" s="230"/>
      <c r="K109" s="230"/>
      <c r="L109" s="236"/>
      <c r="M109" s="237"/>
      <c r="N109" s="238"/>
      <c r="O109" s="238"/>
      <c r="P109" s="238"/>
      <c r="Q109" s="238"/>
      <c r="R109" s="238"/>
      <c r="S109" s="238"/>
      <c r="T109" s="239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74</v>
      </c>
      <c r="AY109" s="240" t="s">
        <v>224</v>
      </c>
    </row>
    <row r="110" s="13" customFormat="1">
      <c r="A110" s="13"/>
      <c r="B110" s="229"/>
      <c r="C110" s="230"/>
      <c r="D110" s="231" t="s">
        <v>268</v>
      </c>
      <c r="E110" s="232" t="s">
        <v>19</v>
      </c>
      <c r="F110" s="233" t="s">
        <v>8415</v>
      </c>
      <c r="G110" s="230"/>
      <c r="H110" s="234">
        <v>0.80000000000000004</v>
      </c>
      <c r="I110" s="235"/>
      <c r="J110" s="230"/>
      <c r="K110" s="230"/>
      <c r="L110" s="236"/>
      <c r="M110" s="237"/>
      <c r="N110" s="238"/>
      <c r="O110" s="238"/>
      <c r="P110" s="238"/>
      <c r="Q110" s="238"/>
      <c r="R110" s="238"/>
      <c r="S110" s="238"/>
      <c r="T110" s="239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0" t="s">
        <v>268</v>
      </c>
      <c r="AU110" s="240" t="s">
        <v>93</v>
      </c>
      <c r="AV110" s="13" t="s">
        <v>93</v>
      </c>
      <c r="AW110" s="13" t="s">
        <v>34</v>
      </c>
      <c r="AX110" s="13" t="s">
        <v>74</v>
      </c>
      <c r="AY110" s="240" t="s">
        <v>224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8416</v>
      </c>
      <c r="G111" s="230"/>
      <c r="H111" s="234">
        <v>7.2000000000000002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8417</v>
      </c>
      <c r="G112" s="230"/>
      <c r="H112" s="234">
        <v>7.2000000000000002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5" customFormat="1">
      <c r="A113" s="15"/>
      <c r="B113" s="256"/>
      <c r="C113" s="257"/>
      <c r="D113" s="231" t="s">
        <v>268</v>
      </c>
      <c r="E113" s="258" t="s">
        <v>19</v>
      </c>
      <c r="F113" s="259" t="s">
        <v>300</v>
      </c>
      <c r="G113" s="257"/>
      <c r="H113" s="260">
        <v>24.199999999999999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268</v>
      </c>
      <c r="AU113" s="266" t="s">
        <v>93</v>
      </c>
      <c r="AV113" s="15" t="s">
        <v>108</v>
      </c>
      <c r="AW113" s="15" t="s">
        <v>34</v>
      </c>
      <c r="AX113" s="15" t="s">
        <v>74</v>
      </c>
      <c r="AY113" s="266" t="s">
        <v>224</v>
      </c>
    </row>
    <row r="114" s="16" customFormat="1">
      <c r="A114" s="16"/>
      <c r="B114" s="272"/>
      <c r="C114" s="273"/>
      <c r="D114" s="231" t="s">
        <v>268</v>
      </c>
      <c r="E114" s="274" t="s">
        <v>19</v>
      </c>
      <c r="F114" s="275" t="s">
        <v>351</v>
      </c>
      <c r="G114" s="273"/>
      <c r="H114" s="276">
        <v>81.5</v>
      </c>
      <c r="I114" s="277"/>
      <c r="J114" s="273"/>
      <c r="K114" s="273"/>
      <c r="L114" s="278"/>
      <c r="M114" s="279"/>
      <c r="N114" s="280"/>
      <c r="O114" s="280"/>
      <c r="P114" s="280"/>
      <c r="Q114" s="280"/>
      <c r="R114" s="280"/>
      <c r="S114" s="280"/>
      <c r="T114" s="281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82" t="s">
        <v>268</v>
      </c>
      <c r="AU114" s="282" t="s">
        <v>93</v>
      </c>
      <c r="AV114" s="16" t="s">
        <v>231</v>
      </c>
      <c r="AW114" s="16" t="s">
        <v>34</v>
      </c>
      <c r="AX114" s="16" t="s">
        <v>82</v>
      </c>
      <c r="AY114" s="282" t="s">
        <v>224</v>
      </c>
    </row>
    <row r="115" s="2" customFormat="1" ht="16.5" customHeight="1">
      <c r="A115" s="41"/>
      <c r="B115" s="42"/>
      <c r="C115" s="286" t="s">
        <v>260</v>
      </c>
      <c r="D115" s="286" t="s">
        <v>572</v>
      </c>
      <c r="E115" s="287" t="s">
        <v>8341</v>
      </c>
      <c r="F115" s="288" t="s">
        <v>8342</v>
      </c>
      <c r="G115" s="289" t="s">
        <v>371</v>
      </c>
      <c r="H115" s="290">
        <v>30.399999999999999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30.399999999999999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8418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8419</v>
      </c>
      <c r="G116" s="230"/>
      <c r="H116" s="234">
        <v>1.6000000000000001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3" customFormat="1">
      <c r="A117" s="13"/>
      <c r="B117" s="229"/>
      <c r="C117" s="230"/>
      <c r="D117" s="231" t="s">
        <v>268</v>
      </c>
      <c r="E117" s="232" t="s">
        <v>19</v>
      </c>
      <c r="F117" s="233" t="s">
        <v>8420</v>
      </c>
      <c r="G117" s="230"/>
      <c r="H117" s="234">
        <v>14.4</v>
      </c>
      <c r="I117" s="235"/>
      <c r="J117" s="230"/>
      <c r="K117" s="230"/>
      <c r="L117" s="236"/>
      <c r="M117" s="237"/>
      <c r="N117" s="238"/>
      <c r="O117" s="238"/>
      <c r="P117" s="238"/>
      <c r="Q117" s="238"/>
      <c r="R117" s="238"/>
      <c r="S117" s="238"/>
      <c r="T117" s="23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0" t="s">
        <v>268</v>
      </c>
      <c r="AU117" s="240" t="s">
        <v>93</v>
      </c>
      <c r="AV117" s="13" t="s">
        <v>93</v>
      </c>
      <c r="AW117" s="13" t="s">
        <v>34</v>
      </c>
      <c r="AX117" s="13" t="s">
        <v>74</v>
      </c>
      <c r="AY117" s="240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8421</v>
      </c>
      <c r="G118" s="230"/>
      <c r="H118" s="234">
        <v>14.4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30.399999999999999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2" customFormat="1" ht="16.5" customHeight="1">
      <c r="A120" s="41"/>
      <c r="B120" s="42"/>
      <c r="C120" s="286" t="s">
        <v>263</v>
      </c>
      <c r="D120" s="286" t="s">
        <v>572</v>
      </c>
      <c r="E120" s="287" t="s">
        <v>8347</v>
      </c>
      <c r="F120" s="288" t="s">
        <v>8348</v>
      </c>
      <c r="G120" s="289" t="s">
        <v>371</v>
      </c>
      <c r="H120" s="290">
        <v>18</v>
      </c>
      <c r="I120" s="291"/>
      <c r="J120" s="292">
        <f>ROUND(I120*H120,2)</f>
        <v>0</v>
      </c>
      <c r="K120" s="288" t="s">
        <v>312</v>
      </c>
      <c r="L120" s="293"/>
      <c r="M120" s="294" t="s">
        <v>19</v>
      </c>
      <c r="N120" s="295" t="s">
        <v>46</v>
      </c>
      <c r="O120" s="87"/>
      <c r="P120" s="225">
        <f>O120*H120</f>
        <v>0</v>
      </c>
      <c r="Q120" s="225">
        <v>1</v>
      </c>
      <c r="R120" s="225">
        <f>Q120*H120</f>
        <v>18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254</v>
      </c>
      <c r="AT120" s="227" t="s">
        <v>572</v>
      </c>
      <c r="AU120" s="227" t="s">
        <v>93</v>
      </c>
      <c r="AY120" s="20" t="s">
        <v>224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93</v>
      </c>
      <c r="BK120" s="228">
        <f>ROUND(I120*H120,2)</f>
        <v>0</v>
      </c>
      <c r="BL120" s="20" t="s">
        <v>231</v>
      </c>
      <c r="BM120" s="227" t="s">
        <v>8422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8350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8423</v>
      </c>
      <c r="G122" s="230"/>
      <c r="H122" s="234">
        <v>18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82</v>
      </c>
      <c r="AY122" s="240" t="s">
        <v>224</v>
      </c>
    </row>
    <row r="123" s="12" customFormat="1" ht="22.8" customHeight="1">
      <c r="A123" s="12"/>
      <c r="B123" s="200"/>
      <c r="C123" s="201"/>
      <c r="D123" s="202" t="s">
        <v>73</v>
      </c>
      <c r="E123" s="214" t="s">
        <v>254</v>
      </c>
      <c r="F123" s="214" t="s">
        <v>4903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SUM(P124:P145)</f>
        <v>0</v>
      </c>
      <c r="Q123" s="208"/>
      <c r="R123" s="209">
        <f>SUM(R124:R145)</f>
        <v>0.68021312</v>
      </c>
      <c r="S123" s="208"/>
      <c r="T123" s="210">
        <f>SUM(T124:T145)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82</v>
      </c>
      <c r="AT123" s="212" t="s">
        <v>73</v>
      </c>
      <c r="AU123" s="212" t="s">
        <v>82</v>
      </c>
      <c r="AY123" s="211" t="s">
        <v>224</v>
      </c>
      <c r="BK123" s="213">
        <f>SUM(BK124:BK145)</f>
        <v>0</v>
      </c>
    </row>
    <row r="124" s="2" customFormat="1" ht="55.5" customHeight="1">
      <c r="A124" s="41"/>
      <c r="B124" s="42"/>
      <c r="C124" s="216" t="s">
        <v>143</v>
      </c>
      <c r="D124" s="216" t="s">
        <v>227</v>
      </c>
      <c r="E124" s="217" t="s">
        <v>8375</v>
      </c>
      <c r="F124" s="218" t="s">
        <v>8376</v>
      </c>
      <c r="G124" s="219" t="s">
        <v>266</v>
      </c>
      <c r="H124" s="220">
        <v>126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0.00027</v>
      </c>
      <c r="R124" s="225">
        <f>Q124*H124</f>
        <v>0.034020000000000002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8424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8378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14" customFormat="1">
      <c r="A126" s="14"/>
      <c r="B126" s="246"/>
      <c r="C126" s="247"/>
      <c r="D126" s="231" t="s">
        <v>268</v>
      </c>
      <c r="E126" s="248" t="s">
        <v>19</v>
      </c>
      <c r="F126" s="249" t="s">
        <v>8379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268</v>
      </c>
      <c r="AU126" s="255" t="s">
        <v>93</v>
      </c>
      <c r="AV126" s="14" t="s">
        <v>82</v>
      </c>
      <c r="AW126" s="14" t="s">
        <v>34</v>
      </c>
      <c r="AX126" s="14" t="s">
        <v>74</v>
      </c>
      <c r="AY126" s="255" t="s">
        <v>224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8425</v>
      </c>
      <c r="G127" s="230"/>
      <c r="H127" s="234">
        <v>63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8381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1005</v>
      </c>
      <c r="G129" s="230"/>
      <c r="H129" s="234">
        <v>63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126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2" customFormat="1" ht="24.15" customHeight="1">
      <c r="A131" s="41"/>
      <c r="B131" s="42"/>
      <c r="C131" s="286" t="s">
        <v>8</v>
      </c>
      <c r="D131" s="286" t="s">
        <v>572</v>
      </c>
      <c r="E131" s="287" t="s">
        <v>2831</v>
      </c>
      <c r="F131" s="288" t="s">
        <v>2832</v>
      </c>
      <c r="G131" s="289" t="s">
        <v>266</v>
      </c>
      <c r="H131" s="290">
        <v>74.655000000000001</v>
      </c>
      <c r="I131" s="291"/>
      <c r="J131" s="292">
        <f>ROUND(I131*H131,2)</f>
        <v>0</v>
      </c>
      <c r="K131" s="288" t="s">
        <v>312</v>
      </c>
      <c r="L131" s="293"/>
      <c r="M131" s="294" t="s">
        <v>19</v>
      </c>
      <c r="N131" s="295" t="s">
        <v>46</v>
      </c>
      <c r="O131" s="87"/>
      <c r="P131" s="225">
        <f>O131*H131</f>
        <v>0</v>
      </c>
      <c r="Q131" s="225">
        <v>0.00029999999999999997</v>
      </c>
      <c r="R131" s="225">
        <f>Q131*H131</f>
        <v>0.0223965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254</v>
      </c>
      <c r="AT131" s="227" t="s">
        <v>572</v>
      </c>
      <c r="AU131" s="227" t="s">
        <v>93</v>
      </c>
      <c r="AY131" s="20" t="s">
        <v>224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93</v>
      </c>
      <c r="BK131" s="228">
        <f>ROUND(I131*H131,2)</f>
        <v>0</v>
      </c>
      <c r="BL131" s="20" t="s">
        <v>231</v>
      </c>
      <c r="BM131" s="227" t="s">
        <v>8426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8427</v>
      </c>
      <c r="G132" s="230"/>
      <c r="H132" s="234">
        <v>74.655000000000001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82</v>
      </c>
      <c r="AY132" s="240" t="s">
        <v>224</v>
      </c>
    </row>
    <row r="133" s="2" customFormat="1" ht="24.15" customHeight="1">
      <c r="A133" s="41"/>
      <c r="B133" s="42"/>
      <c r="C133" s="286" t="s">
        <v>148</v>
      </c>
      <c r="D133" s="286" t="s">
        <v>572</v>
      </c>
      <c r="E133" s="287" t="s">
        <v>8385</v>
      </c>
      <c r="F133" s="288" t="s">
        <v>8386</v>
      </c>
      <c r="G133" s="289" t="s">
        <v>266</v>
      </c>
      <c r="H133" s="290">
        <v>74.655000000000001</v>
      </c>
      <c r="I133" s="291"/>
      <c r="J133" s="292">
        <f>ROUND(I133*H133,2)</f>
        <v>0</v>
      </c>
      <c r="K133" s="288" t="s">
        <v>312</v>
      </c>
      <c r="L133" s="293"/>
      <c r="M133" s="294" t="s">
        <v>19</v>
      </c>
      <c r="N133" s="295" t="s">
        <v>46</v>
      </c>
      <c r="O133" s="87"/>
      <c r="P133" s="225">
        <f>O133*H133</f>
        <v>0</v>
      </c>
      <c r="Q133" s="225">
        <v>0.00050000000000000001</v>
      </c>
      <c r="R133" s="225">
        <f>Q133*H133</f>
        <v>0.0373275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254</v>
      </c>
      <c r="AT133" s="227" t="s">
        <v>572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8428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8427</v>
      </c>
      <c r="G134" s="230"/>
      <c r="H134" s="234">
        <v>74.655000000000001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82</v>
      </c>
      <c r="AY134" s="240" t="s">
        <v>224</v>
      </c>
    </row>
    <row r="135" s="2" customFormat="1" ht="37.8" customHeight="1">
      <c r="A135" s="41"/>
      <c r="B135" s="42"/>
      <c r="C135" s="216" t="s">
        <v>151</v>
      </c>
      <c r="D135" s="216" t="s">
        <v>227</v>
      </c>
      <c r="E135" s="217" t="s">
        <v>8352</v>
      </c>
      <c r="F135" s="218" t="s">
        <v>8353</v>
      </c>
      <c r="G135" s="219" t="s">
        <v>595</v>
      </c>
      <c r="H135" s="220">
        <v>2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8429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8355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16.5" customHeight="1">
      <c r="A137" s="41"/>
      <c r="B137" s="42"/>
      <c r="C137" s="286" t="s">
        <v>284</v>
      </c>
      <c r="D137" s="286" t="s">
        <v>572</v>
      </c>
      <c r="E137" s="287" t="s">
        <v>8356</v>
      </c>
      <c r="F137" s="288" t="s">
        <v>8357</v>
      </c>
      <c r="G137" s="289" t="s">
        <v>595</v>
      </c>
      <c r="H137" s="290">
        <v>2</v>
      </c>
      <c r="I137" s="291"/>
      <c r="J137" s="292">
        <f>ROUND(I137*H137,2)</f>
        <v>0</v>
      </c>
      <c r="K137" s="288" t="s">
        <v>312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0.0019</v>
      </c>
      <c r="R137" s="225">
        <f>Q137*H137</f>
        <v>0.0038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8430</v>
      </c>
    </row>
    <row r="138" s="2" customFormat="1" ht="37.8" customHeight="1">
      <c r="A138" s="41"/>
      <c r="B138" s="42"/>
      <c r="C138" s="216" t="s">
        <v>544</v>
      </c>
      <c r="D138" s="216" t="s">
        <v>227</v>
      </c>
      <c r="E138" s="217" t="s">
        <v>8359</v>
      </c>
      <c r="F138" s="218" t="s">
        <v>8360</v>
      </c>
      <c r="G138" s="219" t="s">
        <v>595</v>
      </c>
      <c r="H138" s="220">
        <v>3</v>
      </c>
      <c r="I138" s="221"/>
      <c r="J138" s="222">
        <f>ROUND(I138*H138,2)</f>
        <v>0</v>
      </c>
      <c r="K138" s="218" t="s">
        <v>312</v>
      </c>
      <c r="L138" s="47"/>
      <c r="M138" s="223" t="s">
        <v>19</v>
      </c>
      <c r="N138" s="224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231</v>
      </c>
      <c r="AT138" s="227" t="s">
        <v>227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8431</v>
      </c>
    </row>
    <row r="139" s="2" customFormat="1">
      <c r="A139" s="41"/>
      <c r="B139" s="42"/>
      <c r="C139" s="43"/>
      <c r="D139" s="267" t="s">
        <v>314</v>
      </c>
      <c r="E139" s="43"/>
      <c r="F139" s="268" t="s">
        <v>8362</v>
      </c>
      <c r="G139" s="43"/>
      <c r="H139" s="43"/>
      <c r="I139" s="269"/>
      <c r="J139" s="43"/>
      <c r="K139" s="43"/>
      <c r="L139" s="47"/>
      <c r="M139" s="270"/>
      <c r="N139" s="271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314</v>
      </c>
      <c r="AU139" s="20" t="s">
        <v>93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8432</v>
      </c>
      <c r="G140" s="230"/>
      <c r="H140" s="234">
        <v>3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82</v>
      </c>
      <c r="AY140" s="240" t="s">
        <v>224</v>
      </c>
    </row>
    <row r="141" s="2" customFormat="1" ht="16.5" customHeight="1">
      <c r="A141" s="41"/>
      <c r="B141" s="42"/>
      <c r="C141" s="286" t="s">
        <v>549</v>
      </c>
      <c r="D141" s="286" t="s">
        <v>572</v>
      </c>
      <c r="E141" s="287" t="s">
        <v>8364</v>
      </c>
      <c r="F141" s="288" t="s">
        <v>8365</v>
      </c>
      <c r="G141" s="289" t="s">
        <v>595</v>
      </c>
      <c r="H141" s="290">
        <v>2</v>
      </c>
      <c r="I141" s="291"/>
      <c r="J141" s="292">
        <f>ROUND(I141*H141,2)</f>
        <v>0</v>
      </c>
      <c r="K141" s="288" t="s">
        <v>312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0.0025999999999999999</v>
      </c>
      <c r="R141" s="225">
        <f>Q141*H141</f>
        <v>0.0051999999999999998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8433</v>
      </c>
    </row>
    <row r="142" s="2" customFormat="1" ht="24.15" customHeight="1">
      <c r="A142" s="41"/>
      <c r="B142" s="42"/>
      <c r="C142" s="286" t="s">
        <v>559</v>
      </c>
      <c r="D142" s="286" t="s">
        <v>572</v>
      </c>
      <c r="E142" s="287" t="s">
        <v>8367</v>
      </c>
      <c r="F142" s="288" t="s">
        <v>8368</v>
      </c>
      <c r="G142" s="289" t="s">
        <v>595</v>
      </c>
      <c r="H142" s="290">
        <v>1</v>
      </c>
      <c r="I142" s="291"/>
      <c r="J142" s="292">
        <f>ROUND(I142*H142,2)</f>
        <v>0</v>
      </c>
      <c r="K142" s="288" t="s">
        <v>312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0.0044000000000000003</v>
      </c>
      <c r="R142" s="225">
        <f>Q142*H142</f>
        <v>0.0044000000000000003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8434</v>
      </c>
    </row>
    <row r="143" s="2" customFormat="1" ht="49.05" customHeight="1">
      <c r="A143" s="41"/>
      <c r="B143" s="42"/>
      <c r="C143" s="216" t="s">
        <v>565</v>
      </c>
      <c r="D143" s="216" t="s">
        <v>227</v>
      </c>
      <c r="E143" s="217" t="s">
        <v>8370</v>
      </c>
      <c r="F143" s="218" t="s">
        <v>8371</v>
      </c>
      <c r="G143" s="219" t="s">
        <v>324</v>
      </c>
      <c r="H143" s="220">
        <v>12.701000000000001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46</v>
      </c>
      <c r="O143" s="87"/>
      <c r="P143" s="225">
        <f>O143*H143</f>
        <v>0</v>
      </c>
      <c r="Q143" s="225">
        <v>0.04512</v>
      </c>
      <c r="R143" s="225">
        <f>Q143*H143</f>
        <v>0.57306911999999999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8435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8373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8436</v>
      </c>
      <c r="G145" s="230"/>
      <c r="H145" s="234">
        <v>12.701000000000001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82</v>
      </c>
      <c r="AY145" s="240" t="s">
        <v>224</v>
      </c>
    </row>
    <row r="146" s="12" customFormat="1" ht="25.92" customHeight="1">
      <c r="A146" s="12"/>
      <c r="B146" s="200"/>
      <c r="C146" s="201"/>
      <c r="D146" s="202" t="s">
        <v>73</v>
      </c>
      <c r="E146" s="203" t="s">
        <v>2583</v>
      </c>
      <c r="F146" s="203" t="s">
        <v>2584</v>
      </c>
      <c r="G146" s="201"/>
      <c r="H146" s="201"/>
      <c r="I146" s="204"/>
      <c r="J146" s="205">
        <f>BK146</f>
        <v>0</v>
      </c>
      <c r="K146" s="201"/>
      <c r="L146" s="206"/>
      <c r="M146" s="207"/>
      <c r="N146" s="208"/>
      <c r="O146" s="208"/>
      <c r="P146" s="209">
        <f>P147</f>
        <v>0</v>
      </c>
      <c r="Q146" s="208"/>
      <c r="R146" s="209">
        <f>R147</f>
        <v>0.093318750000000006</v>
      </c>
      <c r="S146" s="208"/>
      <c r="T146" s="210">
        <f>T147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1" t="s">
        <v>93</v>
      </c>
      <c r="AT146" s="212" t="s">
        <v>73</v>
      </c>
      <c r="AU146" s="212" t="s">
        <v>74</v>
      </c>
      <c r="AY146" s="211" t="s">
        <v>224</v>
      </c>
      <c r="BK146" s="213">
        <f>BK147</f>
        <v>0</v>
      </c>
    </row>
    <row r="147" s="12" customFormat="1" ht="22.8" customHeight="1">
      <c r="A147" s="12"/>
      <c r="B147" s="200"/>
      <c r="C147" s="201"/>
      <c r="D147" s="202" t="s">
        <v>73</v>
      </c>
      <c r="E147" s="214" t="s">
        <v>2585</v>
      </c>
      <c r="F147" s="214" t="s">
        <v>2586</v>
      </c>
      <c r="G147" s="201"/>
      <c r="H147" s="201"/>
      <c r="I147" s="204"/>
      <c r="J147" s="215">
        <f>BK147</f>
        <v>0</v>
      </c>
      <c r="K147" s="201"/>
      <c r="L147" s="206"/>
      <c r="M147" s="207"/>
      <c r="N147" s="208"/>
      <c r="O147" s="208"/>
      <c r="P147" s="209">
        <f>SUM(P148:P157)</f>
        <v>0</v>
      </c>
      <c r="Q147" s="208"/>
      <c r="R147" s="209">
        <f>SUM(R148:R157)</f>
        <v>0.093318750000000006</v>
      </c>
      <c r="S147" s="208"/>
      <c r="T147" s="210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1" t="s">
        <v>93</v>
      </c>
      <c r="AT147" s="212" t="s">
        <v>73</v>
      </c>
      <c r="AU147" s="212" t="s">
        <v>82</v>
      </c>
      <c r="AY147" s="211" t="s">
        <v>224</v>
      </c>
      <c r="BK147" s="213">
        <f>SUM(BK148:BK157)</f>
        <v>0</v>
      </c>
    </row>
    <row r="148" s="2" customFormat="1" ht="44.25" customHeight="1">
      <c r="A148" s="41"/>
      <c r="B148" s="42"/>
      <c r="C148" s="216" t="s">
        <v>571</v>
      </c>
      <c r="D148" s="216" t="s">
        <v>227</v>
      </c>
      <c r="E148" s="217" t="s">
        <v>8388</v>
      </c>
      <c r="F148" s="218" t="s">
        <v>8389</v>
      </c>
      <c r="G148" s="219" t="s">
        <v>266</v>
      </c>
      <c r="H148" s="220">
        <v>40.32</v>
      </c>
      <c r="I148" s="221"/>
      <c r="J148" s="222">
        <f>ROUND(I148*H148,2)</f>
        <v>0</v>
      </c>
      <c r="K148" s="218" t="s">
        <v>312</v>
      </c>
      <c r="L148" s="47"/>
      <c r="M148" s="223" t="s">
        <v>19</v>
      </c>
      <c r="N148" s="224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544</v>
      </c>
      <c r="AT148" s="227" t="s">
        <v>227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544</v>
      </c>
      <c r="BM148" s="227" t="s">
        <v>8437</v>
      </c>
    </row>
    <row r="149" s="2" customFormat="1">
      <c r="A149" s="41"/>
      <c r="B149" s="42"/>
      <c r="C149" s="43"/>
      <c r="D149" s="267" t="s">
        <v>314</v>
      </c>
      <c r="E149" s="43"/>
      <c r="F149" s="268" t="s">
        <v>8391</v>
      </c>
      <c r="G149" s="43"/>
      <c r="H149" s="43"/>
      <c r="I149" s="269"/>
      <c r="J149" s="43"/>
      <c r="K149" s="43"/>
      <c r="L149" s="47"/>
      <c r="M149" s="270"/>
      <c r="N149" s="271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314</v>
      </c>
      <c r="AU149" s="20" t="s">
        <v>93</v>
      </c>
    </row>
    <row r="150" s="13" customFormat="1">
      <c r="A150" s="13"/>
      <c r="B150" s="229"/>
      <c r="C150" s="230"/>
      <c r="D150" s="231" t="s">
        <v>268</v>
      </c>
      <c r="E150" s="232" t="s">
        <v>19</v>
      </c>
      <c r="F150" s="233" t="s">
        <v>8438</v>
      </c>
      <c r="G150" s="230"/>
      <c r="H150" s="234">
        <v>40.32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268</v>
      </c>
      <c r="AU150" s="240" t="s">
        <v>93</v>
      </c>
      <c r="AV150" s="13" t="s">
        <v>93</v>
      </c>
      <c r="AW150" s="13" t="s">
        <v>34</v>
      </c>
      <c r="AX150" s="13" t="s">
        <v>82</v>
      </c>
      <c r="AY150" s="240" t="s">
        <v>224</v>
      </c>
    </row>
    <row r="151" s="2" customFormat="1" ht="44.25" customHeight="1">
      <c r="A151" s="41"/>
      <c r="B151" s="42"/>
      <c r="C151" s="216" t="s">
        <v>7</v>
      </c>
      <c r="D151" s="216" t="s">
        <v>227</v>
      </c>
      <c r="E151" s="217" t="s">
        <v>8393</v>
      </c>
      <c r="F151" s="218" t="s">
        <v>8394</v>
      </c>
      <c r="G151" s="219" t="s">
        <v>266</v>
      </c>
      <c r="H151" s="220">
        <v>22.68</v>
      </c>
      <c r="I151" s="221"/>
      <c r="J151" s="222">
        <f>ROUND(I151*H151,2)</f>
        <v>0</v>
      </c>
      <c r="K151" s="218" t="s">
        <v>312</v>
      </c>
      <c r="L151" s="47"/>
      <c r="M151" s="223" t="s">
        <v>19</v>
      </c>
      <c r="N151" s="224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544</v>
      </c>
      <c r="AT151" s="227" t="s">
        <v>227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544</v>
      </c>
      <c r="BM151" s="227" t="s">
        <v>8439</v>
      </c>
    </row>
    <row r="152" s="2" customFormat="1">
      <c r="A152" s="41"/>
      <c r="B152" s="42"/>
      <c r="C152" s="43"/>
      <c r="D152" s="267" t="s">
        <v>314</v>
      </c>
      <c r="E152" s="43"/>
      <c r="F152" s="268" t="s">
        <v>8396</v>
      </c>
      <c r="G152" s="43"/>
      <c r="H152" s="43"/>
      <c r="I152" s="269"/>
      <c r="J152" s="43"/>
      <c r="K152" s="43"/>
      <c r="L152" s="47"/>
      <c r="M152" s="270"/>
      <c r="N152" s="271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314</v>
      </c>
      <c r="AU152" s="20" t="s">
        <v>93</v>
      </c>
    </row>
    <row r="153" s="13" customFormat="1">
      <c r="A153" s="13"/>
      <c r="B153" s="229"/>
      <c r="C153" s="230"/>
      <c r="D153" s="231" t="s">
        <v>268</v>
      </c>
      <c r="E153" s="232" t="s">
        <v>19</v>
      </c>
      <c r="F153" s="233" t="s">
        <v>8440</v>
      </c>
      <c r="G153" s="230"/>
      <c r="H153" s="234">
        <v>22.68</v>
      </c>
      <c r="I153" s="235"/>
      <c r="J153" s="230"/>
      <c r="K153" s="230"/>
      <c r="L153" s="236"/>
      <c r="M153" s="237"/>
      <c r="N153" s="238"/>
      <c r="O153" s="238"/>
      <c r="P153" s="238"/>
      <c r="Q153" s="238"/>
      <c r="R153" s="238"/>
      <c r="S153" s="238"/>
      <c r="T153" s="23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0" t="s">
        <v>268</v>
      </c>
      <c r="AU153" s="240" t="s">
        <v>93</v>
      </c>
      <c r="AV153" s="13" t="s">
        <v>93</v>
      </c>
      <c r="AW153" s="13" t="s">
        <v>34</v>
      </c>
      <c r="AX153" s="13" t="s">
        <v>82</v>
      </c>
      <c r="AY153" s="240" t="s">
        <v>224</v>
      </c>
    </row>
    <row r="154" s="2" customFormat="1" ht="24.15" customHeight="1">
      <c r="A154" s="41"/>
      <c r="B154" s="42"/>
      <c r="C154" s="286" t="s">
        <v>156</v>
      </c>
      <c r="D154" s="286" t="s">
        <v>572</v>
      </c>
      <c r="E154" s="287" t="s">
        <v>8398</v>
      </c>
      <c r="F154" s="288" t="s">
        <v>8399</v>
      </c>
      <c r="G154" s="289" t="s">
        <v>266</v>
      </c>
      <c r="H154" s="290">
        <v>74.655000000000001</v>
      </c>
      <c r="I154" s="291"/>
      <c r="J154" s="292">
        <f>ROUND(I154*H154,2)</f>
        <v>0</v>
      </c>
      <c r="K154" s="288" t="s">
        <v>312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0.00125</v>
      </c>
      <c r="R154" s="225">
        <f>Q154*H154</f>
        <v>0.093318750000000006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643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544</v>
      </c>
      <c r="BM154" s="227" t="s">
        <v>8441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8442</v>
      </c>
      <c r="G155" s="230"/>
      <c r="H155" s="234">
        <v>74.655000000000001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82</v>
      </c>
      <c r="AY155" s="240" t="s">
        <v>224</v>
      </c>
    </row>
    <row r="156" s="2" customFormat="1" ht="49.05" customHeight="1">
      <c r="A156" s="41"/>
      <c r="B156" s="42"/>
      <c r="C156" s="216" t="s">
        <v>159</v>
      </c>
      <c r="D156" s="216" t="s">
        <v>227</v>
      </c>
      <c r="E156" s="217" t="s">
        <v>6812</v>
      </c>
      <c r="F156" s="218" t="s">
        <v>6813</v>
      </c>
      <c r="G156" s="219" t="s">
        <v>371</v>
      </c>
      <c r="H156" s="220">
        <v>0.092999999999999999</v>
      </c>
      <c r="I156" s="221"/>
      <c r="J156" s="222">
        <f>ROUND(I156*H156,2)</f>
        <v>0</v>
      </c>
      <c r="K156" s="218" t="s">
        <v>312</v>
      </c>
      <c r="L156" s="47"/>
      <c r="M156" s="223" t="s">
        <v>19</v>
      </c>
      <c r="N156" s="224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544</v>
      </c>
      <c r="AT156" s="227" t="s">
        <v>227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544</v>
      </c>
      <c r="BM156" s="227" t="s">
        <v>8443</v>
      </c>
    </row>
    <row r="157" s="2" customFormat="1">
      <c r="A157" s="41"/>
      <c r="B157" s="42"/>
      <c r="C157" s="43"/>
      <c r="D157" s="267" t="s">
        <v>314</v>
      </c>
      <c r="E157" s="43"/>
      <c r="F157" s="268" t="s">
        <v>6815</v>
      </c>
      <c r="G157" s="43"/>
      <c r="H157" s="43"/>
      <c r="I157" s="269"/>
      <c r="J157" s="43"/>
      <c r="K157" s="43"/>
      <c r="L157" s="47"/>
      <c r="M157" s="303"/>
      <c r="N157" s="304"/>
      <c r="O157" s="243"/>
      <c r="P157" s="243"/>
      <c r="Q157" s="243"/>
      <c r="R157" s="243"/>
      <c r="S157" s="243"/>
      <c r="T157" s="30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314</v>
      </c>
      <c r="AU157" s="20" t="s">
        <v>93</v>
      </c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R1bdhNWUs44VB0F3Q9Ys8Epr0tvKIjR41Mb3oreBjISbFCv825s2WdE0jYvvQsjCWbHZgs+BuMWr2MjjlsO7Mw==" hashValue="b7vgK/nsfkzZwEaJIIV+BlkuwPPzOACnzKmCViZG4X2OFpQ1Zpz7jNxJkpGMCGzY/XnGdYyepBUGlNDalDEImQ==" algorithmName="SHA-512" password="CC35"/>
  <autoFilter ref="C83:K15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51103"/>
    <hyperlink ref="F90" r:id="rId2" display="https://podminky.urs.cz/item/CS_URS_2024_01/151101201"/>
    <hyperlink ref="F92" r:id="rId3" display="https://podminky.urs.cz/item/CS_URS_2024_01/151101211"/>
    <hyperlink ref="F94" r:id="rId4" display="https://podminky.urs.cz/item/CS_URS_2024_01/151101301"/>
    <hyperlink ref="F96" r:id="rId5" display="https://podminky.urs.cz/item/CS_URS_2024_01/151101311"/>
    <hyperlink ref="F98" r:id="rId6" display="https://podminky.urs.cz/item/CS_URS_2024_01/162751117"/>
    <hyperlink ref="F101" r:id="rId7" display="https://podminky.urs.cz/item/CS_URS_2024_01/171201231"/>
    <hyperlink ref="F104" r:id="rId8" display="https://podminky.urs.cz/item/CS_URS_2024_01/174151101"/>
    <hyperlink ref="F125" r:id="rId9" display="https://podminky.urs.cz/item/CS_URS_2024_01/211971122"/>
    <hyperlink ref="F136" r:id="rId10" display="https://podminky.urs.cz/item/CS_URS_2024_01/877360330"/>
    <hyperlink ref="F139" r:id="rId11" display="https://podminky.urs.cz/item/CS_URS_2024_01/877370330"/>
    <hyperlink ref="F144" r:id="rId12" display="https://podminky.urs.cz/item/CS_URS_2024_01/897171112"/>
    <hyperlink ref="F149" r:id="rId13" display="https://podminky.urs.cz/item/CS_URS_2024_01/711471053"/>
    <hyperlink ref="F152" r:id="rId14" display="https://podminky.urs.cz/item/CS_URS_2024_01/711472053"/>
    <hyperlink ref="F157" r:id="rId15" display="https://podminky.urs.cz/item/CS_URS_2024_01/9987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179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93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8444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tr">
        <f>IF('Rekapitulace stavby'!AN10="","",'Rekapitulace stavby'!AN10)</f>
        <v/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tr">
        <f>IF('Rekapitulace stavby'!E11="","",'Rekapitulace stavby'!E11)</f>
        <v>Statutární město Brno,Dominikánské nám.196/1, Brno</v>
      </c>
      <c r="F15" s="41"/>
      <c r="G15" s="41"/>
      <c r="H15" s="41"/>
      <c r="I15" s="146" t="s">
        <v>28</v>
      </c>
      <c r="J15" s="136" t="str">
        <f>IF('Rekapitulace stavby'!AN11="","",'Rekapitulace stavby'!AN11)</f>
        <v/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tr">
        <f>IF('Rekapitulace stavby'!AN16="","",'Rekapitulace stavby'!AN16)</f>
        <v xml:space="preserve"> 27689778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tr">
        <f>IF('Rekapitulace stavby'!E17="","",'Rekapitulace stavby'!E17)</f>
        <v>P.P.Architects s.r.o.</v>
      </c>
      <c r="F21" s="41"/>
      <c r="G21" s="41"/>
      <c r="H21" s="41"/>
      <c r="I21" s="146" t="s">
        <v>28</v>
      </c>
      <c r="J21" s="136" t="str">
        <f>IF('Rekapitulace stavby'!AN17="","",'Rekapitulace stavby'!AN17)</f>
        <v/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tr">
        <f>IF('Rekapitulace stavby'!AN19="","",'Rekapitulace stavby'!AN19)</f>
        <v>63472066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>CKN Invest, spol. s r.o.</v>
      </c>
      <c r="F24" s="41"/>
      <c r="G24" s="41"/>
      <c r="H24" s="41"/>
      <c r="I24" s="146" t="s">
        <v>28</v>
      </c>
      <c r="J24" s="136" t="str">
        <f>IF('Rekapitulace stavby'!AN20="","",'Rekapitulace stavby'!AN20)</f>
        <v/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ROUND(J88,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ROUND((SUM(BE88:BE495)),  2)</f>
        <v>0</v>
      </c>
      <c r="G33" s="41"/>
      <c r="H33" s="41"/>
      <c r="I33" s="161">
        <v>0.20999999999999999</v>
      </c>
      <c r="J33" s="160">
        <f>ROUND(((SUM(BE88:BE495))*I33),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ROUND((SUM(BF88:BF495)),  2)</f>
        <v>0</v>
      </c>
      <c r="G34" s="41"/>
      <c r="H34" s="41"/>
      <c r="I34" s="161">
        <v>0.12</v>
      </c>
      <c r="J34" s="160">
        <f>ROUND(((SUM(BF88:BF495))*I34),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ROUND((SUM(BG88:BG495)),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ROUND((SUM(BH88:BH495)),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ROUND((SUM(BI88:BI495)),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31 - SO31 - Zpevněné plochy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J89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J90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J204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391</v>
      </c>
      <c r="E63" s="186"/>
      <c r="F63" s="186"/>
      <c r="G63" s="186"/>
      <c r="H63" s="186"/>
      <c r="I63" s="186"/>
      <c r="J63" s="187">
        <f>J217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393</v>
      </c>
      <c r="E64" s="186"/>
      <c r="F64" s="186"/>
      <c r="G64" s="186"/>
      <c r="H64" s="186"/>
      <c r="I64" s="186"/>
      <c r="J64" s="187">
        <f>J222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8"/>
      <c r="D65" s="185" t="s">
        <v>4859</v>
      </c>
      <c r="E65" s="186"/>
      <c r="F65" s="186"/>
      <c r="G65" s="186"/>
      <c r="H65" s="186"/>
      <c r="I65" s="186"/>
      <c r="J65" s="187">
        <f>J357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406</v>
      </c>
      <c r="E66" s="186"/>
      <c r="F66" s="186"/>
      <c r="G66" s="186"/>
      <c r="H66" s="186"/>
      <c r="I66" s="186"/>
      <c r="J66" s="187">
        <f>J370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7523</v>
      </c>
      <c r="E67" s="186"/>
      <c r="F67" s="186"/>
      <c r="G67" s="186"/>
      <c r="H67" s="186"/>
      <c r="I67" s="186"/>
      <c r="J67" s="187">
        <f>J455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408</v>
      </c>
      <c r="E68" s="186"/>
      <c r="F68" s="186"/>
      <c r="G68" s="186"/>
      <c r="H68" s="186"/>
      <c r="I68" s="186"/>
      <c r="J68" s="187">
        <f>J493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199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31 - SO31 - Zpevněné plochy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Statutární město Brno,Dominikánské nám.196/1, Brno</v>
      </c>
      <c r="G84" s="43"/>
      <c r="H84" s="43"/>
      <c r="I84" s="35" t="s">
        <v>31</v>
      </c>
      <c r="J84" s="39" t="str">
        <f>E21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IF(E18="","",E18)</f>
        <v>Vyplň údaj</v>
      </c>
      <c r="G85" s="43"/>
      <c r="H85" s="43"/>
      <c r="I85" s="35" t="s">
        <v>35</v>
      </c>
      <c r="J85" s="39" t="str">
        <f>E24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0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292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P90+P204+P217+P222+P357+P370+P455+P493</f>
        <v>0</v>
      </c>
      <c r="Q89" s="208"/>
      <c r="R89" s="209">
        <f>R90+R204+R217+R222+R357+R370+R455+R493</f>
        <v>0</v>
      </c>
      <c r="S89" s="208"/>
      <c r="T89" s="210">
        <f>T90+T204+T217+T222+T357+T370+T455+T493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BK90+BK204+BK217+BK222+BK357+BK370+BK455+BK493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293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SUM(P91:P203)</f>
        <v>0</v>
      </c>
      <c r="Q90" s="208"/>
      <c r="R90" s="209">
        <f>SUM(R91:R203)</f>
        <v>0</v>
      </c>
      <c r="S90" s="208"/>
      <c r="T90" s="210">
        <f>SUM(T91:T203)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SUM(BK91:BK203)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8445</v>
      </c>
      <c r="F91" s="218" t="s">
        <v>8446</v>
      </c>
      <c r="G91" s="219" t="s">
        <v>266</v>
      </c>
      <c r="H91" s="220">
        <v>1180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45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82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8447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13" customFormat="1">
      <c r="A93" s="13"/>
      <c r="B93" s="229"/>
      <c r="C93" s="230"/>
      <c r="D93" s="231" t="s">
        <v>268</v>
      </c>
      <c r="E93" s="232" t="s">
        <v>19</v>
      </c>
      <c r="F93" s="233" t="s">
        <v>8448</v>
      </c>
      <c r="G93" s="230"/>
      <c r="H93" s="234">
        <v>1180</v>
      </c>
      <c r="I93" s="235"/>
      <c r="J93" s="230"/>
      <c r="K93" s="230"/>
      <c r="L93" s="236"/>
      <c r="M93" s="237"/>
      <c r="N93" s="238"/>
      <c r="O93" s="238"/>
      <c r="P93" s="238"/>
      <c r="Q93" s="238"/>
      <c r="R93" s="238"/>
      <c r="S93" s="238"/>
      <c r="T93" s="239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0" t="s">
        <v>268</v>
      </c>
      <c r="AU93" s="240" t="s">
        <v>93</v>
      </c>
      <c r="AV93" s="13" t="s">
        <v>93</v>
      </c>
      <c r="AW93" s="13" t="s">
        <v>34</v>
      </c>
      <c r="AX93" s="13" t="s">
        <v>74</v>
      </c>
      <c r="AY93" s="240" t="s">
        <v>224</v>
      </c>
    </row>
    <row r="94" s="16" customFormat="1">
      <c r="A94" s="16"/>
      <c r="B94" s="272"/>
      <c r="C94" s="273"/>
      <c r="D94" s="231" t="s">
        <v>268</v>
      </c>
      <c r="E94" s="274" t="s">
        <v>19</v>
      </c>
      <c r="F94" s="275" t="s">
        <v>351</v>
      </c>
      <c r="G94" s="273"/>
      <c r="H94" s="276">
        <v>1180</v>
      </c>
      <c r="I94" s="277"/>
      <c r="J94" s="273"/>
      <c r="K94" s="273"/>
      <c r="L94" s="278"/>
      <c r="M94" s="279"/>
      <c r="N94" s="280"/>
      <c r="O94" s="280"/>
      <c r="P94" s="280"/>
      <c r="Q94" s="280"/>
      <c r="R94" s="280"/>
      <c r="S94" s="280"/>
      <c r="T94" s="281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T94" s="282" t="s">
        <v>268</v>
      </c>
      <c r="AU94" s="282" t="s">
        <v>93</v>
      </c>
      <c r="AV94" s="16" t="s">
        <v>231</v>
      </c>
      <c r="AW94" s="16" t="s">
        <v>34</v>
      </c>
      <c r="AX94" s="16" t="s">
        <v>82</v>
      </c>
      <c r="AY94" s="282" t="s">
        <v>224</v>
      </c>
    </row>
    <row r="95" s="2" customFormat="1" ht="66.75" customHeight="1">
      <c r="A95" s="41"/>
      <c r="B95" s="42"/>
      <c r="C95" s="216" t="s">
        <v>93</v>
      </c>
      <c r="D95" s="216" t="s">
        <v>227</v>
      </c>
      <c r="E95" s="217" t="s">
        <v>8449</v>
      </c>
      <c r="F95" s="218" t="s">
        <v>8450</v>
      </c>
      <c r="G95" s="219" t="s">
        <v>266</v>
      </c>
      <c r="H95" s="220">
        <v>740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45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82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8451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13" customFormat="1">
      <c r="A97" s="13"/>
      <c r="B97" s="229"/>
      <c r="C97" s="230"/>
      <c r="D97" s="231" t="s">
        <v>268</v>
      </c>
      <c r="E97" s="232" t="s">
        <v>19</v>
      </c>
      <c r="F97" s="233" t="s">
        <v>8452</v>
      </c>
      <c r="G97" s="230"/>
      <c r="H97" s="234">
        <v>740</v>
      </c>
      <c r="I97" s="235"/>
      <c r="J97" s="230"/>
      <c r="K97" s="230"/>
      <c r="L97" s="236"/>
      <c r="M97" s="237"/>
      <c r="N97" s="238"/>
      <c r="O97" s="238"/>
      <c r="P97" s="238"/>
      <c r="Q97" s="238"/>
      <c r="R97" s="238"/>
      <c r="S97" s="238"/>
      <c r="T97" s="23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0" t="s">
        <v>268</v>
      </c>
      <c r="AU97" s="240" t="s">
        <v>93</v>
      </c>
      <c r="AV97" s="13" t="s">
        <v>93</v>
      </c>
      <c r="AW97" s="13" t="s">
        <v>34</v>
      </c>
      <c r="AX97" s="13" t="s">
        <v>74</v>
      </c>
      <c r="AY97" s="240" t="s">
        <v>224</v>
      </c>
    </row>
    <row r="98" s="16" customFormat="1">
      <c r="A98" s="16"/>
      <c r="B98" s="272"/>
      <c r="C98" s="273"/>
      <c r="D98" s="231" t="s">
        <v>268</v>
      </c>
      <c r="E98" s="274" t="s">
        <v>19</v>
      </c>
      <c r="F98" s="275" t="s">
        <v>351</v>
      </c>
      <c r="G98" s="273"/>
      <c r="H98" s="276">
        <v>740</v>
      </c>
      <c r="I98" s="277"/>
      <c r="J98" s="273"/>
      <c r="K98" s="273"/>
      <c r="L98" s="278"/>
      <c r="M98" s="279"/>
      <c r="N98" s="280"/>
      <c r="O98" s="280"/>
      <c r="P98" s="280"/>
      <c r="Q98" s="280"/>
      <c r="R98" s="280"/>
      <c r="S98" s="280"/>
      <c r="T98" s="28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82" t="s">
        <v>268</v>
      </c>
      <c r="AU98" s="282" t="s">
        <v>93</v>
      </c>
      <c r="AV98" s="16" t="s">
        <v>231</v>
      </c>
      <c r="AW98" s="16" t="s">
        <v>34</v>
      </c>
      <c r="AX98" s="16" t="s">
        <v>82</v>
      </c>
      <c r="AY98" s="282" t="s">
        <v>224</v>
      </c>
    </row>
    <row r="99" s="2" customFormat="1" ht="62.7" customHeight="1">
      <c r="A99" s="41"/>
      <c r="B99" s="42"/>
      <c r="C99" s="216" t="s">
        <v>108</v>
      </c>
      <c r="D99" s="216" t="s">
        <v>227</v>
      </c>
      <c r="E99" s="217" t="s">
        <v>8018</v>
      </c>
      <c r="F99" s="218" t="s">
        <v>8019</v>
      </c>
      <c r="G99" s="219" t="s">
        <v>266</v>
      </c>
      <c r="H99" s="220">
        <v>740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45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82</v>
      </c>
      <c r="BK99" s="228">
        <f>ROUND(I99*H99,2)</f>
        <v>0</v>
      </c>
      <c r="BL99" s="20" t="s">
        <v>231</v>
      </c>
      <c r="BM99" s="227" t="s">
        <v>246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8021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8453</v>
      </c>
      <c r="G101" s="230"/>
      <c r="H101" s="234">
        <v>740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74</v>
      </c>
      <c r="AY101" s="240" t="s">
        <v>224</v>
      </c>
    </row>
    <row r="102" s="16" customFormat="1">
      <c r="A102" s="16"/>
      <c r="B102" s="272"/>
      <c r="C102" s="273"/>
      <c r="D102" s="231" t="s">
        <v>268</v>
      </c>
      <c r="E102" s="274" t="s">
        <v>19</v>
      </c>
      <c r="F102" s="275" t="s">
        <v>351</v>
      </c>
      <c r="G102" s="273"/>
      <c r="H102" s="276">
        <v>740</v>
      </c>
      <c r="I102" s="277"/>
      <c r="J102" s="273"/>
      <c r="K102" s="273"/>
      <c r="L102" s="278"/>
      <c r="M102" s="279"/>
      <c r="N102" s="280"/>
      <c r="O102" s="280"/>
      <c r="P102" s="280"/>
      <c r="Q102" s="280"/>
      <c r="R102" s="280"/>
      <c r="S102" s="280"/>
      <c r="T102" s="281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82" t="s">
        <v>268</v>
      </c>
      <c r="AU102" s="282" t="s">
        <v>93</v>
      </c>
      <c r="AV102" s="16" t="s">
        <v>231</v>
      </c>
      <c r="AW102" s="16" t="s">
        <v>34</v>
      </c>
      <c r="AX102" s="16" t="s">
        <v>82</v>
      </c>
      <c r="AY102" s="282" t="s">
        <v>224</v>
      </c>
    </row>
    <row r="103" s="2" customFormat="1" ht="55.5" customHeight="1">
      <c r="A103" s="41"/>
      <c r="B103" s="42"/>
      <c r="C103" s="216" t="s">
        <v>231</v>
      </c>
      <c r="D103" s="216" t="s">
        <v>227</v>
      </c>
      <c r="E103" s="217" t="s">
        <v>8454</v>
      </c>
      <c r="F103" s="218" t="s">
        <v>8455</v>
      </c>
      <c r="G103" s="219" t="s">
        <v>266</v>
      </c>
      <c r="H103" s="220">
        <v>740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45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82</v>
      </c>
      <c r="BK103" s="228">
        <f>ROUND(I103*H103,2)</f>
        <v>0</v>
      </c>
      <c r="BL103" s="20" t="s">
        <v>231</v>
      </c>
      <c r="BM103" s="227" t="s">
        <v>254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8456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3" customFormat="1">
      <c r="A105" s="13"/>
      <c r="B105" s="229"/>
      <c r="C105" s="230"/>
      <c r="D105" s="231" t="s">
        <v>268</v>
      </c>
      <c r="E105" s="232" t="s">
        <v>19</v>
      </c>
      <c r="F105" s="233" t="s">
        <v>8457</v>
      </c>
      <c r="G105" s="230"/>
      <c r="H105" s="234">
        <v>740</v>
      </c>
      <c r="I105" s="235"/>
      <c r="J105" s="230"/>
      <c r="K105" s="230"/>
      <c r="L105" s="236"/>
      <c r="M105" s="237"/>
      <c r="N105" s="238"/>
      <c r="O105" s="238"/>
      <c r="P105" s="238"/>
      <c r="Q105" s="238"/>
      <c r="R105" s="238"/>
      <c r="S105" s="238"/>
      <c r="T105" s="23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0" t="s">
        <v>268</v>
      </c>
      <c r="AU105" s="240" t="s">
        <v>93</v>
      </c>
      <c r="AV105" s="13" t="s">
        <v>93</v>
      </c>
      <c r="AW105" s="13" t="s">
        <v>34</v>
      </c>
      <c r="AX105" s="13" t="s">
        <v>74</v>
      </c>
      <c r="AY105" s="240" t="s">
        <v>224</v>
      </c>
    </row>
    <row r="106" s="16" customFormat="1">
      <c r="A106" s="16"/>
      <c r="B106" s="272"/>
      <c r="C106" s="273"/>
      <c r="D106" s="231" t="s">
        <v>268</v>
      </c>
      <c r="E106" s="274" t="s">
        <v>19</v>
      </c>
      <c r="F106" s="275" t="s">
        <v>351</v>
      </c>
      <c r="G106" s="273"/>
      <c r="H106" s="276">
        <v>740</v>
      </c>
      <c r="I106" s="277"/>
      <c r="J106" s="273"/>
      <c r="K106" s="273"/>
      <c r="L106" s="278"/>
      <c r="M106" s="279"/>
      <c r="N106" s="280"/>
      <c r="O106" s="280"/>
      <c r="P106" s="280"/>
      <c r="Q106" s="280"/>
      <c r="R106" s="280"/>
      <c r="S106" s="280"/>
      <c r="T106" s="281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82" t="s">
        <v>268</v>
      </c>
      <c r="AU106" s="282" t="s">
        <v>93</v>
      </c>
      <c r="AV106" s="16" t="s">
        <v>231</v>
      </c>
      <c r="AW106" s="16" t="s">
        <v>34</v>
      </c>
      <c r="AX106" s="16" t="s">
        <v>82</v>
      </c>
      <c r="AY106" s="282" t="s">
        <v>224</v>
      </c>
    </row>
    <row r="107" s="2" customFormat="1" ht="49.05" customHeight="1">
      <c r="A107" s="41"/>
      <c r="B107" s="42"/>
      <c r="C107" s="216" t="s">
        <v>223</v>
      </c>
      <c r="D107" s="216" t="s">
        <v>227</v>
      </c>
      <c r="E107" s="217" t="s">
        <v>8458</v>
      </c>
      <c r="F107" s="218" t="s">
        <v>8459</v>
      </c>
      <c r="G107" s="219" t="s">
        <v>471</v>
      </c>
      <c r="H107" s="220">
        <v>98</v>
      </c>
      <c r="I107" s="221"/>
      <c r="J107" s="222">
        <f>ROUND(I107*H107,2)</f>
        <v>0</v>
      </c>
      <c r="K107" s="218" t="s">
        <v>312</v>
      </c>
      <c r="L107" s="47"/>
      <c r="M107" s="223" t="s">
        <v>19</v>
      </c>
      <c r="N107" s="224" t="s">
        <v>45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231</v>
      </c>
      <c r="AT107" s="227" t="s">
        <v>227</v>
      </c>
      <c r="AU107" s="227" t="s">
        <v>93</v>
      </c>
      <c r="AY107" s="20" t="s">
        <v>224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82</v>
      </c>
      <c r="BK107" s="228">
        <f>ROUND(I107*H107,2)</f>
        <v>0</v>
      </c>
      <c r="BL107" s="20" t="s">
        <v>231</v>
      </c>
      <c r="BM107" s="227" t="s">
        <v>263</v>
      </c>
    </row>
    <row r="108" s="2" customFormat="1">
      <c r="A108" s="41"/>
      <c r="B108" s="42"/>
      <c r="C108" s="43"/>
      <c r="D108" s="267" t="s">
        <v>314</v>
      </c>
      <c r="E108" s="43"/>
      <c r="F108" s="268" t="s">
        <v>8460</v>
      </c>
      <c r="G108" s="43"/>
      <c r="H108" s="43"/>
      <c r="I108" s="269"/>
      <c r="J108" s="43"/>
      <c r="K108" s="43"/>
      <c r="L108" s="47"/>
      <c r="M108" s="270"/>
      <c r="N108" s="271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314</v>
      </c>
      <c r="AU108" s="20" t="s">
        <v>93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316</v>
      </c>
      <c r="F109" s="218" t="s">
        <v>317</v>
      </c>
      <c r="G109" s="219" t="s">
        <v>266</v>
      </c>
      <c r="H109" s="220">
        <v>1180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45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82</v>
      </c>
      <c r="BK109" s="228">
        <f>ROUND(I109*H109,2)</f>
        <v>0</v>
      </c>
      <c r="BL109" s="20" t="s">
        <v>231</v>
      </c>
      <c r="BM109" s="227" t="s">
        <v>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319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3" customFormat="1">
      <c r="A111" s="13"/>
      <c r="B111" s="229"/>
      <c r="C111" s="230"/>
      <c r="D111" s="231" t="s">
        <v>268</v>
      </c>
      <c r="E111" s="232" t="s">
        <v>19</v>
      </c>
      <c r="F111" s="233" t="s">
        <v>8461</v>
      </c>
      <c r="G111" s="230"/>
      <c r="H111" s="234">
        <v>1180</v>
      </c>
      <c r="I111" s="235"/>
      <c r="J111" s="230"/>
      <c r="K111" s="230"/>
      <c r="L111" s="236"/>
      <c r="M111" s="237"/>
      <c r="N111" s="238"/>
      <c r="O111" s="238"/>
      <c r="P111" s="238"/>
      <c r="Q111" s="238"/>
      <c r="R111" s="238"/>
      <c r="S111" s="238"/>
      <c r="T111" s="23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0" t="s">
        <v>268</v>
      </c>
      <c r="AU111" s="240" t="s">
        <v>93</v>
      </c>
      <c r="AV111" s="13" t="s">
        <v>93</v>
      </c>
      <c r="AW111" s="13" t="s">
        <v>34</v>
      </c>
      <c r="AX111" s="13" t="s">
        <v>74</v>
      </c>
      <c r="AY111" s="240" t="s">
        <v>224</v>
      </c>
    </row>
    <row r="112" s="16" customFormat="1">
      <c r="A112" s="16"/>
      <c r="B112" s="272"/>
      <c r="C112" s="273"/>
      <c r="D112" s="231" t="s">
        <v>268</v>
      </c>
      <c r="E112" s="274" t="s">
        <v>19</v>
      </c>
      <c r="F112" s="275" t="s">
        <v>351</v>
      </c>
      <c r="G112" s="273"/>
      <c r="H112" s="276">
        <v>1180</v>
      </c>
      <c r="I112" s="277"/>
      <c r="J112" s="273"/>
      <c r="K112" s="273"/>
      <c r="L112" s="278"/>
      <c r="M112" s="279"/>
      <c r="N112" s="280"/>
      <c r="O112" s="280"/>
      <c r="P112" s="280"/>
      <c r="Q112" s="280"/>
      <c r="R112" s="280"/>
      <c r="S112" s="280"/>
      <c r="T112" s="281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82" t="s">
        <v>268</v>
      </c>
      <c r="AU112" s="282" t="s">
        <v>93</v>
      </c>
      <c r="AV112" s="16" t="s">
        <v>231</v>
      </c>
      <c r="AW112" s="16" t="s">
        <v>34</v>
      </c>
      <c r="AX112" s="16" t="s">
        <v>82</v>
      </c>
      <c r="AY112" s="282" t="s">
        <v>224</v>
      </c>
    </row>
    <row r="113" s="2" customFormat="1" ht="37.8" customHeight="1">
      <c r="A113" s="41"/>
      <c r="B113" s="42"/>
      <c r="C113" s="216" t="s">
        <v>250</v>
      </c>
      <c r="D113" s="216" t="s">
        <v>227</v>
      </c>
      <c r="E113" s="217" t="s">
        <v>8462</v>
      </c>
      <c r="F113" s="218" t="s">
        <v>8463</v>
      </c>
      <c r="G113" s="219" t="s">
        <v>324</v>
      </c>
      <c r="H113" s="220">
        <v>530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45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82</v>
      </c>
      <c r="BK113" s="228">
        <f>ROUND(I113*H113,2)</f>
        <v>0</v>
      </c>
      <c r="BL113" s="20" t="s">
        <v>231</v>
      </c>
      <c r="BM113" s="227" t="s">
        <v>151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8464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13" customFormat="1">
      <c r="A115" s="13"/>
      <c r="B115" s="229"/>
      <c r="C115" s="230"/>
      <c r="D115" s="231" t="s">
        <v>268</v>
      </c>
      <c r="E115" s="232" t="s">
        <v>19</v>
      </c>
      <c r="F115" s="233" t="s">
        <v>8465</v>
      </c>
      <c r="G115" s="230"/>
      <c r="H115" s="234">
        <v>530</v>
      </c>
      <c r="I115" s="235"/>
      <c r="J115" s="230"/>
      <c r="K115" s="230"/>
      <c r="L115" s="236"/>
      <c r="M115" s="237"/>
      <c r="N115" s="238"/>
      <c r="O115" s="238"/>
      <c r="P115" s="238"/>
      <c r="Q115" s="238"/>
      <c r="R115" s="238"/>
      <c r="S115" s="238"/>
      <c r="T115" s="23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0" t="s">
        <v>268</v>
      </c>
      <c r="AU115" s="240" t="s">
        <v>93</v>
      </c>
      <c r="AV115" s="13" t="s">
        <v>93</v>
      </c>
      <c r="AW115" s="13" t="s">
        <v>34</v>
      </c>
      <c r="AX115" s="13" t="s">
        <v>74</v>
      </c>
      <c r="AY115" s="240" t="s">
        <v>224</v>
      </c>
    </row>
    <row r="116" s="16" customFormat="1">
      <c r="A116" s="16"/>
      <c r="B116" s="272"/>
      <c r="C116" s="273"/>
      <c r="D116" s="231" t="s">
        <v>268</v>
      </c>
      <c r="E116" s="274" t="s">
        <v>19</v>
      </c>
      <c r="F116" s="275" t="s">
        <v>351</v>
      </c>
      <c r="G116" s="273"/>
      <c r="H116" s="276">
        <v>530</v>
      </c>
      <c r="I116" s="277"/>
      <c r="J116" s="273"/>
      <c r="K116" s="273"/>
      <c r="L116" s="278"/>
      <c r="M116" s="279"/>
      <c r="N116" s="280"/>
      <c r="O116" s="280"/>
      <c r="P116" s="280"/>
      <c r="Q116" s="280"/>
      <c r="R116" s="280"/>
      <c r="S116" s="280"/>
      <c r="T116" s="281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T116" s="282" t="s">
        <v>268</v>
      </c>
      <c r="AU116" s="282" t="s">
        <v>93</v>
      </c>
      <c r="AV116" s="16" t="s">
        <v>231</v>
      </c>
      <c r="AW116" s="16" t="s">
        <v>34</v>
      </c>
      <c r="AX116" s="16" t="s">
        <v>82</v>
      </c>
      <c r="AY116" s="282" t="s">
        <v>224</v>
      </c>
    </row>
    <row r="117" s="2" customFormat="1" ht="37.8" customHeight="1">
      <c r="A117" s="41"/>
      <c r="B117" s="42"/>
      <c r="C117" s="216" t="s">
        <v>254</v>
      </c>
      <c r="D117" s="216" t="s">
        <v>227</v>
      </c>
      <c r="E117" s="217" t="s">
        <v>8462</v>
      </c>
      <c r="F117" s="218" t="s">
        <v>8463</v>
      </c>
      <c r="G117" s="219" t="s">
        <v>324</v>
      </c>
      <c r="H117" s="220">
        <v>366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45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82</v>
      </c>
      <c r="BK117" s="228">
        <f>ROUND(I117*H117,2)</f>
        <v>0</v>
      </c>
      <c r="BL117" s="20" t="s">
        <v>231</v>
      </c>
      <c r="BM117" s="227" t="s">
        <v>544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8464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8466</v>
      </c>
      <c r="G119" s="230"/>
      <c r="H119" s="234">
        <v>366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366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44.25" customHeight="1">
      <c r="A121" s="41"/>
      <c r="B121" s="42"/>
      <c r="C121" s="216" t="s">
        <v>260</v>
      </c>
      <c r="D121" s="216" t="s">
        <v>227</v>
      </c>
      <c r="E121" s="217" t="s">
        <v>7298</v>
      </c>
      <c r="F121" s="218" t="s">
        <v>7299</v>
      </c>
      <c r="G121" s="219" t="s">
        <v>324</v>
      </c>
      <c r="H121" s="220">
        <v>6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45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82</v>
      </c>
      <c r="BK121" s="228">
        <f>ROUND(I121*H121,2)</f>
        <v>0</v>
      </c>
      <c r="BL121" s="20" t="s">
        <v>231</v>
      </c>
      <c r="BM121" s="227" t="s">
        <v>559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7301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3" customFormat="1">
      <c r="A123" s="13"/>
      <c r="B123" s="229"/>
      <c r="C123" s="230"/>
      <c r="D123" s="231" t="s">
        <v>268</v>
      </c>
      <c r="E123" s="232" t="s">
        <v>19</v>
      </c>
      <c r="F123" s="233" t="s">
        <v>8467</v>
      </c>
      <c r="G123" s="230"/>
      <c r="H123" s="234">
        <v>6</v>
      </c>
      <c r="I123" s="235"/>
      <c r="J123" s="230"/>
      <c r="K123" s="230"/>
      <c r="L123" s="236"/>
      <c r="M123" s="237"/>
      <c r="N123" s="238"/>
      <c r="O123" s="238"/>
      <c r="P123" s="238"/>
      <c r="Q123" s="238"/>
      <c r="R123" s="238"/>
      <c r="S123" s="238"/>
      <c r="T123" s="23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0" t="s">
        <v>268</v>
      </c>
      <c r="AU123" s="240" t="s">
        <v>93</v>
      </c>
      <c r="AV123" s="13" t="s">
        <v>93</v>
      </c>
      <c r="AW123" s="13" t="s">
        <v>34</v>
      </c>
      <c r="AX123" s="13" t="s">
        <v>74</v>
      </c>
      <c r="AY123" s="240" t="s">
        <v>224</v>
      </c>
    </row>
    <row r="124" s="16" customFormat="1">
      <c r="A124" s="16"/>
      <c r="B124" s="272"/>
      <c r="C124" s="273"/>
      <c r="D124" s="231" t="s">
        <v>268</v>
      </c>
      <c r="E124" s="274" t="s">
        <v>19</v>
      </c>
      <c r="F124" s="275" t="s">
        <v>351</v>
      </c>
      <c r="G124" s="273"/>
      <c r="H124" s="276">
        <v>6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268</v>
      </c>
      <c r="AU124" s="282" t="s">
        <v>93</v>
      </c>
      <c r="AV124" s="16" t="s">
        <v>231</v>
      </c>
      <c r="AW124" s="16" t="s">
        <v>34</v>
      </c>
      <c r="AX124" s="16" t="s">
        <v>82</v>
      </c>
      <c r="AY124" s="282" t="s">
        <v>224</v>
      </c>
    </row>
    <row r="125" s="2" customFormat="1" ht="44.25" customHeight="1">
      <c r="A125" s="41"/>
      <c r="B125" s="42"/>
      <c r="C125" s="216" t="s">
        <v>263</v>
      </c>
      <c r="D125" s="216" t="s">
        <v>227</v>
      </c>
      <c r="E125" s="217" t="s">
        <v>433</v>
      </c>
      <c r="F125" s="218" t="s">
        <v>434</v>
      </c>
      <c r="G125" s="219" t="s">
        <v>324</v>
      </c>
      <c r="H125" s="220">
        <v>46.5</v>
      </c>
      <c r="I125" s="221"/>
      <c r="J125" s="222">
        <f>ROUND(I125*H125,2)</f>
        <v>0</v>
      </c>
      <c r="K125" s="218" t="s">
        <v>312</v>
      </c>
      <c r="L125" s="47"/>
      <c r="M125" s="223" t="s">
        <v>19</v>
      </c>
      <c r="N125" s="224" t="s">
        <v>45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231</v>
      </c>
      <c r="AT125" s="227" t="s">
        <v>227</v>
      </c>
      <c r="AU125" s="227" t="s">
        <v>93</v>
      </c>
      <c r="AY125" s="20" t="s">
        <v>224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82</v>
      </c>
      <c r="BK125" s="228">
        <f>ROUND(I125*H125,2)</f>
        <v>0</v>
      </c>
      <c r="BL125" s="20" t="s">
        <v>231</v>
      </c>
      <c r="BM125" s="227" t="s">
        <v>571</v>
      </c>
    </row>
    <row r="126" s="2" customFormat="1">
      <c r="A126" s="41"/>
      <c r="B126" s="42"/>
      <c r="C126" s="43"/>
      <c r="D126" s="267" t="s">
        <v>314</v>
      </c>
      <c r="E126" s="43"/>
      <c r="F126" s="268" t="s">
        <v>436</v>
      </c>
      <c r="G126" s="43"/>
      <c r="H126" s="43"/>
      <c r="I126" s="269"/>
      <c r="J126" s="43"/>
      <c r="K126" s="43"/>
      <c r="L126" s="47"/>
      <c r="M126" s="270"/>
      <c r="N126" s="271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314</v>
      </c>
      <c r="AU126" s="20" t="s">
        <v>93</v>
      </c>
    </row>
    <row r="127" s="13" customFormat="1">
      <c r="A127" s="13"/>
      <c r="B127" s="229"/>
      <c r="C127" s="230"/>
      <c r="D127" s="231" t="s">
        <v>268</v>
      </c>
      <c r="E127" s="232" t="s">
        <v>19</v>
      </c>
      <c r="F127" s="233" t="s">
        <v>8468</v>
      </c>
      <c r="G127" s="230"/>
      <c r="H127" s="234">
        <v>46.5</v>
      </c>
      <c r="I127" s="235"/>
      <c r="J127" s="230"/>
      <c r="K127" s="230"/>
      <c r="L127" s="236"/>
      <c r="M127" s="237"/>
      <c r="N127" s="238"/>
      <c r="O127" s="238"/>
      <c r="P127" s="238"/>
      <c r="Q127" s="238"/>
      <c r="R127" s="238"/>
      <c r="S127" s="238"/>
      <c r="T127" s="23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0" t="s">
        <v>268</v>
      </c>
      <c r="AU127" s="240" t="s">
        <v>93</v>
      </c>
      <c r="AV127" s="13" t="s">
        <v>93</v>
      </c>
      <c r="AW127" s="13" t="s">
        <v>34</v>
      </c>
      <c r="AX127" s="13" t="s">
        <v>74</v>
      </c>
      <c r="AY127" s="240" t="s">
        <v>224</v>
      </c>
    </row>
    <row r="128" s="16" customFormat="1">
      <c r="A128" s="16"/>
      <c r="B128" s="272"/>
      <c r="C128" s="273"/>
      <c r="D128" s="231" t="s">
        <v>268</v>
      </c>
      <c r="E128" s="274" t="s">
        <v>19</v>
      </c>
      <c r="F128" s="275" t="s">
        <v>351</v>
      </c>
      <c r="G128" s="273"/>
      <c r="H128" s="276">
        <v>46.5</v>
      </c>
      <c r="I128" s="277"/>
      <c r="J128" s="273"/>
      <c r="K128" s="273"/>
      <c r="L128" s="278"/>
      <c r="M128" s="279"/>
      <c r="N128" s="280"/>
      <c r="O128" s="280"/>
      <c r="P128" s="280"/>
      <c r="Q128" s="280"/>
      <c r="R128" s="280"/>
      <c r="S128" s="280"/>
      <c r="T128" s="281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82" t="s">
        <v>268</v>
      </c>
      <c r="AU128" s="282" t="s">
        <v>93</v>
      </c>
      <c r="AV128" s="16" t="s">
        <v>231</v>
      </c>
      <c r="AW128" s="16" t="s">
        <v>34</v>
      </c>
      <c r="AX128" s="16" t="s">
        <v>82</v>
      </c>
      <c r="AY128" s="282" t="s">
        <v>224</v>
      </c>
    </row>
    <row r="129" s="2" customFormat="1" ht="62.7" customHeight="1">
      <c r="A129" s="41"/>
      <c r="B129" s="42"/>
      <c r="C129" s="216" t="s">
        <v>143</v>
      </c>
      <c r="D129" s="216" t="s">
        <v>227</v>
      </c>
      <c r="E129" s="217" t="s">
        <v>8469</v>
      </c>
      <c r="F129" s="218" t="s">
        <v>8470</v>
      </c>
      <c r="G129" s="219" t="s">
        <v>324</v>
      </c>
      <c r="H129" s="220">
        <v>363.60000000000002</v>
      </c>
      <c r="I129" s="221"/>
      <c r="J129" s="222">
        <f>ROUND(I129*H129,2)</f>
        <v>0</v>
      </c>
      <c r="K129" s="218" t="s">
        <v>312</v>
      </c>
      <c r="L129" s="47"/>
      <c r="M129" s="223" t="s">
        <v>19</v>
      </c>
      <c r="N129" s="224" t="s">
        <v>45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231</v>
      </c>
      <c r="AT129" s="227" t="s">
        <v>227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82</v>
      </c>
      <c r="BK129" s="228">
        <f>ROUND(I129*H129,2)</f>
        <v>0</v>
      </c>
      <c r="BL129" s="20" t="s">
        <v>231</v>
      </c>
      <c r="BM129" s="227" t="s">
        <v>156</v>
      </c>
    </row>
    <row r="130" s="2" customFormat="1">
      <c r="A130" s="41"/>
      <c r="B130" s="42"/>
      <c r="C130" s="43"/>
      <c r="D130" s="267" t="s">
        <v>314</v>
      </c>
      <c r="E130" s="43"/>
      <c r="F130" s="268" t="s">
        <v>8471</v>
      </c>
      <c r="G130" s="43"/>
      <c r="H130" s="43"/>
      <c r="I130" s="269"/>
      <c r="J130" s="43"/>
      <c r="K130" s="43"/>
      <c r="L130" s="47"/>
      <c r="M130" s="270"/>
      <c r="N130" s="271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314</v>
      </c>
      <c r="AU130" s="20" t="s">
        <v>93</v>
      </c>
    </row>
    <row r="131" s="13" customFormat="1">
      <c r="A131" s="13"/>
      <c r="B131" s="229"/>
      <c r="C131" s="230"/>
      <c r="D131" s="231" t="s">
        <v>268</v>
      </c>
      <c r="E131" s="232" t="s">
        <v>19</v>
      </c>
      <c r="F131" s="233" t="s">
        <v>8472</v>
      </c>
      <c r="G131" s="230"/>
      <c r="H131" s="234">
        <v>177</v>
      </c>
      <c r="I131" s="235"/>
      <c r="J131" s="230"/>
      <c r="K131" s="230"/>
      <c r="L131" s="236"/>
      <c r="M131" s="237"/>
      <c r="N131" s="238"/>
      <c r="O131" s="238"/>
      <c r="P131" s="238"/>
      <c r="Q131" s="238"/>
      <c r="R131" s="238"/>
      <c r="S131" s="238"/>
      <c r="T131" s="23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0" t="s">
        <v>268</v>
      </c>
      <c r="AU131" s="240" t="s">
        <v>93</v>
      </c>
      <c r="AV131" s="13" t="s">
        <v>93</v>
      </c>
      <c r="AW131" s="13" t="s">
        <v>34</v>
      </c>
      <c r="AX131" s="13" t="s">
        <v>74</v>
      </c>
      <c r="AY131" s="240" t="s">
        <v>224</v>
      </c>
    </row>
    <row r="132" s="13" customFormat="1">
      <c r="A132" s="13"/>
      <c r="B132" s="229"/>
      <c r="C132" s="230"/>
      <c r="D132" s="231" t="s">
        <v>268</v>
      </c>
      <c r="E132" s="232" t="s">
        <v>19</v>
      </c>
      <c r="F132" s="233" t="s">
        <v>8473</v>
      </c>
      <c r="G132" s="230"/>
      <c r="H132" s="234">
        <v>177</v>
      </c>
      <c r="I132" s="235"/>
      <c r="J132" s="230"/>
      <c r="K132" s="230"/>
      <c r="L132" s="236"/>
      <c r="M132" s="237"/>
      <c r="N132" s="238"/>
      <c r="O132" s="238"/>
      <c r="P132" s="238"/>
      <c r="Q132" s="238"/>
      <c r="R132" s="238"/>
      <c r="S132" s="238"/>
      <c r="T132" s="23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0" t="s">
        <v>268</v>
      </c>
      <c r="AU132" s="240" t="s">
        <v>93</v>
      </c>
      <c r="AV132" s="13" t="s">
        <v>93</v>
      </c>
      <c r="AW132" s="13" t="s">
        <v>34</v>
      </c>
      <c r="AX132" s="13" t="s">
        <v>74</v>
      </c>
      <c r="AY132" s="240" t="s">
        <v>224</v>
      </c>
    </row>
    <row r="133" s="13" customFormat="1">
      <c r="A133" s="13"/>
      <c r="B133" s="229"/>
      <c r="C133" s="230"/>
      <c r="D133" s="231" t="s">
        <v>268</v>
      </c>
      <c r="E133" s="232" t="s">
        <v>19</v>
      </c>
      <c r="F133" s="233" t="s">
        <v>8474</v>
      </c>
      <c r="G133" s="230"/>
      <c r="H133" s="234">
        <v>4.7999999999999998</v>
      </c>
      <c r="I133" s="235"/>
      <c r="J133" s="230"/>
      <c r="K133" s="230"/>
      <c r="L133" s="236"/>
      <c r="M133" s="237"/>
      <c r="N133" s="238"/>
      <c r="O133" s="238"/>
      <c r="P133" s="238"/>
      <c r="Q133" s="238"/>
      <c r="R133" s="238"/>
      <c r="S133" s="238"/>
      <c r="T133" s="23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0" t="s">
        <v>268</v>
      </c>
      <c r="AU133" s="240" t="s">
        <v>93</v>
      </c>
      <c r="AV133" s="13" t="s">
        <v>93</v>
      </c>
      <c r="AW133" s="13" t="s">
        <v>34</v>
      </c>
      <c r="AX133" s="13" t="s">
        <v>74</v>
      </c>
      <c r="AY133" s="240" t="s">
        <v>224</v>
      </c>
    </row>
    <row r="134" s="13" customFormat="1">
      <c r="A134" s="13"/>
      <c r="B134" s="229"/>
      <c r="C134" s="230"/>
      <c r="D134" s="231" t="s">
        <v>268</v>
      </c>
      <c r="E134" s="232" t="s">
        <v>19</v>
      </c>
      <c r="F134" s="233" t="s">
        <v>8475</v>
      </c>
      <c r="G134" s="230"/>
      <c r="H134" s="234">
        <v>4.7999999999999998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268</v>
      </c>
      <c r="AU134" s="240" t="s">
        <v>93</v>
      </c>
      <c r="AV134" s="13" t="s">
        <v>93</v>
      </c>
      <c r="AW134" s="13" t="s">
        <v>34</v>
      </c>
      <c r="AX134" s="13" t="s">
        <v>74</v>
      </c>
      <c r="AY134" s="240" t="s">
        <v>224</v>
      </c>
    </row>
    <row r="135" s="16" customFormat="1">
      <c r="A135" s="16"/>
      <c r="B135" s="272"/>
      <c r="C135" s="273"/>
      <c r="D135" s="231" t="s">
        <v>268</v>
      </c>
      <c r="E135" s="274" t="s">
        <v>19</v>
      </c>
      <c r="F135" s="275" t="s">
        <v>351</v>
      </c>
      <c r="G135" s="273"/>
      <c r="H135" s="276">
        <v>363.60000000000002</v>
      </c>
      <c r="I135" s="277"/>
      <c r="J135" s="273"/>
      <c r="K135" s="273"/>
      <c r="L135" s="278"/>
      <c r="M135" s="279"/>
      <c r="N135" s="280"/>
      <c r="O135" s="280"/>
      <c r="P135" s="280"/>
      <c r="Q135" s="280"/>
      <c r="R135" s="280"/>
      <c r="S135" s="280"/>
      <c r="T135" s="281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82" t="s">
        <v>268</v>
      </c>
      <c r="AU135" s="282" t="s">
        <v>93</v>
      </c>
      <c r="AV135" s="16" t="s">
        <v>231</v>
      </c>
      <c r="AW135" s="16" t="s">
        <v>34</v>
      </c>
      <c r="AX135" s="16" t="s">
        <v>82</v>
      </c>
      <c r="AY135" s="282" t="s">
        <v>224</v>
      </c>
    </row>
    <row r="136" s="2" customFormat="1" ht="62.7" customHeight="1">
      <c r="A136" s="41"/>
      <c r="B136" s="42"/>
      <c r="C136" s="216" t="s">
        <v>8</v>
      </c>
      <c r="D136" s="216" t="s">
        <v>227</v>
      </c>
      <c r="E136" s="217" t="s">
        <v>4893</v>
      </c>
      <c r="F136" s="218" t="s">
        <v>4894</v>
      </c>
      <c r="G136" s="219" t="s">
        <v>324</v>
      </c>
      <c r="H136" s="220">
        <v>754.70000000000005</v>
      </c>
      <c r="I136" s="221"/>
      <c r="J136" s="222">
        <f>ROUND(I136*H136,2)</f>
        <v>0</v>
      </c>
      <c r="K136" s="218" t="s">
        <v>312</v>
      </c>
      <c r="L136" s="47"/>
      <c r="M136" s="223" t="s">
        <v>19</v>
      </c>
      <c r="N136" s="224" t="s">
        <v>45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231</v>
      </c>
      <c r="AT136" s="227" t="s">
        <v>227</v>
      </c>
      <c r="AU136" s="227" t="s">
        <v>93</v>
      </c>
      <c r="AY136" s="20" t="s">
        <v>224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82</v>
      </c>
      <c r="BK136" s="228">
        <f>ROUND(I136*H136,2)</f>
        <v>0</v>
      </c>
      <c r="BL136" s="20" t="s">
        <v>231</v>
      </c>
      <c r="BM136" s="227" t="s">
        <v>162</v>
      </c>
    </row>
    <row r="137" s="2" customFormat="1">
      <c r="A137" s="41"/>
      <c r="B137" s="42"/>
      <c r="C137" s="43"/>
      <c r="D137" s="267" t="s">
        <v>314</v>
      </c>
      <c r="E137" s="43"/>
      <c r="F137" s="268" t="s">
        <v>4895</v>
      </c>
      <c r="G137" s="43"/>
      <c r="H137" s="43"/>
      <c r="I137" s="269"/>
      <c r="J137" s="43"/>
      <c r="K137" s="43"/>
      <c r="L137" s="47"/>
      <c r="M137" s="270"/>
      <c r="N137" s="271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314</v>
      </c>
      <c r="AU137" s="20" t="s">
        <v>93</v>
      </c>
    </row>
    <row r="138" s="13" customFormat="1">
      <c r="A138" s="13"/>
      <c r="B138" s="229"/>
      <c r="C138" s="230"/>
      <c r="D138" s="231" t="s">
        <v>268</v>
      </c>
      <c r="E138" s="232" t="s">
        <v>19</v>
      </c>
      <c r="F138" s="233" t="s">
        <v>8476</v>
      </c>
      <c r="G138" s="230"/>
      <c r="H138" s="234">
        <v>177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268</v>
      </c>
      <c r="AU138" s="240" t="s">
        <v>93</v>
      </c>
      <c r="AV138" s="13" t="s">
        <v>93</v>
      </c>
      <c r="AW138" s="13" t="s">
        <v>34</v>
      </c>
      <c r="AX138" s="13" t="s">
        <v>74</v>
      </c>
      <c r="AY138" s="240" t="s">
        <v>224</v>
      </c>
    </row>
    <row r="139" s="13" customFormat="1">
      <c r="A139" s="13"/>
      <c r="B139" s="229"/>
      <c r="C139" s="230"/>
      <c r="D139" s="231" t="s">
        <v>268</v>
      </c>
      <c r="E139" s="232" t="s">
        <v>19</v>
      </c>
      <c r="F139" s="233" t="s">
        <v>8477</v>
      </c>
      <c r="G139" s="230"/>
      <c r="H139" s="234">
        <v>530</v>
      </c>
      <c r="I139" s="235"/>
      <c r="J139" s="230"/>
      <c r="K139" s="230"/>
      <c r="L139" s="236"/>
      <c r="M139" s="237"/>
      <c r="N139" s="238"/>
      <c r="O139" s="238"/>
      <c r="P139" s="238"/>
      <c r="Q139" s="238"/>
      <c r="R139" s="238"/>
      <c r="S139" s="238"/>
      <c r="T139" s="23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0" t="s">
        <v>268</v>
      </c>
      <c r="AU139" s="240" t="s">
        <v>93</v>
      </c>
      <c r="AV139" s="13" t="s">
        <v>93</v>
      </c>
      <c r="AW139" s="13" t="s">
        <v>34</v>
      </c>
      <c r="AX139" s="13" t="s">
        <v>74</v>
      </c>
      <c r="AY139" s="240" t="s">
        <v>224</v>
      </c>
    </row>
    <row r="140" s="13" customFormat="1">
      <c r="A140" s="13"/>
      <c r="B140" s="229"/>
      <c r="C140" s="230"/>
      <c r="D140" s="231" t="s">
        <v>268</v>
      </c>
      <c r="E140" s="232" t="s">
        <v>19</v>
      </c>
      <c r="F140" s="233" t="s">
        <v>8478</v>
      </c>
      <c r="G140" s="230"/>
      <c r="H140" s="234">
        <v>52.5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268</v>
      </c>
      <c r="AU140" s="240" t="s">
        <v>93</v>
      </c>
      <c r="AV140" s="13" t="s">
        <v>93</v>
      </c>
      <c r="AW140" s="13" t="s">
        <v>34</v>
      </c>
      <c r="AX140" s="13" t="s">
        <v>74</v>
      </c>
      <c r="AY140" s="240" t="s">
        <v>224</v>
      </c>
    </row>
    <row r="141" s="13" customFormat="1">
      <c r="A141" s="13"/>
      <c r="B141" s="229"/>
      <c r="C141" s="230"/>
      <c r="D141" s="231" t="s">
        <v>268</v>
      </c>
      <c r="E141" s="232" t="s">
        <v>19</v>
      </c>
      <c r="F141" s="233" t="s">
        <v>8479</v>
      </c>
      <c r="G141" s="230"/>
      <c r="H141" s="234">
        <v>-4.7999999999999998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268</v>
      </c>
      <c r="AU141" s="240" t="s">
        <v>93</v>
      </c>
      <c r="AV141" s="13" t="s">
        <v>93</v>
      </c>
      <c r="AW141" s="13" t="s">
        <v>34</v>
      </c>
      <c r="AX141" s="13" t="s">
        <v>74</v>
      </c>
      <c r="AY141" s="240" t="s">
        <v>224</v>
      </c>
    </row>
    <row r="142" s="16" customFormat="1">
      <c r="A142" s="16"/>
      <c r="B142" s="272"/>
      <c r="C142" s="273"/>
      <c r="D142" s="231" t="s">
        <v>268</v>
      </c>
      <c r="E142" s="274" t="s">
        <v>19</v>
      </c>
      <c r="F142" s="275" t="s">
        <v>351</v>
      </c>
      <c r="G142" s="273"/>
      <c r="H142" s="276">
        <v>754.70000000000005</v>
      </c>
      <c r="I142" s="277"/>
      <c r="J142" s="273"/>
      <c r="K142" s="273"/>
      <c r="L142" s="278"/>
      <c r="M142" s="279"/>
      <c r="N142" s="280"/>
      <c r="O142" s="280"/>
      <c r="P142" s="280"/>
      <c r="Q142" s="280"/>
      <c r="R142" s="280"/>
      <c r="S142" s="280"/>
      <c r="T142" s="281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T142" s="282" t="s">
        <v>268</v>
      </c>
      <c r="AU142" s="282" t="s">
        <v>93</v>
      </c>
      <c r="AV142" s="16" t="s">
        <v>231</v>
      </c>
      <c r="AW142" s="16" t="s">
        <v>34</v>
      </c>
      <c r="AX142" s="16" t="s">
        <v>82</v>
      </c>
      <c r="AY142" s="282" t="s">
        <v>224</v>
      </c>
    </row>
    <row r="143" s="2" customFormat="1" ht="62.7" customHeight="1">
      <c r="A143" s="41"/>
      <c r="B143" s="42"/>
      <c r="C143" s="216" t="s">
        <v>148</v>
      </c>
      <c r="D143" s="216" t="s">
        <v>227</v>
      </c>
      <c r="E143" s="217" t="s">
        <v>4893</v>
      </c>
      <c r="F143" s="218" t="s">
        <v>4894</v>
      </c>
      <c r="G143" s="219" t="s">
        <v>324</v>
      </c>
      <c r="H143" s="220">
        <v>366</v>
      </c>
      <c r="I143" s="221"/>
      <c r="J143" s="222">
        <f>ROUND(I143*H143,2)</f>
        <v>0</v>
      </c>
      <c r="K143" s="218" t="s">
        <v>312</v>
      </c>
      <c r="L143" s="47"/>
      <c r="M143" s="223" t="s">
        <v>19</v>
      </c>
      <c r="N143" s="224" t="s">
        <v>45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231</v>
      </c>
      <c r="AT143" s="227" t="s">
        <v>227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82</v>
      </c>
      <c r="BK143" s="228">
        <f>ROUND(I143*H143,2)</f>
        <v>0</v>
      </c>
      <c r="BL143" s="20" t="s">
        <v>231</v>
      </c>
      <c r="BM143" s="227" t="s">
        <v>168</v>
      </c>
    </row>
    <row r="144" s="2" customFormat="1">
      <c r="A144" s="41"/>
      <c r="B144" s="42"/>
      <c r="C144" s="43"/>
      <c r="D144" s="267" t="s">
        <v>314</v>
      </c>
      <c r="E144" s="43"/>
      <c r="F144" s="268" t="s">
        <v>4895</v>
      </c>
      <c r="G144" s="43"/>
      <c r="H144" s="43"/>
      <c r="I144" s="269"/>
      <c r="J144" s="43"/>
      <c r="K144" s="43"/>
      <c r="L144" s="47"/>
      <c r="M144" s="270"/>
      <c r="N144" s="271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314</v>
      </c>
      <c r="AU144" s="20" t="s">
        <v>93</v>
      </c>
    </row>
    <row r="145" s="13" customFormat="1">
      <c r="A145" s="13"/>
      <c r="B145" s="229"/>
      <c r="C145" s="230"/>
      <c r="D145" s="231" t="s">
        <v>268</v>
      </c>
      <c r="E145" s="232" t="s">
        <v>19</v>
      </c>
      <c r="F145" s="233" t="s">
        <v>8480</v>
      </c>
      <c r="G145" s="230"/>
      <c r="H145" s="234">
        <v>366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268</v>
      </c>
      <c r="AU145" s="240" t="s">
        <v>93</v>
      </c>
      <c r="AV145" s="13" t="s">
        <v>93</v>
      </c>
      <c r="AW145" s="13" t="s">
        <v>34</v>
      </c>
      <c r="AX145" s="13" t="s">
        <v>74</v>
      </c>
      <c r="AY145" s="240" t="s">
        <v>224</v>
      </c>
    </row>
    <row r="146" s="16" customFormat="1">
      <c r="A146" s="16"/>
      <c r="B146" s="272"/>
      <c r="C146" s="273"/>
      <c r="D146" s="231" t="s">
        <v>268</v>
      </c>
      <c r="E146" s="274" t="s">
        <v>19</v>
      </c>
      <c r="F146" s="275" t="s">
        <v>351</v>
      </c>
      <c r="G146" s="273"/>
      <c r="H146" s="276">
        <v>366</v>
      </c>
      <c r="I146" s="277"/>
      <c r="J146" s="273"/>
      <c r="K146" s="273"/>
      <c r="L146" s="278"/>
      <c r="M146" s="279"/>
      <c r="N146" s="280"/>
      <c r="O146" s="280"/>
      <c r="P146" s="280"/>
      <c r="Q146" s="280"/>
      <c r="R146" s="280"/>
      <c r="S146" s="280"/>
      <c r="T146" s="281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82" t="s">
        <v>268</v>
      </c>
      <c r="AU146" s="282" t="s">
        <v>93</v>
      </c>
      <c r="AV146" s="16" t="s">
        <v>231</v>
      </c>
      <c r="AW146" s="16" t="s">
        <v>34</v>
      </c>
      <c r="AX146" s="16" t="s">
        <v>82</v>
      </c>
      <c r="AY146" s="282" t="s">
        <v>224</v>
      </c>
    </row>
    <row r="147" s="2" customFormat="1" ht="66.75" customHeight="1">
      <c r="A147" s="41"/>
      <c r="B147" s="42"/>
      <c r="C147" s="216" t="s">
        <v>151</v>
      </c>
      <c r="D147" s="216" t="s">
        <v>227</v>
      </c>
      <c r="E147" s="217" t="s">
        <v>6648</v>
      </c>
      <c r="F147" s="218" t="s">
        <v>6649</v>
      </c>
      <c r="G147" s="219" t="s">
        <v>324</v>
      </c>
      <c r="H147" s="220">
        <v>3660</v>
      </c>
      <c r="I147" s="221"/>
      <c r="J147" s="222">
        <f>ROUND(I147*H147,2)</f>
        <v>0</v>
      </c>
      <c r="K147" s="218" t="s">
        <v>312</v>
      </c>
      <c r="L147" s="47"/>
      <c r="M147" s="223" t="s">
        <v>19</v>
      </c>
      <c r="N147" s="224" t="s">
        <v>45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231</v>
      </c>
      <c r="AT147" s="227" t="s">
        <v>227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82</v>
      </c>
      <c r="BK147" s="228">
        <f>ROUND(I147*H147,2)</f>
        <v>0</v>
      </c>
      <c r="BL147" s="20" t="s">
        <v>231</v>
      </c>
      <c r="BM147" s="227" t="s">
        <v>629</v>
      </c>
    </row>
    <row r="148" s="2" customFormat="1">
      <c r="A148" s="41"/>
      <c r="B148" s="42"/>
      <c r="C148" s="43"/>
      <c r="D148" s="267" t="s">
        <v>314</v>
      </c>
      <c r="E148" s="43"/>
      <c r="F148" s="268" t="s">
        <v>6651</v>
      </c>
      <c r="G148" s="43"/>
      <c r="H148" s="43"/>
      <c r="I148" s="269"/>
      <c r="J148" s="43"/>
      <c r="K148" s="43"/>
      <c r="L148" s="47"/>
      <c r="M148" s="270"/>
      <c r="N148" s="271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314</v>
      </c>
      <c r="AU148" s="20" t="s">
        <v>93</v>
      </c>
    </row>
    <row r="149" s="13" customFormat="1">
      <c r="A149" s="13"/>
      <c r="B149" s="229"/>
      <c r="C149" s="230"/>
      <c r="D149" s="231" t="s">
        <v>268</v>
      </c>
      <c r="E149" s="232" t="s">
        <v>19</v>
      </c>
      <c r="F149" s="233" t="s">
        <v>8480</v>
      </c>
      <c r="G149" s="230"/>
      <c r="H149" s="234">
        <v>366</v>
      </c>
      <c r="I149" s="235"/>
      <c r="J149" s="230"/>
      <c r="K149" s="230"/>
      <c r="L149" s="236"/>
      <c r="M149" s="237"/>
      <c r="N149" s="238"/>
      <c r="O149" s="238"/>
      <c r="P149" s="238"/>
      <c r="Q149" s="238"/>
      <c r="R149" s="238"/>
      <c r="S149" s="238"/>
      <c r="T149" s="23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0" t="s">
        <v>268</v>
      </c>
      <c r="AU149" s="240" t="s">
        <v>93</v>
      </c>
      <c r="AV149" s="13" t="s">
        <v>93</v>
      </c>
      <c r="AW149" s="13" t="s">
        <v>34</v>
      </c>
      <c r="AX149" s="13" t="s">
        <v>74</v>
      </c>
      <c r="AY149" s="240" t="s">
        <v>224</v>
      </c>
    </row>
    <row r="150" s="16" customFormat="1">
      <c r="A150" s="16"/>
      <c r="B150" s="272"/>
      <c r="C150" s="273"/>
      <c r="D150" s="231" t="s">
        <v>268</v>
      </c>
      <c r="E150" s="274" t="s">
        <v>19</v>
      </c>
      <c r="F150" s="275" t="s">
        <v>351</v>
      </c>
      <c r="G150" s="273"/>
      <c r="H150" s="276">
        <v>366</v>
      </c>
      <c r="I150" s="277"/>
      <c r="J150" s="273"/>
      <c r="K150" s="273"/>
      <c r="L150" s="278"/>
      <c r="M150" s="279"/>
      <c r="N150" s="280"/>
      <c r="O150" s="280"/>
      <c r="P150" s="280"/>
      <c r="Q150" s="280"/>
      <c r="R150" s="280"/>
      <c r="S150" s="280"/>
      <c r="T150" s="281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82" t="s">
        <v>268</v>
      </c>
      <c r="AU150" s="282" t="s">
        <v>93</v>
      </c>
      <c r="AV150" s="16" t="s">
        <v>231</v>
      </c>
      <c r="AW150" s="16" t="s">
        <v>34</v>
      </c>
      <c r="AX150" s="16" t="s">
        <v>74</v>
      </c>
      <c r="AY150" s="282" t="s">
        <v>224</v>
      </c>
    </row>
    <row r="151" s="13" customFormat="1">
      <c r="A151" s="13"/>
      <c r="B151" s="229"/>
      <c r="C151" s="230"/>
      <c r="D151" s="231" t="s">
        <v>268</v>
      </c>
      <c r="E151" s="232" t="s">
        <v>19</v>
      </c>
      <c r="F151" s="233" t="s">
        <v>8481</v>
      </c>
      <c r="G151" s="230"/>
      <c r="H151" s="234">
        <v>3660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268</v>
      </c>
      <c r="AU151" s="240" t="s">
        <v>93</v>
      </c>
      <c r="AV151" s="13" t="s">
        <v>93</v>
      </c>
      <c r="AW151" s="13" t="s">
        <v>34</v>
      </c>
      <c r="AX151" s="13" t="s">
        <v>74</v>
      </c>
      <c r="AY151" s="240" t="s">
        <v>224</v>
      </c>
    </row>
    <row r="152" s="16" customFormat="1">
      <c r="A152" s="16"/>
      <c r="B152" s="272"/>
      <c r="C152" s="273"/>
      <c r="D152" s="231" t="s">
        <v>268</v>
      </c>
      <c r="E152" s="274" t="s">
        <v>19</v>
      </c>
      <c r="F152" s="275" t="s">
        <v>351</v>
      </c>
      <c r="G152" s="273"/>
      <c r="H152" s="276">
        <v>3660</v>
      </c>
      <c r="I152" s="277"/>
      <c r="J152" s="273"/>
      <c r="K152" s="273"/>
      <c r="L152" s="278"/>
      <c r="M152" s="279"/>
      <c r="N152" s="280"/>
      <c r="O152" s="280"/>
      <c r="P152" s="280"/>
      <c r="Q152" s="280"/>
      <c r="R152" s="280"/>
      <c r="S152" s="280"/>
      <c r="T152" s="281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T152" s="282" t="s">
        <v>268</v>
      </c>
      <c r="AU152" s="282" t="s">
        <v>93</v>
      </c>
      <c r="AV152" s="16" t="s">
        <v>231</v>
      </c>
      <c r="AW152" s="16" t="s">
        <v>34</v>
      </c>
      <c r="AX152" s="16" t="s">
        <v>82</v>
      </c>
      <c r="AY152" s="282" t="s">
        <v>224</v>
      </c>
    </row>
    <row r="153" s="2" customFormat="1" ht="44.25" customHeight="1">
      <c r="A153" s="41"/>
      <c r="B153" s="42"/>
      <c r="C153" s="216" t="s">
        <v>284</v>
      </c>
      <c r="D153" s="216" t="s">
        <v>227</v>
      </c>
      <c r="E153" s="217" t="s">
        <v>8482</v>
      </c>
      <c r="F153" s="218" t="s">
        <v>8483</v>
      </c>
      <c r="G153" s="219" t="s">
        <v>324</v>
      </c>
      <c r="H153" s="220">
        <v>181.80000000000001</v>
      </c>
      <c r="I153" s="221"/>
      <c r="J153" s="222">
        <f>ROUND(I153*H153,2)</f>
        <v>0</v>
      </c>
      <c r="K153" s="218" t="s">
        <v>312</v>
      </c>
      <c r="L153" s="47"/>
      <c r="M153" s="223" t="s">
        <v>19</v>
      </c>
      <c r="N153" s="224" t="s">
        <v>45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231</v>
      </c>
      <c r="AT153" s="227" t="s">
        <v>227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82</v>
      </c>
      <c r="BK153" s="228">
        <f>ROUND(I153*H153,2)</f>
        <v>0</v>
      </c>
      <c r="BL153" s="20" t="s">
        <v>231</v>
      </c>
      <c r="BM153" s="227" t="s">
        <v>643</v>
      </c>
    </row>
    <row r="154" s="2" customFormat="1">
      <c r="A154" s="41"/>
      <c r="B154" s="42"/>
      <c r="C154" s="43"/>
      <c r="D154" s="267" t="s">
        <v>314</v>
      </c>
      <c r="E154" s="43"/>
      <c r="F154" s="268" t="s">
        <v>8484</v>
      </c>
      <c r="G154" s="43"/>
      <c r="H154" s="43"/>
      <c r="I154" s="269"/>
      <c r="J154" s="43"/>
      <c r="K154" s="43"/>
      <c r="L154" s="47"/>
      <c r="M154" s="270"/>
      <c r="N154" s="271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314</v>
      </c>
      <c r="AU154" s="20" t="s">
        <v>93</v>
      </c>
    </row>
    <row r="155" s="13" customFormat="1">
      <c r="A155" s="13"/>
      <c r="B155" s="229"/>
      <c r="C155" s="230"/>
      <c r="D155" s="231" t="s">
        <v>268</v>
      </c>
      <c r="E155" s="232" t="s">
        <v>19</v>
      </c>
      <c r="F155" s="233" t="s">
        <v>8485</v>
      </c>
      <c r="G155" s="230"/>
      <c r="H155" s="234">
        <v>177</v>
      </c>
      <c r="I155" s="235"/>
      <c r="J155" s="230"/>
      <c r="K155" s="230"/>
      <c r="L155" s="236"/>
      <c r="M155" s="237"/>
      <c r="N155" s="238"/>
      <c r="O155" s="238"/>
      <c r="P155" s="238"/>
      <c r="Q155" s="238"/>
      <c r="R155" s="238"/>
      <c r="S155" s="238"/>
      <c r="T155" s="23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0" t="s">
        <v>268</v>
      </c>
      <c r="AU155" s="240" t="s">
        <v>93</v>
      </c>
      <c r="AV155" s="13" t="s">
        <v>93</v>
      </c>
      <c r="AW155" s="13" t="s">
        <v>34</v>
      </c>
      <c r="AX155" s="13" t="s">
        <v>74</v>
      </c>
      <c r="AY155" s="240" t="s">
        <v>224</v>
      </c>
    </row>
    <row r="156" s="13" customFormat="1">
      <c r="A156" s="13"/>
      <c r="B156" s="229"/>
      <c r="C156" s="230"/>
      <c r="D156" s="231" t="s">
        <v>268</v>
      </c>
      <c r="E156" s="232" t="s">
        <v>19</v>
      </c>
      <c r="F156" s="233" t="s">
        <v>8486</v>
      </c>
      <c r="G156" s="230"/>
      <c r="H156" s="234">
        <v>4.7999999999999998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268</v>
      </c>
      <c r="AU156" s="240" t="s">
        <v>93</v>
      </c>
      <c r="AV156" s="13" t="s">
        <v>93</v>
      </c>
      <c r="AW156" s="13" t="s">
        <v>34</v>
      </c>
      <c r="AX156" s="13" t="s">
        <v>74</v>
      </c>
      <c r="AY156" s="240" t="s">
        <v>224</v>
      </c>
    </row>
    <row r="157" s="16" customFormat="1">
      <c r="A157" s="16"/>
      <c r="B157" s="272"/>
      <c r="C157" s="273"/>
      <c r="D157" s="231" t="s">
        <v>268</v>
      </c>
      <c r="E157" s="274" t="s">
        <v>19</v>
      </c>
      <c r="F157" s="275" t="s">
        <v>351</v>
      </c>
      <c r="G157" s="273"/>
      <c r="H157" s="276">
        <v>181.80000000000001</v>
      </c>
      <c r="I157" s="277"/>
      <c r="J157" s="273"/>
      <c r="K157" s="273"/>
      <c r="L157" s="278"/>
      <c r="M157" s="279"/>
      <c r="N157" s="280"/>
      <c r="O157" s="280"/>
      <c r="P157" s="280"/>
      <c r="Q157" s="280"/>
      <c r="R157" s="280"/>
      <c r="S157" s="280"/>
      <c r="T157" s="281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82" t="s">
        <v>268</v>
      </c>
      <c r="AU157" s="282" t="s">
        <v>93</v>
      </c>
      <c r="AV157" s="16" t="s">
        <v>231</v>
      </c>
      <c r="AW157" s="16" t="s">
        <v>34</v>
      </c>
      <c r="AX157" s="16" t="s">
        <v>82</v>
      </c>
      <c r="AY157" s="282" t="s">
        <v>224</v>
      </c>
    </row>
    <row r="158" s="2" customFormat="1" ht="44.25" customHeight="1">
      <c r="A158" s="41"/>
      <c r="B158" s="42"/>
      <c r="C158" s="216" t="s">
        <v>544</v>
      </c>
      <c r="D158" s="216" t="s">
        <v>227</v>
      </c>
      <c r="E158" s="217" t="s">
        <v>369</v>
      </c>
      <c r="F158" s="218" t="s">
        <v>370</v>
      </c>
      <c r="G158" s="219" t="s">
        <v>371</v>
      </c>
      <c r="H158" s="220">
        <v>1282.99</v>
      </c>
      <c r="I158" s="221"/>
      <c r="J158" s="222">
        <f>ROUND(I158*H158,2)</f>
        <v>0</v>
      </c>
      <c r="K158" s="218" t="s">
        <v>312</v>
      </c>
      <c r="L158" s="47"/>
      <c r="M158" s="223" t="s">
        <v>19</v>
      </c>
      <c r="N158" s="224" t="s">
        <v>45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231</v>
      </c>
      <c r="AT158" s="227" t="s">
        <v>227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82</v>
      </c>
      <c r="BK158" s="228">
        <f>ROUND(I158*H158,2)</f>
        <v>0</v>
      </c>
      <c r="BL158" s="20" t="s">
        <v>231</v>
      </c>
      <c r="BM158" s="227" t="s">
        <v>656</v>
      </c>
    </row>
    <row r="159" s="2" customFormat="1">
      <c r="A159" s="41"/>
      <c r="B159" s="42"/>
      <c r="C159" s="43"/>
      <c r="D159" s="267" t="s">
        <v>314</v>
      </c>
      <c r="E159" s="43"/>
      <c r="F159" s="268" t="s">
        <v>373</v>
      </c>
      <c r="G159" s="43"/>
      <c r="H159" s="43"/>
      <c r="I159" s="269"/>
      <c r="J159" s="43"/>
      <c r="K159" s="43"/>
      <c r="L159" s="47"/>
      <c r="M159" s="270"/>
      <c r="N159" s="271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314</v>
      </c>
      <c r="AU159" s="20" t="s">
        <v>93</v>
      </c>
    </row>
    <row r="160" s="13" customFormat="1">
      <c r="A160" s="13"/>
      <c r="B160" s="229"/>
      <c r="C160" s="230"/>
      <c r="D160" s="231" t="s">
        <v>268</v>
      </c>
      <c r="E160" s="232" t="s">
        <v>19</v>
      </c>
      <c r="F160" s="233" t="s">
        <v>8487</v>
      </c>
      <c r="G160" s="230"/>
      <c r="H160" s="234">
        <v>177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268</v>
      </c>
      <c r="AU160" s="240" t="s">
        <v>93</v>
      </c>
      <c r="AV160" s="13" t="s">
        <v>93</v>
      </c>
      <c r="AW160" s="13" t="s">
        <v>34</v>
      </c>
      <c r="AX160" s="13" t="s">
        <v>74</v>
      </c>
      <c r="AY160" s="240" t="s">
        <v>224</v>
      </c>
    </row>
    <row r="161" s="13" customFormat="1">
      <c r="A161" s="13"/>
      <c r="B161" s="229"/>
      <c r="C161" s="230"/>
      <c r="D161" s="231" t="s">
        <v>268</v>
      </c>
      <c r="E161" s="232" t="s">
        <v>19</v>
      </c>
      <c r="F161" s="233" t="s">
        <v>8488</v>
      </c>
      <c r="G161" s="230"/>
      <c r="H161" s="234">
        <v>530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268</v>
      </c>
      <c r="AU161" s="240" t="s">
        <v>93</v>
      </c>
      <c r="AV161" s="13" t="s">
        <v>93</v>
      </c>
      <c r="AW161" s="13" t="s">
        <v>34</v>
      </c>
      <c r="AX161" s="13" t="s">
        <v>74</v>
      </c>
      <c r="AY161" s="240" t="s">
        <v>224</v>
      </c>
    </row>
    <row r="162" s="13" customFormat="1">
      <c r="A162" s="13"/>
      <c r="B162" s="229"/>
      <c r="C162" s="230"/>
      <c r="D162" s="231" t="s">
        <v>268</v>
      </c>
      <c r="E162" s="232" t="s">
        <v>19</v>
      </c>
      <c r="F162" s="233" t="s">
        <v>8489</v>
      </c>
      <c r="G162" s="230"/>
      <c r="H162" s="234">
        <v>52.5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268</v>
      </c>
      <c r="AU162" s="240" t="s">
        <v>93</v>
      </c>
      <c r="AV162" s="13" t="s">
        <v>93</v>
      </c>
      <c r="AW162" s="13" t="s">
        <v>34</v>
      </c>
      <c r="AX162" s="13" t="s">
        <v>74</v>
      </c>
      <c r="AY162" s="240" t="s">
        <v>224</v>
      </c>
    </row>
    <row r="163" s="13" customFormat="1">
      <c r="A163" s="13"/>
      <c r="B163" s="229"/>
      <c r="C163" s="230"/>
      <c r="D163" s="231" t="s">
        <v>268</v>
      </c>
      <c r="E163" s="232" t="s">
        <v>19</v>
      </c>
      <c r="F163" s="233" t="s">
        <v>8479</v>
      </c>
      <c r="G163" s="230"/>
      <c r="H163" s="234">
        <v>-4.7999999999999998</v>
      </c>
      <c r="I163" s="235"/>
      <c r="J163" s="230"/>
      <c r="K163" s="230"/>
      <c r="L163" s="236"/>
      <c r="M163" s="237"/>
      <c r="N163" s="238"/>
      <c r="O163" s="238"/>
      <c r="P163" s="238"/>
      <c r="Q163" s="238"/>
      <c r="R163" s="238"/>
      <c r="S163" s="238"/>
      <c r="T163" s="23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0" t="s">
        <v>268</v>
      </c>
      <c r="AU163" s="240" t="s">
        <v>93</v>
      </c>
      <c r="AV163" s="13" t="s">
        <v>93</v>
      </c>
      <c r="AW163" s="13" t="s">
        <v>34</v>
      </c>
      <c r="AX163" s="13" t="s">
        <v>74</v>
      </c>
      <c r="AY163" s="240" t="s">
        <v>224</v>
      </c>
    </row>
    <row r="164" s="16" customFormat="1">
      <c r="A164" s="16"/>
      <c r="B164" s="272"/>
      <c r="C164" s="273"/>
      <c r="D164" s="231" t="s">
        <v>268</v>
      </c>
      <c r="E164" s="274" t="s">
        <v>19</v>
      </c>
      <c r="F164" s="275" t="s">
        <v>351</v>
      </c>
      <c r="G164" s="273"/>
      <c r="H164" s="276">
        <v>754.70000000000005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T164" s="282" t="s">
        <v>268</v>
      </c>
      <c r="AU164" s="282" t="s">
        <v>93</v>
      </c>
      <c r="AV164" s="16" t="s">
        <v>231</v>
      </c>
      <c r="AW164" s="16" t="s">
        <v>34</v>
      </c>
      <c r="AX164" s="16" t="s">
        <v>74</v>
      </c>
      <c r="AY164" s="282" t="s">
        <v>224</v>
      </c>
    </row>
    <row r="165" s="13" customFormat="1">
      <c r="A165" s="13"/>
      <c r="B165" s="229"/>
      <c r="C165" s="230"/>
      <c r="D165" s="231" t="s">
        <v>268</v>
      </c>
      <c r="E165" s="232" t="s">
        <v>19</v>
      </c>
      <c r="F165" s="233" t="s">
        <v>8490</v>
      </c>
      <c r="G165" s="230"/>
      <c r="H165" s="234">
        <v>1282.99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268</v>
      </c>
      <c r="AU165" s="240" t="s">
        <v>93</v>
      </c>
      <c r="AV165" s="13" t="s">
        <v>93</v>
      </c>
      <c r="AW165" s="13" t="s">
        <v>34</v>
      </c>
      <c r="AX165" s="13" t="s">
        <v>74</v>
      </c>
      <c r="AY165" s="240" t="s">
        <v>224</v>
      </c>
    </row>
    <row r="166" s="16" customFormat="1">
      <c r="A166" s="16"/>
      <c r="B166" s="272"/>
      <c r="C166" s="273"/>
      <c r="D166" s="231" t="s">
        <v>268</v>
      </c>
      <c r="E166" s="274" t="s">
        <v>19</v>
      </c>
      <c r="F166" s="275" t="s">
        <v>351</v>
      </c>
      <c r="G166" s="273"/>
      <c r="H166" s="276">
        <v>1282.99</v>
      </c>
      <c r="I166" s="277"/>
      <c r="J166" s="273"/>
      <c r="K166" s="273"/>
      <c r="L166" s="278"/>
      <c r="M166" s="279"/>
      <c r="N166" s="280"/>
      <c r="O166" s="280"/>
      <c r="P166" s="280"/>
      <c r="Q166" s="280"/>
      <c r="R166" s="280"/>
      <c r="S166" s="280"/>
      <c r="T166" s="281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82" t="s">
        <v>268</v>
      </c>
      <c r="AU166" s="282" t="s">
        <v>93</v>
      </c>
      <c r="AV166" s="16" t="s">
        <v>231</v>
      </c>
      <c r="AW166" s="16" t="s">
        <v>34</v>
      </c>
      <c r="AX166" s="16" t="s">
        <v>82</v>
      </c>
      <c r="AY166" s="282" t="s">
        <v>224</v>
      </c>
    </row>
    <row r="167" s="2" customFormat="1" ht="44.25" customHeight="1">
      <c r="A167" s="41"/>
      <c r="B167" s="42"/>
      <c r="C167" s="216" t="s">
        <v>549</v>
      </c>
      <c r="D167" s="216" t="s">
        <v>227</v>
      </c>
      <c r="E167" s="217" t="s">
        <v>369</v>
      </c>
      <c r="F167" s="218" t="s">
        <v>370</v>
      </c>
      <c r="G167" s="219" t="s">
        <v>371</v>
      </c>
      <c r="H167" s="220">
        <v>622.20000000000005</v>
      </c>
      <c r="I167" s="221"/>
      <c r="J167" s="222">
        <f>ROUND(I167*H167,2)</f>
        <v>0</v>
      </c>
      <c r="K167" s="218" t="s">
        <v>312</v>
      </c>
      <c r="L167" s="47"/>
      <c r="M167" s="223" t="s">
        <v>19</v>
      </c>
      <c r="N167" s="224" t="s">
        <v>45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231</v>
      </c>
      <c r="AT167" s="227" t="s">
        <v>227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82</v>
      </c>
      <c r="BK167" s="228">
        <f>ROUND(I167*H167,2)</f>
        <v>0</v>
      </c>
      <c r="BL167" s="20" t="s">
        <v>231</v>
      </c>
      <c r="BM167" s="227" t="s">
        <v>680</v>
      </c>
    </row>
    <row r="168" s="2" customFormat="1">
      <c r="A168" s="41"/>
      <c r="B168" s="42"/>
      <c r="C168" s="43"/>
      <c r="D168" s="267" t="s">
        <v>314</v>
      </c>
      <c r="E168" s="43"/>
      <c r="F168" s="268" t="s">
        <v>373</v>
      </c>
      <c r="G168" s="43"/>
      <c r="H168" s="43"/>
      <c r="I168" s="269"/>
      <c r="J168" s="43"/>
      <c r="K168" s="43"/>
      <c r="L168" s="47"/>
      <c r="M168" s="270"/>
      <c r="N168" s="271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314</v>
      </c>
      <c r="AU168" s="20" t="s">
        <v>93</v>
      </c>
    </row>
    <row r="169" s="13" customFormat="1">
      <c r="A169" s="13"/>
      <c r="B169" s="229"/>
      <c r="C169" s="230"/>
      <c r="D169" s="231" t="s">
        <v>268</v>
      </c>
      <c r="E169" s="232" t="s">
        <v>19</v>
      </c>
      <c r="F169" s="233" t="s">
        <v>8491</v>
      </c>
      <c r="G169" s="230"/>
      <c r="H169" s="234">
        <v>366</v>
      </c>
      <c r="I169" s="235"/>
      <c r="J169" s="230"/>
      <c r="K169" s="230"/>
      <c r="L169" s="236"/>
      <c r="M169" s="237"/>
      <c r="N169" s="238"/>
      <c r="O169" s="238"/>
      <c r="P169" s="238"/>
      <c r="Q169" s="238"/>
      <c r="R169" s="238"/>
      <c r="S169" s="238"/>
      <c r="T169" s="23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0" t="s">
        <v>268</v>
      </c>
      <c r="AU169" s="240" t="s">
        <v>93</v>
      </c>
      <c r="AV169" s="13" t="s">
        <v>93</v>
      </c>
      <c r="AW169" s="13" t="s">
        <v>34</v>
      </c>
      <c r="AX169" s="13" t="s">
        <v>74</v>
      </c>
      <c r="AY169" s="240" t="s">
        <v>224</v>
      </c>
    </row>
    <row r="170" s="16" customFormat="1">
      <c r="A170" s="16"/>
      <c r="B170" s="272"/>
      <c r="C170" s="273"/>
      <c r="D170" s="231" t="s">
        <v>268</v>
      </c>
      <c r="E170" s="274" t="s">
        <v>19</v>
      </c>
      <c r="F170" s="275" t="s">
        <v>351</v>
      </c>
      <c r="G170" s="273"/>
      <c r="H170" s="276">
        <v>366</v>
      </c>
      <c r="I170" s="277"/>
      <c r="J170" s="273"/>
      <c r="K170" s="273"/>
      <c r="L170" s="278"/>
      <c r="M170" s="279"/>
      <c r="N170" s="280"/>
      <c r="O170" s="280"/>
      <c r="P170" s="280"/>
      <c r="Q170" s="280"/>
      <c r="R170" s="280"/>
      <c r="S170" s="280"/>
      <c r="T170" s="281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82" t="s">
        <v>268</v>
      </c>
      <c r="AU170" s="282" t="s">
        <v>93</v>
      </c>
      <c r="AV170" s="16" t="s">
        <v>231</v>
      </c>
      <c r="AW170" s="16" t="s">
        <v>34</v>
      </c>
      <c r="AX170" s="16" t="s">
        <v>74</v>
      </c>
      <c r="AY170" s="282" t="s">
        <v>224</v>
      </c>
    </row>
    <row r="171" s="13" customFormat="1">
      <c r="A171" s="13"/>
      <c r="B171" s="229"/>
      <c r="C171" s="230"/>
      <c r="D171" s="231" t="s">
        <v>268</v>
      </c>
      <c r="E171" s="232" t="s">
        <v>19</v>
      </c>
      <c r="F171" s="233" t="s">
        <v>8492</v>
      </c>
      <c r="G171" s="230"/>
      <c r="H171" s="234">
        <v>622.20000000000005</v>
      </c>
      <c r="I171" s="235"/>
      <c r="J171" s="230"/>
      <c r="K171" s="230"/>
      <c r="L171" s="236"/>
      <c r="M171" s="237"/>
      <c r="N171" s="238"/>
      <c r="O171" s="238"/>
      <c r="P171" s="238"/>
      <c r="Q171" s="238"/>
      <c r="R171" s="238"/>
      <c r="S171" s="238"/>
      <c r="T171" s="23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0" t="s">
        <v>268</v>
      </c>
      <c r="AU171" s="240" t="s">
        <v>93</v>
      </c>
      <c r="AV171" s="13" t="s">
        <v>93</v>
      </c>
      <c r="AW171" s="13" t="s">
        <v>34</v>
      </c>
      <c r="AX171" s="13" t="s">
        <v>74</v>
      </c>
      <c r="AY171" s="240" t="s">
        <v>224</v>
      </c>
    </row>
    <row r="172" s="16" customFormat="1">
      <c r="A172" s="16"/>
      <c r="B172" s="272"/>
      <c r="C172" s="273"/>
      <c r="D172" s="231" t="s">
        <v>268</v>
      </c>
      <c r="E172" s="274" t="s">
        <v>19</v>
      </c>
      <c r="F172" s="275" t="s">
        <v>351</v>
      </c>
      <c r="G172" s="273"/>
      <c r="H172" s="276">
        <v>622.20000000000005</v>
      </c>
      <c r="I172" s="277"/>
      <c r="J172" s="273"/>
      <c r="K172" s="273"/>
      <c r="L172" s="278"/>
      <c r="M172" s="279"/>
      <c r="N172" s="280"/>
      <c r="O172" s="280"/>
      <c r="P172" s="280"/>
      <c r="Q172" s="280"/>
      <c r="R172" s="280"/>
      <c r="S172" s="280"/>
      <c r="T172" s="281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82" t="s">
        <v>268</v>
      </c>
      <c r="AU172" s="282" t="s">
        <v>93</v>
      </c>
      <c r="AV172" s="16" t="s">
        <v>231</v>
      </c>
      <c r="AW172" s="16" t="s">
        <v>34</v>
      </c>
      <c r="AX172" s="16" t="s">
        <v>82</v>
      </c>
      <c r="AY172" s="282" t="s">
        <v>224</v>
      </c>
    </row>
    <row r="173" s="2" customFormat="1" ht="37.8" customHeight="1">
      <c r="A173" s="41"/>
      <c r="B173" s="42"/>
      <c r="C173" s="216" t="s">
        <v>559</v>
      </c>
      <c r="D173" s="216" t="s">
        <v>227</v>
      </c>
      <c r="E173" s="217" t="s">
        <v>378</v>
      </c>
      <c r="F173" s="218" t="s">
        <v>379</v>
      </c>
      <c r="G173" s="219" t="s">
        <v>324</v>
      </c>
      <c r="H173" s="220">
        <v>181.80000000000001</v>
      </c>
      <c r="I173" s="221"/>
      <c r="J173" s="222">
        <f>ROUND(I173*H173,2)</f>
        <v>0</v>
      </c>
      <c r="K173" s="218" t="s">
        <v>312</v>
      </c>
      <c r="L173" s="47"/>
      <c r="M173" s="223" t="s">
        <v>19</v>
      </c>
      <c r="N173" s="224" t="s">
        <v>45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231</v>
      </c>
      <c r="AT173" s="227" t="s">
        <v>227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82</v>
      </c>
      <c r="BK173" s="228">
        <f>ROUND(I173*H173,2)</f>
        <v>0</v>
      </c>
      <c r="BL173" s="20" t="s">
        <v>231</v>
      </c>
      <c r="BM173" s="227" t="s">
        <v>699</v>
      </c>
    </row>
    <row r="174" s="2" customFormat="1">
      <c r="A174" s="41"/>
      <c r="B174" s="42"/>
      <c r="C174" s="43"/>
      <c r="D174" s="267" t="s">
        <v>314</v>
      </c>
      <c r="E174" s="43"/>
      <c r="F174" s="268" t="s">
        <v>381</v>
      </c>
      <c r="G174" s="43"/>
      <c r="H174" s="43"/>
      <c r="I174" s="269"/>
      <c r="J174" s="43"/>
      <c r="K174" s="43"/>
      <c r="L174" s="47"/>
      <c r="M174" s="270"/>
      <c r="N174" s="271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314</v>
      </c>
      <c r="AU174" s="20" t="s">
        <v>93</v>
      </c>
    </row>
    <row r="175" s="13" customFormat="1">
      <c r="A175" s="13"/>
      <c r="B175" s="229"/>
      <c r="C175" s="230"/>
      <c r="D175" s="231" t="s">
        <v>268</v>
      </c>
      <c r="E175" s="232" t="s">
        <v>19</v>
      </c>
      <c r="F175" s="233" t="s">
        <v>8485</v>
      </c>
      <c r="G175" s="230"/>
      <c r="H175" s="234">
        <v>177</v>
      </c>
      <c r="I175" s="235"/>
      <c r="J175" s="230"/>
      <c r="K175" s="230"/>
      <c r="L175" s="236"/>
      <c r="M175" s="237"/>
      <c r="N175" s="238"/>
      <c r="O175" s="238"/>
      <c r="P175" s="238"/>
      <c r="Q175" s="238"/>
      <c r="R175" s="238"/>
      <c r="S175" s="238"/>
      <c r="T175" s="23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0" t="s">
        <v>268</v>
      </c>
      <c r="AU175" s="240" t="s">
        <v>93</v>
      </c>
      <c r="AV175" s="13" t="s">
        <v>93</v>
      </c>
      <c r="AW175" s="13" t="s">
        <v>34</v>
      </c>
      <c r="AX175" s="13" t="s">
        <v>74</v>
      </c>
      <c r="AY175" s="240" t="s">
        <v>224</v>
      </c>
    </row>
    <row r="176" s="13" customFormat="1">
      <c r="A176" s="13"/>
      <c r="B176" s="229"/>
      <c r="C176" s="230"/>
      <c r="D176" s="231" t="s">
        <v>268</v>
      </c>
      <c r="E176" s="232" t="s">
        <v>19</v>
      </c>
      <c r="F176" s="233" t="s">
        <v>8486</v>
      </c>
      <c r="G176" s="230"/>
      <c r="H176" s="234">
        <v>4.7999999999999998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268</v>
      </c>
      <c r="AU176" s="240" t="s">
        <v>93</v>
      </c>
      <c r="AV176" s="13" t="s">
        <v>93</v>
      </c>
      <c r="AW176" s="13" t="s">
        <v>34</v>
      </c>
      <c r="AX176" s="13" t="s">
        <v>74</v>
      </c>
      <c r="AY176" s="240" t="s">
        <v>224</v>
      </c>
    </row>
    <row r="177" s="16" customFormat="1">
      <c r="A177" s="16"/>
      <c r="B177" s="272"/>
      <c r="C177" s="273"/>
      <c r="D177" s="231" t="s">
        <v>268</v>
      </c>
      <c r="E177" s="274" t="s">
        <v>19</v>
      </c>
      <c r="F177" s="275" t="s">
        <v>351</v>
      </c>
      <c r="G177" s="273"/>
      <c r="H177" s="276">
        <v>181.80000000000001</v>
      </c>
      <c r="I177" s="277"/>
      <c r="J177" s="273"/>
      <c r="K177" s="273"/>
      <c r="L177" s="278"/>
      <c r="M177" s="279"/>
      <c r="N177" s="280"/>
      <c r="O177" s="280"/>
      <c r="P177" s="280"/>
      <c r="Q177" s="280"/>
      <c r="R177" s="280"/>
      <c r="S177" s="280"/>
      <c r="T177" s="281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T177" s="282" t="s">
        <v>268</v>
      </c>
      <c r="AU177" s="282" t="s">
        <v>93</v>
      </c>
      <c r="AV177" s="16" t="s">
        <v>231</v>
      </c>
      <c r="AW177" s="16" t="s">
        <v>34</v>
      </c>
      <c r="AX177" s="16" t="s">
        <v>82</v>
      </c>
      <c r="AY177" s="282" t="s">
        <v>224</v>
      </c>
    </row>
    <row r="178" s="2" customFormat="1" ht="44.25" customHeight="1">
      <c r="A178" s="41"/>
      <c r="B178" s="42"/>
      <c r="C178" s="216" t="s">
        <v>565</v>
      </c>
      <c r="D178" s="216" t="s">
        <v>227</v>
      </c>
      <c r="E178" s="217" t="s">
        <v>448</v>
      </c>
      <c r="F178" s="218" t="s">
        <v>449</v>
      </c>
      <c r="G178" s="219" t="s">
        <v>324</v>
      </c>
      <c r="H178" s="220">
        <v>4.7999999999999998</v>
      </c>
      <c r="I178" s="221"/>
      <c r="J178" s="222">
        <f>ROUND(I178*H178,2)</f>
        <v>0</v>
      </c>
      <c r="K178" s="218" t="s">
        <v>8493</v>
      </c>
      <c r="L178" s="47"/>
      <c r="M178" s="223" t="s">
        <v>19</v>
      </c>
      <c r="N178" s="224" t="s">
        <v>45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231</v>
      </c>
      <c r="AT178" s="227" t="s">
        <v>227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82</v>
      </c>
      <c r="BK178" s="228">
        <f>ROUND(I178*H178,2)</f>
        <v>0</v>
      </c>
      <c r="BL178" s="20" t="s">
        <v>231</v>
      </c>
      <c r="BM178" s="227" t="s">
        <v>719</v>
      </c>
    </row>
    <row r="179" s="2" customFormat="1">
      <c r="A179" s="41"/>
      <c r="B179" s="42"/>
      <c r="C179" s="43"/>
      <c r="D179" s="267" t="s">
        <v>314</v>
      </c>
      <c r="E179" s="43"/>
      <c r="F179" s="268" t="s">
        <v>8494</v>
      </c>
      <c r="G179" s="43"/>
      <c r="H179" s="43"/>
      <c r="I179" s="269"/>
      <c r="J179" s="43"/>
      <c r="K179" s="43"/>
      <c r="L179" s="47"/>
      <c r="M179" s="270"/>
      <c r="N179" s="271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314</v>
      </c>
      <c r="AU179" s="20" t="s">
        <v>93</v>
      </c>
    </row>
    <row r="180" s="13" customFormat="1">
      <c r="A180" s="13"/>
      <c r="B180" s="229"/>
      <c r="C180" s="230"/>
      <c r="D180" s="231" t="s">
        <v>268</v>
      </c>
      <c r="E180" s="232" t="s">
        <v>19</v>
      </c>
      <c r="F180" s="233" t="s">
        <v>8495</v>
      </c>
      <c r="G180" s="230"/>
      <c r="H180" s="234">
        <v>6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268</v>
      </c>
      <c r="AU180" s="240" t="s">
        <v>93</v>
      </c>
      <c r="AV180" s="13" t="s">
        <v>93</v>
      </c>
      <c r="AW180" s="13" t="s">
        <v>34</v>
      </c>
      <c r="AX180" s="13" t="s">
        <v>74</v>
      </c>
      <c r="AY180" s="240" t="s">
        <v>224</v>
      </c>
    </row>
    <row r="181" s="13" customFormat="1">
      <c r="A181" s="13"/>
      <c r="B181" s="229"/>
      <c r="C181" s="230"/>
      <c r="D181" s="231" t="s">
        <v>268</v>
      </c>
      <c r="E181" s="232" t="s">
        <v>19</v>
      </c>
      <c r="F181" s="233" t="s">
        <v>8496</v>
      </c>
      <c r="G181" s="230"/>
      <c r="H181" s="234">
        <v>-0.074999999999999997</v>
      </c>
      <c r="I181" s="235"/>
      <c r="J181" s="230"/>
      <c r="K181" s="230"/>
      <c r="L181" s="236"/>
      <c r="M181" s="237"/>
      <c r="N181" s="238"/>
      <c r="O181" s="238"/>
      <c r="P181" s="238"/>
      <c r="Q181" s="238"/>
      <c r="R181" s="238"/>
      <c r="S181" s="238"/>
      <c r="T181" s="23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0" t="s">
        <v>268</v>
      </c>
      <c r="AU181" s="240" t="s">
        <v>93</v>
      </c>
      <c r="AV181" s="13" t="s">
        <v>93</v>
      </c>
      <c r="AW181" s="13" t="s">
        <v>34</v>
      </c>
      <c r="AX181" s="13" t="s">
        <v>74</v>
      </c>
      <c r="AY181" s="240" t="s">
        <v>224</v>
      </c>
    </row>
    <row r="182" s="13" customFormat="1">
      <c r="A182" s="13"/>
      <c r="B182" s="229"/>
      <c r="C182" s="230"/>
      <c r="D182" s="231" t="s">
        <v>268</v>
      </c>
      <c r="E182" s="232" t="s">
        <v>19</v>
      </c>
      <c r="F182" s="233" t="s">
        <v>8497</v>
      </c>
      <c r="G182" s="230"/>
      <c r="H182" s="234">
        <v>-1.125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268</v>
      </c>
      <c r="AU182" s="240" t="s">
        <v>93</v>
      </c>
      <c r="AV182" s="13" t="s">
        <v>93</v>
      </c>
      <c r="AW182" s="13" t="s">
        <v>34</v>
      </c>
      <c r="AX182" s="13" t="s">
        <v>74</v>
      </c>
      <c r="AY182" s="240" t="s">
        <v>224</v>
      </c>
    </row>
    <row r="183" s="16" customFormat="1">
      <c r="A183" s="16"/>
      <c r="B183" s="272"/>
      <c r="C183" s="273"/>
      <c r="D183" s="231" t="s">
        <v>268</v>
      </c>
      <c r="E183" s="274" t="s">
        <v>19</v>
      </c>
      <c r="F183" s="275" t="s">
        <v>351</v>
      </c>
      <c r="G183" s="273"/>
      <c r="H183" s="276">
        <v>4.7999999999999998</v>
      </c>
      <c r="I183" s="277"/>
      <c r="J183" s="273"/>
      <c r="K183" s="273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268</v>
      </c>
      <c r="AU183" s="282" t="s">
        <v>93</v>
      </c>
      <c r="AV183" s="16" t="s">
        <v>231</v>
      </c>
      <c r="AW183" s="16" t="s">
        <v>34</v>
      </c>
      <c r="AX183" s="16" t="s">
        <v>82</v>
      </c>
      <c r="AY183" s="282" t="s">
        <v>224</v>
      </c>
    </row>
    <row r="184" s="2" customFormat="1" ht="24.15" customHeight="1">
      <c r="A184" s="41"/>
      <c r="B184" s="42"/>
      <c r="C184" s="216" t="s">
        <v>571</v>
      </c>
      <c r="D184" s="216" t="s">
        <v>227</v>
      </c>
      <c r="E184" s="217" t="s">
        <v>8498</v>
      </c>
      <c r="F184" s="218" t="s">
        <v>8499</v>
      </c>
      <c r="G184" s="219" t="s">
        <v>266</v>
      </c>
      <c r="H184" s="220">
        <v>1387</v>
      </c>
      <c r="I184" s="221"/>
      <c r="J184" s="222">
        <f>ROUND(I184*H184,2)</f>
        <v>0</v>
      </c>
      <c r="K184" s="218" t="s">
        <v>312</v>
      </c>
      <c r="L184" s="47"/>
      <c r="M184" s="223" t="s">
        <v>19</v>
      </c>
      <c r="N184" s="224" t="s">
        <v>45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231</v>
      </c>
      <c r="AT184" s="227" t="s">
        <v>227</v>
      </c>
      <c r="AU184" s="227" t="s">
        <v>93</v>
      </c>
      <c r="AY184" s="20" t="s">
        <v>224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82</v>
      </c>
      <c r="BK184" s="228">
        <f>ROUND(I184*H184,2)</f>
        <v>0</v>
      </c>
      <c r="BL184" s="20" t="s">
        <v>231</v>
      </c>
      <c r="BM184" s="227" t="s">
        <v>192</v>
      </c>
    </row>
    <row r="185" s="2" customFormat="1">
      <c r="A185" s="41"/>
      <c r="B185" s="42"/>
      <c r="C185" s="43"/>
      <c r="D185" s="267" t="s">
        <v>314</v>
      </c>
      <c r="E185" s="43"/>
      <c r="F185" s="268" t="s">
        <v>8500</v>
      </c>
      <c r="G185" s="43"/>
      <c r="H185" s="43"/>
      <c r="I185" s="269"/>
      <c r="J185" s="43"/>
      <c r="K185" s="43"/>
      <c r="L185" s="47"/>
      <c r="M185" s="270"/>
      <c r="N185" s="271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314</v>
      </c>
      <c r="AU185" s="20" t="s">
        <v>93</v>
      </c>
    </row>
    <row r="186" s="13" customFormat="1">
      <c r="A186" s="13"/>
      <c r="B186" s="229"/>
      <c r="C186" s="230"/>
      <c r="D186" s="231" t="s">
        <v>268</v>
      </c>
      <c r="E186" s="232" t="s">
        <v>19</v>
      </c>
      <c r="F186" s="233" t="s">
        <v>8501</v>
      </c>
      <c r="G186" s="230"/>
      <c r="H186" s="234">
        <v>350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268</v>
      </c>
      <c r="AU186" s="240" t="s">
        <v>93</v>
      </c>
      <c r="AV186" s="13" t="s">
        <v>93</v>
      </c>
      <c r="AW186" s="13" t="s">
        <v>34</v>
      </c>
      <c r="AX186" s="13" t="s">
        <v>74</v>
      </c>
      <c r="AY186" s="240" t="s">
        <v>224</v>
      </c>
    </row>
    <row r="187" s="13" customFormat="1">
      <c r="A187" s="13"/>
      <c r="B187" s="229"/>
      <c r="C187" s="230"/>
      <c r="D187" s="231" t="s">
        <v>268</v>
      </c>
      <c r="E187" s="232" t="s">
        <v>19</v>
      </c>
      <c r="F187" s="233" t="s">
        <v>8502</v>
      </c>
      <c r="G187" s="230"/>
      <c r="H187" s="234">
        <v>450</v>
      </c>
      <c r="I187" s="235"/>
      <c r="J187" s="230"/>
      <c r="K187" s="230"/>
      <c r="L187" s="236"/>
      <c r="M187" s="237"/>
      <c r="N187" s="238"/>
      <c r="O187" s="238"/>
      <c r="P187" s="238"/>
      <c r="Q187" s="238"/>
      <c r="R187" s="238"/>
      <c r="S187" s="238"/>
      <c r="T187" s="23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0" t="s">
        <v>268</v>
      </c>
      <c r="AU187" s="240" t="s">
        <v>93</v>
      </c>
      <c r="AV187" s="13" t="s">
        <v>93</v>
      </c>
      <c r="AW187" s="13" t="s">
        <v>34</v>
      </c>
      <c r="AX187" s="13" t="s">
        <v>74</v>
      </c>
      <c r="AY187" s="240" t="s">
        <v>224</v>
      </c>
    </row>
    <row r="188" s="13" customFormat="1">
      <c r="A188" s="13"/>
      <c r="B188" s="229"/>
      <c r="C188" s="230"/>
      <c r="D188" s="231" t="s">
        <v>268</v>
      </c>
      <c r="E188" s="232" t="s">
        <v>19</v>
      </c>
      <c r="F188" s="233" t="s">
        <v>8503</v>
      </c>
      <c r="G188" s="230"/>
      <c r="H188" s="234">
        <v>90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268</v>
      </c>
      <c r="AU188" s="240" t="s">
        <v>93</v>
      </c>
      <c r="AV188" s="13" t="s">
        <v>93</v>
      </c>
      <c r="AW188" s="13" t="s">
        <v>34</v>
      </c>
      <c r="AX188" s="13" t="s">
        <v>74</v>
      </c>
      <c r="AY188" s="240" t="s">
        <v>224</v>
      </c>
    </row>
    <row r="189" s="13" customFormat="1">
      <c r="A189" s="13"/>
      <c r="B189" s="229"/>
      <c r="C189" s="230"/>
      <c r="D189" s="231" t="s">
        <v>268</v>
      </c>
      <c r="E189" s="232" t="s">
        <v>19</v>
      </c>
      <c r="F189" s="233" t="s">
        <v>8504</v>
      </c>
      <c r="G189" s="230"/>
      <c r="H189" s="234">
        <v>55</v>
      </c>
      <c r="I189" s="235"/>
      <c r="J189" s="230"/>
      <c r="K189" s="230"/>
      <c r="L189" s="236"/>
      <c r="M189" s="237"/>
      <c r="N189" s="238"/>
      <c r="O189" s="238"/>
      <c r="P189" s="238"/>
      <c r="Q189" s="238"/>
      <c r="R189" s="238"/>
      <c r="S189" s="238"/>
      <c r="T189" s="23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0" t="s">
        <v>268</v>
      </c>
      <c r="AU189" s="240" t="s">
        <v>93</v>
      </c>
      <c r="AV189" s="13" t="s">
        <v>93</v>
      </c>
      <c r="AW189" s="13" t="s">
        <v>34</v>
      </c>
      <c r="AX189" s="13" t="s">
        <v>74</v>
      </c>
      <c r="AY189" s="240" t="s">
        <v>224</v>
      </c>
    </row>
    <row r="190" s="13" customFormat="1">
      <c r="A190" s="13"/>
      <c r="B190" s="229"/>
      <c r="C190" s="230"/>
      <c r="D190" s="231" t="s">
        <v>268</v>
      </c>
      <c r="E190" s="232" t="s">
        <v>19</v>
      </c>
      <c r="F190" s="233" t="s">
        <v>8505</v>
      </c>
      <c r="G190" s="230"/>
      <c r="H190" s="234">
        <v>70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268</v>
      </c>
      <c r="AU190" s="240" t="s">
        <v>93</v>
      </c>
      <c r="AV190" s="13" t="s">
        <v>93</v>
      </c>
      <c r="AW190" s="13" t="s">
        <v>34</v>
      </c>
      <c r="AX190" s="13" t="s">
        <v>74</v>
      </c>
      <c r="AY190" s="240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8506</v>
      </c>
      <c r="G191" s="230"/>
      <c r="H191" s="234">
        <v>250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3" customFormat="1">
      <c r="A192" s="13"/>
      <c r="B192" s="229"/>
      <c r="C192" s="230"/>
      <c r="D192" s="231" t="s">
        <v>268</v>
      </c>
      <c r="E192" s="232" t="s">
        <v>19</v>
      </c>
      <c r="F192" s="233" t="s">
        <v>8507</v>
      </c>
      <c r="G192" s="230"/>
      <c r="H192" s="234">
        <v>90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268</v>
      </c>
      <c r="AU192" s="240" t="s">
        <v>93</v>
      </c>
      <c r="AV192" s="13" t="s">
        <v>93</v>
      </c>
      <c r="AW192" s="13" t="s">
        <v>34</v>
      </c>
      <c r="AX192" s="13" t="s">
        <v>74</v>
      </c>
      <c r="AY192" s="240" t="s">
        <v>224</v>
      </c>
    </row>
    <row r="193" s="13" customFormat="1">
      <c r="A193" s="13"/>
      <c r="B193" s="229"/>
      <c r="C193" s="230"/>
      <c r="D193" s="231" t="s">
        <v>268</v>
      </c>
      <c r="E193" s="232" t="s">
        <v>19</v>
      </c>
      <c r="F193" s="233" t="s">
        <v>8508</v>
      </c>
      <c r="G193" s="230"/>
      <c r="H193" s="234">
        <v>32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268</v>
      </c>
      <c r="AU193" s="240" t="s">
        <v>93</v>
      </c>
      <c r="AV193" s="13" t="s">
        <v>93</v>
      </c>
      <c r="AW193" s="13" t="s">
        <v>34</v>
      </c>
      <c r="AX193" s="13" t="s">
        <v>74</v>
      </c>
      <c r="AY193" s="240" t="s">
        <v>224</v>
      </c>
    </row>
    <row r="194" s="16" customFormat="1">
      <c r="A194" s="16"/>
      <c r="B194" s="272"/>
      <c r="C194" s="273"/>
      <c r="D194" s="231" t="s">
        <v>268</v>
      </c>
      <c r="E194" s="274" t="s">
        <v>19</v>
      </c>
      <c r="F194" s="275" t="s">
        <v>351</v>
      </c>
      <c r="G194" s="273"/>
      <c r="H194" s="276">
        <v>1387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82" t="s">
        <v>268</v>
      </c>
      <c r="AU194" s="282" t="s">
        <v>93</v>
      </c>
      <c r="AV194" s="16" t="s">
        <v>231</v>
      </c>
      <c r="AW194" s="16" t="s">
        <v>34</v>
      </c>
      <c r="AX194" s="16" t="s">
        <v>82</v>
      </c>
      <c r="AY194" s="282" t="s">
        <v>224</v>
      </c>
    </row>
    <row r="195" s="2" customFormat="1" ht="37.8" customHeight="1">
      <c r="A195" s="41"/>
      <c r="B195" s="42"/>
      <c r="C195" s="216" t="s">
        <v>7</v>
      </c>
      <c r="D195" s="216" t="s">
        <v>227</v>
      </c>
      <c r="E195" s="217" t="s">
        <v>8509</v>
      </c>
      <c r="F195" s="218" t="s">
        <v>8510</v>
      </c>
      <c r="G195" s="219" t="s">
        <v>266</v>
      </c>
      <c r="H195" s="220">
        <v>1180</v>
      </c>
      <c r="I195" s="221"/>
      <c r="J195" s="222">
        <f>ROUND(I195*H195,2)</f>
        <v>0</v>
      </c>
      <c r="K195" s="218" t="s">
        <v>312</v>
      </c>
      <c r="L195" s="47"/>
      <c r="M195" s="223" t="s">
        <v>19</v>
      </c>
      <c r="N195" s="224" t="s">
        <v>45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231</v>
      </c>
      <c r="AT195" s="227" t="s">
        <v>227</v>
      </c>
      <c r="AU195" s="227" t="s">
        <v>93</v>
      </c>
      <c r="AY195" s="20" t="s">
        <v>224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82</v>
      </c>
      <c r="BK195" s="228">
        <f>ROUND(I195*H195,2)</f>
        <v>0</v>
      </c>
      <c r="BL195" s="20" t="s">
        <v>231</v>
      </c>
      <c r="BM195" s="227" t="s">
        <v>827</v>
      </c>
    </row>
    <row r="196" s="2" customFormat="1">
      <c r="A196" s="41"/>
      <c r="B196" s="42"/>
      <c r="C196" s="43"/>
      <c r="D196" s="267" t="s">
        <v>314</v>
      </c>
      <c r="E196" s="43"/>
      <c r="F196" s="268" t="s">
        <v>8511</v>
      </c>
      <c r="G196" s="43"/>
      <c r="H196" s="43"/>
      <c r="I196" s="269"/>
      <c r="J196" s="43"/>
      <c r="K196" s="43"/>
      <c r="L196" s="47"/>
      <c r="M196" s="270"/>
      <c r="N196" s="271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314</v>
      </c>
      <c r="AU196" s="20" t="s">
        <v>93</v>
      </c>
    </row>
    <row r="197" s="13" customFormat="1">
      <c r="A197" s="13"/>
      <c r="B197" s="229"/>
      <c r="C197" s="230"/>
      <c r="D197" s="231" t="s">
        <v>268</v>
      </c>
      <c r="E197" s="232" t="s">
        <v>19</v>
      </c>
      <c r="F197" s="233" t="s">
        <v>8512</v>
      </c>
      <c r="G197" s="230"/>
      <c r="H197" s="234">
        <v>1180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268</v>
      </c>
      <c r="AU197" s="240" t="s">
        <v>93</v>
      </c>
      <c r="AV197" s="13" t="s">
        <v>93</v>
      </c>
      <c r="AW197" s="13" t="s">
        <v>34</v>
      </c>
      <c r="AX197" s="13" t="s">
        <v>74</v>
      </c>
      <c r="AY197" s="240" t="s">
        <v>224</v>
      </c>
    </row>
    <row r="198" s="16" customFormat="1">
      <c r="A198" s="16"/>
      <c r="B198" s="272"/>
      <c r="C198" s="273"/>
      <c r="D198" s="231" t="s">
        <v>268</v>
      </c>
      <c r="E198" s="274" t="s">
        <v>19</v>
      </c>
      <c r="F198" s="275" t="s">
        <v>351</v>
      </c>
      <c r="G198" s="273"/>
      <c r="H198" s="276">
        <v>1180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268</v>
      </c>
      <c r="AU198" s="282" t="s">
        <v>93</v>
      </c>
      <c r="AV198" s="16" t="s">
        <v>231</v>
      </c>
      <c r="AW198" s="16" t="s">
        <v>34</v>
      </c>
      <c r="AX198" s="16" t="s">
        <v>82</v>
      </c>
      <c r="AY198" s="282" t="s">
        <v>224</v>
      </c>
    </row>
    <row r="199" s="2" customFormat="1" ht="37.8" customHeight="1">
      <c r="A199" s="41"/>
      <c r="B199" s="42"/>
      <c r="C199" s="216" t="s">
        <v>156</v>
      </c>
      <c r="D199" s="216" t="s">
        <v>227</v>
      </c>
      <c r="E199" s="217" t="s">
        <v>8513</v>
      </c>
      <c r="F199" s="218" t="s">
        <v>8514</v>
      </c>
      <c r="G199" s="219" t="s">
        <v>266</v>
      </c>
      <c r="H199" s="220">
        <v>1180</v>
      </c>
      <c r="I199" s="221"/>
      <c r="J199" s="222">
        <f>ROUND(I199*H199,2)</f>
        <v>0</v>
      </c>
      <c r="K199" s="218" t="s">
        <v>312</v>
      </c>
      <c r="L199" s="47"/>
      <c r="M199" s="223" t="s">
        <v>19</v>
      </c>
      <c r="N199" s="224" t="s">
        <v>45</v>
      </c>
      <c r="O199" s="87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231</v>
      </c>
      <c r="AT199" s="227" t="s">
        <v>227</v>
      </c>
      <c r="AU199" s="227" t="s">
        <v>93</v>
      </c>
      <c r="AY199" s="20" t="s">
        <v>224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82</v>
      </c>
      <c r="BK199" s="228">
        <f>ROUND(I199*H199,2)</f>
        <v>0</v>
      </c>
      <c r="BL199" s="20" t="s">
        <v>231</v>
      </c>
      <c r="BM199" s="227" t="s">
        <v>864</v>
      </c>
    </row>
    <row r="200" s="2" customFormat="1">
      <c r="A200" s="41"/>
      <c r="B200" s="42"/>
      <c r="C200" s="43"/>
      <c r="D200" s="267" t="s">
        <v>314</v>
      </c>
      <c r="E200" s="43"/>
      <c r="F200" s="268" t="s">
        <v>8515</v>
      </c>
      <c r="G200" s="43"/>
      <c r="H200" s="43"/>
      <c r="I200" s="269"/>
      <c r="J200" s="43"/>
      <c r="K200" s="43"/>
      <c r="L200" s="47"/>
      <c r="M200" s="270"/>
      <c r="N200" s="271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314</v>
      </c>
      <c r="AU200" s="20" t="s">
        <v>93</v>
      </c>
    </row>
    <row r="201" s="2" customFormat="1" ht="16.5" customHeight="1">
      <c r="A201" s="41"/>
      <c r="B201" s="42"/>
      <c r="C201" s="286" t="s">
        <v>159</v>
      </c>
      <c r="D201" s="286" t="s">
        <v>572</v>
      </c>
      <c r="E201" s="287" t="s">
        <v>8516</v>
      </c>
      <c r="F201" s="288" t="s">
        <v>8517</v>
      </c>
      <c r="G201" s="289" t="s">
        <v>4656</v>
      </c>
      <c r="H201" s="290">
        <v>23.600000000000001</v>
      </c>
      <c r="I201" s="291"/>
      <c r="J201" s="292">
        <f>ROUND(I201*H201,2)</f>
        <v>0</v>
      </c>
      <c r="K201" s="288" t="s">
        <v>312</v>
      </c>
      <c r="L201" s="293"/>
      <c r="M201" s="294" t="s">
        <v>19</v>
      </c>
      <c r="N201" s="295" t="s">
        <v>45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254</v>
      </c>
      <c r="AT201" s="227" t="s">
        <v>572</v>
      </c>
      <c r="AU201" s="227" t="s">
        <v>93</v>
      </c>
      <c r="AY201" s="20" t="s">
        <v>224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82</v>
      </c>
      <c r="BK201" s="228">
        <f>ROUND(I201*H201,2)</f>
        <v>0</v>
      </c>
      <c r="BL201" s="20" t="s">
        <v>231</v>
      </c>
      <c r="BM201" s="227" t="s">
        <v>876</v>
      </c>
    </row>
    <row r="202" s="13" customFormat="1">
      <c r="A202" s="13"/>
      <c r="B202" s="229"/>
      <c r="C202" s="230"/>
      <c r="D202" s="231" t="s">
        <v>268</v>
      </c>
      <c r="E202" s="232" t="s">
        <v>19</v>
      </c>
      <c r="F202" s="233" t="s">
        <v>8518</v>
      </c>
      <c r="G202" s="230"/>
      <c r="H202" s="234">
        <v>23.600000000000001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268</v>
      </c>
      <c r="AU202" s="240" t="s">
        <v>93</v>
      </c>
      <c r="AV202" s="13" t="s">
        <v>93</v>
      </c>
      <c r="AW202" s="13" t="s">
        <v>34</v>
      </c>
      <c r="AX202" s="13" t="s">
        <v>74</v>
      </c>
      <c r="AY202" s="240" t="s">
        <v>224</v>
      </c>
    </row>
    <row r="203" s="16" customFormat="1">
      <c r="A203" s="16"/>
      <c r="B203" s="272"/>
      <c r="C203" s="273"/>
      <c r="D203" s="231" t="s">
        <v>268</v>
      </c>
      <c r="E203" s="274" t="s">
        <v>19</v>
      </c>
      <c r="F203" s="275" t="s">
        <v>351</v>
      </c>
      <c r="G203" s="273"/>
      <c r="H203" s="276">
        <v>23.600000000000001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2" t="s">
        <v>268</v>
      </c>
      <c r="AU203" s="282" t="s">
        <v>93</v>
      </c>
      <c r="AV203" s="16" t="s">
        <v>231</v>
      </c>
      <c r="AW203" s="16" t="s">
        <v>34</v>
      </c>
      <c r="AX203" s="16" t="s">
        <v>82</v>
      </c>
      <c r="AY203" s="282" t="s">
        <v>224</v>
      </c>
    </row>
    <row r="204" s="12" customFormat="1" ht="22.8" customHeight="1">
      <c r="A204" s="12"/>
      <c r="B204" s="200"/>
      <c r="C204" s="201"/>
      <c r="D204" s="202" t="s">
        <v>73</v>
      </c>
      <c r="E204" s="214" t="s">
        <v>93</v>
      </c>
      <c r="F204" s="214" t="s">
        <v>474</v>
      </c>
      <c r="G204" s="201"/>
      <c r="H204" s="201"/>
      <c r="I204" s="204"/>
      <c r="J204" s="215">
        <f>BK204</f>
        <v>0</v>
      </c>
      <c r="K204" s="201"/>
      <c r="L204" s="206"/>
      <c r="M204" s="207"/>
      <c r="N204" s="208"/>
      <c r="O204" s="208"/>
      <c r="P204" s="209">
        <f>SUM(P205:P216)</f>
        <v>0</v>
      </c>
      <c r="Q204" s="208"/>
      <c r="R204" s="209">
        <f>SUM(R205:R216)</f>
        <v>0</v>
      </c>
      <c r="S204" s="208"/>
      <c r="T204" s="210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1" t="s">
        <v>82</v>
      </c>
      <c r="AT204" s="212" t="s">
        <v>73</v>
      </c>
      <c r="AU204" s="212" t="s">
        <v>82</v>
      </c>
      <c r="AY204" s="211" t="s">
        <v>224</v>
      </c>
      <c r="BK204" s="213">
        <f>SUM(BK205:BK216)</f>
        <v>0</v>
      </c>
    </row>
    <row r="205" s="2" customFormat="1" ht="44.25" customHeight="1">
      <c r="A205" s="41"/>
      <c r="B205" s="42"/>
      <c r="C205" s="216" t="s">
        <v>162</v>
      </c>
      <c r="D205" s="216" t="s">
        <v>227</v>
      </c>
      <c r="E205" s="217" t="s">
        <v>8519</v>
      </c>
      <c r="F205" s="218" t="s">
        <v>8520</v>
      </c>
      <c r="G205" s="219" t="s">
        <v>324</v>
      </c>
      <c r="H205" s="220">
        <v>43.384999999999998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45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82</v>
      </c>
      <c r="BK205" s="228">
        <f>ROUND(I205*H205,2)</f>
        <v>0</v>
      </c>
      <c r="BL205" s="20" t="s">
        <v>231</v>
      </c>
      <c r="BM205" s="227" t="s">
        <v>888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8521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13" customFormat="1">
      <c r="A207" s="13"/>
      <c r="B207" s="229"/>
      <c r="C207" s="230"/>
      <c r="D207" s="231" t="s">
        <v>268</v>
      </c>
      <c r="E207" s="232" t="s">
        <v>19</v>
      </c>
      <c r="F207" s="233" t="s">
        <v>8522</v>
      </c>
      <c r="G207" s="230"/>
      <c r="H207" s="234">
        <v>46.5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268</v>
      </c>
      <c r="AU207" s="240" t="s">
        <v>93</v>
      </c>
      <c r="AV207" s="13" t="s">
        <v>93</v>
      </c>
      <c r="AW207" s="13" t="s">
        <v>34</v>
      </c>
      <c r="AX207" s="13" t="s">
        <v>74</v>
      </c>
      <c r="AY207" s="240" t="s">
        <v>224</v>
      </c>
    </row>
    <row r="208" s="13" customFormat="1">
      <c r="A208" s="13"/>
      <c r="B208" s="229"/>
      <c r="C208" s="230"/>
      <c r="D208" s="231" t="s">
        <v>268</v>
      </c>
      <c r="E208" s="232" t="s">
        <v>19</v>
      </c>
      <c r="F208" s="233" t="s">
        <v>8523</v>
      </c>
      <c r="G208" s="230"/>
      <c r="H208" s="234">
        <v>-3.1150000000000002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268</v>
      </c>
      <c r="AU208" s="240" t="s">
        <v>93</v>
      </c>
      <c r="AV208" s="13" t="s">
        <v>93</v>
      </c>
      <c r="AW208" s="13" t="s">
        <v>34</v>
      </c>
      <c r="AX208" s="13" t="s">
        <v>74</v>
      </c>
      <c r="AY208" s="240" t="s">
        <v>224</v>
      </c>
    </row>
    <row r="209" s="16" customFormat="1">
      <c r="A209" s="16"/>
      <c r="B209" s="272"/>
      <c r="C209" s="273"/>
      <c r="D209" s="231" t="s">
        <v>268</v>
      </c>
      <c r="E209" s="274" t="s">
        <v>19</v>
      </c>
      <c r="F209" s="275" t="s">
        <v>351</v>
      </c>
      <c r="G209" s="273"/>
      <c r="H209" s="276">
        <v>43.384999999999998</v>
      </c>
      <c r="I209" s="277"/>
      <c r="J209" s="273"/>
      <c r="K209" s="273"/>
      <c r="L209" s="278"/>
      <c r="M209" s="279"/>
      <c r="N209" s="280"/>
      <c r="O209" s="280"/>
      <c r="P209" s="280"/>
      <c r="Q209" s="280"/>
      <c r="R209" s="280"/>
      <c r="S209" s="280"/>
      <c r="T209" s="281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82" t="s">
        <v>268</v>
      </c>
      <c r="AU209" s="282" t="s">
        <v>93</v>
      </c>
      <c r="AV209" s="16" t="s">
        <v>231</v>
      </c>
      <c r="AW209" s="16" t="s">
        <v>34</v>
      </c>
      <c r="AX209" s="16" t="s">
        <v>82</v>
      </c>
      <c r="AY209" s="282" t="s">
        <v>224</v>
      </c>
    </row>
    <row r="210" s="2" customFormat="1" ht="37.8" customHeight="1">
      <c r="A210" s="41"/>
      <c r="B210" s="42"/>
      <c r="C210" s="216" t="s">
        <v>165</v>
      </c>
      <c r="D210" s="216" t="s">
        <v>227</v>
      </c>
      <c r="E210" s="217" t="s">
        <v>566</v>
      </c>
      <c r="F210" s="218" t="s">
        <v>567</v>
      </c>
      <c r="G210" s="219" t="s">
        <v>266</v>
      </c>
      <c r="H210" s="220">
        <v>106.95</v>
      </c>
      <c r="I210" s="221"/>
      <c r="J210" s="222">
        <f>ROUND(I210*H210,2)</f>
        <v>0</v>
      </c>
      <c r="K210" s="218" t="s">
        <v>312</v>
      </c>
      <c r="L210" s="47"/>
      <c r="M210" s="223" t="s">
        <v>19</v>
      </c>
      <c r="N210" s="224" t="s">
        <v>45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231</v>
      </c>
      <c r="AT210" s="227" t="s">
        <v>227</v>
      </c>
      <c r="AU210" s="227" t="s">
        <v>93</v>
      </c>
      <c r="AY210" s="20" t="s">
        <v>224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82</v>
      </c>
      <c r="BK210" s="228">
        <f>ROUND(I210*H210,2)</f>
        <v>0</v>
      </c>
      <c r="BL210" s="20" t="s">
        <v>231</v>
      </c>
      <c r="BM210" s="227" t="s">
        <v>902</v>
      </c>
    </row>
    <row r="211" s="2" customFormat="1">
      <c r="A211" s="41"/>
      <c r="B211" s="42"/>
      <c r="C211" s="43"/>
      <c r="D211" s="267" t="s">
        <v>314</v>
      </c>
      <c r="E211" s="43"/>
      <c r="F211" s="268" t="s">
        <v>569</v>
      </c>
      <c r="G211" s="43"/>
      <c r="H211" s="43"/>
      <c r="I211" s="269"/>
      <c r="J211" s="43"/>
      <c r="K211" s="43"/>
      <c r="L211" s="47"/>
      <c r="M211" s="270"/>
      <c r="N211" s="271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314</v>
      </c>
      <c r="AU211" s="20" t="s">
        <v>93</v>
      </c>
    </row>
    <row r="212" s="13" customFormat="1">
      <c r="A212" s="13"/>
      <c r="B212" s="229"/>
      <c r="C212" s="230"/>
      <c r="D212" s="231" t="s">
        <v>268</v>
      </c>
      <c r="E212" s="232" t="s">
        <v>19</v>
      </c>
      <c r="F212" s="233" t="s">
        <v>8524</v>
      </c>
      <c r="G212" s="230"/>
      <c r="H212" s="234">
        <v>106.95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268</v>
      </c>
      <c r="AU212" s="240" t="s">
        <v>93</v>
      </c>
      <c r="AV212" s="13" t="s">
        <v>93</v>
      </c>
      <c r="AW212" s="13" t="s">
        <v>34</v>
      </c>
      <c r="AX212" s="13" t="s">
        <v>74</v>
      </c>
      <c r="AY212" s="240" t="s">
        <v>224</v>
      </c>
    </row>
    <row r="213" s="16" customFormat="1">
      <c r="A213" s="16"/>
      <c r="B213" s="272"/>
      <c r="C213" s="273"/>
      <c r="D213" s="231" t="s">
        <v>268</v>
      </c>
      <c r="E213" s="274" t="s">
        <v>19</v>
      </c>
      <c r="F213" s="275" t="s">
        <v>351</v>
      </c>
      <c r="G213" s="273"/>
      <c r="H213" s="276">
        <v>106.95</v>
      </c>
      <c r="I213" s="277"/>
      <c r="J213" s="273"/>
      <c r="K213" s="273"/>
      <c r="L213" s="278"/>
      <c r="M213" s="279"/>
      <c r="N213" s="280"/>
      <c r="O213" s="280"/>
      <c r="P213" s="280"/>
      <c r="Q213" s="280"/>
      <c r="R213" s="280"/>
      <c r="S213" s="280"/>
      <c r="T213" s="281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82" t="s">
        <v>268</v>
      </c>
      <c r="AU213" s="282" t="s">
        <v>93</v>
      </c>
      <c r="AV213" s="16" t="s">
        <v>231</v>
      </c>
      <c r="AW213" s="16" t="s">
        <v>34</v>
      </c>
      <c r="AX213" s="16" t="s">
        <v>82</v>
      </c>
      <c r="AY213" s="282" t="s">
        <v>224</v>
      </c>
    </row>
    <row r="214" s="2" customFormat="1" ht="24.15" customHeight="1">
      <c r="A214" s="41"/>
      <c r="B214" s="42"/>
      <c r="C214" s="286" t="s">
        <v>168</v>
      </c>
      <c r="D214" s="286" t="s">
        <v>572</v>
      </c>
      <c r="E214" s="287" t="s">
        <v>8525</v>
      </c>
      <c r="F214" s="288" t="s">
        <v>8526</v>
      </c>
      <c r="G214" s="289" t="s">
        <v>266</v>
      </c>
      <c r="H214" s="290">
        <v>106.95</v>
      </c>
      <c r="I214" s="291"/>
      <c r="J214" s="292">
        <f>ROUND(I214*H214,2)</f>
        <v>0</v>
      </c>
      <c r="K214" s="288" t="s">
        <v>312</v>
      </c>
      <c r="L214" s="293"/>
      <c r="M214" s="294" t="s">
        <v>19</v>
      </c>
      <c r="N214" s="295" t="s">
        <v>45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254</v>
      </c>
      <c r="AT214" s="227" t="s">
        <v>572</v>
      </c>
      <c r="AU214" s="227" t="s">
        <v>93</v>
      </c>
      <c r="AY214" s="20" t="s">
        <v>224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82</v>
      </c>
      <c r="BK214" s="228">
        <f>ROUND(I214*H214,2)</f>
        <v>0</v>
      </c>
      <c r="BL214" s="20" t="s">
        <v>231</v>
      </c>
      <c r="BM214" s="227" t="s">
        <v>913</v>
      </c>
    </row>
    <row r="215" s="2" customFormat="1" ht="55.5" customHeight="1">
      <c r="A215" s="41"/>
      <c r="B215" s="42"/>
      <c r="C215" s="216" t="s">
        <v>171</v>
      </c>
      <c r="D215" s="216" t="s">
        <v>227</v>
      </c>
      <c r="E215" s="217" t="s">
        <v>8527</v>
      </c>
      <c r="F215" s="218" t="s">
        <v>8528</v>
      </c>
      <c r="G215" s="219" t="s">
        <v>471</v>
      </c>
      <c r="H215" s="220">
        <v>155</v>
      </c>
      <c r="I215" s="221"/>
      <c r="J215" s="222">
        <f>ROUND(I215*H215,2)</f>
        <v>0</v>
      </c>
      <c r="K215" s="218" t="s">
        <v>312</v>
      </c>
      <c r="L215" s="47"/>
      <c r="M215" s="223" t="s">
        <v>19</v>
      </c>
      <c r="N215" s="224" t="s">
        <v>45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231</v>
      </c>
      <c r="AT215" s="227" t="s">
        <v>227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82</v>
      </c>
      <c r="BK215" s="228">
        <f>ROUND(I215*H215,2)</f>
        <v>0</v>
      </c>
      <c r="BL215" s="20" t="s">
        <v>231</v>
      </c>
      <c r="BM215" s="227" t="s">
        <v>4944</v>
      </c>
    </row>
    <row r="216" s="2" customFormat="1">
      <c r="A216" s="41"/>
      <c r="B216" s="42"/>
      <c r="C216" s="43"/>
      <c r="D216" s="267" t="s">
        <v>314</v>
      </c>
      <c r="E216" s="43"/>
      <c r="F216" s="268" t="s">
        <v>8529</v>
      </c>
      <c r="G216" s="43"/>
      <c r="H216" s="43"/>
      <c r="I216" s="269"/>
      <c r="J216" s="43"/>
      <c r="K216" s="43"/>
      <c r="L216" s="47"/>
      <c r="M216" s="270"/>
      <c r="N216" s="271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314</v>
      </c>
      <c r="AU216" s="20" t="s">
        <v>93</v>
      </c>
    </row>
    <row r="217" s="12" customFormat="1" ht="22.8" customHeight="1">
      <c r="A217" s="12"/>
      <c r="B217" s="200"/>
      <c r="C217" s="201"/>
      <c r="D217" s="202" t="s">
        <v>73</v>
      </c>
      <c r="E217" s="214" t="s">
        <v>231</v>
      </c>
      <c r="F217" s="214" t="s">
        <v>990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SUM(P218:P221)</f>
        <v>0</v>
      </c>
      <c r="Q217" s="208"/>
      <c r="R217" s="209">
        <f>SUM(R218:R221)</f>
        <v>0</v>
      </c>
      <c r="S217" s="208"/>
      <c r="T217" s="21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82</v>
      </c>
      <c r="AT217" s="212" t="s">
        <v>73</v>
      </c>
      <c r="AU217" s="212" t="s">
        <v>82</v>
      </c>
      <c r="AY217" s="211" t="s">
        <v>224</v>
      </c>
      <c r="BK217" s="213">
        <f>SUM(BK218:BK221)</f>
        <v>0</v>
      </c>
    </row>
    <row r="218" s="2" customFormat="1" ht="33" customHeight="1">
      <c r="A218" s="41"/>
      <c r="B218" s="42"/>
      <c r="C218" s="216" t="s">
        <v>174</v>
      </c>
      <c r="D218" s="216" t="s">
        <v>227</v>
      </c>
      <c r="E218" s="217" t="s">
        <v>8530</v>
      </c>
      <c r="F218" s="218" t="s">
        <v>8531</v>
      </c>
      <c r="G218" s="219" t="s">
        <v>324</v>
      </c>
      <c r="H218" s="220">
        <v>0.074999999999999997</v>
      </c>
      <c r="I218" s="221"/>
      <c r="J218" s="222">
        <f>ROUND(I218*H218,2)</f>
        <v>0</v>
      </c>
      <c r="K218" s="218" t="s">
        <v>312</v>
      </c>
      <c r="L218" s="47"/>
      <c r="M218" s="223" t="s">
        <v>19</v>
      </c>
      <c r="N218" s="224" t="s">
        <v>45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231</v>
      </c>
      <c r="AT218" s="227" t="s">
        <v>227</v>
      </c>
      <c r="AU218" s="227" t="s">
        <v>93</v>
      </c>
      <c r="AY218" s="20" t="s">
        <v>224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82</v>
      </c>
      <c r="BK218" s="228">
        <f>ROUND(I218*H218,2)</f>
        <v>0</v>
      </c>
      <c r="BL218" s="20" t="s">
        <v>231</v>
      </c>
      <c r="BM218" s="227" t="s">
        <v>944</v>
      </c>
    </row>
    <row r="219" s="2" customFormat="1">
      <c r="A219" s="41"/>
      <c r="B219" s="42"/>
      <c r="C219" s="43"/>
      <c r="D219" s="267" t="s">
        <v>314</v>
      </c>
      <c r="E219" s="43"/>
      <c r="F219" s="268" t="s">
        <v>8532</v>
      </c>
      <c r="G219" s="43"/>
      <c r="H219" s="43"/>
      <c r="I219" s="269"/>
      <c r="J219" s="43"/>
      <c r="K219" s="43"/>
      <c r="L219" s="47"/>
      <c r="M219" s="270"/>
      <c r="N219" s="271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314</v>
      </c>
      <c r="AU219" s="20" t="s">
        <v>93</v>
      </c>
    </row>
    <row r="220" s="13" customFormat="1">
      <c r="A220" s="13"/>
      <c r="B220" s="229"/>
      <c r="C220" s="230"/>
      <c r="D220" s="231" t="s">
        <v>268</v>
      </c>
      <c r="E220" s="232" t="s">
        <v>19</v>
      </c>
      <c r="F220" s="233" t="s">
        <v>8533</v>
      </c>
      <c r="G220" s="230"/>
      <c r="H220" s="234">
        <v>0.074999999999999997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268</v>
      </c>
      <c r="AU220" s="240" t="s">
        <v>93</v>
      </c>
      <c r="AV220" s="13" t="s">
        <v>93</v>
      </c>
      <c r="AW220" s="13" t="s">
        <v>34</v>
      </c>
      <c r="AX220" s="13" t="s">
        <v>74</v>
      </c>
      <c r="AY220" s="240" t="s">
        <v>224</v>
      </c>
    </row>
    <row r="221" s="16" customFormat="1">
      <c r="A221" s="16"/>
      <c r="B221" s="272"/>
      <c r="C221" s="273"/>
      <c r="D221" s="231" t="s">
        <v>268</v>
      </c>
      <c r="E221" s="274" t="s">
        <v>19</v>
      </c>
      <c r="F221" s="275" t="s">
        <v>351</v>
      </c>
      <c r="G221" s="273"/>
      <c r="H221" s="276">
        <v>0.074999999999999997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2" t="s">
        <v>268</v>
      </c>
      <c r="AU221" s="282" t="s">
        <v>93</v>
      </c>
      <c r="AV221" s="16" t="s">
        <v>231</v>
      </c>
      <c r="AW221" s="16" t="s">
        <v>34</v>
      </c>
      <c r="AX221" s="16" t="s">
        <v>82</v>
      </c>
      <c r="AY221" s="282" t="s">
        <v>224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223</v>
      </c>
      <c r="F222" s="214" t="s">
        <v>1283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SUM(P223:P356)</f>
        <v>0</v>
      </c>
      <c r="Q222" s="208"/>
      <c r="R222" s="209">
        <f>SUM(R223:R356)</f>
        <v>0</v>
      </c>
      <c r="S222" s="208"/>
      <c r="T222" s="210">
        <f>SUM(T223:T356)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SUM(BK223:BK356)</f>
        <v>0</v>
      </c>
    </row>
    <row r="223" s="2" customFormat="1" ht="62.7" customHeight="1">
      <c r="A223" s="41"/>
      <c r="B223" s="42"/>
      <c r="C223" s="216" t="s">
        <v>623</v>
      </c>
      <c r="D223" s="216" t="s">
        <v>227</v>
      </c>
      <c r="E223" s="217" t="s">
        <v>8534</v>
      </c>
      <c r="F223" s="218" t="s">
        <v>8535</v>
      </c>
      <c r="G223" s="219" t="s">
        <v>266</v>
      </c>
      <c r="H223" s="220">
        <v>32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45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82</v>
      </c>
      <c r="BK223" s="228">
        <f>ROUND(I223*H223,2)</f>
        <v>0</v>
      </c>
      <c r="BL223" s="20" t="s">
        <v>231</v>
      </c>
      <c r="BM223" s="227" t="s">
        <v>971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8536</v>
      </c>
      <c r="G224" s="43"/>
      <c r="H224" s="43"/>
      <c r="I224" s="269"/>
      <c r="J224" s="43"/>
      <c r="K224" s="43"/>
      <c r="L224" s="47"/>
      <c r="M224" s="270"/>
      <c r="N224" s="271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14" customFormat="1">
      <c r="A225" s="14"/>
      <c r="B225" s="246"/>
      <c r="C225" s="247"/>
      <c r="D225" s="231" t="s">
        <v>268</v>
      </c>
      <c r="E225" s="248" t="s">
        <v>19</v>
      </c>
      <c r="F225" s="249" t="s">
        <v>8537</v>
      </c>
      <c r="G225" s="247"/>
      <c r="H225" s="248" t="s">
        <v>19</v>
      </c>
      <c r="I225" s="250"/>
      <c r="J225" s="247"/>
      <c r="K225" s="247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268</v>
      </c>
      <c r="AU225" s="255" t="s">
        <v>93</v>
      </c>
      <c r="AV225" s="14" t="s">
        <v>82</v>
      </c>
      <c r="AW225" s="14" t="s">
        <v>34</v>
      </c>
      <c r="AX225" s="14" t="s">
        <v>74</v>
      </c>
      <c r="AY225" s="255" t="s">
        <v>224</v>
      </c>
    </row>
    <row r="226" s="13" customFormat="1">
      <c r="A226" s="13"/>
      <c r="B226" s="229"/>
      <c r="C226" s="230"/>
      <c r="D226" s="231" t="s">
        <v>268</v>
      </c>
      <c r="E226" s="232" t="s">
        <v>19</v>
      </c>
      <c r="F226" s="233" t="s">
        <v>8538</v>
      </c>
      <c r="G226" s="230"/>
      <c r="H226" s="234">
        <v>32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268</v>
      </c>
      <c r="AU226" s="240" t="s">
        <v>93</v>
      </c>
      <c r="AV226" s="13" t="s">
        <v>93</v>
      </c>
      <c r="AW226" s="13" t="s">
        <v>34</v>
      </c>
      <c r="AX226" s="13" t="s">
        <v>74</v>
      </c>
      <c r="AY226" s="240" t="s">
        <v>224</v>
      </c>
    </row>
    <row r="227" s="16" customFormat="1">
      <c r="A227" s="16"/>
      <c r="B227" s="272"/>
      <c r="C227" s="273"/>
      <c r="D227" s="231" t="s">
        <v>268</v>
      </c>
      <c r="E227" s="274" t="s">
        <v>19</v>
      </c>
      <c r="F227" s="275" t="s">
        <v>351</v>
      </c>
      <c r="G227" s="273"/>
      <c r="H227" s="276">
        <v>32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268</v>
      </c>
      <c r="AU227" s="282" t="s">
        <v>93</v>
      </c>
      <c r="AV227" s="16" t="s">
        <v>231</v>
      </c>
      <c r="AW227" s="16" t="s">
        <v>34</v>
      </c>
      <c r="AX227" s="16" t="s">
        <v>82</v>
      </c>
      <c r="AY227" s="282" t="s">
        <v>224</v>
      </c>
    </row>
    <row r="228" s="2" customFormat="1" ht="16.5" customHeight="1">
      <c r="A228" s="41"/>
      <c r="B228" s="42"/>
      <c r="C228" s="286" t="s">
        <v>629</v>
      </c>
      <c r="D228" s="286" t="s">
        <v>572</v>
      </c>
      <c r="E228" s="287" t="s">
        <v>8539</v>
      </c>
      <c r="F228" s="288" t="s">
        <v>8540</v>
      </c>
      <c r="G228" s="289" t="s">
        <v>371</v>
      </c>
      <c r="H228" s="290">
        <v>2.8799999999999999</v>
      </c>
      <c r="I228" s="291"/>
      <c r="J228" s="292">
        <f>ROUND(I228*H228,2)</f>
        <v>0</v>
      </c>
      <c r="K228" s="288" t="s">
        <v>312</v>
      </c>
      <c r="L228" s="293"/>
      <c r="M228" s="294" t="s">
        <v>19</v>
      </c>
      <c r="N228" s="295" t="s">
        <v>45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254</v>
      </c>
      <c r="AT228" s="227" t="s">
        <v>572</v>
      </c>
      <c r="AU228" s="227" t="s">
        <v>93</v>
      </c>
      <c r="AY228" s="20" t="s">
        <v>224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82</v>
      </c>
      <c r="BK228" s="228">
        <f>ROUND(I228*H228,2)</f>
        <v>0</v>
      </c>
      <c r="BL228" s="20" t="s">
        <v>231</v>
      </c>
      <c r="BM228" s="227" t="s">
        <v>991</v>
      </c>
    </row>
    <row r="229" s="13" customFormat="1">
      <c r="A229" s="13"/>
      <c r="B229" s="229"/>
      <c r="C229" s="230"/>
      <c r="D229" s="231" t="s">
        <v>268</v>
      </c>
      <c r="E229" s="232" t="s">
        <v>19</v>
      </c>
      <c r="F229" s="233" t="s">
        <v>8541</v>
      </c>
      <c r="G229" s="230"/>
      <c r="H229" s="234">
        <v>2.8799999999999999</v>
      </c>
      <c r="I229" s="235"/>
      <c r="J229" s="230"/>
      <c r="K229" s="230"/>
      <c r="L229" s="236"/>
      <c r="M229" s="237"/>
      <c r="N229" s="238"/>
      <c r="O229" s="238"/>
      <c r="P229" s="238"/>
      <c r="Q229" s="238"/>
      <c r="R229" s="238"/>
      <c r="S229" s="238"/>
      <c r="T229" s="23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0" t="s">
        <v>268</v>
      </c>
      <c r="AU229" s="240" t="s">
        <v>93</v>
      </c>
      <c r="AV229" s="13" t="s">
        <v>93</v>
      </c>
      <c r="AW229" s="13" t="s">
        <v>34</v>
      </c>
      <c r="AX229" s="13" t="s">
        <v>74</v>
      </c>
      <c r="AY229" s="240" t="s">
        <v>224</v>
      </c>
    </row>
    <row r="230" s="16" customFormat="1">
      <c r="A230" s="16"/>
      <c r="B230" s="272"/>
      <c r="C230" s="273"/>
      <c r="D230" s="231" t="s">
        <v>268</v>
      </c>
      <c r="E230" s="274" t="s">
        <v>19</v>
      </c>
      <c r="F230" s="275" t="s">
        <v>351</v>
      </c>
      <c r="G230" s="273"/>
      <c r="H230" s="276">
        <v>2.8799999999999999</v>
      </c>
      <c r="I230" s="277"/>
      <c r="J230" s="273"/>
      <c r="K230" s="273"/>
      <c r="L230" s="278"/>
      <c r="M230" s="279"/>
      <c r="N230" s="280"/>
      <c r="O230" s="280"/>
      <c r="P230" s="280"/>
      <c r="Q230" s="280"/>
      <c r="R230" s="280"/>
      <c r="S230" s="280"/>
      <c r="T230" s="281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82" t="s">
        <v>268</v>
      </c>
      <c r="AU230" s="282" t="s">
        <v>93</v>
      </c>
      <c r="AV230" s="16" t="s">
        <v>231</v>
      </c>
      <c r="AW230" s="16" t="s">
        <v>34</v>
      </c>
      <c r="AX230" s="16" t="s">
        <v>82</v>
      </c>
      <c r="AY230" s="282" t="s">
        <v>224</v>
      </c>
    </row>
    <row r="231" s="2" customFormat="1" ht="44.25" customHeight="1">
      <c r="A231" s="41"/>
      <c r="B231" s="42"/>
      <c r="C231" s="216" t="s">
        <v>177</v>
      </c>
      <c r="D231" s="216" t="s">
        <v>227</v>
      </c>
      <c r="E231" s="217" t="s">
        <v>8542</v>
      </c>
      <c r="F231" s="218" t="s">
        <v>8543</v>
      </c>
      <c r="G231" s="219" t="s">
        <v>266</v>
      </c>
      <c r="H231" s="220">
        <v>32</v>
      </c>
      <c r="I231" s="221"/>
      <c r="J231" s="222">
        <f>ROUND(I231*H231,2)</f>
        <v>0</v>
      </c>
      <c r="K231" s="218" t="s">
        <v>312</v>
      </c>
      <c r="L231" s="47"/>
      <c r="M231" s="223" t="s">
        <v>19</v>
      </c>
      <c r="N231" s="224" t="s">
        <v>45</v>
      </c>
      <c r="O231" s="87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7" t="s">
        <v>231</v>
      </c>
      <c r="AT231" s="227" t="s">
        <v>227</v>
      </c>
      <c r="AU231" s="227" t="s">
        <v>93</v>
      </c>
      <c r="AY231" s="20" t="s">
        <v>224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20" t="s">
        <v>82</v>
      </c>
      <c r="BK231" s="228">
        <f>ROUND(I231*H231,2)</f>
        <v>0</v>
      </c>
      <c r="BL231" s="20" t="s">
        <v>231</v>
      </c>
      <c r="BM231" s="227" t="s">
        <v>1036</v>
      </c>
    </row>
    <row r="232" s="2" customFormat="1">
      <c r="A232" s="41"/>
      <c r="B232" s="42"/>
      <c r="C232" s="43"/>
      <c r="D232" s="267" t="s">
        <v>314</v>
      </c>
      <c r="E232" s="43"/>
      <c r="F232" s="268" t="s">
        <v>8544</v>
      </c>
      <c r="G232" s="43"/>
      <c r="H232" s="43"/>
      <c r="I232" s="269"/>
      <c r="J232" s="43"/>
      <c r="K232" s="43"/>
      <c r="L232" s="47"/>
      <c r="M232" s="270"/>
      <c r="N232" s="271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314</v>
      </c>
      <c r="AU232" s="20" t="s">
        <v>93</v>
      </c>
    </row>
    <row r="233" s="13" customFormat="1">
      <c r="A233" s="13"/>
      <c r="B233" s="229"/>
      <c r="C233" s="230"/>
      <c r="D233" s="231" t="s">
        <v>268</v>
      </c>
      <c r="E233" s="232" t="s">
        <v>19</v>
      </c>
      <c r="F233" s="233" t="s">
        <v>8508</v>
      </c>
      <c r="G233" s="230"/>
      <c r="H233" s="234">
        <v>32</v>
      </c>
      <c r="I233" s="235"/>
      <c r="J233" s="230"/>
      <c r="K233" s="230"/>
      <c r="L233" s="236"/>
      <c r="M233" s="237"/>
      <c r="N233" s="238"/>
      <c r="O233" s="238"/>
      <c r="P233" s="238"/>
      <c r="Q233" s="238"/>
      <c r="R233" s="238"/>
      <c r="S233" s="238"/>
      <c r="T233" s="23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0" t="s">
        <v>268</v>
      </c>
      <c r="AU233" s="240" t="s">
        <v>93</v>
      </c>
      <c r="AV233" s="13" t="s">
        <v>93</v>
      </c>
      <c r="AW233" s="13" t="s">
        <v>34</v>
      </c>
      <c r="AX233" s="13" t="s">
        <v>74</v>
      </c>
      <c r="AY233" s="240" t="s">
        <v>224</v>
      </c>
    </row>
    <row r="234" s="16" customFormat="1">
      <c r="A234" s="16"/>
      <c r="B234" s="272"/>
      <c r="C234" s="273"/>
      <c r="D234" s="231" t="s">
        <v>268</v>
      </c>
      <c r="E234" s="274" t="s">
        <v>19</v>
      </c>
      <c r="F234" s="275" t="s">
        <v>351</v>
      </c>
      <c r="G234" s="273"/>
      <c r="H234" s="276">
        <v>32</v>
      </c>
      <c r="I234" s="277"/>
      <c r="J234" s="273"/>
      <c r="K234" s="273"/>
      <c r="L234" s="278"/>
      <c r="M234" s="279"/>
      <c r="N234" s="280"/>
      <c r="O234" s="280"/>
      <c r="P234" s="280"/>
      <c r="Q234" s="280"/>
      <c r="R234" s="280"/>
      <c r="S234" s="280"/>
      <c r="T234" s="281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82" t="s">
        <v>268</v>
      </c>
      <c r="AU234" s="282" t="s">
        <v>93</v>
      </c>
      <c r="AV234" s="16" t="s">
        <v>231</v>
      </c>
      <c r="AW234" s="16" t="s">
        <v>34</v>
      </c>
      <c r="AX234" s="16" t="s">
        <v>82</v>
      </c>
      <c r="AY234" s="282" t="s">
        <v>224</v>
      </c>
    </row>
    <row r="235" s="2" customFormat="1" ht="44.25" customHeight="1">
      <c r="A235" s="41"/>
      <c r="B235" s="42"/>
      <c r="C235" s="216" t="s">
        <v>643</v>
      </c>
      <c r="D235" s="216" t="s">
        <v>227</v>
      </c>
      <c r="E235" s="217" t="s">
        <v>8545</v>
      </c>
      <c r="F235" s="218" t="s">
        <v>8546</v>
      </c>
      <c r="G235" s="219" t="s">
        <v>266</v>
      </c>
      <c r="H235" s="220">
        <v>32</v>
      </c>
      <c r="I235" s="221"/>
      <c r="J235" s="222">
        <f>ROUND(I235*H235,2)</f>
        <v>0</v>
      </c>
      <c r="K235" s="218" t="s">
        <v>312</v>
      </c>
      <c r="L235" s="47"/>
      <c r="M235" s="223" t="s">
        <v>19</v>
      </c>
      <c r="N235" s="224" t="s">
        <v>45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231</v>
      </c>
      <c r="AT235" s="227" t="s">
        <v>227</v>
      </c>
      <c r="AU235" s="227" t="s">
        <v>93</v>
      </c>
      <c r="AY235" s="20" t="s">
        <v>224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82</v>
      </c>
      <c r="BK235" s="228">
        <f>ROUND(I235*H235,2)</f>
        <v>0</v>
      </c>
      <c r="BL235" s="20" t="s">
        <v>231</v>
      </c>
      <c r="BM235" s="227" t="s">
        <v>1070</v>
      </c>
    </row>
    <row r="236" s="2" customFormat="1">
      <c r="A236" s="41"/>
      <c r="B236" s="42"/>
      <c r="C236" s="43"/>
      <c r="D236" s="267" t="s">
        <v>314</v>
      </c>
      <c r="E236" s="43"/>
      <c r="F236" s="268" t="s">
        <v>8547</v>
      </c>
      <c r="G236" s="43"/>
      <c r="H236" s="43"/>
      <c r="I236" s="269"/>
      <c r="J236" s="43"/>
      <c r="K236" s="43"/>
      <c r="L236" s="47"/>
      <c r="M236" s="270"/>
      <c r="N236" s="271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314</v>
      </c>
      <c r="AU236" s="20" t="s">
        <v>93</v>
      </c>
    </row>
    <row r="237" s="13" customFormat="1">
      <c r="A237" s="13"/>
      <c r="B237" s="229"/>
      <c r="C237" s="230"/>
      <c r="D237" s="231" t="s">
        <v>268</v>
      </c>
      <c r="E237" s="232" t="s">
        <v>19</v>
      </c>
      <c r="F237" s="233" t="s">
        <v>8508</v>
      </c>
      <c r="G237" s="230"/>
      <c r="H237" s="234">
        <v>32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268</v>
      </c>
      <c r="AU237" s="240" t="s">
        <v>93</v>
      </c>
      <c r="AV237" s="13" t="s">
        <v>93</v>
      </c>
      <c r="AW237" s="13" t="s">
        <v>34</v>
      </c>
      <c r="AX237" s="13" t="s">
        <v>74</v>
      </c>
      <c r="AY237" s="240" t="s">
        <v>224</v>
      </c>
    </row>
    <row r="238" s="16" customFormat="1">
      <c r="A238" s="16"/>
      <c r="B238" s="272"/>
      <c r="C238" s="273"/>
      <c r="D238" s="231" t="s">
        <v>268</v>
      </c>
      <c r="E238" s="274" t="s">
        <v>19</v>
      </c>
      <c r="F238" s="275" t="s">
        <v>351</v>
      </c>
      <c r="G238" s="273"/>
      <c r="H238" s="276">
        <v>32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82" t="s">
        <v>268</v>
      </c>
      <c r="AU238" s="282" t="s">
        <v>93</v>
      </c>
      <c r="AV238" s="16" t="s">
        <v>231</v>
      </c>
      <c r="AW238" s="16" t="s">
        <v>34</v>
      </c>
      <c r="AX238" s="16" t="s">
        <v>82</v>
      </c>
      <c r="AY238" s="282" t="s">
        <v>224</v>
      </c>
    </row>
    <row r="239" s="2" customFormat="1" ht="33" customHeight="1">
      <c r="A239" s="41"/>
      <c r="B239" s="42"/>
      <c r="C239" s="216" t="s">
        <v>650</v>
      </c>
      <c r="D239" s="216" t="s">
        <v>227</v>
      </c>
      <c r="E239" s="217" t="s">
        <v>8548</v>
      </c>
      <c r="F239" s="218" t="s">
        <v>8549</v>
      </c>
      <c r="G239" s="219" t="s">
        <v>266</v>
      </c>
      <c r="H239" s="220">
        <v>490</v>
      </c>
      <c r="I239" s="221"/>
      <c r="J239" s="222">
        <f>ROUND(I239*H239,2)</f>
        <v>0</v>
      </c>
      <c r="K239" s="218" t="s">
        <v>312</v>
      </c>
      <c r="L239" s="47"/>
      <c r="M239" s="223" t="s">
        <v>19</v>
      </c>
      <c r="N239" s="224" t="s">
        <v>45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231</v>
      </c>
      <c r="AT239" s="227" t="s">
        <v>227</v>
      </c>
      <c r="AU239" s="227" t="s">
        <v>93</v>
      </c>
      <c r="AY239" s="20" t="s">
        <v>224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82</v>
      </c>
      <c r="BK239" s="228">
        <f>ROUND(I239*H239,2)</f>
        <v>0</v>
      </c>
      <c r="BL239" s="20" t="s">
        <v>231</v>
      </c>
      <c r="BM239" s="227" t="s">
        <v>1085</v>
      </c>
    </row>
    <row r="240" s="2" customFormat="1">
      <c r="A240" s="41"/>
      <c r="B240" s="42"/>
      <c r="C240" s="43"/>
      <c r="D240" s="267" t="s">
        <v>314</v>
      </c>
      <c r="E240" s="43"/>
      <c r="F240" s="268" t="s">
        <v>8550</v>
      </c>
      <c r="G240" s="43"/>
      <c r="H240" s="43"/>
      <c r="I240" s="269"/>
      <c r="J240" s="43"/>
      <c r="K240" s="43"/>
      <c r="L240" s="47"/>
      <c r="M240" s="270"/>
      <c r="N240" s="271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314</v>
      </c>
      <c r="AU240" s="20" t="s">
        <v>93</v>
      </c>
    </row>
    <row r="241" s="13" customFormat="1">
      <c r="A241" s="13"/>
      <c r="B241" s="229"/>
      <c r="C241" s="230"/>
      <c r="D241" s="231" t="s">
        <v>268</v>
      </c>
      <c r="E241" s="232" t="s">
        <v>19</v>
      </c>
      <c r="F241" s="233" t="s">
        <v>8551</v>
      </c>
      <c r="G241" s="230"/>
      <c r="H241" s="234">
        <v>410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268</v>
      </c>
      <c r="AU241" s="240" t="s">
        <v>93</v>
      </c>
      <c r="AV241" s="13" t="s">
        <v>93</v>
      </c>
      <c r="AW241" s="13" t="s">
        <v>34</v>
      </c>
      <c r="AX241" s="13" t="s">
        <v>74</v>
      </c>
      <c r="AY241" s="240" t="s">
        <v>224</v>
      </c>
    </row>
    <row r="242" s="13" customFormat="1">
      <c r="A242" s="13"/>
      <c r="B242" s="229"/>
      <c r="C242" s="230"/>
      <c r="D242" s="231" t="s">
        <v>268</v>
      </c>
      <c r="E242" s="232" t="s">
        <v>19</v>
      </c>
      <c r="F242" s="233" t="s">
        <v>8552</v>
      </c>
      <c r="G242" s="230"/>
      <c r="H242" s="234">
        <v>80</v>
      </c>
      <c r="I242" s="235"/>
      <c r="J242" s="230"/>
      <c r="K242" s="230"/>
      <c r="L242" s="236"/>
      <c r="M242" s="237"/>
      <c r="N242" s="238"/>
      <c r="O242" s="238"/>
      <c r="P242" s="238"/>
      <c r="Q242" s="238"/>
      <c r="R242" s="238"/>
      <c r="S242" s="238"/>
      <c r="T242" s="23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0" t="s">
        <v>268</v>
      </c>
      <c r="AU242" s="240" t="s">
        <v>93</v>
      </c>
      <c r="AV242" s="13" t="s">
        <v>93</v>
      </c>
      <c r="AW242" s="13" t="s">
        <v>34</v>
      </c>
      <c r="AX242" s="13" t="s">
        <v>74</v>
      </c>
      <c r="AY242" s="240" t="s">
        <v>224</v>
      </c>
    </row>
    <row r="243" s="16" customFormat="1">
      <c r="A243" s="16"/>
      <c r="B243" s="272"/>
      <c r="C243" s="273"/>
      <c r="D243" s="231" t="s">
        <v>268</v>
      </c>
      <c r="E243" s="274" t="s">
        <v>19</v>
      </c>
      <c r="F243" s="275" t="s">
        <v>351</v>
      </c>
      <c r="G243" s="273"/>
      <c r="H243" s="276">
        <v>490</v>
      </c>
      <c r="I243" s="277"/>
      <c r="J243" s="273"/>
      <c r="K243" s="273"/>
      <c r="L243" s="278"/>
      <c r="M243" s="279"/>
      <c r="N243" s="280"/>
      <c r="O243" s="280"/>
      <c r="P243" s="280"/>
      <c r="Q243" s="280"/>
      <c r="R243" s="280"/>
      <c r="S243" s="280"/>
      <c r="T243" s="281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82" t="s">
        <v>268</v>
      </c>
      <c r="AU243" s="282" t="s">
        <v>93</v>
      </c>
      <c r="AV243" s="16" t="s">
        <v>231</v>
      </c>
      <c r="AW243" s="16" t="s">
        <v>34</v>
      </c>
      <c r="AX243" s="16" t="s">
        <v>82</v>
      </c>
      <c r="AY243" s="282" t="s">
        <v>224</v>
      </c>
    </row>
    <row r="244" s="2" customFormat="1" ht="33" customHeight="1">
      <c r="A244" s="41"/>
      <c r="B244" s="42"/>
      <c r="C244" s="216" t="s">
        <v>656</v>
      </c>
      <c r="D244" s="216" t="s">
        <v>227</v>
      </c>
      <c r="E244" s="217" t="s">
        <v>8553</v>
      </c>
      <c r="F244" s="218" t="s">
        <v>8554</v>
      </c>
      <c r="G244" s="219" t="s">
        <v>266</v>
      </c>
      <c r="H244" s="220">
        <v>1355</v>
      </c>
      <c r="I244" s="221"/>
      <c r="J244" s="222">
        <f>ROUND(I244*H244,2)</f>
        <v>0</v>
      </c>
      <c r="K244" s="218" t="s">
        <v>312</v>
      </c>
      <c r="L244" s="47"/>
      <c r="M244" s="223" t="s">
        <v>19</v>
      </c>
      <c r="N244" s="224" t="s">
        <v>45</v>
      </c>
      <c r="O244" s="87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7" t="s">
        <v>231</v>
      </c>
      <c r="AT244" s="227" t="s">
        <v>227</v>
      </c>
      <c r="AU244" s="227" t="s">
        <v>93</v>
      </c>
      <c r="AY244" s="20" t="s">
        <v>224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20" t="s">
        <v>82</v>
      </c>
      <c r="BK244" s="228">
        <f>ROUND(I244*H244,2)</f>
        <v>0</v>
      </c>
      <c r="BL244" s="20" t="s">
        <v>231</v>
      </c>
      <c r="BM244" s="227" t="s">
        <v>1097</v>
      </c>
    </row>
    <row r="245" s="2" customFormat="1">
      <c r="A245" s="41"/>
      <c r="B245" s="42"/>
      <c r="C245" s="43"/>
      <c r="D245" s="267" t="s">
        <v>314</v>
      </c>
      <c r="E245" s="43"/>
      <c r="F245" s="268" t="s">
        <v>8555</v>
      </c>
      <c r="G245" s="43"/>
      <c r="H245" s="43"/>
      <c r="I245" s="269"/>
      <c r="J245" s="43"/>
      <c r="K245" s="43"/>
      <c r="L245" s="47"/>
      <c r="M245" s="270"/>
      <c r="N245" s="271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314</v>
      </c>
      <c r="AU245" s="20" t="s">
        <v>93</v>
      </c>
    </row>
    <row r="246" s="13" customFormat="1">
      <c r="A246" s="13"/>
      <c r="B246" s="229"/>
      <c r="C246" s="230"/>
      <c r="D246" s="231" t="s">
        <v>268</v>
      </c>
      <c r="E246" s="232" t="s">
        <v>19</v>
      </c>
      <c r="F246" s="233" t="s">
        <v>8501</v>
      </c>
      <c r="G246" s="230"/>
      <c r="H246" s="234">
        <v>350</v>
      </c>
      <c r="I246" s="235"/>
      <c r="J246" s="230"/>
      <c r="K246" s="230"/>
      <c r="L246" s="236"/>
      <c r="M246" s="237"/>
      <c r="N246" s="238"/>
      <c r="O246" s="238"/>
      <c r="P246" s="238"/>
      <c r="Q246" s="238"/>
      <c r="R246" s="238"/>
      <c r="S246" s="238"/>
      <c r="T246" s="23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0" t="s">
        <v>268</v>
      </c>
      <c r="AU246" s="240" t="s">
        <v>93</v>
      </c>
      <c r="AV246" s="13" t="s">
        <v>93</v>
      </c>
      <c r="AW246" s="13" t="s">
        <v>34</v>
      </c>
      <c r="AX246" s="13" t="s">
        <v>74</v>
      </c>
      <c r="AY246" s="240" t="s">
        <v>224</v>
      </c>
    </row>
    <row r="247" s="13" customFormat="1">
      <c r="A247" s="13"/>
      <c r="B247" s="229"/>
      <c r="C247" s="230"/>
      <c r="D247" s="231" t="s">
        <v>268</v>
      </c>
      <c r="E247" s="232" t="s">
        <v>19</v>
      </c>
      <c r="F247" s="233" t="s">
        <v>8556</v>
      </c>
      <c r="G247" s="230"/>
      <c r="H247" s="234">
        <v>450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268</v>
      </c>
      <c r="AU247" s="240" t="s">
        <v>93</v>
      </c>
      <c r="AV247" s="13" t="s">
        <v>93</v>
      </c>
      <c r="AW247" s="13" t="s">
        <v>34</v>
      </c>
      <c r="AX247" s="13" t="s">
        <v>74</v>
      </c>
      <c r="AY247" s="240" t="s">
        <v>224</v>
      </c>
    </row>
    <row r="248" s="13" customFormat="1">
      <c r="A248" s="13"/>
      <c r="B248" s="229"/>
      <c r="C248" s="230"/>
      <c r="D248" s="231" t="s">
        <v>268</v>
      </c>
      <c r="E248" s="232" t="s">
        <v>19</v>
      </c>
      <c r="F248" s="233" t="s">
        <v>8503</v>
      </c>
      <c r="G248" s="230"/>
      <c r="H248" s="234">
        <v>90</v>
      </c>
      <c r="I248" s="235"/>
      <c r="J248" s="230"/>
      <c r="K248" s="230"/>
      <c r="L248" s="236"/>
      <c r="M248" s="237"/>
      <c r="N248" s="238"/>
      <c r="O248" s="238"/>
      <c r="P248" s="238"/>
      <c r="Q248" s="238"/>
      <c r="R248" s="238"/>
      <c r="S248" s="238"/>
      <c r="T248" s="239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0" t="s">
        <v>268</v>
      </c>
      <c r="AU248" s="240" t="s">
        <v>93</v>
      </c>
      <c r="AV248" s="13" t="s">
        <v>93</v>
      </c>
      <c r="AW248" s="13" t="s">
        <v>34</v>
      </c>
      <c r="AX248" s="13" t="s">
        <v>74</v>
      </c>
      <c r="AY248" s="240" t="s">
        <v>224</v>
      </c>
    </row>
    <row r="249" s="13" customFormat="1">
      <c r="A249" s="13"/>
      <c r="B249" s="229"/>
      <c r="C249" s="230"/>
      <c r="D249" s="231" t="s">
        <v>268</v>
      </c>
      <c r="E249" s="232" t="s">
        <v>19</v>
      </c>
      <c r="F249" s="233" t="s">
        <v>8504</v>
      </c>
      <c r="G249" s="230"/>
      <c r="H249" s="234">
        <v>55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268</v>
      </c>
      <c r="AU249" s="240" t="s">
        <v>93</v>
      </c>
      <c r="AV249" s="13" t="s">
        <v>93</v>
      </c>
      <c r="AW249" s="13" t="s">
        <v>34</v>
      </c>
      <c r="AX249" s="13" t="s">
        <v>74</v>
      </c>
      <c r="AY249" s="240" t="s">
        <v>224</v>
      </c>
    </row>
    <row r="250" s="13" customFormat="1">
      <c r="A250" s="13"/>
      <c r="B250" s="229"/>
      <c r="C250" s="230"/>
      <c r="D250" s="231" t="s">
        <v>268</v>
      </c>
      <c r="E250" s="232" t="s">
        <v>19</v>
      </c>
      <c r="F250" s="233" t="s">
        <v>8505</v>
      </c>
      <c r="G250" s="230"/>
      <c r="H250" s="234">
        <v>70</v>
      </c>
      <c r="I250" s="235"/>
      <c r="J250" s="230"/>
      <c r="K250" s="230"/>
      <c r="L250" s="236"/>
      <c r="M250" s="237"/>
      <c r="N250" s="238"/>
      <c r="O250" s="238"/>
      <c r="P250" s="238"/>
      <c r="Q250" s="238"/>
      <c r="R250" s="238"/>
      <c r="S250" s="238"/>
      <c r="T250" s="23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0" t="s">
        <v>268</v>
      </c>
      <c r="AU250" s="240" t="s">
        <v>93</v>
      </c>
      <c r="AV250" s="13" t="s">
        <v>93</v>
      </c>
      <c r="AW250" s="13" t="s">
        <v>34</v>
      </c>
      <c r="AX250" s="13" t="s">
        <v>74</v>
      </c>
      <c r="AY250" s="240" t="s">
        <v>224</v>
      </c>
    </row>
    <row r="251" s="13" customFormat="1">
      <c r="A251" s="13"/>
      <c r="B251" s="229"/>
      <c r="C251" s="230"/>
      <c r="D251" s="231" t="s">
        <v>268</v>
      </c>
      <c r="E251" s="232" t="s">
        <v>19</v>
      </c>
      <c r="F251" s="233" t="s">
        <v>8506</v>
      </c>
      <c r="G251" s="230"/>
      <c r="H251" s="234">
        <v>250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268</v>
      </c>
      <c r="AU251" s="240" t="s">
        <v>93</v>
      </c>
      <c r="AV251" s="13" t="s">
        <v>93</v>
      </c>
      <c r="AW251" s="13" t="s">
        <v>34</v>
      </c>
      <c r="AX251" s="13" t="s">
        <v>74</v>
      </c>
      <c r="AY251" s="240" t="s">
        <v>224</v>
      </c>
    </row>
    <row r="252" s="13" customFormat="1">
      <c r="A252" s="13"/>
      <c r="B252" s="229"/>
      <c r="C252" s="230"/>
      <c r="D252" s="231" t="s">
        <v>268</v>
      </c>
      <c r="E252" s="232" t="s">
        <v>19</v>
      </c>
      <c r="F252" s="233" t="s">
        <v>8507</v>
      </c>
      <c r="G252" s="230"/>
      <c r="H252" s="234">
        <v>90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268</v>
      </c>
      <c r="AU252" s="240" t="s">
        <v>93</v>
      </c>
      <c r="AV252" s="13" t="s">
        <v>93</v>
      </c>
      <c r="AW252" s="13" t="s">
        <v>34</v>
      </c>
      <c r="AX252" s="13" t="s">
        <v>74</v>
      </c>
      <c r="AY252" s="240" t="s">
        <v>224</v>
      </c>
    </row>
    <row r="253" s="16" customFormat="1">
      <c r="A253" s="16"/>
      <c r="B253" s="272"/>
      <c r="C253" s="273"/>
      <c r="D253" s="231" t="s">
        <v>268</v>
      </c>
      <c r="E253" s="274" t="s">
        <v>19</v>
      </c>
      <c r="F253" s="275" t="s">
        <v>351</v>
      </c>
      <c r="G253" s="273"/>
      <c r="H253" s="276">
        <v>1355</v>
      </c>
      <c r="I253" s="277"/>
      <c r="J253" s="273"/>
      <c r="K253" s="273"/>
      <c r="L253" s="278"/>
      <c r="M253" s="279"/>
      <c r="N253" s="280"/>
      <c r="O253" s="280"/>
      <c r="P253" s="280"/>
      <c r="Q253" s="280"/>
      <c r="R253" s="280"/>
      <c r="S253" s="280"/>
      <c r="T253" s="281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282" t="s">
        <v>268</v>
      </c>
      <c r="AU253" s="282" t="s">
        <v>93</v>
      </c>
      <c r="AV253" s="16" t="s">
        <v>231</v>
      </c>
      <c r="AW253" s="16" t="s">
        <v>34</v>
      </c>
      <c r="AX253" s="16" t="s">
        <v>82</v>
      </c>
      <c r="AY253" s="282" t="s">
        <v>224</v>
      </c>
    </row>
    <row r="254" s="2" customFormat="1" ht="33" customHeight="1">
      <c r="A254" s="41"/>
      <c r="B254" s="42"/>
      <c r="C254" s="216" t="s">
        <v>671</v>
      </c>
      <c r="D254" s="216" t="s">
        <v>227</v>
      </c>
      <c r="E254" s="217" t="s">
        <v>8553</v>
      </c>
      <c r="F254" s="218" t="s">
        <v>8554</v>
      </c>
      <c r="G254" s="219" t="s">
        <v>266</v>
      </c>
      <c r="H254" s="220">
        <v>1830</v>
      </c>
      <c r="I254" s="221"/>
      <c r="J254" s="222">
        <f>ROUND(I254*H254,2)</f>
        <v>0</v>
      </c>
      <c r="K254" s="218" t="s">
        <v>312</v>
      </c>
      <c r="L254" s="47"/>
      <c r="M254" s="223" t="s">
        <v>19</v>
      </c>
      <c r="N254" s="224" t="s">
        <v>45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231</v>
      </c>
      <c r="AT254" s="227" t="s">
        <v>227</v>
      </c>
      <c r="AU254" s="227" t="s">
        <v>93</v>
      </c>
      <c r="AY254" s="20" t="s">
        <v>224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82</v>
      </c>
      <c r="BK254" s="228">
        <f>ROUND(I254*H254,2)</f>
        <v>0</v>
      </c>
      <c r="BL254" s="20" t="s">
        <v>231</v>
      </c>
      <c r="BM254" s="227" t="s">
        <v>1134</v>
      </c>
    </row>
    <row r="255" s="2" customFormat="1">
      <c r="A255" s="41"/>
      <c r="B255" s="42"/>
      <c r="C255" s="43"/>
      <c r="D255" s="267" t="s">
        <v>314</v>
      </c>
      <c r="E255" s="43"/>
      <c r="F255" s="268" t="s">
        <v>8555</v>
      </c>
      <c r="G255" s="43"/>
      <c r="H255" s="43"/>
      <c r="I255" s="269"/>
      <c r="J255" s="43"/>
      <c r="K255" s="43"/>
      <c r="L255" s="47"/>
      <c r="M255" s="270"/>
      <c r="N255" s="271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314</v>
      </c>
      <c r="AU255" s="20" t="s">
        <v>93</v>
      </c>
    </row>
    <row r="256" s="13" customFormat="1">
      <c r="A256" s="13"/>
      <c r="B256" s="229"/>
      <c r="C256" s="230"/>
      <c r="D256" s="231" t="s">
        <v>268</v>
      </c>
      <c r="E256" s="232" t="s">
        <v>19</v>
      </c>
      <c r="F256" s="233" t="s">
        <v>8557</v>
      </c>
      <c r="G256" s="230"/>
      <c r="H256" s="234">
        <v>1830</v>
      </c>
      <c r="I256" s="235"/>
      <c r="J256" s="230"/>
      <c r="K256" s="230"/>
      <c r="L256" s="236"/>
      <c r="M256" s="237"/>
      <c r="N256" s="238"/>
      <c r="O256" s="238"/>
      <c r="P256" s="238"/>
      <c r="Q256" s="238"/>
      <c r="R256" s="238"/>
      <c r="S256" s="238"/>
      <c r="T256" s="23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0" t="s">
        <v>268</v>
      </c>
      <c r="AU256" s="240" t="s">
        <v>93</v>
      </c>
      <c r="AV256" s="13" t="s">
        <v>93</v>
      </c>
      <c r="AW256" s="13" t="s">
        <v>34</v>
      </c>
      <c r="AX256" s="13" t="s">
        <v>74</v>
      </c>
      <c r="AY256" s="240" t="s">
        <v>224</v>
      </c>
    </row>
    <row r="257" s="16" customFormat="1">
      <c r="A257" s="16"/>
      <c r="B257" s="272"/>
      <c r="C257" s="273"/>
      <c r="D257" s="231" t="s">
        <v>268</v>
      </c>
      <c r="E257" s="274" t="s">
        <v>19</v>
      </c>
      <c r="F257" s="275" t="s">
        <v>351</v>
      </c>
      <c r="G257" s="273"/>
      <c r="H257" s="276">
        <v>1830</v>
      </c>
      <c r="I257" s="277"/>
      <c r="J257" s="273"/>
      <c r="K257" s="273"/>
      <c r="L257" s="278"/>
      <c r="M257" s="279"/>
      <c r="N257" s="280"/>
      <c r="O257" s="280"/>
      <c r="P257" s="280"/>
      <c r="Q257" s="280"/>
      <c r="R257" s="280"/>
      <c r="S257" s="280"/>
      <c r="T257" s="281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2" t="s">
        <v>268</v>
      </c>
      <c r="AU257" s="282" t="s">
        <v>93</v>
      </c>
      <c r="AV257" s="16" t="s">
        <v>231</v>
      </c>
      <c r="AW257" s="16" t="s">
        <v>34</v>
      </c>
      <c r="AX257" s="16" t="s">
        <v>82</v>
      </c>
      <c r="AY257" s="282" t="s">
        <v>224</v>
      </c>
    </row>
    <row r="258" s="2" customFormat="1" ht="49.05" customHeight="1">
      <c r="A258" s="41"/>
      <c r="B258" s="42"/>
      <c r="C258" s="216" t="s">
        <v>680</v>
      </c>
      <c r="D258" s="216" t="s">
        <v>227</v>
      </c>
      <c r="E258" s="217" t="s">
        <v>8558</v>
      </c>
      <c r="F258" s="218" t="s">
        <v>8559</v>
      </c>
      <c r="G258" s="219" t="s">
        <v>266</v>
      </c>
      <c r="H258" s="220">
        <v>320</v>
      </c>
      <c r="I258" s="221"/>
      <c r="J258" s="222">
        <f>ROUND(I258*H258,2)</f>
        <v>0</v>
      </c>
      <c r="K258" s="218" t="s">
        <v>312</v>
      </c>
      <c r="L258" s="47"/>
      <c r="M258" s="223" t="s">
        <v>19</v>
      </c>
      <c r="N258" s="224" t="s">
        <v>45</v>
      </c>
      <c r="O258" s="87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7" t="s">
        <v>231</v>
      </c>
      <c r="AT258" s="227" t="s">
        <v>227</v>
      </c>
      <c r="AU258" s="227" t="s">
        <v>93</v>
      </c>
      <c r="AY258" s="20" t="s">
        <v>224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20" t="s">
        <v>82</v>
      </c>
      <c r="BK258" s="228">
        <f>ROUND(I258*H258,2)</f>
        <v>0</v>
      </c>
      <c r="BL258" s="20" t="s">
        <v>231</v>
      </c>
      <c r="BM258" s="227" t="s">
        <v>1160</v>
      </c>
    </row>
    <row r="259" s="2" customFormat="1">
      <c r="A259" s="41"/>
      <c r="B259" s="42"/>
      <c r="C259" s="43"/>
      <c r="D259" s="267" t="s">
        <v>314</v>
      </c>
      <c r="E259" s="43"/>
      <c r="F259" s="268" t="s">
        <v>8560</v>
      </c>
      <c r="G259" s="43"/>
      <c r="H259" s="43"/>
      <c r="I259" s="269"/>
      <c r="J259" s="43"/>
      <c r="K259" s="43"/>
      <c r="L259" s="47"/>
      <c r="M259" s="270"/>
      <c r="N259" s="271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314</v>
      </c>
      <c r="AU259" s="20" t="s">
        <v>93</v>
      </c>
    </row>
    <row r="260" s="13" customFormat="1">
      <c r="A260" s="13"/>
      <c r="B260" s="229"/>
      <c r="C260" s="230"/>
      <c r="D260" s="231" t="s">
        <v>268</v>
      </c>
      <c r="E260" s="232" t="s">
        <v>19</v>
      </c>
      <c r="F260" s="233" t="s">
        <v>8561</v>
      </c>
      <c r="G260" s="230"/>
      <c r="H260" s="234">
        <v>320</v>
      </c>
      <c r="I260" s="235"/>
      <c r="J260" s="230"/>
      <c r="K260" s="230"/>
      <c r="L260" s="236"/>
      <c r="M260" s="237"/>
      <c r="N260" s="238"/>
      <c r="O260" s="238"/>
      <c r="P260" s="238"/>
      <c r="Q260" s="238"/>
      <c r="R260" s="238"/>
      <c r="S260" s="238"/>
      <c r="T260" s="23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0" t="s">
        <v>268</v>
      </c>
      <c r="AU260" s="240" t="s">
        <v>93</v>
      </c>
      <c r="AV260" s="13" t="s">
        <v>93</v>
      </c>
      <c r="AW260" s="13" t="s">
        <v>34</v>
      </c>
      <c r="AX260" s="13" t="s">
        <v>74</v>
      </c>
      <c r="AY260" s="240" t="s">
        <v>224</v>
      </c>
    </row>
    <row r="261" s="16" customFormat="1">
      <c r="A261" s="16"/>
      <c r="B261" s="272"/>
      <c r="C261" s="273"/>
      <c r="D261" s="231" t="s">
        <v>268</v>
      </c>
      <c r="E261" s="274" t="s">
        <v>19</v>
      </c>
      <c r="F261" s="275" t="s">
        <v>351</v>
      </c>
      <c r="G261" s="273"/>
      <c r="H261" s="276">
        <v>320</v>
      </c>
      <c r="I261" s="277"/>
      <c r="J261" s="273"/>
      <c r="K261" s="273"/>
      <c r="L261" s="278"/>
      <c r="M261" s="279"/>
      <c r="N261" s="280"/>
      <c r="O261" s="280"/>
      <c r="P261" s="280"/>
      <c r="Q261" s="280"/>
      <c r="R261" s="280"/>
      <c r="S261" s="280"/>
      <c r="T261" s="281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82" t="s">
        <v>268</v>
      </c>
      <c r="AU261" s="282" t="s">
        <v>93</v>
      </c>
      <c r="AV261" s="16" t="s">
        <v>231</v>
      </c>
      <c r="AW261" s="16" t="s">
        <v>34</v>
      </c>
      <c r="AX261" s="16" t="s">
        <v>82</v>
      </c>
      <c r="AY261" s="282" t="s">
        <v>224</v>
      </c>
    </row>
    <row r="262" s="2" customFormat="1" ht="37.8" customHeight="1">
      <c r="A262" s="41"/>
      <c r="B262" s="42"/>
      <c r="C262" s="216" t="s">
        <v>688</v>
      </c>
      <c r="D262" s="216" t="s">
        <v>227</v>
      </c>
      <c r="E262" s="217" t="s">
        <v>8562</v>
      </c>
      <c r="F262" s="218" t="s">
        <v>8563</v>
      </c>
      <c r="G262" s="219" t="s">
        <v>266</v>
      </c>
      <c r="H262" s="220">
        <v>433</v>
      </c>
      <c r="I262" s="221"/>
      <c r="J262" s="222">
        <f>ROUND(I262*H262,2)</f>
        <v>0</v>
      </c>
      <c r="K262" s="218" t="s">
        <v>312</v>
      </c>
      <c r="L262" s="47"/>
      <c r="M262" s="223" t="s">
        <v>19</v>
      </c>
      <c r="N262" s="224" t="s">
        <v>45</v>
      </c>
      <c r="O262" s="87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231</v>
      </c>
      <c r="AT262" s="227" t="s">
        <v>227</v>
      </c>
      <c r="AU262" s="227" t="s">
        <v>93</v>
      </c>
      <c r="AY262" s="20" t="s">
        <v>224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82</v>
      </c>
      <c r="BK262" s="228">
        <f>ROUND(I262*H262,2)</f>
        <v>0</v>
      </c>
      <c r="BL262" s="20" t="s">
        <v>231</v>
      </c>
      <c r="BM262" s="227" t="s">
        <v>1174</v>
      </c>
    </row>
    <row r="263" s="2" customFormat="1">
      <c r="A263" s="41"/>
      <c r="B263" s="42"/>
      <c r="C263" s="43"/>
      <c r="D263" s="267" t="s">
        <v>314</v>
      </c>
      <c r="E263" s="43"/>
      <c r="F263" s="268" t="s">
        <v>8564</v>
      </c>
      <c r="G263" s="43"/>
      <c r="H263" s="43"/>
      <c r="I263" s="269"/>
      <c r="J263" s="43"/>
      <c r="K263" s="43"/>
      <c r="L263" s="47"/>
      <c r="M263" s="270"/>
      <c r="N263" s="271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314</v>
      </c>
      <c r="AU263" s="20" t="s">
        <v>93</v>
      </c>
    </row>
    <row r="264" s="13" customFormat="1">
      <c r="A264" s="13"/>
      <c r="B264" s="229"/>
      <c r="C264" s="230"/>
      <c r="D264" s="231" t="s">
        <v>268</v>
      </c>
      <c r="E264" s="232" t="s">
        <v>19</v>
      </c>
      <c r="F264" s="233" t="s">
        <v>8561</v>
      </c>
      <c r="G264" s="230"/>
      <c r="H264" s="234">
        <v>320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268</v>
      </c>
      <c r="AU264" s="240" t="s">
        <v>93</v>
      </c>
      <c r="AV264" s="13" t="s">
        <v>93</v>
      </c>
      <c r="AW264" s="13" t="s">
        <v>34</v>
      </c>
      <c r="AX264" s="13" t="s">
        <v>74</v>
      </c>
      <c r="AY264" s="240" t="s">
        <v>224</v>
      </c>
    </row>
    <row r="265" s="13" customFormat="1">
      <c r="A265" s="13"/>
      <c r="B265" s="229"/>
      <c r="C265" s="230"/>
      <c r="D265" s="231" t="s">
        <v>268</v>
      </c>
      <c r="E265" s="232" t="s">
        <v>19</v>
      </c>
      <c r="F265" s="233" t="s">
        <v>8565</v>
      </c>
      <c r="G265" s="230"/>
      <c r="H265" s="234">
        <v>50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268</v>
      </c>
      <c r="AU265" s="240" t="s">
        <v>93</v>
      </c>
      <c r="AV265" s="13" t="s">
        <v>93</v>
      </c>
      <c r="AW265" s="13" t="s">
        <v>34</v>
      </c>
      <c r="AX265" s="13" t="s">
        <v>74</v>
      </c>
      <c r="AY265" s="240" t="s">
        <v>224</v>
      </c>
    </row>
    <row r="266" s="13" customFormat="1">
      <c r="A266" s="13"/>
      <c r="B266" s="229"/>
      <c r="C266" s="230"/>
      <c r="D266" s="231" t="s">
        <v>268</v>
      </c>
      <c r="E266" s="232" t="s">
        <v>19</v>
      </c>
      <c r="F266" s="233" t="s">
        <v>8566</v>
      </c>
      <c r="G266" s="230"/>
      <c r="H266" s="234">
        <v>63</v>
      </c>
      <c r="I266" s="235"/>
      <c r="J266" s="230"/>
      <c r="K266" s="230"/>
      <c r="L266" s="236"/>
      <c r="M266" s="237"/>
      <c r="N266" s="238"/>
      <c r="O266" s="238"/>
      <c r="P266" s="238"/>
      <c r="Q266" s="238"/>
      <c r="R266" s="238"/>
      <c r="S266" s="238"/>
      <c r="T266" s="23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0" t="s">
        <v>268</v>
      </c>
      <c r="AU266" s="240" t="s">
        <v>93</v>
      </c>
      <c r="AV266" s="13" t="s">
        <v>93</v>
      </c>
      <c r="AW266" s="13" t="s">
        <v>34</v>
      </c>
      <c r="AX266" s="13" t="s">
        <v>74</v>
      </c>
      <c r="AY266" s="240" t="s">
        <v>224</v>
      </c>
    </row>
    <row r="267" s="16" customFormat="1">
      <c r="A267" s="16"/>
      <c r="B267" s="272"/>
      <c r="C267" s="273"/>
      <c r="D267" s="231" t="s">
        <v>268</v>
      </c>
      <c r="E267" s="274" t="s">
        <v>19</v>
      </c>
      <c r="F267" s="275" t="s">
        <v>351</v>
      </c>
      <c r="G267" s="273"/>
      <c r="H267" s="276">
        <v>433</v>
      </c>
      <c r="I267" s="277"/>
      <c r="J267" s="273"/>
      <c r="K267" s="273"/>
      <c r="L267" s="278"/>
      <c r="M267" s="279"/>
      <c r="N267" s="280"/>
      <c r="O267" s="280"/>
      <c r="P267" s="280"/>
      <c r="Q267" s="280"/>
      <c r="R267" s="280"/>
      <c r="S267" s="280"/>
      <c r="T267" s="281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2" t="s">
        <v>268</v>
      </c>
      <c r="AU267" s="282" t="s">
        <v>93</v>
      </c>
      <c r="AV267" s="16" t="s">
        <v>231</v>
      </c>
      <c r="AW267" s="16" t="s">
        <v>34</v>
      </c>
      <c r="AX267" s="16" t="s">
        <v>82</v>
      </c>
      <c r="AY267" s="282" t="s">
        <v>224</v>
      </c>
    </row>
    <row r="268" s="2" customFormat="1" ht="24.15" customHeight="1">
      <c r="A268" s="41"/>
      <c r="B268" s="42"/>
      <c r="C268" s="216" t="s">
        <v>699</v>
      </c>
      <c r="D268" s="216" t="s">
        <v>227</v>
      </c>
      <c r="E268" s="217" t="s">
        <v>8057</v>
      </c>
      <c r="F268" s="218" t="s">
        <v>8058</v>
      </c>
      <c r="G268" s="219" t="s">
        <v>266</v>
      </c>
      <c r="H268" s="220">
        <v>320</v>
      </c>
      <c r="I268" s="221"/>
      <c r="J268" s="222">
        <f>ROUND(I268*H268,2)</f>
        <v>0</v>
      </c>
      <c r="K268" s="218" t="s">
        <v>312</v>
      </c>
      <c r="L268" s="47"/>
      <c r="M268" s="223" t="s">
        <v>19</v>
      </c>
      <c r="N268" s="224" t="s">
        <v>45</v>
      </c>
      <c r="O268" s="87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7" t="s">
        <v>231</v>
      </c>
      <c r="AT268" s="227" t="s">
        <v>227</v>
      </c>
      <c r="AU268" s="227" t="s">
        <v>93</v>
      </c>
      <c r="AY268" s="20" t="s">
        <v>224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20" t="s">
        <v>82</v>
      </c>
      <c r="BK268" s="228">
        <f>ROUND(I268*H268,2)</f>
        <v>0</v>
      </c>
      <c r="BL268" s="20" t="s">
        <v>231</v>
      </c>
      <c r="BM268" s="227" t="s">
        <v>1186</v>
      </c>
    </row>
    <row r="269" s="2" customFormat="1">
      <c r="A269" s="41"/>
      <c r="B269" s="42"/>
      <c r="C269" s="43"/>
      <c r="D269" s="267" t="s">
        <v>314</v>
      </c>
      <c r="E269" s="43"/>
      <c r="F269" s="268" t="s">
        <v>8060</v>
      </c>
      <c r="G269" s="43"/>
      <c r="H269" s="43"/>
      <c r="I269" s="269"/>
      <c r="J269" s="43"/>
      <c r="K269" s="43"/>
      <c r="L269" s="47"/>
      <c r="M269" s="270"/>
      <c r="N269" s="271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314</v>
      </c>
      <c r="AU269" s="20" t="s">
        <v>93</v>
      </c>
    </row>
    <row r="270" s="13" customFormat="1">
      <c r="A270" s="13"/>
      <c r="B270" s="229"/>
      <c r="C270" s="230"/>
      <c r="D270" s="231" t="s">
        <v>268</v>
      </c>
      <c r="E270" s="232" t="s">
        <v>19</v>
      </c>
      <c r="F270" s="233" t="s">
        <v>8561</v>
      </c>
      <c r="G270" s="230"/>
      <c r="H270" s="234">
        <v>320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268</v>
      </c>
      <c r="AU270" s="240" t="s">
        <v>93</v>
      </c>
      <c r="AV270" s="13" t="s">
        <v>93</v>
      </c>
      <c r="AW270" s="13" t="s">
        <v>34</v>
      </c>
      <c r="AX270" s="13" t="s">
        <v>74</v>
      </c>
      <c r="AY270" s="240" t="s">
        <v>224</v>
      </c>
    </row>
    <row r="271" s="16" customFormat="1">
      <c r="A271" s="16"/>
      <c r="B271" s="272"/>
      <c r="C271" s="273"/>
      <c r="D271" s="231" t="s">
        <v>268</v>
      </c>
      <c r="E271" s="274" t="s">
        <v>19</v>
      </c>
      <c r="F271" s="275" t="s">
        <v>351</v>
      </c>
      <c r="G271" s="273"/>
      <c r="H271" s="276">
        <v>320</v>
      </c>
      <c r="I271" s="277"/>
      <c r="J271" s="273"/>
      <c r="K271" s="273"/>
      <c r="L271" s="278"/>
      <c r="M271" s="279"/>
      <c r="N271" s="280"/>
      <c r="O271" s="280"/>
      <c r="P271" s="280"/>
      <c r="Q271" s="280"/>
      <c r="R271" s="280"/>
      <c r="S271" s="280"/>
      <c r="T271" s="281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2" t="s">
        <v>268</v>
      </c>
      <c r="AU271" s="282" t="s">
        <v>93</v>
      </c>
      <c r="AV271" s="16" t="s">
        <v>231</v>
      </c>
      <c r="AW271" s="16" t="s">
        <v>34</v>
      </c>
      <c r="AX271" s="16" t="s">
        <v>82</v>
      </c>
      <c r="AY271" s="282" t="s">
        <v>224</v>
      </c>
    </row>
    <row r="272" s="2" customFormat="1" ht="49.05" customHeight="1">
      <c r="A272" s="41"/>
      <c r="B272" s="42"/>
      <c r="C272" s="216" t="s">
        <v>711</v>
      </c>
      <c r="D272" s="216" t="s">
        <v>227</v>
      </c>
      <c r="E272" s="217" t="s">
        <v>8567</v>
      </c>
      <c r="F272" s="218" t="s">
        <v>8568</v>
      </c>
      <c r="G272" s="219" t="s">
        <v>266</v>
      </c>
      <c r="H272" s="220">
        <v>320</v>
      </c>
      <c r="I272" s="221"/>
      <c r="J272" s="222">
        <f>ROUND(I272*H272,2)</f>
        <v>0</v>
      </c>
      <c r="K272" s="218" t="s">
        <v>312</v>
      </c>
      <c r="L272" s="47"/>
      <c r="M272" s="223" t="s">
        <v>19</v>
      </c>
      <c r="N272" s="224" t="s">
        <v>45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231</v>
      </c>
      <c r="AT272" s="227" t="s">
        <v>227</v>
      </c>
      <c r="AU272" s="227" t="s">
        <v>93</v>
      </c>
      <c r="AY272" s="20" t="s">
        <v>224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82</v>
      </c>
      <c r="BK272" s="228">
        <f>ROUND(I272*H272,2)</f>
        <v>0</v>
      </c>
      <c r="BL272" s="20" t="s">
        <v>231</v>
      </c>
      <c r="BM272" s="227" t="s">
        <v>1200</v>
      </c>
    </row>
    <row r="273" s="2" customFormat="1">
      <c r="A273" s="41"/>
      <c r="B273" s="42"/>
      <c r="C273" s="43"/>
      <c r="D273" s="267" t="s">
        <v>314</v>
      </c>
      <c r="E273" s="43"/>
      <c r="F273" s="268" t="s">
        <v>8569</v>
      </c>
      <c r="G273" s="43"/>
      <c r="H273" s="43"/>
      <c r="I273" s="269"/>
      <c r="J273" s="43"/>
      <c r="K273" s="43"/>
      <c r="L273" s="47"/>
      <c r="M273" s="270"/>
      <c r="N273" s="271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314</v>
      </c>
      <c r="AU273" s="20" t="s">
        <v>93</v>
      </c>
    </row>
    <row r="274" s="13" customFormat="1">
      <c r="A274" s="13"/>
      <c r="B274" s="229"/>
      <c r="C274" s="230"/>
      <c r="D274" s="231" t="s">
        <v>268</v>
      </c>
      <c r="E274" s="232" t="s">
        <v>19</v>
      </c>
      <c r="F274" s="233" t="s">
        <v>8561</v>
      </c>
      <c r="G274" s="230"/>
      <c r="H274" s="234">
        <v>320</v>
      </c>
      <c r="I274" s="235"/>
      <c r="J274" s="230"/>
      <c r="K274" s="230"/>
      <c r="L274" s="236"/>
      <c r="M274" s="237"/>
      <c r="N274" s="238"/>
      <c r="O274" s="238"/>
      <c r="P274" s="238"/>
      <c r="Q274" s="238"/>
      <c r="R274" s="238"/>
      <c r="S274" s="238"/>
      <c r="T274" s="23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0" t="s">
        <v>268</v>
      </c>
      <c r="AU274" s="240" t="s">
        <v>93</v>
      </c>
      <c r="AV274" s="13" t="s">
        <v>93</v>
      </c>
      <c r="AW274" s="13" t="s">
        <v>34</v>
      </c>
      <c r="AX274" s="13" t="s">
        <v>74</v>
      </c>
      <c r="AY274" s="240" t="s">
        <v>224</v>
      </c>
    </row>
    <row r="275" s="16" customFormat="1">
      <c r="A275" s="16"/>
      <c r="B275" s="272"/>
      <c r="C275" s="273"/>
      <c r="D275" s="231" t="s">
        <v>268</v>
      </c>
      <c r="E275" s="274" t="s">
        <v>19</v>
      </c>
      <c r="F275" s="275" t="s">
        <v>351</v>
      </c>
      <c r="G275" s="273"/>
      <c r="H275" s="276">
        <v>320</v>
      </c>
      <c r="I275" s="277"/>
      <c r="J275" s="273"/>
      <c r="K275" s="273"/>
      <c r="L275" s="278"/>
      <c r="M275" s="279"/>
      <c r="N275" s="280"/>
      <c r="O275" s="280"/>
      <c r="P275" s="280"/>
      <c r="Q275" s="280"/>
      <c r="R275" s="280"/>
      <c r="S275" s="280"/>
      <c r="T275" s="281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82" t="s">
        <v>268</v>
      </c>
      <c r="AU275" s="282" t="s">
        <v>93</v>
      </c>
      <c r="AV275" s="16" t="s">
        <v>231</v>
      </c>
      <c r="AW275" s="16" t="s">
        <v>34</v>
      </c>
      <c r="AX275" s="16" t="s">
        <v>82</v>
      </c>
      <c r="AY275" s="282" t="s">
        <v>224</v>
      </c>
    </row>
    <row r="276" s="2" customFormat="1" ht="78" customHeight="1">
      <c r="A276" s="41"/>
      <c r="B276" s="42"/>
      <c r="C276" s="216" t="s">
        <v>719</v>
      </c>
      <c r="D276" s="216" t="s">
        <v>227</v>
      </c>
      <c r="E276" s="217" t="s">
        <v>8570</v>
      </c>
      <c r="F276" s="218" t="s">
        <v>8571</v>
      </c>
      <c r="G276" s="219" t="s">
        <v>266</v>
      </c>
      <c r="H276" s="220">
        <v>323</v>
      </c>
      <c r="I276" s="221"/>
      <c r="J276" s="222">
        <f>ROUND(I276*H276,2)</f>
        <v>0</v>
      </c>
      <c r="K276" s="218" t="s">
        <v>312</v>
      </c>
      <c r="L276" s="47"/>
      <c r="M276" s="223" t="s">
        <v>19</v>
      </c>
      <c r="N276" s="224" t="s">
        <v>45</v>
      </c>
      <c r="O276" s="87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7" t="s">
        <v>231</v>
      </c>
      <c r="AT276" s="227" t="s">
        <v>227</v>
      </c>
      <c r="AU276" s="227" t="s">
        <v>93</v>
      </c>
      <c r="AY276" s="20" t="s">
        <v>224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20" t="s">
        <v>82</v>
      </c>
      <c r="BK276" s="228">
        <f>ROUND(I276*H276,2)</f>
        <v>0</v>
      </c>
      <c r="BL276" s="20" t="s">
        <v>231</v>
      </c>
      <c r="BM276" s="227" t="s">
        <v>1210</v>
      </c>
    </row>
    <row r="277" s="2" customFormat="1">
      <c r="A277" s="41"/>
      <c r="B277" s="42"/>
      <c r="C277" s="43"/>
      <c r="D277" s="267" t="s">
        <v>314</v>
      </c>
      <c r="E277" s="43"/>
      <c r="F277" s="268" t="s">
        <v>8572</v>
      </c>
      <c r="G277" s="43"/>
      <c r="H277" s="43"/>
      <c r="I277" s="269"/>
      <c r="J277" s="43"/>
      <c r="K277" s="43"/>
      <c r="L277" s="47"/>
      <c r="M277" s="270"/>
      <c r="N277" s="271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314</v>
      </c>
      <c r="AU277" s="20" t="s">
        <v>93</v>
      </c>
    </row>
    <row r="278" s="14" customFormat="1">
      <c r="A278" s="14"/>
      <c r="B278" s="246"/>
      <c r="C278" s="247"/>
      <c r="D278" s="231" t="s">
        <v>268</v>
      </c>
      <c r="E278" s="248" t="s">
        <v>19</v>
      </c>
      <c r="F278" s="249" t="s">
        <v>8573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268</v>
      </c>
      <c r="AU278" s="255" t="s">
        <v>93</v>
      </c>
      <c r="AV278" s="14" t="s">
        <v>82</v>
      </c>
      <c r="AW278" s="14" t="s">
        <v>34</v>
      </c>
      <c r="AX278" s="14" t="s">
        <v>74</v>
      </c>
      <c r="AY278" s="255" t="s">
        <v>224</v>
      </c>
    </row>
    <row r="279" s="13" customFormat="1">
      <c r="A279" s="13"/>
      <c r="B279" s="229"/>
      <c r="C279" s="230"/>
      <c r="D279" s="231" t="s">
        <v>268</v>
      </c>
      <c r="E279" s="232" t="s">
        <v>19</v>
      </c>
      <c r="F279" s="233" t="s">
        <v>8574</v>
      </c>
      <c r="G279" s="230"/>
      <c r="H279" s="234">
        <v>185</v>
      </c>
      <c r="I279" s="235"/>
      <c r="J279" s="230"/>
      <c r="K279" s="230"/>
      <c r="L279" s="236"/>
      <c r="M279" s="237"/>
      <c r="N279" s="238"/>
      <c r="O279" s="238"/>
      <c r="P279" s="238"/>
      <c r="Q279" s="238"/>
      <c r="R279" s="238"/>
      <c r="S279" s="238"/>
      <c r="T279" s="23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0" t="s">
        <v>268</v>
      </c>
      <c r="AU279" s="240" t="s">
        <v>93</v>
      </c>
      <c r="AV279" s="13" t="s">
        <v>93</v>
      </c>
      <c r="AW279" s="13" t="s">
        <v>34</v>
      </c>
      <c r="AX279" s="13" t="s">
        <v>74</v>
      </c>
      <c r="AY279" s="240" t="s">
        <v>224</v>
      </c>
    </row>
    <row r="280" s="13" customFormat="1">
      <c r="A280" s="13"/>
      <c r="B280" s="229"/>
      <c r="C280" s="230"/>
      <c r="D280" s="231" t="s">
        <v>268</v>
      </c>
      <c r="E280" s="232" t="s">
        <v>19</v>
      </c>
      <c r="F280" s="233" t="s">
        <v>8575</v>
      </c>
      <c r="G280" s="230"/>
      <c r="H280" s="234">
        <v>15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268</v>
      </c>
      <c r="AU280" s="240" t="s">
        <v>93</v>
      </c>
      <c r="AV280" s="13" t="s">
        <v>93</v>
      </c>
      <c r="AW280" s="13" t="s">
        <v>34</v>
      </c>
      <c r="AX280" s="13" t="s">
        <v>74</v>
      </c>
      <c r="AY280" s="240" t="s">
        <v>224</v>
      </c>
    </row>
    <row r="281" s="13" customFormat="1">
      <c r="A281" s="13"/>
      <c r="B281" s="229"/>
      <c r="C281" s="230"/>
      <c r="D281" s="231" t="s">
        <v>268</v>
      </c>
      <c r="E281" s="232" t="s">
        <v>19</v>
      </c>
      <c r="F281" s="233" t="s">
        <v>8576</v>
      </c>
      <c r="G281" s="230"/>
      <c r="H281" s="234">
        <v>20</v>
      </c>
      <c r="I281" s="235"/>
      <c r="J281" s="230"/>
      <c r="K281" s="230"/>
      <c r="L281" s="236"/>
      <c r="M281" s="237"/>
      <c r="N281" s="238"/>
      <c r="O281" s="238"/>
      <c r="P281" s="238"/>
      <c r="Q281" s="238"/>
      <c r="R281" s="238"/>
      <c r="S281" s="238"/>
      <c r="T281" s="23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0" t="s">
        <v>268</v>
      </c>
      <c r="AU281" s="240" t="s">
        <v>93</v>
      </c>
      <c r="AV281" s="13" t="s">
        <v>93</v>
      </c>
      <c r="AW281" s="13" t="s">
        <v>34</v>
      </c>
      <c r="AX281" s="13" t="s">
        <v>74</v>
      </c>
      <c r="AY281" s="240" t="s">
        <v>224</v>
      </c>
    </row>
    <row r="282" s="15" customFormat="1">
      <c r="A282" s="15"/>
      <c r="B282" s="256"/>
      <c r="C282" s="257"/>
      <c r="D282" s="231" t="s">
        <v>268</v>
      </c>
      <c r="E282" s="258" t="s">
        <v>19</v>
      </c>
      <c r="F282" s="259" t="s">
        <v>300</v>
      </c>
      <c r="G282" s="257"/>
      <c r="H282" s="260">
        <v>220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268</v>
      </c>
      <c r="AU282" s="266" t="s">
        <v>93</v>
      </c>
      <c r="AV282" s="15" t="s">
        <v>108</v>
      </c>
      <c r="AW282" s="15" t="s">
        <v>34</v>
      </c>
      <c r="AX282" s="15" t="s">
        <v>74</v>
      </c>
      <c r="AY282" s="266" t="s">
        <v>224</v>
      </c>
    </row>
    <row r="283" s="14" customFormat="1">
      <c r="A283" s="14"/>
      <c r="B283" s="246"/>
      <c r="C283" s="247"/>
      <c r="D283" s="231" t="s">
        <v>268</v>
      </c>
      <c r="E283" s="248" t="s">
        <v>19</v>
      </c>
      <c r="F283" s="249" t="s">
        <v>8577</v>
      </c>
      <c r="G283" s="247"/>
      <c r="H283" s="248" t="s">
        <v>19</v>
      </c>
      <c r="I283" s="250"/>
      <c r="J283" s="247"/>
      <c r="K283" s="247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268</v>
      </c>
      <c r="AU283" s="255" t="s">
        <v>93</v>
      </c>
      <c r="AV283" s="14" t="s">
        <v>82</v>
      </c>
      <c r="AW283" s="14" t="s">
        <v>34</v>
      </c>
      <c r="AX283" s="14" t="s">
        <v>74</v>
      </c>
      <c r="AY283" s="255" t="s">
        <v>224</v>
      </c>
    </row>
    <row r="284" s="13" customFormat="1">
      <c r="A284" s="13"/>
      <c r="B284" s="229"/>
      <c r="C284" s="230"/>
      <c r="D284" s="231" t="s">
        <v>268</v>
      </c>
      <c r="E284" s="232" t="s">
        <v>19</v>
      </c>
      <c r="F284" s="233" t="s">
        <v>8578</v>
      </c>
      <c r="G284" s="230"/>
      <c r="H284" s="234">
        <v>82</v>
      </c>
      <c r="I284" s="235"/>
      <c r="J284" s="230"/>
      <c r="K284" s="230"/>
      <c r="L284" s="236"/>
      <c r="M284" s="237"/>
      <c r="N284" s="238"/>
      <c r="O284" s="238"/>
      <c r="P284" s="238"/>
      <c r="Q284" s="238"/>
      <c r="R284" s="238"/>
      <c r="S284" s="238"/>
      <c r="T284" s="23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0" t="s">
        <v>268</v>
      </c>
      <c r="AU284" s="240" t="s">
        <v>93</v>
      </c>
      <c r="AV284" s="13" t="s">
        <v>93</v>
      </c>
      <c r="AW284" s="13" t="s">
        <v>34</v>
      </c>
      <c r="AX284" s="13" t="s">
        <v>74</v>
      </c>
      <c r="AY284" s="240" t="s">
        <v>224</v>
      </c>
    </row>
    <row r="285" s="15" customFormat="1">
      <c r="A285" s="15"/>
      <c r="B285" s="256"/>
      <c r="C285" s="257"/>
      <c r="D285" s="231" t="s">
        <v>268</v>
      </c>
      <c r="E285" s="258" t="s">
        <v>19</v>
      </c>
      <c r="F285" s="259" t="s">
        <v>300</v>
      </c>
      <c r="G285" s="257"/>
      <c r="H285" s="260">
        <v>82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268</v>
      </c>
      <c r="AU285" s="266" t="s">
        <v>93</v>
      </c>
      <c r="AV285" s="15" t="s">
        <v>108</v>
      </c>
      <c r="AW285" s="15" t="s">
        <v>34</v>
      </c>
      <c r="AX285" s="15" t="s">
        <v>74</v>
      </c>
      <c r="AY285" s="266" t="s">
        <v>224</v>
      </c>
    </row>
    <row r="286" s="14" customFormat="1">
      <c r="A286" s="14"/>
      <c r="B286" s="246"/>
      <c r="C286" s="247"/>
      <c r="D286" s="231" t="s">
        <v>268</v>
      </c>
      <c r="E286" s="248" t="s">
        <v>19</v>
      </c>
      <c r="F286" s="249" t="s">
        <v>8579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268</v>
      </c>
      <c r="AU286" s="255" t="s">
        <v>93</v>
      </c>
      <c r="AV286" s="14" t="s">
        <v>82</v>
      </c>
      <c r="AW286" s="14" t="s">
        <v>34</v>
      </c>
      <c r="AX286" s="14" t="s">
        <v>74</v>
      </c>
      <c r="AY286" s="255" t="s">
        <v>224</v>
      </c>
    </row>
    <row r="287" s="13" customFormat="1">
      <c r="A287" s="13"/>
      <c r="B287" s="229"/>
      <c r="C287" s="230"/>
      <c r="D287" s="231" t="s">
        <v>268</v>
      </c>
      <c r="E287" s="232" t="s">
        <v>19</v>
      </c>
      <c r="F287" s="233" t="s">
        <v>8580</v>
      </c>
      <c r="G287" s="230"/>
      <c r="H287" s="234">
        <v>17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268</v>
      </c>
      <c r="AU287" s="240" t="s">
        <v>93</v>
      </c>
      <c r="AV287" s="13" t="s">
        <v>93</v>
      </c>
      <c r="AW287" s="13" t="s">
        <v>34</v>
      </c>
      <c r="AX287" s="13" t="s">
        <v>74</v>
      </c>
      <c r="AY287" s="240" t="s">
        <v>224</v>
      </c>
    </row>
    <row r="288" s="15" customFormat="1">
      <c r="A288" s="15"/>
      <c r="B288" s="256"/>
      <c r="C288" s="257"/>
      <c r="D288" s="231" t="s">
        <v>268</v>
      </c>
      <c r="E288" s="258" t="s">
        <v>19</v>
      </c>
      <c r="F288" s="259" t="s">
        <v>300</v>
      </c>
      <c r="G288" s="257"/>
      <c r="H288" s="260">
        <v>17</v>
      </c>
      <c r="I288" s="261"/>
      <c r="J288" s="257"/>
      <c r="K288" s="257"/>
      <c r="L288" s="262"/>
      <c r="M288" s="263"/>
      <c r="N288" s="264"/>
      <c r="O288" s="264"/>
      <c r="P288" s="264"/>
      <c r="Q288" s="264"/>
      <c r="R288" s="264"/>
      <c r="S288" s="264"/>
      <c r="T288" s="26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6" t="s">
        <v>268</v>
      </c>
      <c r="AU288" s="266" t="s">
        <v>93</v>
      </c>
      <c r="AV288" s="15" t="s">
        <v>108</v>
      </c>
      <c r="AW288" s="15" t="s">
        <v>34</v>
      </c>
      <c r="AX288" s="15" t="s">
        <v>74</v>
      </c>
      <c r="AY288" s="266" t="s">
        <v>224</v>
      </c>
    </row>
    <row r="289" s="13" customFormat="1">
      <c r="A289" s="13"/>
      <c r="B289" s="229"/>
      <c r="C289" s="230"/>
      <c r="D289" s="231" t="s">
        <v>268</v>
      </c>
      <c r="E289" s="232" t="s">
        <v>19</v>
      </c>
      <c r="F289" s="233" t="s">
        <v>8581</v>
      </c>
      <c r="G289" s="230"/>
      <c r="H289" s="234">
        <v>4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268</v>
      </c>
      <c r="AU289" s="240" t="s">
        <v>93</v>
      </c>
      <c r="AV289" s="13" t="s">
        <v>93</v>
      </c>
      <c r="AW289" s="13" t="s">
        <v>34</v>
      </c>
      <c r="AX289" s="13" t="s">
        <v>74</v>
      </c>
      <c r="AY289" s="240" t="s">
        <v>224</v>
      </c>
    </row>
    <row r="290" s="15" customFormat="1">
      <c r="A290" s="15"/>
      <c r="B290" s="256"/>
      <c r="C290" s="257"/>
      <c r="D290" s="231" t="s">
        <v>268</v>
      </c>
      <c r="E290" s="258" t="s">
        <v>19</v>
      </c>
      <c r="F290" s="259" t="s">
        <v>300</v>
      </c>
      <c r="G290" s="257"/>
      <c r="H290" s="260">
        <v>4</v>
      </c>
      <c r="I290" s="261"/>
      <c r="J290" s="257"/>
      <c r="K290" s="257"/>
      <c r="L290" s="262"/>
      <c r="M290" s="263"/>
      <c r="N290" s="264"/>
      <c r="O290" s="264"/>
      <c r="P290" s="264"/>
      <c r="Q290" s="264"/>
      <c r="R290" s="264"/>
      <c r="S290" s="264"/>
      <c r="T290" s="26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6" t="s">
        <v>268</v>
      </c>
      <c r="AU290" s="266" t="s">
        <v>93</v>
      </c>
      <c r="AV290" s="15" t="s">
        <v>108</v>
      </c>
      <c r="AW290" s="15" t="s">
        <v>34</v>
      </c>
      <c r="AX290" s="15" t="s">
        <v>74</v>
      </c>
      <c r="AY290" s="266" t="s">
        <v>224</v>
      </c>
    </row>
    <row r="291" s="16" customFormat="1">
      <c r="A291" s="16"/>
      <c r="B291" s="272"/>
      <c r="C291" s="273"/>
      <c r="D291" s="231" t="s">
        <v>268</v>
      </c>
      <c r="E291" s="274" t="s">
        <v>19</v>
      </c>
      <c r="F291" s="275" t="s">
        <v>351</v>
      </c>
      <c r="G291" s="273"/>
      <c r="H291" s="276">
        <v>323</v>
      </c>
      <c r="I291" s="277"/>
      <c r="J291" s="273"/>
      <c r="K291" s="273"/>
      <c r="L291" s="278"/>
      <c r="M291" s="279"/>
      <c r="N291" s="280"/>
      <c r="O291" s="280"/>
      <c r="P291" s="280"/>
      <c r="Q291" s="280"/>
      <c r="R291" s="280"/>
      <c r="S291" s="280"/>
      <c r="T291" s="281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2" t="s">
        <v>268</v>
      </c>
      <c r="AU291" s="282" t="s">
        <v>93</v>
      </c>
      <c r="AV291" s="16" t="s">
        <v>231</v>
      </c>
      <c r="AW291" s="16" t="s">
        <v>34</v>
      </c>
      <c r="AX291" s="16" t="s">
        <v>82</v>
      </c>
      <c r="AY291" s="282" t="s">
        <v>224</v>
      </c>
    </row>
    <row r="292" s="2" customFormat="1" ht="24.15" customHeight="1">
      <c r="A292" s="41"/>
      <c r="B292" s="42"/>
      <c r="C292" s="286" t="s">
        <v>180</v>
      </c>
      <c r="D292" s="286" t="s">
        <v>572</v>
      </c>
      <c r="E292" s="287" t="s">
        <v>8582</v>
      </c>
      <c r="F292" s="288" t="s">
        <v>8583</v>
      </c>
      <c r="G292" s="289" t="s">
        <v>266</v>
      </c>
      <c r="H292" s="290">
        <v>15.300000000000001</v>
      </c>
      <c r="I292" s="291"/>
      <c r="J292" s="292">
        <f>ROUND(I292*H292,2)</f>
        <v>0</v>
      </c>
      <c r="K292" s="288" t="s">
        <v>312</v>
      </c>
      <c r="L292" s="293"/>
      <c r="M292" s="294" t="s">
        <v>19</v>
      </c>
      <c r="N292" s="295" t="s">
        <v>45</v>
      </c>
      <c r="O292" s="87"/>
      <c r="P292" s="225">
        <f>O292*H292</f>
        <v>0</v>
      </c>
      <c r="Q292" s="225">
        <v>0</v>
      </c>
      <c r="R292" s="225">
        <f>Q292*H292</f>
        <v>0</v>
      </c>
      <c r="S292" s="225">
        <v>0</v>
      </c>
      <c r="T292" s="226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7" t="s">
        <v>254</v>
      </c>
      <c r="AT292" s="227" t="s">
        <v>572</v>
      </c>
      <c r="AU292" s="227" t="s">
        <v>93</v>
      </c>
      <c r="AY292" s="20" t="s">
        <v>224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20" t="s">
        <v>82</v>
      </c>
      <c r="BK292" s="228">
        <f>ROUND(I292*H292,2)</f>
        <v>0</v>
      </c>
      <c r="BL292" s="20" t="s">
        <v>231</v>
      </c>
      <c r="BM292" s="227" t="s">
        <v>4973</v>
      </c>
    </row>
    <row r="293" s="13" customFormat="1">
      <c r="A293" s="13"/>
      <c r="B293" s="229"/>
      <c r="C293" s="230"/>
      <c r="D293" s="231" t="s">
        <v>268</v>
      </c>
      <c r="E293" s="232" t="s">
        <v>19</v>
      </c>
      <c r="F293" s="233" t="s">
        <v>8584</v>
      </c>
      <c r="G293" s="230"/>
      <c r="H293" s="234">
        <v>15</v>
      </c>
      <c r="I293" s="235"/>
      <c r="J293" s="230"/>
      <c r="K293" s="230"/>
      <c r="L293" s="236"/>
      <c r="M293" s="237"/>
      <c r="N293" s="238"/>
      <c r="O293" s="238"/>
      <c r="P293" s="238"/>
      <c r="Q293" s="238"/>
      <c r="R293" s="238"/>
      <c r="S293" s="238"/>
      <c r="T293" s="23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0" t="s">
        <v>268</v>
      </c>
      <c r="AU293" s="240" t="s">
        <v>93</v>
      </c>
      <c r="AV293" s="13" t="s">
        <v>93</v>
      </c>
      <c r="AW293" s="13" t="s">
        <v>34</v>
      </c>
      <c r="AX293" s="13" t="s">
        <v>74</v>
      </c>
      <c r="AY293" s="240" t="s">
        <v>224</v>
      </c>
    </row>
    <row r="294" s="16" customFormat="1">
      <c r="A294" s="16"/>
      <c r="B294" s="272"/>
      <c r="C294" s="273"/>
      <c r="D294" s="231" t="s">
        <v>268</v>
      </c>
      <c r="E294" s="274" t="s">
        <v>19</v>
      </c>
      <c r="F294" s="275" t="s">
        <v>351</v>
      </c>
      <c r="G294" s="273"/>
      <c r="H294" s="276">
        <v>15</v>
      </c>
      <c r="I294" s="277"/>
      <c r="J294" s="273"/>
      <c r="K294" s="273"/>
      <c r="L294" s="278"/>
      <c r="M294" s="279"/>
      <c r="N294" s="280"/>
      <c r="O294" s="280"/>
      <c r="P294" s="280"/>
      <c r="Q294" s="280"/>
      <c r="R294" s="280"/>
      <c r="S294" s="280"/>
      <c r="T294" s="281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82" t="s">
        <v>268</v>
      </c>
      <c r="AU294" s="282" t="s">
        <v>93</v>
      </c>
      <c r="AV294" s="16" t="s">
        <v>231</v>
      </c>
      <c r="AW294" s="16" t="s">
        <v>34</v>
      </c>
      <c r="AX294" s="16" t="s">
        <v>74</v>
      </c>
      <c r="AY294" s="282" t="s">
        <v>224</v>
      </c>
    </row>
    <row r="295" s="13" customFormat="1">
      <c r="A295" s="13"/>
      <c r="B295" s="229"/>
      <c r="C295" s="230"/>
      <c r="D295" s="231" t="s">
        <v>268</v>
      </c>
      <c r="E295" s="232" t="s">
        <v>19</v>
      </c>
      <c r="F295" s="233" t="s">
        <v>8585</v>
      </c>
      <c r="G295" s="230"/>
      <c r="H295" s="234">
        <v>15.300000000000001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268</v>
      </c>
      <c r="AU295" s="240" t="s">
        <v>93</v>
      </c>
      <c r="AV295" s="13" t="s">
        <v>93</v>
      </c>
      <c r="AW295" s="13" t="s">
        <v>34</v>
      </c>
      <c r="AX295" s="13" t="s">
        <v>74</v>
      </c>
      <c r="AY295" s="240" t="s">
        <v>224</v>
      </c>
    </row>
    <row r="296" s="16" customFormat="1">
      <c r="A296" s="16"/>
      <c r="B296" s="272"/>
      <c r="C296" s="273"/>
      <c r="D296" s="231" t="s">
        <v>268</v>
      </c>
      <c r="E296" s="274" t="s">
        <v>19</v>
      </c>
      <c r="F296" s="275" t="s">
        <v>351</v>
      </c>
      <c r="G296" s="273"/>
      <c r="H296" s="276">
        <v>15.300000000000001</v>
      </c>
      <c r="I296" s="277"/>
      <c r="J296" s="273"/>
      <c r="K296" s="273"/>
      <c r="L296" s="278"/>
      <c r="M296" s="279"/>
      <c r="N296" s="280"/>
      <c r="O296" s="280"/>
      <c r="P296" s="280"/>
      <c r="Q296" s="280"/>
      <c r="R296" s="280"/>
      <c r="S296" s="280"/>
      <c r="T296" s="281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282" t="s">
        <v>268</v>
      </c>
      <c r="AU296" s="282" t="s">
        <v>93</v>
      </c>
      <c r="AV296" s="16" t="s">
        <v>231</v>
      </c>
      <c r="AW296" s="16" t="s">
        <v>34</v>
      </c>
      <c r="AX296" s="16" t="s">
        <v>82</v>
      </c>
      <c r="AY296" s="282" t="s">
        <v>224</v>
      </c>
    </row>
    <row r="297" s="2" customFormat="1" ht="24.15" customHeight="1">
      <c r="A297" s="41"/>
      <c r="B297" s="42"/>
      <c r="C297" s="286" t="s">
        <v>192</v>
      </c>
      <c r="D297" s="286" t="s">
        <v>572</v>
      </c>
      <c r="E297" s="287" t="s">
        <v>8586</v>
      </c>
      <c r="F297" s="288" t="s">
        <v>8587</v>
      </c>
      <c r="G297" s="289" t="s">
        <v>266</v>
      </c>
      <c r="H297" s="290">
        <v>272.33999999999997</v>
      </c>
      <c r="I297" s="291"/>
      <c r="J297" s="292">
        <f>ROUND(I297*H297,2)</f>
        <v>0</v>
      </c>
      <c r="K297" s="288" t="s">
        <v>312</v>
      </c>
      <c r="L297" s="293"/>
      <c r="M297" s="294" t="s">
        <v>19</v>
      </c>
      <c r="N297" s="295" t="s">
        <v>45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254</v>
      </c>
      <c r="AT297" s="227" t="s">
        <v>572</v>
      </c>
      <c r="AU297" s="227" t="s">
        <v>93</v>
      </c>
      <c r="AY297" s="20" t="s">
        <v>224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82</v>
      </c>
      <c r="BK297" s="228">
        <f>ROUND(I297*H297,2)</f>
        <v>0</v>
      </c>
      <c r="BL297" s="20" t="s">
        <v>231</v>
      </c>
      <c r="BM297" s="227" t="s">
        <v>2164</v>
      </c>
    </row>
    <row r="298" s="13" customFormat="1">
      <c r="A298" s="13"/>
      <c r="B298" s="229"/>
      <c r="C298" s="230"/>
      <c r="D298" s="231" t="s">
        <v>268</v>
      </c>
      <c r="E298" s="232" t="s">
        <v>19</v>
      </c>
      <c r="F298" s="233" t="s">
        <v>8588</v>
      </c>
      <c r="G298" s="230"/>
      <c r="H298" s="234">
        <v>185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268</v>
      </c>
      <c r="AU298" s="240" t="s">
        <v>93</v>
      </c>
      <c r="AV298" s="13" t="s">
        <v>93</v>
      </c>
      <c r="AW298" s="13" t="s">
        <v>34</v>
      </c>
      <c r="AX298" s="13" t="s">
        <v>74</v>
      </c>
      <c r="AY298" s="240" t="s">
        <v>224</v>
      </c>
    </row>
    <row r="299" s="13" customFormat="1">
      <c r="A299" s="13"/>
      <c r="B299" s="229"/>
      <c r="C299" s="230"/>
      <c r="D299" s="231" t="s">
        <v>268</v>
      </c>
      <c r="E299" s="232" t="s">
        <v>19</v>
      </c>
      <c r="F299" s="233" t="s">
        <v>8589</v>
      </c>
      <c r="G299" s="230"/>
      <c r="H299" s="234">
        <v>82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268</v>
      </c>
      <c r="AU299" s="240" t="s">
        <v>93</v>
      </c>
      <c r="AV299" s="13" t="s">
        <v>93</v>
      </c>
      <c r="AW299" s="13" t="s">
        <v>34</v>
      </c>
      <c r="AX299" s="13" t="s">
        <v>74</v>
      </c>
      <c r="AY299" s="240" t="s">
        <v>224</v>
      </c>
    </row>
    <row r="300" s="16" customFormat="1">
      <c r="A300" s="16"/>
      <c r="B300" s="272"/>
      <c r="C300" s="273"/>
      <c r="D300" s="231" t="s">
        <v>268</v>
      </c>
      <c r="E300" s="274" t="s">
        <v>19</v>
      </c>
      <c r="F300" s="275" t="s">
        <v>351</v>
      </c>
      <c r="G300" s="273"/>
      <c r="H300" s="276">
        <v>267</v>
      </c>
      <c r="I300" s="277"/>
      <c r="J300" s="273"/>
      <c r="K300" s="273"/>
      <c r="L300" s="278"/>
      <c r="M300" s="279"/>
      <c r="N300" s="280"/>
      <c r="O300" s="280"/>
      <c r="P300" s="280"/>
      <c r="Q300" s="280"/>
      <c r="R300" s="280"/>
      <c r="S300" s="280"/>
      <c r="T300" s="281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2" t="s">
        <v>268</v>
      </c>
      <c r="AU300" s="282" t="s">
        <v>93</v>
      </c>
      <c r="AV300" s="16" t="s">
        <v>231</v>
      </c>
      <c r="AW300" s="16" t="s">
        <v>34</v>
      </c>
      <c r="AX300" s="16" t="s">
        <v>74</v>
      </c>
      <c r="AY300" s="282" t="s">
        <v>224</v>
      </c>
    </row>
    <row r="301" s="13" customFormat="1">
      <c r="A301" s="13"/>
      <c r="B301" s="229"/>
      <c r="C301" s="230"/>
      <c r="D301" s="231" t="s">
        <v>268</v>
      </c>
      <c r="E301" s="232" t="s">
        <v>19</v>
      </c>
      <c r="F301" s="233" t="s">
        <v>8590</v>
      </c>
      <c r="G301" s="230"/>
      <c r="H301" s="234">
        <v>272.33999999999997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268</v>
      </c>
      <c r="AU301" s="240" t="s">
        <v>93</v>
      </c>
      <c r="AV301" s="13" t="s">
        <v>93</v>
      </c>
      <c r="AW301" s="13" t="s">
        <v>34</v>
      </c>
      <c r="AX301" s="13" t="s">
        <v>74</v>
      </c>
      <c r="AY301" s="240" t="s">
        <v>224</v>
      </c>
    </row>
    <row r="302" s="16" customFormat="1">
      <c r="A302" s="16"/>
      <c r="B302" s="272"/>
      <c r="C302" s="273"/>
      <c r="D302" s="231" t="s">
        <v>268</v>
      </c>
      <c r="E302" s="274" t="s">
        <v>19</v>
      </c>
      <c r="F302" s="275" t="s">
        <v>351</v>
      </c>
      <c r="G302" s="273"/>
      <c r="H302" s="276">
        <v>272.33999999999997</v>
      </c>
      <c r="I302" s="277"/>
      <c r="J302" s="273"/>
      <c r="K302" s="273"/>
      <c r="L302" s="278"/>
      <c r="M302" s="279"/>
      <c r="N302" s="280"/>
      <c r="O302" s="280"/>
      <c r="P302" s="280"/>
      <c r="Q302" s="280"/>
      <c r="R302" s="280"/>
      <c r="S302" s="280"/>
      <c r="T302" s="281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82" t="s">
        <v>268</v>
      </c>
      <c r="AU302" s="282" t="s">
        <v>93</v>
      </c>
      <c r="AV302" s="16" t="s">
        <v>231</v>
      </c>
      <c r="AW302" s="16" t="s">
        <v>34</v>
      </c>
      <c r="AX302" s="16" t="s">
        <v>82</v>
      </c>
      <c r="AY302" s="282" t="s">
        <v>224</v>
      </c>
    </row>
    <row r="303" s="2" customFormat="1" ht="24.15" customHeight="1">
      <c r="A303" s="41"/>
      <c r="B303" s="42"/>
      <c r="C303" s="286" t="s">
        <v>822</v>
      </c>
      <c r="D303" s="286" t="s">
        <v>572</v>
      </c>
      <c r="E303" s="287" t="s">
        <v>8591</v>
      </c>
      <c r="F303" s="288" t="s">
        <v>8592</v>
      </c>
      <c r="G303" s="289" t="s">
        <v>266</v>
      </c>
      <c r="H303" s="290">
        <v>4.0800000000000001</v>
      </c>
      <c r="I303" s="291"/>
      <c r="J303" s="292">
        <f>ROUND(I303*H303,2)</f>
        <v>0</v>
      </c>
      <c r="K303" s="288" t="s">
        <v>312</v>
      </c>
      <c r="L303" s="293"/>
      <c r="M303" s="294" t="s">
        <v>19</v>
      </c>
      <c r="N303" s="295" t="s">
        <v>45</v>
      </c>
      <c r="O303" s="87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7" t="s">
        <v>254</v>
      </c>
      <c r="AT303" s="227" t="s">
        <v>572</v>
      </c>
      <c r="AU303" s="227" t="s">
        <v>93</v>
      </c>
      <c r="AY303" s="20" t="s">
        <v>224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20" t="s">
        <v>82</v>
      </c>
      <c r="BK303" s="228">
        <f>ROUND(I303*H303,2)</f>
        <v>0</v>
      </c>
      <c r="BL303" s="20" t="s">
        <v>231</v>
      </c>
      <c r="BM303" s="227" t="s">
        <v>4982</v>
      </c>
    </row>
    <row r="304" s="13" customFormat="1">
      <c r="A304" s="13"/>
      <c r="B304" s="229"/>
      <c r="C304" s="230"/>
      <c r="D304" s="231" t="s">
        <v>268</v>
      </c>
      <c r="E304" s="232" t="s">
        <v>19</v>
      </c>
      <c r="F304" s="233" t="s">
        <v>8593</v>
      </c>
      <c r="G304" s="230"/>
      <c r="H304" s="234">
        <v>4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268</v>
      </c>
      <c r="AU304" s="240" t="s">
        <v>93</v>
      </c>
      <c r="AV304" s="13" t="s">
        <v>93</v>
      </c>
      <c r="AW304" s="13" t="s">
        <v>34</v>
      </c>
      <c r="AX304" s="13" t="s">
        <v>74</v>
      </c>
      <c r="AY304" s="240" t="s">
        <v>224</v>
      </c>
    </row>
    <row r="305" s="16" customFormat="1">
      <c r="A305" s="16"/>
      <c r="B305" s="272"/>
      <c r="C305" s="273"/>
      <c r="D305" s="231" t="s">
        <v>268</v>
      </c>
      <c r="E305" s="274" t="s">
        <v>19</v>
      </c>
      <c r="F305" s="275" t="s">
        <v>351</v>
      </c>
      <c r="G305" s="273"/>
      <c r="H305" s="276">
        <v>4</v>
      </c>
      <c r="I305" s="277"/>
      <c r="J305" s="273"/>
      <c r="K305" s="273"/>
      <c r="L305" s="278"/>
      <c r="M305" s="279"/>
      <c r="N305" s="280"/>
      <c r="O305" s="280"/>
      <c r="P305" s="280"/>
      <c r="Q305" s="280"/>
      <c r="R305" s="280"/>
      <c r="S305" s="280"/>
      <c r="T305" s="281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282" t="s">
        <v>268</v>
      </c>
      <c r="AU305" s="282" t="s">
        <v>93</v>
      </c>
      <c r="AV305" s="16" t="s">
        <v>231</v>
      </c>
      <c r="AW305" s="16" t="s">
        <v>34</v>
      </c>
      <c r="AX305" s="16" t="s">
        <v>74</v>
      </c>
      <c r="AY305" s="282" t="s">
        <v>224</v>
      </c>
    </row>
    <row r="306" s="13" customFormat="1">
      <c r="A306" s="13"/>
      <c r="B306" s="229"/>
      <c r="C306" s="230"/>
      <c r="D306" s="231" t="s">
        <v>268</v>
      </c>
      <c r="E306" s="232" t="s">
        <v>19</v>
      </c>
      <c r="F306" s="233" t="s">
        <v>8594</v>
      </c>
      <c r="G306" s="230"/>
      <c r="H306" s="234">
        <v>4.0800000000000001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268</v>
      </c>
      <c r="AU306" s="240" t="s">
        <v>93</v>
      </c>
      <c r="AV306" s="13" t="s">
        <v>93</v>
      </c>
      <c r="AW306" s="13" t="s">
        <v>34</v>
      </c>
      <c r="AX306" s="13" t="s">
        <v>74</v>
      </c>
      <c r="AY306" s="240" t="s">
        <v>224</v>
      </c>
    </row>
    <row r="307" s="16" customFormat="1">
      <c r="A307" s="16"/>
      <c r="B307" s="272"/>
      <c r="C307" s="273"/>
      <c r="D307" s="231" t="s">
        <v>268</v>
      </c>
      <c r="E307" s="274" t="s">
        <v>19</v>
      </c>
      <c r="F307" s="275" t="s">
        <v>351</v>
      </c>
      <c r="G307" s="273"/>
      <c r="H307" s="276">
        <v>4.0800000000000001</v>
      </c>
      <c r="I307" s="277"/>
      <c r="J307" s="273"/>
      <c r="K307" s="273"/>
      <c r="L307" s="278"/>
      <c r="M307" s="279"/>
      <c r="N307" s="280"/>
      <c r="O307" s="280"/>
      <c r="P307" s="280"/>
      <c r="Q307" s="280"/>
      <c r="R307" s="280"/>
      <c r="S307" s="280"/>
      <c r="T307" s="281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282" t="s">
        <v>268</v>
      </c>
      <c r="AU307" s="282" t="s">
        <v>93</v>
      </c>
      <c r="AV307" s="16" t="s">
        <v>231</v>
      </c>
      <c r="AW307" s="16" t="s">
        <v>34</v>
      </c>
      <c r="AX307" s="16" t="s">
        <v>82</v>
      </c>
      <c r="AY307" s="282" t="s">
        <v>224</v>
      </c>
    </row>
    <row r="308" s="2" customFormat="1" ht="24.15" customHeight="1">
      <c r="A308" s="41"/>
      <c r="B308" s="42"/>
      <c r="C308" s="286" t="s">
        <v>827</v>
      </c>
      <c r="D308" s="286" t="s">
        <v>572</v>
      </c>
      <c r="E308" s="287" t="s">
        <v>8595</v>
      </c>
      <c r="F308" s="288" t="s">
        <v>8596</v>
      </c>
      <c r="G308" s="289" t="s">
        <v>266</v>
      </c>
      <c r="H308" s="290">
        <v>20.399999999999999</v>
      </c>
      <c r="I308" s="291"/>
      <c r="J308" s="292">
        <f>ROUND(I308*H308,2)</f>
        <v>0</v>
      </c>
      <c r="K308" s="288" t="s">
        <v>19</v>
      </c>
      <c r="L308" s="293"/>
      <c r="M308" s="294" t="s">
        <v>19</v>
      </c>
      <c r="N308" s="295" t="s">
        <v>45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254</v>
      </c>
      <c r="AT308" s="227" t="s">
        <v>572</v>
      </c>
      <c r="AU308" s="227" t="s">
        <v>93</v>
      </c>
      <c r="AY308" s="20" t="s">
        <v>224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82</v>
      </c>
      <c r="BK308" s="228">
        <f>ROUND(I308*H308,2)</f>
        <v>0</v>
      </c>
      <c r="BL308" s="20" t="s">
        <v>231</v>
      </c>
      <c r="BM308" s="227" t="s">
        <v>1255</v>
      </c>
    </row>
    <row r="309" s="13" customFormat="1">
      <c r="A309" s="13"/>
      <c r="B309" s="229"/>
      <c r="C309" s="230"/>
      <c r="D309" s="231" t="s">
        <v>268</v>
      </c>
      <c r="E309" s="232" t="s">
        <v>19</v>
      </c>
      <c r="F309" s="233" t="s">
        <v>8597</v>
      </c>
      <c r="G309" s="230"/>
      <c r="H309" s="234">
        <v>20</v>
      </c>
      <c r="I309" s="235"/>
      <c r="J309" s="230"/>
      <c r="K309" s="230"/>
      <c r="L309" s="236"/>
      <c r="M309" s="237"/>
      <c r="N309" s="238"/>
      <c r="O309" s="238"/>
      <c r="P309" s="238"/>
      <c r="Q309" s="238"/>
      <c r="R309" s="238"/>
      <c r="S309" s="238"/>
      <c r="T309" s="23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0" t="s">
        <v>268</v>
      </c>
      <c r="AU309" s="240" t="s">
        <v>93</v>
      </c>
      <c r="AV309" s="13" t="s">
        <v>93</v>
      </c>
      <c r="AW309" s="13" t="s">
        <v>34</v>
      </c>
      <c r="AX309" s="13" t="s">
        <v>74</v>
      </c>
      <c r="AY309" s="240" t="s">
        <v>224</v>
      </c>
    </row>
    <row r="310" s="16" customFormat="1">
      <c r="A310" s="16"/>
      <c r="B310" s="272"/>
      <c r="C310" s="273"/>
      <c r="D310" s="231" t="s">
        <v>268</v>
      </c>
      <c r="E310" s="274" t="s">
        <v>19</v>
      </c>
      <c r="F310" s="275" t="s">
        <v>351</v>
      </c>
      <c r="G310" s="273"/>
      <c r="H310" s="276">
        <v>20</v>
      </c>
      <c r="I310" s="277"/>
      <c r="J310" s="273"/>
      <c r="K310" s="273"/>
      <c r="L310" s="278"/>
      <c r="M310" s="279"/>
      <c r="N310" s="280"/>
      <c r="O310" s="280"/>
      <c r="P310" s="280"/>
      <c r="Q310" s="280"/>
      <c r="R310" s="280"/>
      <c r="S310" s="280"/>
      <c r="T310" s="281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2" t="s">
        <v>268</v>
      </c>
      <c r="AU310" s="282" t="s">
        <v>93</v>
      </c>
      <c r="AV310" s="16" t="s">
        <v>231</v>
      </c>
      <c r="AW310" s="16" t="s">
        <v>34</v>
      </c>
      <c r="AX310" s="16" t="s">
        <v>74</v>
      </c>
      <c r="AY310" s="282" t="s">
        <v>224</v>
      </c>
    </row>
    <row r="311" s="13" customFormat="1">
      <c r="A311" s="13"/>
      <c r="B311" s="229"/>
      <c r="C311" s="230"/>
      <c r="D311" s="231" t="s">
        <v>268</v>
      </c>
      <c r="E311" s="232" t="s">
        <v>19</v>
      </c>
      <c r="F311" s="233" t="s">
        <v>8598</v>
      </c>
      <c r="G311" s="230"/>
      <c r="H311" s="234">
        <v>20.399999999999999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268</v>
      </c>
      <c r="AU311" s="240" t="s">
        <v>93</v>
      </c>
      <c r="AV311" s="13" t="s">
        <v>93</v>
      </c>
      <c r="AW311" s="13" t="s">
        <v>34</v>
      </c>
      <c r="AX311" s="13" t="s">
        <v>74</v>
      </c>
      <c r="AY311" s="240" t="s">
        <v>224</v>
      </c>
    </row>
    <row r="312" s="16" customFormat="1">
      <c r="A312" s="16"/>
      <c r="B312" s="272"/>
      <c r="C312" s="273"/>
      <c r="D312" s="231" t="s">
        <v>268</v>
      </c>
      <c r="E312" s="274" t="s">
        <v>19</v>
      </c>
      <c r="F312" s="275" t="s">
        <v>351</v>
      </c>
      <c r="G312" s="273"/>
      <c r="H312" s="276">
        <v>20.399999999999999</v>
      </c>
      <c r="I312" s="277"/>
      <c r="J312" s="273"/>
      <c r="K312" s="273"/>
      <c r="L312" s="278"/>
      <c r="M312" s="279"/>
      <c r="N312" s="280"/>
      <c r="O312" s="280"/>
      <c r="P312" s="280"/>
      <c r="Q312" s="280"/>
      <c r="R312" s="280"/>
      <c r="S312" s="280"/>
      <c r="T312" s="281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2" t="s">
        <v>268</v>
      </c>
      <c r="AU312" s="282" t="s">
        <v>93</v>
      </c>
      <c r="AV312" s="16" t="s">
        <v>231</v>
      </c>
      <c r="AW312" s="16" t="s">
        <v>34</v>
      </c>
      <c r="AX312" s="16" t="s">
        <v>82</v>
      </c>
      <c r="AY312" s="282" t="s">
        <v>224</v>
      </c>
    </row>
    <row r="313" s="2" customFormat="1" ht="24.15" customHeight="1">
      <c r="A313" s="41"/>
      <c r="B313" s="42"/>
      <c r="C313" s="286" t="s">
        <v>195</v>
      </c>
      <c r="D313" s="286" t="s">
        <v>572</v>
      </c>
      <c r="E313" s="287" t="s">
        <v>8599</v>
      </c>
      <c r="F313" s="288" t="s">
        <v>8600</v>
      </c>
      <c r="G313" s="289" t="s">
        <v>266</v>
      </c>
      <c r="H313" s="290">
        <v>17.34</v>
      </c>
      <c r="I313" s="291"/>
      <c r="J313" s="292">
        <f>ROUND(I313*H313,2)</f>
        <v>0</v>
      </c>
      <c r="K313" s="288" t="s">
        <v>19</v>
      </c>
      <c r="L313" s="293"/>
      <c r="M313" s="294" t="s">
        <v>19</v>
      </c>
      <c r="N313" s="295" t="s">
        <v>45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254</v>
      </c>
      <c r="AT313" s="227" t="s">
        <v>572</v>
      </c>
      <c r="AU313" s="227" t="s">
        <v>93</v>
      </c>
      <c r="AY313" s="20" t="s">
        <v>224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82</v>
      </c>
      <c r="BK313" s="228">
        <f>ROUND(I313*H313,2)</f>
        <v>0</v>
      </c>
      <c r="BL313" s="20" t="s">
        <v>231</v>
      </c>
      <c r="BM313" s="227" t="s">
        <v>1270</v>
      </c>
    </row>
    <row r="314" s="13" customFormat="1">
      <c r="A314" s="13"/>
      <c r="B314" s="229"/>
      <c r="C314" s="230"/>
      <c r="D314" s="231" t="s">
        <v>268</v>
      </c>
      <c r="E314" s="232" t="s">
        <v>19</v>
      </c>
      <c r="F314" s="233" t="s">
        <v>8601</v>
      </c>
      <c r="G314" s="230"/>
      <c r="H314" s="234">
        <v>17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268</v>
      </c>
      <c r="AU314" s="240" t="s">
        <v>93</v>
      </c>
      <c r="AV314" s="13" t="s">
        <v>93</v>
      </c>
      <c r="AW314" s="13" t="s">
        <v>34</v>
      </c>
      <c r="AX314" s="13" t="s">
        <v>74</v>
      </c>
      <c r="AY314" s="240" t="s">
        <v>224</v>
      </c>
    </row>
    <row r="315" s="16" customFormat="1">
      <c r="A315" s="16"/>
      <c r="B315" s="272"/>
      <c r="C315" s="273"/>
      <c r="D315" s="231" t="s">
        <v>268</v>
      </c>
      <c r="E315" s="274" t="s">
        <v>19</v>
      </c>
      <c r="F315" s="275" t="s">
        <v>351</v>
      </c>
      <c r="G315" s="273"/>
      <c r="H315" s="276">
        <v>17</v>
      </c>
      <c r="I315" s="277"/>
      <c r="J315" s="273"/>
      <c r="K315" s="273"/>
      <c r="L315" s="278"/>
      <c r="M315" s="279"/>
      <c r="N315" s="280"/>
      <c r="O315" s="280"/>
      <c r="P315" s="280"/>
      <c r="Q315" s="280"/>
      <c r="R315" s="280"/>
      <c r="S315" s="280"/>
      <c r="T315" s="281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T315" s="282" t="s">
        <v>268</v>
      </c>
      <c r="AU315" s="282" t="s">
        <v>93</v>
      </c>
      <c r="AV315" s="16" t="s">
        <v>231</v>
      </c>
      <c r="AW315" s="16" t="s">
        <v>34</v>
      </c>
      <c r="AX315" s="16" t="s">
        <v>74</v>
      </c>
      <c r="AY315" s="282" t="s">
        <v>224</v>
      </c>
    </row>
    <row r="316" s="13" customFormat="1">
      <c r="A316" s="13"/>
      <c r="B316" s="229"/>
      <c r="C316" s="230"/>
      <c r="D316" s="231" t="s">
        <v>268</v>
      </c>
      <c r="E316" s="232" t="s">
        <v>19</v>
      </c>
      <c r="F316" s="233" t="s">
        <v>8602</v>
      </c>
      <c r="G316" s="230"/>
      <c r="H316" s="234">
        <v>17.34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268</v>
      </c>
      <c r="AU316" s="240" t="s">
        <v>93</v>
      </c>
      <c r="AV316" s="13" t="s">
        <v>93</v>
      </c>
      <c r="AW316" s="13" t="s">
        <v>34</v>
      </c>
      <c r="AX316" s="13" t="s">
        <v>74</v>
      </c>
      <c r="AY316" s="240" t="s">
        <v>224</v>
      </c>
    </row>
    <row r="317" s="16" customFormat="1">
      <c r="A317" s="16"/>
      <c r="B317" s="272"/>
      <c r="C317" s="273"/>
      <c r="D317" s="231" t="s">
        <v>268</v>
      </c>
      <c r="E317" s="274" t="s">
        <v>19</v>
      </c>
      <c r="F317" s="275" t="s">
        <v>351</v>
      </c>
      <c r="G317" s="273"/>
      <c r="H317" s="276">
        <v>17.34</v>
      </c>
      <c r="I317" s="277"/>
      <c r="J317" s="273"/>
      <c r="K317" s="273"/>
      <c r="L317" s="278"/>
      <c r="M317" s="279"/>
      <c r="N317" s="280"/>
      <c r="O317" s="280"/>
      <c r="P317" s="280"/>
      <c r="Q317" s="280"/>
      <c r="R317" s="280"/>
      <c r="S317" s="280"/>
      <c r="T317" s="281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T317" s="282" t="s">
        <v>268</v>
      </c>
      <c r="AU317" s="282" t="s">
        <v>93</v>
      </c>
      <c r="AV317" s="16" t="s">
        <v>231</v>
      </c>
      <c r="AW317" s="16" t="s">
        <v>34</v>
      </c>
      <c r="AX317" s="16" t="s">
        <v>82</v>
      </c>
      <c r="AY317" s="282" t="s">
        <v>224</v>
      </c>
    </row>
    <row r="318" s="2" customFormat="1" ht="78" customHeight="1">
      <c r="A318" s="41"/>
      <c r="B318" s="42"/>
      <c r="C318" s="216" t="s">
        <v>864</v>
      </c>
      <c r="D318" s="216" t="s">
        <v>227</v>
      </c>
      <c r="E318" s="217" t="s">
        <v>8603</v>
      </c>
      <c r="F318" s="218" t="s">
        <v>8604</v>
      </c>
      <c r="G318" s="219" t="s">
        <v>266</v>
      </c>
      <c r="H318" s="220">
        <v>603</v>
      </c>
      <c r="I318" s="221"/>
      <c r="J318" s="222">
        <f>ROUND(I318*H318,2)</f>
        <v>0</v>
      </c>
      <c r="K318" s="218" t="s">
        <v>312</v>
      </c>
      <c r="L318" s="47"/>
      <c r="M318" s="223" t="s">
        <v>19</v>
      </c>
      <c r="N318" s="224" t="s">
        <v>45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231</v>
      </c>
      <c r="AT318" s="227" t="s">
        <v>227</v>
      </c>
      <c r="AU318" s="227" t="s">
        <v>93</v>
      </c>
      <c r="AY318" s="20" t="s">
        <v>224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82</v>
      </c>
      <c r="BK318" s="228">
        <f>ROUND(I318*H318,2)</f>
        <v>0</v>
      </c>
      <c r="BL318" s="20" t="s">
        <v>231</v>
      </c>
      <c r="BM318" s="227" t="s">
        <v>1291</v>
      </c>
    </row>
    <row r="319" s="2" customFormat="1">
      <c r="A319" s="41"/>
      <c r="B319" s="42"/>
      <c r="C319" s="43"/>
      <c r="D319" s="267" t="s">
        <v>314</v>
      </c>
      <c r="E319" s="43"/>
      <c r="F319" s="268" t="s">
        <v>8605</v>
      </c>
      <c r="G319" s="43"/>
      <c r="H319" s="43"/>
      <c r="I319" s="269"/>
      <c r="J319" s="43"/>
      <c r="K319" s="43"/>
      <c r="L319" s="47"/>
      <c r="M319" s="270"/>
      <c r="N319" s="271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314</v>
      </c>
      <c r="AU319" s="20" t="s">
        <v>93</v>
      </c>
    </row>
    <row r="320" s="14" customFormat="1">
      <c r="A320" s="14"/>
      <c r="B320" s="246"/>
      <c r="C320" s="247"/>
      <c r="D320" s="231" t="s">
        <v>268</v>
      </c>
      <c r="E320" s="248" t="s">
        <v>19</v>
      </c>
      <c r="F320" s="249" t="s">
        <v>8606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268</v>
      </c>
      <c r="AU320" s="255" t="s">
        <v>93</v>
      </c>
      <c r="AV320" s="14" t="s">
        <v>82</v>
      </c>
      <c r="AW320" s="14" t="s">
        <v>34</v>
      </c>
      <c r="AX320" s="14" t="s">
        <v>74</v>
      </c>
      <c r="AY320" s="255" t="s">
        <v>224</v>
      </c>
    </row>
    <row r="321" s="13" customFormat="1">
      <c r="A321" s="13"/>
      <c r="B321" s="229"/>
      <c r="C321" s="230"/>
      <c r="D321" s="231" t="s">
        <v>268</v>
      </c>
      <c r="E321" s="232" t="s">
        <v>19</v>
      </c>
      <c r="F321" s="233" t="s">
        <v>8607</v>
      </c>
      <c r="G321" s="230"/>
      <c r="H321" s="234">
        <v>387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268</v>
      </c>
      <c r="AU321" s="240" t="s">
        <v>93</v>
      </c>
      <c r="AV321" s="13" t="s">
        <v>93</v>
      </c>
      <c r="AW321" s="13" t="s">
        <v>34</v>
      </c>
      <c r="AX321" s="13" t="s">
        <v>74</v>
      </c>
      <c r="AY321" s="240" t="s">
        <v>224</v>
      </c>
    </row>
    <row r="322" s="13" customFormat="1">
      <c r="A322" s="13"/>
      <c r="B322" s="229"/>
      <c r="C322" s="230"/>
      <c r="D322" s="231" t="s">
        <v>268</v>
      </c>
      <c r="E322" s="232" t="s">
        <v>19</v>
      </c>
      <c r="F322" s="233" t="s">
        <v>8608</v>
      </c>
      <c r="G322" s="230"/>
      <c r="H322" s="234">
        <v>23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268</v>
      </c>
      <c r="AU322" s="240" t="s">
        <v>93</v>
      </c>
      <c r="AV322" s="13" t="s">
        <v>93</v>
      </c>
      <c r="AW322" s="13" t="s">
        <v>34</v>
      </c>
      <c r="AX322" s="13" t="s">
        <v>74</v>
      </c>
      <c r="AY322" s="240" t="s">
        <v>224</v>
      </c>
    </row>
    <row r="323" s="15" customFormat="1">
      <c r="A323" s="15"/>
      <c r="B323" s="256"/>
      <c r="C323" s="257"/>
      <c r="D323" s="231" t="s">
        <v>268</v>
      </c>
      <c r="E323" s="258" t="s">
        <v>19</v>
      </c>
      <c r="F323" s="259" t="s">
        <v>300</v>
      </c>
      <c r="G323" s="257"/>
      <c r="H323" s="260">
        <v>410</v>
      </c>
      <c r="I323" s="261"/>
      <c r="J323" s="257"/>
      <c r="K323" s="257"/>
      <c r="L323" s="262"/>
      <c r="M323" s="263"/>
      <c r="N323" s="264"/>
      <c r="O323" s="264"/>
      <c r="P323" s="264"/>
      <c r="Q323" s="264"/>
      <c r="R323" s="264"/>
      <c r="S323" s="264"/>
      <c r="T323" s="26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6" t="s">
        <v>268</v>
      </c>
      <c r="AU323" s="266" t="s">
        <v>93</v>
      </c>
      <c r="AV323" s="15" t="s">
        <v>108</v>
      </c>
      <c r="AW323" s="15" t="s">
        <v>34</v>
      </c>
      <c r="AX323" s="15" t="s">
        <v>74</v>
      </c>
      <c r="AY323" s="266" t="s">
        <v>224</v>
      </c>
    </row>
    <row r="324" s="14" customFormat="1">
      <c r="A324" s="14"/>
      <c r="B324" s="246"/>
      <c r="C324" s="247"/>
      <c r="D324" s="231" t="s">
        <v>268</v>
      </c>
      <c r="E324" s="248" t="s">
        <v>19</v>
      </c>
      <c r="F324" s="249" t="s">
        <v>8609</v>
      </c>
      <c r="G324" s="247"/>
      <c r="H324" s="248" t="s">
        <v>19</v>
      </c>
      <c r="I324" s="250"/>
      <c r="J324" s="247"/>
      <c r="K324" s="247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268</v>
      </c>
      <c r="AU324" s="255" t="s">
        <v>93</v>
      </c>
      <c r="AV324" s="14" t="s">
        <v>82</v>
      </c>
      <c r="AW324" s="14" t="s">
        <v>34</v>
      </c>
      <c r="AX324" s="14" t="s">
        <v>74</v>
      </c>
      <c r="AY324" s="255" t="s">
        <v>224</v>
      </c>
    </row>
    <row r="325" s="13" customFormat="1">
      <c r="A325" s="13"/>
      <c r="B325" s="229"/>
      <c r="C325" s="230"/>
      <c r="D325" s="231" t="s">
        <v>268</v>
      </c>
      <c r="E325" s="232" t="s">
        <v>19</v>
      </c>
      <c r="F325" s="233" t="s">
        <v>8610</v>
      </c>
      <c r="G325" s="230"/>
      <c r="H325" s="234">
        <v>77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268</v>
      </c>
      <c r="AU325" s="240" t="s">
        <v>93</v>
      </c>
      <c r="AV325" s="13" t="s">
        <v>93</v>
      </c>
      <c r="AW325" s="13" t="s">
        <v>34</v>
      </c>
      <c r="AX325" s="13" t="s">
        <v>74</v>
      </c>
      <c r="AY325" s="240" t="s">
        <v>224</v>
      </c>
    </row>
    <row r="326" s="13" customFormat="1">
      <c r="A326" s="13"/>
      <c r="B326" s="229"/>
      <c r="C326" s="230"/>
      <c r="D326" s="231" t="s">
        <v>268</v>
      </c>
      <c r="E326" s="232" t="s">
        <v>19</v>
      </c>
      <c r="F326" s="233" t="s">
        <v>8611</v>
      </c>
      <c r="G326" s="230"/>
      <c r="H326" s="234">
        <v>3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268</v>
      </c>
      <c r="AU326" s="240" t="s">
        <v>93</v>
      </c>
      <c r="AV326" s="13" t="s">
        <v>93</v>
      </c>
      <c r="AW326" s="13" t="s">
        <v>34</v>
      </c>
      <c r="AX326" s="13" t="s">
        <v>74</v>
      </c>
      <c r="AY326" s="240" t="s">
        <v>224</v>
      </c>
    </row>
    <row r="327" s="15" customFormat="1">
      <c r="A327" s="15"/>
      <c r="B327" s="256"/>
      <c r="C327" s="257"/>
      <c r="D327" s="231" t="s">
        <v>268</v>
      </c>
      <c r="E327" s="258" t="s">
        <v>19</v>
      </c>
      <c r="F327" s="259" t="s">
        <v>300</v>
      </c>
      <c r="G327" s="257"/>
      <c r="H327" s="260">
        <v>80</v>
      </c>
      <c r="I327" s="261"/>
      <c r="J327" s="257"/>
      <c r="K327" s="257"/>
      <c r="L327" s="262"/>
      <c r="M327" s="263"/>
      <c r="N327" s="264"/>
      <c r="O327" s="264"/>
      <c r="P327" s="264"/>
      <c r="Q327" s="264"/>
      <c r="R327" s="264"/>
      <c r="S327" s="264"/>
      <c r="T327" s="26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6" t="s">
        <v>268</v>
      </c>
      <c r="AU327" s="266" t="s">
        <v>93</v>
      </c>
      <c r="AV327" s="15" t="s">
        <v>108</v>
      </c>
      <c r="AW327" s="15" t="s">
        <v>34</v>
      </c>
      <c r="AX327" s="15" t="s">
        <v>74</v>
      </c>
      <c r="AY327" s="266" t="s">
        <v>224</v>
      </c>
    </row>
    <row r="328" s="14" customFormat="1">
      <c r="A328" s="14"/>
      <c r="B328" s="246"/>
      <c r="C328" s="247"/>
      <c r="D328" s="231" t="s">
        <v>268</v>
      </c>
      <c r="E328" s="248" t="s">
        <v>19</v>
      </c>
      <c r="F328" s="249" t="s">
        <v>8612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268</v>
      </c>
      <c r="AU328" s="255" t="s">
        <v>93</v>
      </c>
      <c r="AV328" s="14" t="s">
        <v>82</v>
      </c>
      <c r="AW328" s="14" t="s">
        <v>34</v>
      </c>
      <c r="AX328" s="14" t="s">
        <v>74</v>
      </c>
      <c r="AY328" s="255" t="s">
        <v>224</v>
      </c>
    </row>
    <row r="329" s="13" customFormat="1">
      <c r="A329" s="13"/>
      <c r="B329" s="229"/>
      <c r="C329" s="230"/>
      <c r="D329" s="231" t="s">
        <v>268</v>
      </c>
      <c r="E329" s="232" t="s">
        <v>19</v>
      </c>
      <c r="F329" s="233" t="s">
        <v>8613</v>
      </c>
      <c r="G329" s="230"/>
      <c r="H329" s="234">
        <v>50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268</v>
      </c>
      <c r="AU329" s="240" t="s">
        <v>93</v>
      </c>
      <c r="AV329" s="13" t="s">
        <v>93</v>
      </c>
      <c r="AW329" s="13" t="s">
        <v>34</v>
      </c>
      <c r="AX329" s="13" t="s">
        <v>74</v>
      </c>
      <c r="AY329" s="240" t="s">
        <v>224</v>
      </c>
    </row>
    <row r="330" s="15" customFormat="1">
      <c r="A330" s="15"/>
      <c r="B330" s="256"/>
      <c r="C330" s="257"/>
      <c r="D330" s="231" t="s">
        <v>268</v>
      </c>
      <c r="E330" s="258" t="s">
        <v>19</v>
      </c>
      <c r="F330" s="259" t="s">
        <v>300</v>
      </c>
      <c r="G330" s="257"/>
      <c r="H330" s="260">
        <v>50</v>
      </c>
      <c r="I330" s="261"/>
      <c r="J330" s="257"/>
      <c r="K330" s="257"/>
      <c r="L330" s="262"/>
      <c r="M330" s="263"/>
      <c r="N330" s="264"/>
      <c r="O330" s="264"/>
      <c r="P330" s="264"/>
      <c r="Q330" s="264"/>
      <c r="R330" s="264"/>
      <c r="S330" s="264"/>
      <c r="T330" s="26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6" t="s">
        <v>268</v>
      </c>
      <c r="AU330" s="266" t="s">
        <v>93</v>
      </c>
      <c r="AV330" s="15" t="s">
        <v>108</v>
      </c>
      <c r="AW330" s="15" t="s">
        <v>34</v>
      </c>
      <c r="AX330" s="15" t="s">
        <v>74</v>
      </c>
      <c r="AY330" s="266" t="s">
        <v>224</v>
      </c>
    </row>
    <row r="331" s="14" customFormat="1">
      <c r="A331" s="14"/>
      <c r="B331" s="246"/>
      <c r="C331" s="247"/>
      <c r="D331" s="231" t="s">
        <v>268</v>
      </c>
      <c r="E331" s="248" t="s">
        <v>19</v>
      </c>
      <c r="F331" s="249" t="s">
        <v>8614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268</v>
      </c>
      <c r="AU331" s="255" t="s">
        <v>93</v>
      </c>
      <c r="AV331" s="14" t="s">
        <v>82</v>
      </c>
      <c r="AW331" s="14" t="s">
        <v>34</v>
      </c>
      <c r="AX331" s="14" t="s">
        <v>74</v>
      </c>
      <c r="AY331" s="255" t="s">
        <v>224</v>
      </c>
    </row>
    <row r="332" s="13" customFormat="1">
      <c r="A332" s="13"/>
      <c r="B332" s="229"/>
      <c r="C332" s="230"/>
      <c r="D332" s="231" t="s">
        <v>268</v>
      </c>
      <c r="E332" s="232" t="s">
        <v>19</v>
      </c>
      <c r="F332" s="233" t="s">
        <v>8615</v>
      </c>
      <c r="G332" s="230"/>
      <c r="H332" s="234">
        <v>63</v>
      </c>
      <c r="I332" s="235"/>
      <c r="J332" s="230"/>
      <c r="K332" s="230"/>
      <c r="L332" s="236"/>
      <c r="M332" s="237"/>
      <c r="N332" s="238"/>
      <c r="O332" s="238"/>
      <c r="P332" s="238"/>
      <c r="Q332" s="238"/>
      <c r="R332" s="238"/>
      <c r="S332" s="238"/>
      <c r="T332" s="23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0" t="s">
        <v>268</v>
      </c>
      <c r="AU332" s="240" t="s">
        <v>93</v>
      </c>
      <c r="AV332" s="13" t="s">
        <v>93</v>
      </c>
      <c r="AW332" s="13" t="s">
        <v>34</v>
      </c>
      <c r="AX332" s="13" t="s">
        <v>74</v>
      </c>
      <c r="AY332" s="240" t="s">
        <v>224</v>
      </c>
    </row>
    <row r="333" s="15" customFormat="1">
      <c r="A333" s="15"/>
      <c r="B333" s="256"/>
      <c r="C333" s="257"/>
      <c r="D333" s="231" t="s">
        <v>268</v>
      </c>
      <c r="E333" s="258" t="s">
        <v>19</v>
      </c>
      <c r="F333" s="259" t="s">
        <v>300</v>
      </c>
      <c r="G333" s="257"/>
      <c r="H333" s="260">
        <v>63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268</v>
      </c>
      <c r="AU333" s="266" t="s">
        <v>93</v>
      </c>
      <c r="AV333" s="15" t="s">
        <v>108</v>
      </c>
      <c r="AW333" s="15" t="s">
        <v>34</v>
      </c>
      <c r="AX333" s="15" t="s">
        <v>74</v>
      </c>
      <c r="AY333" s="266" t="s">
        <v>224</v>
      </c>
    </row>
    <row r="334" s="16" customFormat="1">
      <c r="A334" s="16"/>
      <c r="B334" s="272"/>
      <c r="C334" s="273"/>
      <c r="D334" s="231" t="s">
        <v>268</v>
      </c>
      <c r="E334" s="274" t="s">
        <v>19</v>
      </c>
      <c r="F334" s="275" t="s">
        <v>351</v>
      </c>
      <c r="G334" s="273"/>
      <c r="H334" s="276">
        <v>603</v>
      </c>
      <c r="I334" s="277"/>
      <c r="J334" s="273"/>
      <c r="K334" s="273"/>
      <c r="L334" s="278"/>
      <c r="M334" s="279"/>
      <c r="N334" s="280"/>
      <c r="O334" s="280"/>
      <c r="P334" s="280"/>
      <c r="Q334" s="280"/>
      <c r="R334" s="280"/>
      <c r="S334" s="280"/>
      <c r="T334" s="281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T334" s="282" t="s">
        <v>268</v>
      </c>
      <c r="AU334" s="282" t="s">
        <v>93</v>
      </c>
      <c r="AV334" s="16" t="s">
        <v>231</v>
      </c>
      <c r="AW334" s="16" t="s">
        <v>34</v>
      </c>
      <c r="AX334" s="16" t="s">
        <v>82</v>
      </c>
      <c r="AY334" s="282" t="s">
        <v>224</v>
      </c>
    </row>
    <row r="335" s="2" customFormat="1" ht="24.15" customHeight="1">
      <c r="A335" s="41"/>
      <c r="B335" s="42"/>
      <c r="C335" s="286" t="s">
        <v>871</v>
      </c>
      <c r="D335" s="286" t="s">
        <v>572</v>
      </c>
      <c r="E335" s="287" t="s">
        <v>8616</v>
      </c>
      <c r="F335" s="288" t="s">
        <v>8617</v>
      </c>
      <c r="G335" s="289" t="s">
        <v>266</v>
      </c>
      <c r="H335" s="290">
        <v>54.060000000000002</v>
      </c>
      <c r="I335" s="291"/>
      <c r="J335" s="292">
        <f>ROUND(I335*H335,2)</f>
        <v>0</v>
      </c>
      <c r="K335" s="288" t="s">
        <v>312</v>
      </c>
      <c r="L335" s="293"/>
      <c r="M335" s="294" t="s">
        <v>19</v>
      </c>
      <c r="N335" s="295" t="s">
        <v>45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254</v>
      </c>
      <c r="AT335" s="227" t="s">
        <v>572</v>
      </c>
      <c r="AU335" s="227" t="s">
        <v>93</v>
      </c>
      <c r="AY335" s="20" t="s">
        <v>224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82</v>
      </c>
      <c r="BK335" s="228">
        <f>ROUND(I335*H335,2)</f>
        <v>0</v>
      </c>
      <c r="BL335" s="20" t="s">
        <v>231</v>
      </c>
      <c r="BM335" s="227" t="s">
        <v>1302</v>
      </c>
    </row>
    <row r="336" s="13" customFormat="1">
      <c r="A336" s="13"/>
      <c r="B336" s="229"/>
      <c r="C336" s="230"/>
      <c r="D336" s="231" t="s">
        <v>268</v>
      </c>
      <c r="E336" s="232" t="s">
        <v>19</v>
      </c>
      <c r="F336" s="233" t="s">
        <v>8618</v>
      </c>
      <c r="G336" s="230"/>
      <c r="H336" s="234">
        <v>3</v>
      </c>
      <c r="I336" s="235"/>
      <c r="J336" s="230"/>
      <c r="K336" s="230"/>
      <c r="L336" s="236"/>
      <c r="M336" s="237"/>
      <c r="N336" s="238"/>
      <c r="O336" s="238"/>
      <c r="P336" s="238"/>
      <c r="Q336" s="238"/>
      <c r="R336" s="238"/>
      <c r="S336" s="238"/>
      <c r="T336" s="23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0" t="s">
        <v>268</v>
      </c>
      <c r="AU336" s="240" t="s">
        <v>93</v>
      </c>
      <c r="AV336" s="13" t="s">
        <v>93</v>
      </c>
      <c r="AW336" s="13" t="s">
        <v>34</v>
      </c>
      <c r="AX336" s="13" t="s">
        <v>74</v>
      </c>
      <c r="AY336" s="240" t="s">
        <v>224</v>
      </c>
    </row>
    <row r="337" s="13" customFormat="1">
      <c r="A337" s="13"/>
      <c r="B337" s="229"/>
      <c r="C337" s="230"/>
      <c r="D337" s="231" t="s">
        <v>268</v>
      </c>
      <c r="E337" s="232" t="s">
        <v>19</v>
      </c>
      <c r="F337" s="233" t="s">
        <v>8565</v>
      </c>
      <c r="G337" s="230"/>
      <c r="H337" s="234">
        <v>50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268</v>
      </c>
      <c r="AU337" s="240" t="s">
        <v>93</v>
      </c>
      <c r="AV337" s="13" t="s">
        <v>93</v>
      </c>
      <c r="AW337" s="13" t="s">
        <v>34</v>
      </c>
      <c r="AX337" s="13" t="s">
        <v>74</v>
      </c>
      <c r="AY337" s="240" t="s">
        <v>224</v>
      </c>
    </row>
    <row r="338" s="16" customFormat="1">
      <c r="A338" s="16"/>
      <c r="B338" s="272"/>
      <c r="C338" s="273"/>
      <c r="D338" s="231" t="s">
        <v>268</v>
      </c>
      <c r="E338" s="274" t="s">
        <v>19</v>
      </c>
      <c r="F338" s="275" t="s">
        <v>351</v>
      </c>
      <c r="G338" s="273"/>
      <c r="H338" s="276">
        <v>53</v>
      </c>
      <c r="I338" s="277"/>
      <c r="J338" s="273"/>
      <c r="K338" s="273"/>
      <c r="L338" s="278"/>
      <c r="M338" s="279"/>
      <c r="N338" s="280"/>
      <c r="O338" s="280"/>
      <c r="P338" s="280"/>
      <c r="Q338" s="280"/>
      <c r="R338" s="280"/>
      <c r="S338" s="280"/>
      <c r="T338" s="281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2" t="s">
        <v>268</v>
      </c>
      <c r="AU338" s="282" t="s">
        <v>93</v>
      </c>
      <c r="AV338" s="16" t="s">
        <v>231</v>
      </c>
      <c r="AW338" s="16" t="s">
        <v>34</v>
      </c>
      <c r="AX338" s="16" t="s">
        <v>74</v>
      </c>
      <c r="AY338" s="282" t="s">
        <v>224</v>
      </c>
    </row>
    <row r="339" s="13" customFormat="1">
      <c r="A339" s="13"/>
      <c r="B339" s="229"/>
      <c r="C339" s="230"/>
      <c r="D339" s="231" t="s">
        <v>268</v>
      </c>
      <c r="E339" s="232" t="s">
        <v>19</v>
      </c>
      <c r="F339" s="233" t="s">
        <v>8619</v>
      </c>
      <c r="G339" s="230"/>
      <c r="H339" s="234">
        <v>54.060000000000002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268</v>
      </c>
      <c r="AU339" s="240" t="s">
        <v>93</v>
      </c>
      <c r="AV339" s="13" t="s">
        <v>93</v>
      </c>
      <c r="AW339" s="13" t="s">
        <v>34</v>
      </c>
      <c r="AX339" s="13" t="s">
        <v>74</v>
      </c>
      <c r="AY339" s="240" t="s">
        <v>224</v>
      </c>
    </row>
    <row r="340" s="16" customFormat="1">
      <c r="A340" s="16"/>
      <c r="B340" s="272"/>
      <c r="C340" s="273"/>
      <c r="D340" s="231" t="s">
        <v>268</v>
      </c>
      <c r="E340" s="274" t="s">
        <v>19</v>
      </c>
      <c r="F340" s="275" t="s">
        <v>351</v>
      </c>
      <c r="G340" s="273"/>
      <c r="H340" s="276">
        <v>54.060000000000002</v>
      </c>
      <c r="I340" s="277"/>
      <c r="J340" s="273"/>
      <c r="K340" s="273"/>
      <c r="L340" s="278"/>
      <c r="M340" s="279"/>
      <c r="N340" s="280"/>
      <c r="O340" s="280"/>
      <c r="P340" s="280"/>
      <c r="Q340" s="280"/>
      <c r="R340" s="280"/>
      <c r="S340" s="280"/>
      <c r="T340" s="281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82" t="s">
        <v>268</v>
      </c>
      <c r="AU340" s="282" t="s">
        <v>93</v>
      </c>
      <c r="AV340" s="16" t="s">
        <v>231</v>
      </c>
      <c r="AW340" s="16" t="s">
        <v>34</v>
      </c>
      <c r="AX340" s="16" t="s">
        <v>82</v>
      </c>
      <c r="AY340" s="282" t="s">
        <v>224</v>
      </c>
    </row>
    <row r="341" s="2" customFormat="1" ht="24.15" customHeight="1">
      <c r="A341" s="41"/>
      <c r="B341" s="42"/>
      <c r="C341" s="286" t="s">
        <v>876</v>
      </c>
      <c r="D341" s="286" t="s">
        <v>572</v>
      </c>
      <c r="E341" s="287" t="s">
        <v>1390</v>
      </c>
      <c r="F341" s="288" t="s">
        <v>1391</v>
      </c>
      <c r="G341" s="289" t="s">
        <v>266</v>
      </c>
      <c r="H341" s="290">
        <v>142.80000000000001</v>
      </c>
      <c r="I341" s="291"/>
      <c r="J341" s="292">
        <f>ROUND(I341*H341,2)</f>
        <v>0</v>
      </c>
      <c r="K341" s="288" t="s">
        <v>312</v>
      </c>
      <c r="L341" s="293"/>
      <c r="M341" s="294" t="s">
        <v>19</v>
      </c>
      <c r="N341" s="295" t="s">
        <v>45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254</v>
      </c>
      <c r="AT341" s="227" t="s">
        <v>572</v>
      </c>
      <c r="AU341" s="227" t="s">
        <v>93</v>
      </c>
      <c r="AY341" s="20" t="s">
        <v>224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82</v>
      </c>
      <c r="BK341" s="228">
        <f>ROUND(I341*H341,2)</f>
        <v>0</v>
      </c>
      <c r="BL341" s="20" t="s">
        <v>231</v>
      </c>
      <c r="BM341" s="227" t="s">
        <v>1314</v>
      </c>
    </row>
    <row r="342" s="13" customFormat="1">
      <c r="A342" s="13"/>
      <c r="B342" s="229"/>
      <c r="C342" s="230"/>
      <c r="D342" s="231" t="s">
        <v>268</v>
      </c>
      <c r="E342" s="232" t="s">
        <v>19</v>
      </c>
      <c r="F342" s="233" t="s">
        <v>8620</v>
      </c>
      <c r="G342" s="230"/>
      <c r="H342" s="234">
        <v>77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268</v>
      </c>
      <c r="AU342" s="240" t="s">
        <v>93</v>
      </c>
      <c r="AV342" s="13" t="s">
        <v>93</v>
      </c>
      <c r="AW342" s="13" t="s">
        <v>34</v>
      </c>
      <c r="AX342" s="13" t="s">
        <v>74</v>
      </c>
      <c r="AY342" s="240" t="s">
        <v>224</v>
      </c>
    </row>
    <row r="343" s="13" customFormat="1">
      <c r="A343" s="13"/>
      <c r="B343" s="229"/>
      <c r="C343" s="230"/>
      <c r="D343" s="231" t="s">
        <v>268</v>
      </c>
      <c r="E343" s="232" t="s">
        <v>19</v>
      </c>
      <c r="F343" s="233" t="s">
        <v>8566</v>
      </c>
      <c r="G343" s="230"/>
      <c r="H343" s="234">
        <v>63</v>
      </c>
      <c r="I343" s="235"/>
      <c r="J343" s="230"/>
      <c r="K343" s="230"/>
      <c r="L343" s="236"/>
      <c r="M343" s="237"/>
      <c r="N343" s="238"/>
      <c r="O343" s="238"/>
      <c r="P343" s="238"/>
      <c r="Q343" s="238"/>
      <c r="R343" s="238"/>
      <c r="S343" s="238"/>
      <c r="T343" s="239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0" t="s">
        <v>268</v>
      </c>
      <c r="AU343" s="240" t="s">
        <v>93</v>
      </c>
      <c r="AV343" s="13" t="s">
        <v>93</v>
      </c>
      <c r="AW343" s="13" t="s">
        <v>34</v>
      </c>
      <c r="AX343" s="13" t="s">
        <v>74</v>
      </c>
      <c r="AY343" s="240" t="s">
        <v>224</v>
      </c>
    </row>
    <row r="344" s="16" customFormat="1">
      <c r="A344" s="16"/>
      <c r="B344" s="272"/>
      <c r="C344" s="273"/>
      <c r="D344" s="231" t="s">
        <v>268</v>
      </c>
      <c r="E344" s="274" t="s">
        <v>19</v>
      </c>
      <c r="F344" s="275" t="s">
        <v>351</v>
      </c>
      <c r="G344" s="273"/>
      <c r="H344" s="276">
        <v>140</v>
      </c>
      <c r="I344" s="277"/>
      <c r="J344" s="273"/>
      <c r="K344" s="273"/>
      <c r="L344" s="278"/>
      <c r="M344" s="279"/>
      <c r="N344" s="280"/>
      <c r="O344" s="280"/>
      <c r="P344" s="280"/>
      <c r="Q344" s="280"/>
      <c r="R344" s="280"/>
      <c r="S344" s="280"/>
      <c r="T344" s="281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2" t="s">
        <v>268</v>
      </c>
      <c r="AU344" s="282" t="s">
        <v>93</v>
      </c>
      <c r="AV344" s="16" t="s">
        <v>231</v>
      </c>
      <c r="AW344" s="16" t="s">
        <v>34</v>
      </c>
      <c r="AX344" s="16" t="s">
        <v>74</v>
      </c>
      <c r="AY344" s="282" t="s">
        <v>224</v>
      </c>
    </row>
    <row r="345" s="13" customFormat="1">
      <c r="A345" s="13"/>
      <c r="B345" s="229"/>
      <c r="C345" s="230"/>
      <c r="D345" s="231" t="s">
        <v>268</v>
      </c>
      <c r="E345" s="232" t="s">
        <v>19</v>
      </c>
      <c r="F345" s="233" t="s">
        <v>8621</v>
      </c>
      <c r="G345" s="230"/>
      <c r="H345" s="234">
        <v>142.80000000000001</v>
      </c>
      <c r="I345" s="235"/>
      <c r="J345" s="230"/>
      <c r="K345" s="230"/>
      <c r="L345" s="236"/>
      <c r="M345" s="237"/>
      <c r="N345" s="238"/>
      <c r="O345" s="238"/>
      <c r="P345" s="238"/>
      <c r="Q345" s="238"/>
      <c r="R345" s="238"/>
      <c r="S345" s="238"/>
      <c r="T345" s="23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0" t="s">
        <v>268</v>
      </c>
      <c r="AU345" s="240" t="s">
        <v>93</v>
      </c>
      <c r="AV345" s="13" t="s">
        <v>93</v>
      </c>
      <c r="AW345" s="13" t="s">
        <v>34</v>
      </c>
      <c r="AX345" s="13" t="s">
        <v>74</v>
      </c>
      <c r="AY345" s="240" t="s">
        <v>224</v>
      </c>
    </row>
    <row r="346" s="16" customFormat="1">
      <c r="A346" s="16"/>
      <c r="B346" s="272"/>
      <c r="C346" s="273"/>
      <c r="D346" s="231" t="s">
        <v>268</v>
      </c>
      <c r="E346" s="274" t="s">
        <v>19</v>
      </c>
      <c r="F346" s="275" t="s">
        <v>351</v>
      </c>
      <c r="G346" s="273"/>
      <c r="H346" s="276">
        <v>142.80000000000001</v>
      </c>
      <c r="I346" s="277"/>
      <c r="J346" s="273"/>
      <c r="K346" s="273"/>
      <c r="L346" s="278"/>
      <c r="M346" s="279"/>
      <c r="N346" s="280"/>
      <c r="O346" s="280"/>
      <c r="P346" s="280"/>
      <c r="Q346" s="280"/>
      <c r="R346" s="280"/>
      <c r="S346" s="280"/>
      <c r="T346" s="281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82" t="s">
        <v>268</v>
      </c>
      <c r="AU346" s="282" t="s">
        <v>93</v>
      </c>
      <c r="AV346" s="16" t="s">
        <v>231</v>
      </c>
      <c r="AW346" s="16" t="s">
        <v>34</v>
      </c>
      <c r="AX346" s="16" t="s">
        <v>82</v>
      </c>
      <c r="AY346" s="282" t="s">
        <v>224</v>
      </c>
    </row>
    <row r="347" s="2" customFormat="1" ht="24.15" customHeight="1">
      <c r="A347" s="41"/>
      <c r="B347" s="42"/>
      <c r="C347" s="286" t="s">
        <v>882</v>
      </c>
      <c r="D347" s="286" t="s">
        <v>572</v>
      </c>
      <c r="E347" s="287" t="s">
        <v>8622</v>
      </c>
      <c r="F347" s="288" t="s">
        <v>8623</v>
      </c>
      <c r="G347" s="289" t="s">
        <v>266</v>
      </c>
      <c r="H347" s="290">
        <v>394.74000000000001</v>
      </c>
      <c r="I347" s="291"/>
      <c r="J347" s="292">
        <f>ROUND(I347*H347,2)</f>
        <v>0</v>
      </c>
      <c r="K347" s="288" t="s">
        <v>312</v>
      </c>
      <c r="L347" s="293"/>
      <c r="M347" s="294" t="s">
        <v>19</v>
      </c>
      <c r="N347" s="295" t="s">
        <v>45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254</v>
      </c>
      <c r="AT347" s="227" t="s">
        <v>572</v>
      </c>
      <c r="AU347" s="227" t="s">
        <v>93</v>
      </c>
      <c r="AY347" s="20" t="s">
        <v>224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82</v>
      </c>
      <c r="BK347" s="228">
        <f>ROUND(I347*H347,2)</f>
        <v>0</v>
      </c>
      <c r="BL347" s="20" t="s">
        <v>231</v>
      </c>
      <c r="BM347" s="227" t="s">
        <v>870</v>
      </c>
    </row>
    <row r="348" s="13" customFormat="1">
      <c r="A348" s="13"/>
      <c r="B348" s="229"/>
      <c r="C348" s="230"/>
      <c r="D348" s="231" t="s">
        <v>268</v>
      </c>
      <c r="E348" s="232" t="s">
        <v>19</v>
      </c>
      <c r="F348" s="233" t="s">
        <v>8624</v>
      </c>
      <c r="G348" s="230"/>
      <c r="H348" s="234">
        <v>387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268</v>
      </c>
      <c r="AU348" s="240" t="s">
        <v>93</v>
      </c>
      <c r="AV348" s="13" t="s">
        <v>93</v>
      </c>
      <c r="AW348" s="13" t="s">
        <v>34</v>
      </c>
      <c r="AX348" s="13" t="s">
        <v>74</v>
      </c>
      <c r="AY348" s="240" t="s">
        <v>224</v>
      </c>
    </row>
    <row r="349" s="16" customFormat="1">
      <c r="A349" s="16"/>
      <c r="B349" s="272"/>
      <c r="C349" s="273"/>
      <c r="D349" s="231" t="s">
        <v>268</v>
      </c>
      <c r="E349" s="274" t="s">
        <v>19</v>
      </c>
      <c r="F349" s="275" t="s">
        <v>351</v>
      </c>
      <c r="G349" s="273"/>
      <c r="H349" s="276">
        <v>387</v>
      </c>
      <c r="I349" s="277"/>
      <c r="J349" s="273"/>
      <c r="K349" s="273"/>
      <c r="L349" s="278"/>
      <c r="M349" s="279"/>
      <c r="N349" s="280"/>
      <c r="O349" s="280"/>
      <c r="P349" s="280"/>
      <c r="Q349" s="280"/>
      <c r="R349" s="280"/>
      <c r="S349" s="280"/>
      <c r="T349" s="281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2" t="s">
        <v>268</v>
      </c>
      <c r="AU349" s="282" t="s">
        <v>93</v>
      </c>
      <c r="AV349" s="16" t="s">
        <v>231</v>
      </c>
      <c r="AW349" s="16" t="s">
        <v>34</v>
      </c>
      <c r="AX349" s="16" t="s">
        <v>74</v>
      </c>
      <c r="AY349" s="282" t="s">
        <v>224</v>
      </c>
    </row>
    <row r="350" s="13" customFormat="1">
      <c r="A350" s="13"/>
      <c r="B350" s="229"/>
      <c r="C350" s="230"/>
      <c r="D350" s="231" t="s">
        <v>268</v>
      </c>
      <c r="E350" s="232" t="s">
        <v>19</v>
      </c>
      <c r="F350" s="233" t="s">
        <v>8625</v>
      </c>
      <c r="G350" s="230"/>
      <c r="H350" s="234">
        <v>394.74000000000001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268</v>
      </c>
      <c r="AU350" s="240" t="s">
        <v>93</v>
      </c>
      <c r="AV350" s="13" t="s">
        <v>93</v>
      </c>
      <c r="AW350" s="13" t="s">
        <v>34</v>
      </c>
      <c r="AX350" s="13" t="s">
        <v>74</v>
      </c>
      <c r="AY350" s="240" t="s">
        <v>224</v>
      </c>
    </row>
    <row r="351" s="16" customFormat="1">
      <c r="A351" s="16"/>
      <c r="B351" s="272"/>
      <c r="C351" s="273"/>
      <c r="D351" s="231" t="s">
        <v>268</v>
      </c>
      <c r="E351" s="274" t="s">
        <v>19</v>
      </c>
      <c r="F351" s="275" t="s">
        <v>351</v>
      </c>
      <c r="G351" s="273"/>
      <c r="H351" s="276">
        <v>394.74000000000001</v>
      </c>
      <c r="I351" s="277"/>
      <c r="J351" s="273"/>
      <c r="K351" s="273"/>
      <c r="L351" s="278"/>
      <c r="M351" s="279"/>
      <c r="N351" s="280"/>
      <c r="O351" s="280"/>
      <c r="P351" s="280"/>
      <c r="Q351" s="280"/>
      <c r="R351" s="280"/>
      <c r="S351" s="280"/>
      <c r="T351" s="281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T351" s="282" t="s">
        <v>268</v>
      </c>
      <c r="AU351" s="282" t="s">
        <v>93</v>
      </c>
      <c r="AV351" s="16" t="s">
        <v>231</v>
      </c>
      <c r="AW351" s="16" t="s">
        <v>34</v>
      </c>
      <c r="AX351" s="16" t="s">
        <v>82</v>
      </c>
      <c r="AY351" s="282" t="s">
        <v>224</v>
      </c>
    </row>
    <row r="352" s="2" customFormat="1" ht="24.15" customHeight="1">
      <c r="A352" s="41"/>
      <c r="B352" s="42"/>
      <c r="C352" s="286" t="s">
        <v>888</v>
      </c>
      <c r="D352" s="286" t="s">
        <v>572</v>
      </c>
      <c r="E352" s="287" t="s">
        <v>8626</v>
      </c>
      <c r="F352" s="288" t="s">
        <v>8627</v>
      </c>
      <c r="G352" s="289" t="s">
        <v>266</v>
      </c>
      <c r="H352" s="290">
        <v>23.460000000000001</v>
      </c>
      <c r="I352" s="291"/>
      <c r="J352" s="292">
        <f>ROUND(I352*H352,2)</f>
        <v>0</v>
      </c>
      <c r="K352" s="288" t="s">
        <v>312</v>
      </c>
      <c r="L352" s="293"/>
      <c r="M352" s="294" t="s">
        <v>19</v>
      </c>
      <c r="N352" s="295" t="s">
        <v>45</v>
      </c>
      <c r="O352" s="87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7" t="s">
        <v>254</v>
      </c>
      <c r="AT352" s="227" t="s">
        <v>572</v>
      </c>
      <c r="AU352" s="227" t="s">
        <v>93</v>
      </c>
      <c r="AY352" s="20" t="s">
        <v>224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20" t="s">
        <v>82</v>
      </c>
      <c r="BK352" s="228">
        <f>ROUND(I352*H352,2)</f>
        <v>0</v>
      </c>
      <c r="BL352" s="20" t="s">
        <v>231</v>
      </c>
      <c r="BM352" s="227" t="s">
        <v>1331</v>
      </c>
    </row>
    <row r="353" s="13" customFormat="1">
      <c r="A353" s="13"/>
      <c r="B353" s="229"/>
      <c r="C353" s="230"/>
      <c r="D353" s="231" t="s">
        <v>268</v>
      </c>
      <c r="E353" s="232" t="s">
        <v>19</v>
      </c>
      <c r="F353" s="233" t="s">
        <v>8628</v>
      </c>
      <c r="G353" s="230"/>
      <c r="H353" s="234">
        <v>23</v>
      </c>
      <c r="I353" s="235"/>
      <c r="J353" s="230"/>
      <c r="K353" s="230"/>
      <c r="L353" s="236"/>
      <c r="M353" s="237"/>
      <c r="N353" s="238"/>
      <c r="O353" s="238"/>
      <c r="P353" s="238"/>
      <c r="Q353" s="238"/>
      <c r="R353" s="238"/>
      <c r="S353" s="238"/>
      <c r="T353" s="23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0" t="s">
        <v>268</v>
      </c>
      <c r="AU353" s="240" t="s">
        <v>93</v>
      </c>
      <c r="AV353" s="13" t="s">
        <v>93</v>
      </c>
      <c r="AW353" s="13" t="s">
        <v>34</v>
      </c>
      <c r="AX353" s="13" t="s">
        <v>74</v>
      </c>
      <c r="AY353" s="240" t="s">
        <v>224</v>
      </c>
    </row>
    <row r="354" s="16" customFormat="1">
      <c r="A354" s="16"/>
      <c r="B354" s="272"/>
      <c r="C354" s="273"/>
      <c r="D354" s="231" t="s">
        <v>268</v>
      </c>
      <c r="E354" s="274" t="s">
        <v>19</v>
      </c>
      <c r="F354" s="275" t="s">
        <v>351</v>
      </c>
      <c r="G354" s="273"/>
      <c r="H354" s="276">
        <v>23</v>
      </c>
      <c r="I354" s="277"/>
      <c r="J354" s="273"/>
      <c r="K354" s="273"/>
      <c r="L354" s="278"/>
      <c r="M354" s="279"/>
      <c r="N354" s="280"/>
      <c r="O354" s="280"/>
      <c r="P354" s="280"/>
      <c r="Q354" s="280"/>
      <c r="R354" s="280"/>
      <c r="S354" s="280"/>
      <c r="T354" s="281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82" t="s">
        <v>268</v>
      </c>
      <c r="AU354" s="282" t="s">
        <v>93</v>
      </c>
      <c r="AV354" s="16" t="s">
        <v>231</v>
      </c>
      <c r="AW354" s="16" t="s">
        <v>34</v>
      </c>
      <c r="AX354" s="16" t="s">
        <v>74</v>
      </c>
      <c r="AY354" s="282" t="s">
        <v>224</v>
      </c>
    </row>
    <row r="355" s="13" customFormat="1">
      <c r="A355" s="13"/>
      <c r="B355" s="229"/>
      <c r="C355" s="230"/>
      <c r="D355" s="231" t="s">
        <v>268</v>
      </c>
      <c r="E355" s="232" t="s">
        <v>19</v>
      </c>
      <c r="F355" s="233" t="s">
        <v>8629</v>
      </c>
      <c r="G355" s="230"/>
      <c r="H355" s="234">
        <v>23.460000000000001</v>
      </c>
      <c r="I355" s="235"/>
      <c r="J355" s="230"/>
      <c r="K355" s="230"/>
      <c r="L355" s="236"/>
      <c r="M355" s="237"/>
      <c r="N355" s="238"/>
      <c r="O355" s="238"/>
      <c r="P355" s="238"/>
      <c r="Q355" s="238"/>
      <c r="R355" s="238"/>
      <c r="S355" s="238"/>
      <c r="T355" s="23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0" t="s">
        <v>268</v>
      </c>
      <c r="AU355" s="240" t="s">
        <v>93</v>
      </c>
      <c r="AV355" s="13" t="s">
        <v>93</v>
      </c>
      <c r="AW355" s="13" t="s">
        <v>34</v>
      </c>
      <c r="AX355" s="13" t="s">
        <v>74</v>
      </c>
      <c r="AY355" s="240" t="s">
        <v>224</v>
      </c>
    </row>
    <row r="356" s="16" customFormat="1">
      <c r="A356" s="16"/>
      <c r="B356" s="272"/>
      <c r="C356" s="273"/>
      <c r="D356" s="231" t="s">
        <v>268</v>
      </c>
      <c r="E356" s="274" t="s">
        <v>19</v>
      </c>
      <c r="F356" s="275" t="s">
        <v>351</v>
      </c>
      <c r="G356" s="273"/>
      <c r="H356" s="276">
        <v>23.460000000000001</v>
      </c>
      <c r="I356" s="277"/>
      <c r="J356" s="273"/>
      <c r="K356" s="273"/>
      <c r="L356" s="278"/>
      <c r="M356" s="279"/>
      <c r="N356" s="280"/>
      <c r="O356" s="280"/>
      <c r="P356" s="280"/>
      <c r="Q356" s="280"/>
      <c r="R356" s="280"/>
      <c r="S356" s="280"/>
      <c r="T356" s="281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T356" s="282" t="s">
        <v>268</v>
      </c>
      <c r="AU356" s="282" t="s">
        <v>93</v>
      </c>
      <c r="AV356" s="16" t="s">
        <v>231</v>
      </c>
      <c r="AW356" s="16" t="s">
        <v>34</v>
      </c>
      <c r="AX356" s="16" t="s">
        <v>82</v>
      </c>
      <c r="AY356" s="282" t="s">
        <v>224</v>
      </c>
    </row>
    <row r="357" s="12" customFormat="1" ht="22.8" customHeight="1">
      <c r="A357" s="12"/>
      <c r="B357" s="200"/>
      <c r="C357" s="201"/>
      <c r="D357" s="202" t="s">
        <v>73</v>
      </c>
      <c r="E357" s="214" t="s">
        <v>254</v>
      </c>
      <c r="F357" s="214" t="s">
        <v>4903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SUM(P358:P369)</f>
        <v>0</v>
      </c>
      <c r="Q357" s="208"/>
      <c r="R357" s="209">
        <f>SUM(R358:R369)</f>
        <v>0</v>
      </c>
      <c r="S357" s="208"/>
      <c r="T357" s="210">
        <f>SUM(T358:T369)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82</v>
      </c>
      <c r="AT357" s="212" t="s">
        <v>73</v>
      </c>
      <c r="AU357" s="212" t="s">
        <v>82</v>
      </c>
      <c r="AY357" s="211" t="s">
        <v>224</v>
      </c>
      <c r="BK357" s="213">
        <f>SUM(BK358:BK369)</f>
        <v>0</v>
      </c>
    </row>
    <row r="358" s="2" customFormat="1" ht="24.15" customHeight="1">
      <c r="A358" s="41"/>
      <c r="B358" s="42"/>
      <c r="C358" s="216" t="s">
        <v>894</v>
      </c>
      <c r="D358" s="216" t="s">
        <v>227</v>
      </c>
      <c r="E358" s="217" t="s">
        <v>8630</v>
      </c>
      <c r="F358" s="218" t="s">
        <v>8631</v>
      </c>
      <c r="G358" s="219" t="s">
        <v>595</v>
      </c>
      <c r="H358" s="220">
        <v>3</v>
      </c>
      <c r="I358" s="221"/>
      <c r="J358" s="222">
        <f>ROUND(I358*H358,2)</f>
        <v>0</v>
      </c>
      <c r="K358" s="218" t="s">
        <v>312</v>
      </c>
      <c r="L358" s="47"/>
      <c r="M358" s="223" t="s">
        <v>19</v>
      </c>
      <c r="N358" s="224" t="s">
        <v>45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231</v>
      </c>
      <c r="AT358" s="227" t="s">
        <v>227</v>
      </c>
      <c r="AU358" s="227" t="s">
        <v>93</v>
      </c>
      <c r="AY358" s="20" t="s">
        <v>224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82</v>
      </c>
      <c r="BK358" s="228">
        <f>ROUND(I358*H358,2)</f>
        <v>0</v>
      </c>
      <c r="BL358" s="20" t="s">
        <v>231</v>
      </c>
      <c r="BM358" s="227" t="s">
        <v>1344</v>
      </c>
    </row>
    <row r="359" s="2" customFormat="1">
      <c r="A359" s="41"/>
      <c r="B359" s="42"/>
      <c r="C359" s="43"/>
      <c r="D359" s="267" t="s">
        <v>314</v>
      </c>
      <c r="E359" s="43"/>
      <c r="F359" s="268" t="s">
        <v>8632</v>
      </c>
      <c r="G359" s="43"/>
      <c r="H359" s="43"/>
      <c r="I359" s="269"/>
      <c r="J359" s="43"/>
      <c r="K359" s="43"/>
      <c r="L359" s="47"/>
      <c r="M359" s="270"/>
      <c r="N359" s="271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314</v>
      </c>
      <c r="AU359" s="20" t="s">
        <v>93</v>
      </c>
    </row>
    <row r="360" s="2" customFormat="1" ht="21.75" customHeight="1">
      <c r="A360" s="41"/>
      <c r="B360" s="42"/>
      <c r="C360" s="286" t="s">
        <v>902</v>
      </c>
      <c r="D360" s="286" t="s">
        <v>572</v>
      </c>
      <c r="E360" s="287" t="s">
        <v>8633</v>
      </c>
      <c r="F360" s="288" t="s">
        <v>8634</v>
      </c>
      <c r="G360" s="289" t="s">
        <v>595</v>
      </c>
      <c r="H360" s="290">
        <v>3</v>
      </c>
      <c r="I360" s="291"/>
      <c r="J360" s="292">
        <f>ROUND(I360*H360,2)</f>
        <v>0</v>
      </c>
      <c r="K360" s="288" t="s">
        <v>312</v>
      </c>
      <c r="L360" s="293"/>
      <c r="M360" s="294" t="s">
        <v>19</v>
      </c>
      <c r="N360" s="295" t="s">
        <v>45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254</v>
      </c>
      <c r="AT360" s="227" t="s">
        <v>572</v>
      </c>
      <c r="AU360" s="227" t="s">
        <v>93</v>
      </c>
      <c r="AY360" s="20" t="s">
        <v>224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82</v>
      </c>
      <c r="BK360" s="228">
        <f>ROUND(I360*H360,2)</f>
        <v>0</v>
      </c>
      <c r="BL360" s="20" t="s">
        <v>231</v>
      </c>
      <c r="BM360" s="227" t="s">
        <v>1354</v>
      </c>
    </row>
    <row r="361" s="2" customFormat="1" ht="24.15" customHeight="1">
      <c r="A361" s="41"/>
      <c r="B361" s="42"/>
      <c r="C361" s="216" t="s">
        <v>908</v>
      </c>
      <c r="D361" s="216" t="s">
        <v>227</v>
      </c>
      <c r="E361" s="217" t="s">
        <v>8635</v>
      </c>
      <c r="F361" s="218" t="s">
        <v>8636</v>
      </c>
      <c r="G361" s="219" t="s">
        <v>595</v>
      </c>
      <c r="H361" s="220">
        <v>3</v>
      </c>
      <c r="I361" s="221"/>
      <c r="J361" s="222">
        <f>ROUND(I361*H361,2)</f>
        <v>0</v>
      </c>
      <c r="K361" s="218" t="s">
        <v>312</v>
      </c>
      <c r="L361" s="47"/>
      <c r="M361" s="223" t="s">
        <v>19</v>
      </c>
      <c r="N361" s="224" t="s">
        <v>45</v>
      </c>
      <c r="O361" s="87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7" t="s">
        <v>231</v>
      </c>
      <c r="AT361" s="227" t="s">
        <v>227</v>
      </c>
      <c r="AU361" s="227" t="s">
        <v>93</v>
      </c>
      <c r="AY361" s="20" t="s">
        <v>224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20" t="s">
        <v>82</v>
      </c>
      <c r="BK361" s="228">
        <f>ROUND(I361*H361,2)</f>
        <v>0</v>
      </c>
      <c r="BL361" s="20" t="s">
        <v>231</v>
      </c>
      <c r="BM361" s="227" t="s">
        <v>1365</v>
      </c>
    </row>
    <row r="362" s="2" customFormat="1">
      <c r="A362" s="41"/>
      <c r="B362" s="42"/>
      <c r="C362" s="43"/>
      <c r="D362" s="267" t="s">
        <v>314</v>
      </c>
      <c r="E362" s="43"/>
      <c r="F362" s="268" t="s">
        <v>8637</v>
      </c>
      <c r="G362" s="43"/>
      <c r="H362" s="43"/>
      <c r="I362" s="269"/>
      <c r="J362" s="43"/>
      <c r="K362" s="43"/>
      <c r="L362" s="47"/>
      <c r="M362" s="270"/>
      <c r="N362" s="271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314</v>
      </c>
      <c r="AU362" s="20" t="s">
        <v>93</v>
      </c>
    </row>
    <row r="363" s="2" customFormat="1" ht="33" customHeight="1">
      <c r="A363" s="41"/>
      <c r="B363" s="42"/>
      <c r="C363" s="286" t="s">
        <v>913</v>
      </c>
      <c r="D363" s="286" t="s">
        <v>572</v>
      </c>
      <c r="E363" s="287" t="s">
        <v>8638</v>
      </c>
      <c r="F363" s="288" t="s">
        <v>8639</v>
      </c>
      <c r="G363" s="289" t="s">
        <v>595</v>
      </c>
      <c r="H363" s="290">
        <v>3</v>
      </c>
      <c r="I363" s="291"/>
      <c r="J363" s="292">
        <f>ROUND(I363*H363,2)</f>
        <v>0</v>
      </c>
      <c r="K363" s="288" t="s">
        <v>312</v>
      </c>
      <c r="L363" s="293"/>
      <c r="M363" s="294" t="s">
        <v>19</v>
      </c>
      <c r="N363" s="295" t="s">
        <v>45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254</v>
      </c>
      <c r="AT363" s="227" t="s">
        <v>572</v>
      </c>
      <c r="AU363" s="227" t="s">
        <v>93</v>
      </c>
      <c r="AY363" s="20" t="s">
        <v>224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82</v>
      </c>
      <c r="BK363" s="228">
        <f>ROUND(I363*H363,2)</f>
        <v>0</v>
      </c>
      <c r="BL363" s="20" t="s">
        <v>231</v>
      </c>
      <c r="BM363" s="227" t="s">
        <v>5011</v>
      </c>
    </row>
    <row r="364" s="2" customFormat="1" ht="24.15" customHeight="1">
      <c r="A364" s="41"/>
      <c r="B364" s="42"/>
      <c r="C364" s="216" t="s">
        <v>920</v>
      </c>
      <c r="D364" s="216" t="s">
        <v>227</v>
      </c>
      <c r="E364" s="217" t="s">
        <v>8640</v>
      </c>
      <c r="F364" s="218" t="s">
        <v>8641</v>
      </c>
      <c r="G364" s="219" t="s">
        <v>595</v>
      </c>
      <c r="H364" s="220">
        <v>3</v>
      </c>
      <c r="I364" s="221"/>
      <c r="J364" s="222">
        <f>ROUND(I364*H364,2)</f>
        <v>0</v>
      </c>
      <c r="K364" s="218" t="s">
        <v>312</v>
      </c>
      <c r="L364" s="47"/>
      <c r="M364" s="223" t="s">
        <v>19</v>
      </c>
      <c r="N364" s="224" t="s">
        <v>45</v>
      </c>
      <c r="O364" s="87"/>
      <c r="P364" s="225">
        <f>O364*H364</f>
        <v>0</v>
      </c>
      <c r="Q364" s="225">
        <v>0</v>
      </c>
      <c r="R364" s="225">
        <f>Q364*H364</f>
        <v>0</v>
      </c>
      <c r="S364" s="225">
        <v>0</v>
      </c>
      <c r="T364" s="22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7" t="s">
        <v>231</v>
      </c>
      <c r="AT364" s="227" t="s">
        <v>227</v>
      </c>
      <c r="AU364" s="227" t="s">
        <v>93</v>
      </c>
      <c r="AY364" s="20" t="s">
        <v>224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20" t="s">
        <v>82</v>
      </c>
      <c r="BK364" s="228">
        <f>ROUND(I364*H364,2)</f>
        <v>0</v>
      </c>
      <c r="BL364" s="20" t="s">
        <v>231</v>
      </c>
      <c r="BM364" s="227" t="s">
        <v>5015</v>
      </c>
    </row>
    <row r="365" s="2" customFormat="1">
      <c r="A365" s="41"/>
      <c r="B365" s="42"/>
      <c r="C365" s="43"/>
      <c r="D365" s="267" t="s">
        <v>314</v>
      </c>
      <c r="E365" s="43"/>
      <c r="F365" s="268" t="s">
        <v>8642</v>
      </c>
      <c r="G365" s="43"/>
      <c r="H365" s="43"/>
      <c r="I365" s="269"/>
      <c r="J365" s="43"/>
      <c r="K365" s="43"/>
      <c r="L365" s="47"/>
      <c r="M365" s="270"/>
      <c r="N365" s="271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314</v>
      </c>
      <c r="AU365" s="20" t="s">
        <v>93</v>
      </c>
    </row>
    <row r="366" s="2" customFormat="1" ht="24.15" customHeight="1">
      <c r="A366" s="41"/>
      <c r="B366" s="42"/>
      <c r="C366" s="286" t="s">
        <v>4944</v>
      </c>
      <c r="D366" s="286" t="s">
        <v>572</v>
      </c>
      <c r="E366" s="287" t="s">
        <v>8643</v>
      </c>
      <c r="F366" s="288" t="s">
        <v>8644</v>
      </c>
      <c r="G366" s="289" t="s">
        <v>595</v>
      </c>
      <c r="H366" s="290">
        <v>3</v>
      </c>
      <c r="I366" s="291"/>
      <c r="J366" s="292">
        <f>ROUND(I366*H366,2)</f>
        <v>0</v>
      </c>
      <c r="K366" s="288" t="s">
        <v>312</v>
      </c>
      <c r="L366" s="293"/>
      <c r="M366" s="294" t="s">
        <v>19</v>
      </c>
      <c r="N366" s="295" t="s">
        <v>45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254</v>
      </c>
      <c r="AT366" s="227" t="s">
        <v>572</v>
      </c>
      <c r="AU366" s="227" t="s">
        <v>93</v>
      </c>
      <c r="AY366" s="20" t="s">
        <v>224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82</v>
      </c>
      <c r="BK366" s="228">
        <f>ROUND(I366*H366,2)</f>
        <v>0</v>
      </c>
      <c r="BL366" s="20" t="s">
        <v>231</v>
      </c>
      <c r="BM366" s="227" t="s">
        <v>1403</v>
      </c>
    </row>
    <row r="367" s="2" customFormat="1" ht="24.15" customHeight="1">
      <c r="A367" s="41"/>
      <c r="B367" s="42"/>
      <c r="C367" s="216" t="s">
        <v>925</v>
      </c>
      <c r="D367" s="216" t="s">
        <v>227</v>
      </c>
      <c r="E367" s="217" t="s">
        <v>8645</v>
      </c>
      <c r="F367" s="218" t="s">
        <v>8646</v>
      </c>
      <c r="G367" s="219" t="s">
        <v>595</v>
      </c>
      <c r="H367" s="220">
        <v>3</v>
      </c>
      <c r="I367" s="221"/>
      <c r="J367" s="222">
        <f>ROUND(I367*H367,2)</f>
        <v>0</v>
      </c>
      <c r="K367" s="218" t="s">
        <v>312</v>
      </c>
      <c r="L367" s="47"/>
      <c r="M367" s="223" t="s">
        <v>19</v>
      </c>
      <c r="N367" s="224" t="s">
        <v>45</v>
      </c>
      <c r="O367" s="87"/>
      <c r="P367" s="225">
        <f>O367*H367</f>
        <v>0</v>
      </c>
      <c r="Q367" s="225">
        <v>0</v>
      </c>
      <c r="R367" s="225">
        <f>Q367*H367</f>
        <v>0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231</v>
      </c>
      <c r="AT367" s="227" t="s">
        <v>227</v>
      </c>
      <c r="AU367" s="227" t="s">
        <v>93</v>
      </c>
      <c r="AY367" s="20" t="s">
        <v>224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82</v>
      </c>
      <c r="BK367" s="228">
        <f>ROUND(I367*H367,2)</f>
        <v>0</v>
      </c>
      <c r="BL367" s="20" t="s">
        <v>231</v>
      </c>
      <c r="BM367" s="227" t="s">
        <v>1416</v>
      </c>
    </row>
    <row r="368" s="2" customFormat="1">
      <c r="A368" s="41"/>
      <c r="B368" s="42"/>
      <c r="C368" s="43"/>
      <c r="D368" s="267" t="s">
        <v>314</v>
      </c>
      <c r="E368" s="43"/>
      <c r="F368" s="268" t="s">
        <v>8647</v>
      </c>
      <c r="G368" s="43"/>
      <c r="H368" s="43"/>
      <c r="I368" s="269"/>
      <c r="J368" s="43"/>
      <c r="K368" s="43"/>
      <c r="L368" s="47"/>
      <c r="M368" s="270"/>
      <c r="N368" s="271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314</v>
      </c>
      <c r="AU368" s="20" t="s">
        <v>93</v>
      </c>
    </row>
    <row r="369" s="2" customFormat="1" ht="16.5" customHeight="1">
      <c r="A369" s="41"/>
      <c r="B369" s="42"/>
      <c r="C369" s="286" t="s">
        <v>944</v>
      </c>
      <c r="D369" s="286" t="s">
        <v>572</v>
      </c>
      <c r="E369" s="287" t="s">
        <v>8648</v>
      </c>
      <c r="F369" s="288" t="s">
        <v>8649</v>
      </c>
      <c r="G369" s="289" t="s">
        <v>595</v>
      </c>
      <c r="H369" s="290">
        <v>3</v>
      </c>
      <c r="I369" s="291"/>
      <c r="J369" s="292">
        <f>ROUND(I369*H369,2)</f>
        <v>0</v>
      </c>
      <c r="K369" s="288" t="s">
        <v>312</v>
      </c>
      <c r="L369" s="293"/>
      <c r="M369" s="294" t="s">
        <v>19</v>
      </c>
      <c r="N369" s="295" t="s">
        <v>45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254</v>
      </c>
      <c r="AT369" s="227" t="s">
        <v>572</v>
      </c>
      <c r="AU369" s="227" t="s">
        <v>93</v>
      </c>
      <c r="AY369" s="20" t="s">
        <v>224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82</v>
      </c>
      <c r="BK369" s="228">
        <f>ROUND(I369*H369,2)</f>
        <v>0</v>
      </c>
      <c r="BL369" s="20" t="s">
        <v>231</v>
      </c>
      <c r="BM369" s="227" t="s">
        <v>1430</v>
      </c>
    </row>
    <row r="370" s="12" customFormat="1" ht="22.8" customHeight="1">
      <c r="A370" s="12"/>
      <c r="B370" s="200"/>
      <c r="C370" s="201"/>
      <c r="D370" s="202" t="s">
        <v>73</v>
      </c>
      <c r="E370" s="214" t="s">
        <v>260</v>
      </c>
      <c r="F370" s="214" t="s">
        <v>2093</v>
      </c>
      <c r="G370" s="201"/>
      <c r="H370" s="201"/>
      <c r="I370" s="204"/>
      <c r="J370" s="215">
        <f>BK370</f>
        <v>0</v>
      </c>
      <c r="K370" s="201"/>
      <c r="L370" s="206"/>
      <c r="M370" s="207"/>
      <c r="N370" s="208"/>
      <c r="O370" s="208"/>
      <c r="P370" s="209">
        <f>SUM(P371:P454)</f>
        <v>0</v>
      </c>
      <c r="Q370" s="208"/>
      <c r="R370" s="209">
        <f>SUM(R371:R454)</f>
        <v>0</v>
      </c>
      <c r="S370" s="208"/>
      <c r="T370" s="210">
        <f>SUM(T371:T454)</f>
        <v>0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11" t="s">
        <v>82</v>
      </c>
      <c r="AT370" s="212" t="s">
        <v>73</v>
      </c>
      <c r="AU370" s="212" t="s">
        <v>82</v>
      </c>
      <c r="AY370" s="211" t="s">
        <v>224</v>
      </c>
      <c r="BK370" s="213">
        <f>SUM(BK371:BK454)</f>
        <v>0</v>
      </c>
    </row>
    <row r="371" s="2" customFormat="1" ht="24.15" customHeight="1">
      <c r="A371" s="41"/>
      <c r="B371" s="42"/>
      <c r="C371" s="216" t="s">
        <v>962</v>
      </c>
      <c r="D371" s="216" t="s">
        <v>227</v>
      </c>
      <c r="E371" s="217" t="s">
        <v>8650</v>
      </c>
      <c r="F371" s="218" t="s">
        <v>8651</v>
      </c>
      <c r="G371" s="219" t="s">
        <v>595</v>
      </c>
      <c r="H371" s="220">
        <v>5</v>
      </c>
      <c r="I371" s="221"/>
      <c r="J371" s="222">
        <f>ROUND(I371*H371,2)</f>
        <v>0</v>
      </c>
      <c r="K371" s="218" t="s">
        <v>312</v>
      </c>
      <c r="L371" s="47"/>
      <c r="M371" s="223" t="s">
        <v>19</v>
      </c>
      <c r="N371" s="224" t="s">
        <v>45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231</v>
      </c>
      <c r="AT371" s="227" t="s">
        <v>227</v>
      </c>
      <c r="AU371" s="227" t="s">
        <v>93</v>
      </c>
      <c r="AY371" s="20" t="s">
        <v>224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82</v>
      </c>
      <c r="BK371" s="228">
        <f>ROUND(I371*H371,2)</f>
        <v>0</v>
      </c>
      <c r="BL371" s="20" t="s">
        <v>231</v>
      </c>
      <c r="BM371" s="227" t="s">
        <v>1467</v>
      </c>
    </row>
    <row r="372" s="2" customFormat="1">
      <c r="A372" s="41"/>
      <c r="B372" s="42"/>
      <c r="C372" s="43"/>
      <c r="D372" s="267" t="s">
        <v>314</v>
      </c>
      <c r="E372" s="43"/>
      <c r="F372" s="268" t="s">
        <v>8652</v>
      </c>
      <c r="G372" s="43"/>
      <c r="H372" s="43"/>
      <c r="I372" s="269"/>
      <c r="J372" s="43"/>
      <c r="K372" s="43"/>
      <c r="L372" s="47"/>
      <c r="M372" s="270"/>
      <c r="N372" s="271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314</v>
      </c>
      <c r="AU372" s="20" t="s">
        <v>93</v>
      </c>
    </row>
    <row r="373" s="13" customFormat="1">
      <c r="A373" s="13"/>
      <c r="B373" s="229"/>
      <c r="C373" s="230"/>
      <c r="D373" s="231" t="s">
        <v>268</v>
      </c>
      <c r="E373" s="232" t="s">
        <v>19</v>
      </c>
      <c r="F373" s="233" t="s">
        <v>8653</v>
      </c>
      <c r="G373" s="230"/>
      <c r="H373" s="234">
        <v>1</v>
      </c>
      <c r="I373" s="235"/>
      <c r="J373" s="230"/>
      <c r="K373" s="230"/>
      <c r="L373" s="236"/>
      <c r="M373" s="237"/>
      <c r="N373" s="238"/>
      <c r="O373" s="238"/>
      <c r="P373" s="238"/>
      <c r="Q373" s="238"/>
      <c r="R373" s="238"/>
      <c r="S373" s="238"/>
      <c r="T373" s="23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0" t="s">
        <v>268</v>
      </c>
      <c r="AU373" s="240" t="s">
        <v>93</v>
      </c>
      <c r="AV373" s="13" t="s">
        <v>93</v>
      </c>
      <c r="AW373" s="13" t="s">
        <v>34</v>
      </c>
      <c r="AX373" s="13" t="s">
        <v>74</v>
      </c>
      <c r="AY373" s="240" t="s">
        <v>224</v>
      </c>
    </row>
    <row r="374" s="13" customFormat="1">
      <c r="A374" s="13"/>
      <c r="B374" s="229"/>
      <c r="C374" s="230"/>
      <c r="D374" s="231" t="s">
        <v>268</v>
      </c>
      <c r="E374" s="232" t="s">
        <v>19</v>
      </c>
      <c r="F374" s="233" t="s">
        <v>8654</v>
      </c>
      <c r="G374" s="230"/>
      <c r="H374" s="234">
        <v>1</v>
      </c>
      <c r="I374" s="235"/>
      <c r="J374" s="230"/>
      <c r="K374" s="230"/>
      <c r="L374" s="236"/>
      <c r="M374" s="237"/>
      <c r="N374" s="238"/>
      <c r="O374" s="238"/>
      <c r="P374" s="238"/>
      <c r="Q374" s="238"/>
      <c r="R374" s="238"/>
      <c r="S374" s="238"/>
      <c r="T374" s="23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0" t="s">
        <v>268</v>
      </c>
      <c r="AU374" s="240" t="s">
        <v>93</v>
      </c>
      <c r="AV374" s="13" t="s">
        <v>93</v>
      </c>
      <c r="AW374" s="13" t="s">
        <v>34</v>
      </c>
      <c r="AX374" s="13" t="s">
        <v>74</v>
      </c>
      <c r="AY374" s="240" t="s">
        <v>224</v>
      </c>
    </row>
    <row r="375" s="13" customFormat="1">
      <c r="A375" s="13"/>
      <c r="B375" s="229"/>
      <c r="C375" s="230"/>
      <c r="D375" s="231" t="s">
        <v>268</v>
      </c>
      <c r="E375" s="232" t="s">
        <v>19</v>
      </c>
      <c r="F375" s="233" t="s">
        <v>8655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268</v>
      </c>
      <c r="AU375" s="240" t="s">
        <v>93</v>
      </c>
      <c r="AV375" s="13" t="s">
        <v>93</v>
      </c>
      <c r="AW375" s="13" t="s">
        <v>34</v>
      </c>
      <c r="AX375" s="13" t="s">
        <v>74</v>
      </c>
      <c r="AY375" s="240" t="s">
        <v>224</v>
      </c>
    </row>
    <row r="376" s="13" customFormat="1">
      <c r="A376" s="13"/>
      <c r="B376" s="229"/>
      <c r="C376" s="230"/>
      <c r="D376" s="231" t="s">
        <v>268</v>
      </c>
      <c r="E376" s="232" t="s">
        <v>19</v>
      </c>
      <c r="F376" s="233" t="s">
        <v>8656</v>
      </c>
      <c r="G376" s="230"/>
      <c r="H376" s="234">
        <v>1</v>
      </c>
      <c r="I376" s="235"/>
      <c r="J376" s="230"/>
      <c r="K376" s="230"/>
      <c r="L376" s="236"/>
      <c r="M376" s="237"/>
      <c r="N376" s="238"/>
      <c r="O376" s="238"/>
      <c r="P376" s="238"/>
      <c r="Q376" s="238"/>
      <c r="R376" s="238"/>
      <c r="S376" s="238"/>
      <c r="T376" s="23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0" t="s">
        <v>268</v>
      </c>
      <c r="AU376" s="240" t="s">
        <v>93</v>
      </c>
      <c r="AV376" s="13" t="s">
        <v>93</v>
      </c>
      <c r="AW376" s="13" t="s">
        <v>34</v>
      </c>
      <c r="AX376" s="13" t="s">
        <v>74</v>
      </c>
      <c r="AY376" s="240" t="s">
        <v>224</v>
      </c>
    </row>
    <row r="377" s="13" customFormat="1">
      <c r="A377" s="13"/>
      <c r="B377" s="229"/>
      <c r="C377" s="230"/>
      <c r="D377" s="231" t="s">
        <v>268</v>
      </c>
      <c r="E377" s="232" t="s">
        <v>19</v>
      </c>
      <c r="F377" s="233" t="s">
        <v>8657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268</v>
      </c>
      <c r="AU377" s="240" t="s">
        <v>93</v>
      </c>
      <c r="AV377" s="13" t="s">
        <v>93</v>
      </c>
      <c r="AW377" s="13" t="s">
        <v>34</v>
      </c>
      <c r="AX377" s="13" t="s">
        <v>74</v>
      </c>
      <c r="AY377" s="240" t="s">
        <v>224</v>
      </c>
    </row>
    <row r="378" s="16" customFormat="1">
      <c r="A378" s="16"/>
      <c r="B378" s="272"/>
      <c r="C378" s="273"/>
      <c r="D378" s="231" t="s">
        <v>268</v>
      </c>
      <c r="E378" s="274" t="s">
        <v>19</v>
      </c>
      <c r="F378" s="275" t="s">
        <v>351</v>
      </c>
      <c r="G378" s="273"/>
      <c r="H378" s="276">
        <v>5</v>
      </c>
      <c r="I378" s="277"/>
      <c r="J378" s="273"/>
      <c r="K378" s="273"/>
      <c r="L378" s="278"/>
      <c r="M378" s="279"/>
      <c r="N378" s="280"/>
      <c r="O378" s="280"/>
      <c r="P378" s="280"/>
      <c r="Q378" s="280"/>
      <c r="R378" s="280"/>
      <c r="S378" s="280"/>
      <c r="T378" s="281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T378" s="282" t="s">
        <v>268</v>
      </c>
      <c r="AU378" s="282" t="s">
        <v>93</v>
      </c>
      <c r="AV378" s="16" t="s">
        <v>231</v>
      </c>
      <c r="AW378" s="16" t="s">
        <v>34</v>
      </c>
      <c r="AX378" s="16" t="s">
        <v>82</v>
      </c>
      <c r="AY378" s="282" t="s">
        <v>224</v>
      </c>
    </row>
    <row r="379" s="2" customFormat="1" ht="24.15" customHeight="1">
      <c r="A379" s="41"/>
      <c r="B379" s="42"/>
      <c r="C379" s="286" t="s">
        <v>971</v>
      </c>
      <c r="D379" s="286" t="s">
        <v>572</v>
      </c>
      <c r="E379" s="287" t="s">
        <v>8658</v>
      </c>
      <c r="F379" s="288" t="s">
        <v>8659</v>
      </c>
      <c r="G379" s="289" t="s">
        <v>595</v>
      </c>
      <c r="H379" s="290">
        <v>2</v>
      </c>
      <c r="I379" s="291"/>
      <c r="J379" s="292">
        <f>ROUND(I379*H379,2)</f>
        <v>0</v>
      </c>
      <c r="K379" s="288" t="s">
        <v>312</v>
      </c>
      <c r="L379" s="293"/>
      <c r="M379" s="294" t="s">
        <v>19</v>
      </c>
      <c r="N379" s="295" t="s">
        <v>45</v>
      </c>
      <c r="O379" s="87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254</v>
      </c>
      <c r="AT379" s="227" t="s">
        <v>572</v>
      </c>
      <c r="AU379" s="227" t="s">
        <v>93</v>
      </c>
      <c r="AY379" s="20" t="s">
        <v>224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82</v>
      </c>
      <c r="BK379" s="228">
        <f>ROUND(I379*H379,2)</f>
        <v>0</v>
      </c>
      <c r="BL379" s="20" t="s">
        <v>231</v>
      </c>
      <c r="BM379" s="227" t="s">
        <v>1480</v>
      </c>
    </row>
    <row r="380" s="13" customFormat="1">
      <c r="A380" s="13"/>
      <c r="B380" s="229"/>
      <c r="C380" s="230"/>
      <c r="D380" s="231" t="s">
        <v>268</v>
      </c>
      <c r="E380" s="232" t="s">
        <v>19</v>
      </c>
      <c r="F380" s="233" t="s">
        <v>8660</v>
      </c>
      <c r="G380" s="230"/>
      <c r="H380" s="234">
        <v>1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268</v>
      </c>
      <c r="AU380" s="240" t="s">
        <v>93</v>
      </c>
      <c r="AV380" s="13" t="s">
        <v>93</v>
      </c>
      <c r="AW380" s="13" t="s">
        <v>34</v>
      </c>
      <c r="AX380" s="13" t="s">
        <v>74</v>
      </c>
      <c r="AY380" s="240" t="s">
        <v>224</v>
      </c>
    </row>
    <row r="381" s="13" customFormat="1">
      <c r="A381" s="13"/>
      <c r="B381" s="229"/>
      <c r="C381" s="230"/>
      <c r="D381" s="231" t="s">
        <v>268</v>
      </c>
      <c r="E381" s="232" t="s">
        <v>19</v>
      </c>
      <c r="F381" s="233" t="s">
        <v>8661</v>
      </c>
      <c r="G381" s="230"/>
      <c r="H381" s="234">
        <v>1</v>
      </c>
      <c r="I381" s="235"/>
      <c r="J381" s="230"/>
      <c r="K381" s="230"/>
      <c r="L381" s="236"/>
      <c r="M381" s="237"/>
      <c r="N381" s="238"/>
      <c r="O381" s="238"/>
      <c r="P381" s="238"/>
      <c r="Q381" s="238"/>
      <c r="R381" s="238"/>
      <c r="S381" s="238"/>
      <c r="T381" s="23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0" t="s">
        <v>268</v>
      </c>
      <c r="AU381" s="240" t="s">
        <v>93</v>
      </c>
      <c r="AV381" s="13" t="s">
        <v>93</v>
      </c>
      <c r="AW381" s="13" t="s">
        <v>34</v>
      </c>
      <c r="AX381" s="13" t="s">
        <v>74</v>
      </c>
      <c r="AY381" s="240" t="s">
        <v>224</v>
      </c>
    </row>
    <row r="382" s="16" customFormat="1">
      <c r="A382" s="16"/>
      <c r="B382" s="272"/>
      <c r="C382" s="273"/>
      <c r="D382" s="231" t="s">
        <v>268</v>
      </c>
      <c r="E382" s="274" t="s">
        <v>19</v>
      </c>
      <c r="F382" s="275" t="s">
        <v>351</v>
      </c>
      <c r="G382" s="273"/>
      <c r="H382" s="276">
        <v>2</v>
      </c>
      <c r="I382" s="277"/>
      <c r="J382" s="273"/>
      <c r="K382" s="273"/>
      <c r="L382" s="278"/>
      <c r="M382" s="279"/>
      <c r="N382" s="280"/>
      <c r="O382" s="280"/>
      <c r="P382" s="280"/>
      <c r="Q382" s="280"/>
      <c r="R382" s="280"/>
      <c r="S382" s="280"/>
      <c r="T382" s="281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2" t="s">
        <v>268</v>
      </c>
      <c r="AU382" s="282" t="s">
        <v>93</v>
      </c>
      <c r="AV382" s="16" t="s">
        <v>231</v>
      </c>
      <c r="AW382" s="16" t="s">
        <v>34</v>
      </c>
      <c r="AX382" s="16" t="s">
        <v>82</v>
      </c>
      <c r="AY382" s="282" t="s">
        <v>224</v>
      </c>
    </row>
    <row r="383" s="2" customFormat="1" ht="16.5" customHeight="1">
      <c r="A383" s="41"/>
      <c r="B383" s="42"/>
      <c r="C383" s="286" t="s">
        <v>981</v>
      </c>
      <c r="D383" s="286" t="s">
        <v>572</v>
      </c>
      <c r="E383" s="287" t="s">
        <v>8662</v>
      </c>
      <c r="F383" s="288" t="s">
        <v>8663</v>
      </c>
      <c r="G383" s="289" t="s">
        <v>595</v>
      </c>
      <c r="H383" s="290">
        <v>1</v>
      </c>
      <c r="I383" s="291"/>
      <c r="J383" s="292">
        <f>ROUND(I383*H383,2)</f>
        <v>0</v>
      </c>
      <c r="K383" s="288" t="s">
        <v>312</v>
      </c>
      <c r="L383" s="293"/>
      <c r="M383" s="294" t="s">
        <v>19</v>
      </c>
      <c r="N383" s="295" t="s">
        <v>45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254</v>
      </c>
      <c r="AT383" s="227" t="s">
        <v>572</v>
      </c>
      <c r="AU383" s="227" t="s">
        <v>93</v>
      </c>
      <c r="AY383" s="20" t="s">
        <v>224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82</v>
      </c>
      <c r="BK383" s="228">
        <f>ROUND(I383*H383,2)</f>
        <v>0</v>
      </c>
      <c r="BL383" s="20" t="s">
        <v>231</v>
      </c>
      <c r="BM383" s="227" t="s">
        <v>1514</v>
      </c>
    </row>
    <row r="384" s="13" customFormat="1">
      <c r="A384" s="13"/>
      <c r="B384" s="229"/>
      <c r="C384" s="230"/>
      <c r="D384" s="231" t="s">
        <v>268</v>
      </c>
      <c r="E384" s="232" t="s">
        <v>19</v>
      </c>
      <c r="F384" s="233" t="s">
        <v>8664</v>
      </c>
      <c r="G384" s="230"/>
      <c r="H384" s="234">
        <v>1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268</v>
      </c>
      <c r="AU384" s="240" t="s">
        <v>93</v>
      </c>
      <c r="AV384" s="13" t="s">
        <v>93</v>
      </c>
      <c r="AW384" s="13" t="s">
        <v>34</v>
      </c>
      <c r="AX384" s="13" t="s">
        <v>74</v>
      </c>
      <c r="AY384" s="240" t="s">
        <v>224</v>
      </c>
    </row>
    <row r="385" s="16" customFormat="1">
      <c r="A385" s="16"/>
      <c r="B385" s="272"/>
      <c r="C385" s="273"/>
      <c r="D385" s="231" t="s">
        <v>268</v>
      </c>
      <c r="E385" s="274" t="s">
        <v>19</v>
      </c>
      <c r="F385" s="275" t="s">
        <v>351</v>
      </c>
      <c r="G385" s="273"/>
      <c r="H385" s="276">
        <v>1</v>
      </c>
      <c r="I385" s="277"/>
      <c r="J385" s="273"/>
      <c r="K385" s="273"/>
      <c r="L385" s="278"/>
      <c r="M385" s="279"/>
      <c r="N385" s="280"/>
      <c r="O385" s="280"/>
      <c r="P385" s="280"/>
      <c r="Q385" s="280"/>
      <c r="R385" s="280"/>
      <c r="S385" s="280"/>
      <c r="T385" s="281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82" t="s">
        <v>268</v>
      </c>
      <c r="AU385" s="282" t="s">
        <v>93</v>
      </c>
      <c r="AV385" s="16" t="s">
        <v>231</v>
      </c>
      <c r="AW385" s="16" t="s">
        <v>34</v>
      </c>
      <c r="AX385" s="16" t="s">
        <v>82</v>
      </c>
      <c r="AY385" s="282" t="s">
        <v>224</v>
      </c>
    </row>
    <row r="386" s="2" customFormat="1" ht="21.75" customHeight="1">
      <c r="A386" s="41"/>
      <c r="B386" s="42"/>
      <c r="C386" s="286" t="s">
        <v>991</v>
      </c>
      <c r="D386" s="286" t="s">
        <v>572</v>
      </c>
      <c r="E386" s="287" t="s">
        <v>8665</v>
      </c>
      <c r="F386" s="288" t="s">
        <v>8666</v>
      </c>
      <c r="G386" s="289" t="s">
        <v>595</v>
      </c>
      <c r="H386" s="290">
        <v>1</v>
      </c>
      <c r="I386" s="291"/>
      <c r="J386" s="292">
        <f>ROUND(I386*H386,2)</f>
        <v>0</v>
      </c>
      <c r="K386" s="288" t="s">
        <v>312</v>
      </c>
      <c r="L386" s="293"/>
      <c r="M386" s="294" t="s">
        <v>19</v>
      </c>
      <c r="N386" s="295" t="s">
        <v>45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254</v>
      </c>
      <c r="AT386" s="227" t="s">
        <v>572</v>
      </c>
      <c r="AU386" s="227" t="s">
        <v>93</v>
      </c>
      <c r="AY386" s="20" t="s">
        <v>224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82</v>
      </c>
      <c r="BK386" s="228">
        <f>ROUND(I386*H386,2)</f>
        <v>0</v>
      </c>
      <c r="BL386" s="20" t="s">
        <v>231</v>
      </c>
      <c r="BM386" s="227" t="s">
        <v>1528</v>
      </c>
    </row>
    <row r="387" s="13" customFormat="1">
      <c r="A387" s="13"/>
      <c r="B387" s="229"/>
      <c r="C387" s="230"/>
      <c r="D387" s="231" t="s">
        <v>268</v>
      </c>
      <c r="E387" s="232" t="s">
        <v>19</v>
      </c>
      <c r="F387" s="233" t="s">
        <v>8667</v>
      </c>
      <c r="G387" s="230"/>
      <c r="H387" s="234">
        <v>1</v>
      </c>
      <c r="I387" s="235"/>
      <c r="J387" s="230"/>
      <c r="K387" s="230"/>
      <c r="L387" s="236"/>
      <c r="M387" s="237"/>
      <c r="N387" s="238"/>
      <c r="O387" s="238"/>
      <c r="P387" s="238"/>
      <c r="Q387" s="238"/>
      <c r="R387" s="238"/>
      <c r="S387" s="238"/>
      <c r="T387" s="23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0" t="s">
        <v>268</v>
      </c>
      <c r="AU387" s="240" t="s">
        <v>93</v>
      </c>
      <c r="AV387" s="13" t="s">
        <v>93</v>
      </c>
      <c r="AW387" s="13" t="s">
        <v>34</v>
      </c>
      <c r="AX387" s="13" t="s">
        <v>74</v>
      </c>
      <c r="AY387" s="240" t="s">
        <v>224</v>
      </c>
    </row>
    <row r="388" s="16" customFormat="1">
      <c r="A388" s="16"/>
      <c r="B388" s="272"/>
      <c r="C388" s="273"/>
      <c r="D388" s="231" t="s">
        <v>268</v>
      </c>
      <c r="E388" s="274" t="s">
        <v>19</v>
      </c>
      <c r="F388" s="275" t="s">
        <v>351</v>
      </c>
      <c r="G388" s="273"/>
      <c r="H388" s="276">
        <v>1</v>
      </c>
      <c r="I388" s="277"/>
      <c r="J388" s="273"/>
      <c r="K388" s="273"/>
      <c r="L388" s="278"/>
      <c r="M388" s="279"/>
      <c r="N388" s="280"/>
      <c r="O388" s="280"/>
      <c r="P388" s="280"/>
      <c r="Q388" s="280"/>
      <c r="R388" s="280"/>
      <c r="S388" s="280"/>
      <c r="T388" s="281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82" t="s">
        <v>268</v>
      </c>
      <c r="AU388" s="282" t="s">
        <v>93</v>
      </c>
      <c r="AV388" s="16" t="s">
        <v>231</v>
      </c>
      <c r="AW388" s="16" t="s">
        <v>34</v>
      </c>
      <c r="AX388" s="16" t="s">
        <v>82</v>
      </c>
      <c r="AY388" s="282" t="s">
        <v>224</v>
      </c>
    </row>
    <row r="389" s="2" customFormat="1" ht="16.5" customHeight="1">
      <c r="A389" s="41"/>
      <c r="B389" s="42"/>
      <c r="C389" s="286" t="s">
        <v>1005</v>
      </c>
      <c r="D389" s="286" t="s">
        <v>572</v>
      </c>
      <c r="E389" s="287" t="s">
        <v>8668</v>
      </c>
      <c r="F389" s="288" t="s">
        <v>8669</v>
      </c>
      <c r="G389" s="289" t="s">
        <v>595</v>
      </c>
      <c r="H389" s="290">
        <v>1</v>
      </c>
      <c r="I389" s="291"/>
      <c r="J389" s="292">
        <f>ROUND(I389*H389,2)</f>
        <v>0</v>
      </c>
      <c r="K389" s="288" t="s">
        <v>312</v>
      </c>
      <c r="L389" s="293"/>
      <c r="M389" s="294" t="s">
        <v>19</v>
      </c>
      <c r="N389" s="295" t="s">
        <v>45</v>
      </c>
      <c r="O389" s="87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7" t="s">
        <v>254</v>
      </c>
      <c r="AT389" s="227" t="s">
        <v>572</v>
      </c>
      <c r="AU389" s="227" t="s">
        <v>93</v>
      </c>
      <c r="AY389" s="20" t="s">
        <v>224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20" t="s">
        <v>82</v>
      </c>
      <c r="BK389" s="228">
        <f>ROUND(I389*H389,2)</f>
        <v>0</v>
      </c>
      <c r="BL389" s="20" t="s">
        <v>231</v>
      </c>
      <c r="BM389" s="227" t="s">
        <v>1548</v>
      </c>
    </row>
    <row r="390" s="13" customFormat="1">
      <c r="A390" s="13"/>
      <c r="B390" s="229"/>
      <c r="C390" s="230"/>
      <c r="D390" s="231" t="s">
        <v>268</v>
      </c>
      <c r="E390" s="232" t="s">
        <v>19</v>
      </c>
      <c r="F390" s="233" t="s">
        <v>8670</v>
      </c>
      <c r="G390" s="230"/>
      <c r="H390" s="234">
        <v>1</v>
      </c>
      <c r="I390" s="235"/>
      <c r="J390" s="230"/>
      <c r="K390" s="230"/>
      <c r="L390" s="236"/>
      <c r="M390" s="237"/>
      <c r="N390" s="238"/>
      <c r="O390" s="238"/>
      <c r="P390" s="238"/>
      <c r="Q390" s="238"/>
      <c r="R390" s="238"/>
      <c r="S390" s="238"/>
      <c r="T390" s="23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0" t="s">
        <v>268</v>
      </c>
      <c r="AU390" s="240" t="s">
        <v>93</v>
      </c>
      <c r="AV390" s="13" t="s">
        <v>93</v>
      </c>
      <c r="AW390" s="13" t="s">
        <v>34</v>
      </c>
      <c r="AX390" s="13" t="s">
        <v>74</v>
      </c>
      <c r="AY390" s="240" t="s">
        <v>224</v>
      </c>
    </row>
    <row r="391" s="16" customFormat="1">
      <c r="A391" s="16"/>
      <c r="B391" s="272"/>
      <c r="C391" s="273"/>
      <c r="D391" s="231" t="s">
        <v>268</v>
      </c>
      <c r="E391" s="274" t="s">
        <v>19</v>
      </c>
      <c r="F391" s="275" t="s">
        <v>351</v>
      </c>
      <c r="G391" s="273"/>
      <c r="H391" s="276">
        <v>1</v>
      </c>
      <c r="I391" s="277"/>
      <c r="J391" s="273"/>
      <c r="K391" s="273"/>
      <c r="L391" s="278"/>
      <c r="M391" s="279"/>
      <c r="N391" s="280"/>
      <c r="O391" s="280"/>
      <c r="P391" s="280"/>
      <c r="Q391" s="280"/>
      <c r="R391" s="280"/>
      <c r="S391" s="280"/>
      <c r="T391" s="281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82" t="s">
        <v>268</v>
      </c>
      <c r="AU391" s="282" t="s">
        <v>93</v>
      </c>
      <c r="AV391" s="16" t="s">
        <v>231</v>
      </c>
      <c r="AW391" s="16" t="s">
        <v>34</v>
      </c>
      <c r="AX391" s="16" t="s">
        <v>82</v>
      </c>
      <c r="AY391" s="282" t="s">
        <v>224</v>
      </c>
    </row>
    <row r="392" s="2" customFormat="1" ht="24.15" customHeight="1">
      <c r="A392" s="41"/>
      <c r="B392" s="42"/>
      <c r="C392" s="216" t="s">
        <v>1036</v>
      </c>
      <c r="D392" s="216" t="s">
        <v>227</v>
      </c>
      <c r="E392" s="217" t="s">
        <v>8671</v>
      </c>
      <c r="F392" s="218" t="s">
        <v>8672</v>
      </c>
      <c r="G392" s="219" t="s">
        <v>595</v>
      </c>
      <c r="H392" s="220">
        <v>3</v>
      </c>
      <c r="I392" s="221"/>
      <c r="J392" s="222">
        <f>ROUND(I392*H392,2)</f>
        <v>0</v>
      </c>
      <c r="K392" s="218" t="s">
        <v>312</v>
      </c>
      <c r="L392" s="47"/>
      <c r="M392" s="223" t="s">
        <v>19</v>
      </c>
      <c r="N392" s="224" t="s">
        <v>45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231</v>
      </c>
      <c r="AT392" s="227" t="s">
        <v>227</v>
      </c>
      <c r="AU392" s="227" t="s">
        <v>93</v>
      </c>
      <c r="AY392" s="20" t="s">
        <v>224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82</v>
      </c>
      <c r="BK392" s="228">
        <f>ROUND(I392*H392,2)</f>
        <v>0</v>
      </c>
      <c r="BL392" s="20" t="s">
        <v>231</v>
      </c>
      <c r="BM392" s="227" t="s">
        <v>1556</v>
      </c>
    </row>
    <row r="393" s="2" customFormat="1">
      <c r="A393" s="41"/>
      <c r="B393" s="42"/>
      <c r="C393" s="43"/>
      <c r="D393" s="267" t="s">
        <v>314</v>
      </c>
      <c r="E393" s="43"/>
      <c r="F393" s="268" t="s">
        <v>8673</v>
      </c>
      <c r="G393" s="43"/>
      <c r="H393" s="43"/>
      <c r="I393" s="269"/>
      <c r="J393" s="43"/>
      <c r="K393" s="43"/>
      <c r="L393" s="47"/>
      <c r="M393" s="270"/>
      <c r="N393" s="271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314</v>
      </c>
      <c r="AU393" s="20" t="s">
        <v>93</v>
      </c>
    </row>
    <row r="394" s="2" customFormat="1" ht="21.75" customHeight="1">
      <c r="A394" s="41"/>
      <c r="B394" s="42"/>
      <c r="C394" s="286" t="s">
        <v>1065</v>
      </c>
      <c r="D394" s="286" t="s">
        <v>572</v>
      </c>
      <c r="E394" s="287" t="s">
        <v>8674</v>
      </c>
      <c r="F394" s="288" t="s">
        <v>8675</v>
      </c>
      <c r="G394" s="289" t="s">
        <v>595</v>
      </c>
      <c r="H394" s="290">
        <v>3</v>
      </c>
      <c r="I394" s="291"/>
      <c r="J394" s="292">
        <f>ROUND(I394*H394,2)</f>
        <v>0</v>
      </c>
      <c r="K394" s="288" t="s">
        <v>312</v>
      </c>
      <c r="L394" s="293"/>
      <c r="M394" s="294" t="s">
        <v>19</v>
      </c>
      <c r="N394" s="295" t="s">
        <v>45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254</v>
      </c>
      <c r="AT394" s="227" t="s">
        <v>572</v>
      </c>
      <c r="AU394" s="227" t="s">
        <v>93</v>
      </c>
      <c r="AY394" s="20" t="s">
        <v>224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82</v>
      </c>
      <c r="BK394" s="228">
        <f>ROUND(I394*H394,2)</f>
        <v>0</v>
      </c>
      <c r="BL394" s="20" t="s">
        <v>231</v>
      </c>
      <c r="BM394" s="227" t="s">
        <v>1572</v>
      </c>
    </row>
    <row r="395" s="2" customFormat="1" ht="33" customHeight="1">
      <c r="A395" s="41"/>
      <c r="B395" s="42"/>
      <c r="C395" s="216" t="s">
        <v>1070</v>
      </c>
      <c r="D395" s="216" t="s">
        <v>227</v>
      </c>
      <c r="E395" s="217" t="s">
        <v>8676</v>
      </c>
      <c r="F395" s="218" t="s">
        <v>8677</v>
      </c>
      <c r="G395" s="219" t="s">
        <v>471</v>
      </c>
      <c r="H395" s="220">
        <v>42</v>
      </c>
      <c r="I395" s="221"/>
      <c r="J395" s="222">
        <f>ROUND(I395*H395,2)</f>
        <v>0</v>
      </c>
      <c r="K395" s="218" t="s">
        <v>312</v>
      </c>
      <c r="L395" s="47"/>
      <c r="M395" s="223" t="s">
        <v>19</v>
      </c>
      <c r="N395" s="224" t="s">
        <v>45</v>
      </c>
      <c r="O395" s="87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7" t="s">
        <v>231</v>
      </c>
      <c r="AT395" s="227" t="s">
        <v>227</v>
      </c>
      <c r="AU395" s="227" t="s">
        <v>93</v>
      </c>
      <c r="AY395" s="20" t="s">
        <v>224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20" t="s">
        <v>82</v>
      </c>
      <c r="BK395" s="228">
        <f>ROUND(I395*H395,2)</f>
        <v>0</v>
      </c>
      <c r="BL395" s="20" t="s">
        <v>231</v>
      </c>
      <c r="BM395" s="227" t="s">
        <v>1582</v>
      </c>
    </row>
    <row r="396" s="2" customFormat="1">
      <c r="A396" s="41"/>
      <c r="B396" s="42"/>
      <c r="C396" s="43"/>
      <c r="D396" s="267" t="s">
        <v>314</v>
      </c>
      <c r="E396" s="43"/>
      <c r="F396" s="268" t="s">
        <v>8678</v>
      </c>
      <c r="G396" s="43"/>
      <c r="H396" s="43"/>
      <c r="I396" s="269"/>
      <c r="J396" s="43"/>
      <c r="K396" s="43"/>
      <c r="L396" s="47"/>
      <c r="M396" s="270"/>
      <c r="N396" s="271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314</v>
      </c>
      <c r="AU396" s="20" t="s">
        <v>93</v>
      </c>
    </row>
    <row r="397" s="13" customFormat="1">
      <c r="A397" s="13"/>
      <c r="B397" s="229"/>
      <c r="C397" s="230"/>
      <c r="D397" s="231" t="s">
        <v>268</v>
      </c>
      <c r="E397" s="232" t="s">
        <v>19</v>
      </c>
      <c r="F397" s="233" t="s">
        <v>8679</v>
      </c>
      <c r="G397" s="230"/>
      <c r="H397" s="234">
        <v>42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268</v>
      </c>
      <c r="AU397" s="240" t="s">
        <v>93</v>
      </c>
      <c r="AV397" s="13" t="s">
        <v>93</v>
      </c>
      <c r="AW397" s="13" t="s">
        <v>34</v>
      </c>
      <c r="AX397" s="13" t="s">
        <v>74</v>
      </c>
      <c r="AY397" s="240" t="s">
        <v>224</v>
      </c>
    </row>
    <row r="398" s="16" customFormat="1">
      <c r="A398" s="16"/>
      <c r="B398" s="272"/>
      <c r="C398" s="273"/>
      <c r="D398" s="231" t="s">
        <v>268</v>
      </c>
      <c r="E398" s="274" t="s">
        <v>19</v>
      </c>
      <c r="F398" s="275" t="s">
        <v>351</v>
      </c>
      <c r="G398" s="273"/>
      <c r="H398" s="276">
        <v>42</v>
      </c>
      <c r="I398" s="277"/>
      <c r="J398" s="273"/>
      <c r="K398" s="273"/>
      <c r="L398" s="278"/>
      <c r="M398" s="279"/>
      <c r="N398" s="280"/>
      <c r="O398" s="280"/>
      <c r="P398" s="280"/>
      <c r="Q398" s="280"/>
      <c r="R398" s="280"/>
      <c r="S398" s="280"/>
      <c r="T398" s="281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T398" s="282" t="s">
        <v>268</v>
      </c>
      <c r="AU398" s="282" t="s">
        <v>93</v>
      </c>
      <c r="AV398" s="16" t="s">
        <v>231</v>
      </c>
      <c r="AW398" s="16" t="s">
        <v>34</v>
      </c>
      <c r="AX398" s="16" t="s">
        <v>82</v>
      </c>
      <c r="AY398" s="282" t="s">
        <v>224</v>
      </c>
    </row>
    <row r="399" s="2" customFormat="1" ht="33" customHeight="1">
      <c r="A399" s="41"/>
      <c r="B399" s="42"/>
      <c r="C399" s="216" t="s">
        <v>1076</v>
      </c>
      <c r="D399" s="216" t="s">
        <v>227</v>
      </c>
      <c r="E399" s="217" t="s">
        <v>8680</v>
      </c>
      <c r="F399" s="218" t="s">
        <v>8681</v>
      </c>
      <c r="G399" s="219" t="s">
        <v>266</v>
      </c>
      <c r="H399" s="220">
        <v>10</v>
      </c>
      <c r="I399" s="221"/>
      <c r="J399" s="222">
        <f>ROUND(I399*H399,2)</f>
        <v>0</v>
      </c>
      <c r="K399" s="218" t="s">
        <v>312</v>
      </c>
      <c r="L399" s="47"/>
      <c r="M399" s="223" t="s">
        <v>19</v>
      </c>
      <c r="N399" s="224" t="s">
        <v>45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231</v>
      </c>
      <c r="AT399" s="227" t="s">
        <v>227</v>
      </c>
      <c r="AU399" s="227" t="s">
        <v>93</v>
      </c>
      <c r="AY399" s="20" t="s">
        <v>224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82</v>
      </c>
      <c r="BK399" s="228">
        <f>ROUND(I399*H399,2)</f>
        <v>0</v>
      </c>
      <c r="BL399" s="20" t="s">
        <v>231</v>
      </c>
      <c r="BM399" s="227" t="s">
        <v>1592</v>
      </c>
    </row>
    <row r="400" s="2" customFormat="1">
      <c r="A400" s="41"/>
      <c r="B400" s="42"/>
      <c r="C400" s="43"/>
      <c r="D400" s="267" t="s">
        <v>314</v>
      </c>
      <c r="E400" s="43"/>
      <c r="F400" s="268" t="s">
        <v>8682</v>
      </c>
      <c r="G400" s="43"/>
      <c r="H400" s="43"/>
      <c r="I400" s="269"/>
      <c r="J400" s="43"/>
      <c r="K400" s="43"/>
      <c r="L400" s="47"/>
      <c r="M400" s="270"/>
      <c r="N400" s="271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314</v>
      </c>
      <c r="AU400" s="20" t="s">
        <v>93</v>
      </c>
    </row>
    <row r="401" s="13" customFormat="1">
      <c r="A401" s="13"/>
      <c r="B401" s="229"/>
      <c r="C401" s="230"/>
      <c r="D401" s="231" t="s">
        <v>268</v>
      </c>
      <c r="E401" s="232" t="s">
        <v>19</v>
      </c>
      <c r="F401" s="233" t="s">
        <v>8683</v>
      </c>
      <c r="G401" s="230"/>
      <c r="H401" s="234">
        <v>10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268</v>
      </c>
      <c r="AU401" s="240" t="s">
        <v>93</v>
      </c>
      <c r="AV401" s="13" t="s">
        <v>93</v>
      </c>
      <c r="AW401" s="13" t="s">
        <v>34</v>
      </c>
      <c r="AX401" s="13" t="s">
        <v>74</v>
      </c>
      <c r="AY401" s="240" t="s">
        <v>224</v>
      </c>
    </row>
    <row r="402" s="16" customFormat="1">
      <c r="A402" s="16"/>
      <c r="B402" s="272"/>
      <c r="C402" s="273"/>
      <c r="D402" s="231" t="s">
        <v>268</v>
      </c>
      <c r="E402" s="274" t="s">
        <v>19</v>
      </c>
      <c r="F402" s="275" t="s">
        <v>351</v>
      </c>
      <c r="G402" s="273"/>
      <c r="H402" s="276">
        <v>10</v>
      </c>
      <c r="I402" s="277"/>
      <c r="J402" s="273"/>
      <c r="K402" s="273"/>
      <c r="L402" s="278"/>
      <c r="M402" s="279"/>
      <c r="N402" s="280"/>
      <c r="O402" s="280"/>
      <c r="P402" s="280"/>
      <c r="Q402" s="280"/>
      <c r="R402" s="280"/>
      <c r="S402" s="280"/>
      <c r="T402" s="281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2" t="s">
        <v>268</v>
      </c>
      <c r="AU402" s="282" t="s">
        <v>93</v>
      </c>
      <c r="AV402" s="16" t="s">
        <v>231</v>
      </c>
      <c r="AW402" s="16" t="s">
        <v>34</v>
      </c>
      <c r="AX402" s="16" t="s">
        <v>82</v>
      </c>
      <c r="AY402" s="282" t="s">
        <v>224</v>
      </c>
    </row>
    <row r="403" s="2" customFormat="1" ht="37.8" customHeight="1">
      <c r="A403" s="41"/>
      <c r="B403" s="42"/>
      <c r="C403" s="216" t="s">
        <v>1085</v>
      </c>
      <c r="D403" s="216" t="s">
        <v>227</v>
      </c>
      <c r="E403" s="217" t="s">
        <v>8684</v>
      </c>
      <c r="F403" s="218" t="s">
        <v>8685</v>
      </c>
      <c r="G403" s="219" t="s">
        <v>471</v>
      </c>
      <c r="H403" s="220">
        <v>42</v>
      </c>
      <c r="I403" s="221"/>
      <c r="J403" s="222">
        <f>ROUND(I403*H403,2)</f>
        <v>0</v>
      </c>
      <c r="K403" s="218" t="s">
        <v>312</v>
      </c>
      <c r="L403" s="47"/>
      <c r="M403" s="223" t="s">
        <v>19</v>
      </c>
      <c r="N403" s="224" t="s">
        <v>45</v>
      </c>
      <c r="O403" s="87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7" t="s">
        <v>231</v>
      </c>
      <c r="AT403" s="227" t="s">
        <v>227</v>
      </c>
      <c r="AU403" s="227" t="s">
        <v>93</v>
      </c>
      <c r="AY403" s="20" t="s">
        <v>224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20" t="s">
        <v>82</v>
      </c>
      <c r="BK403" s="228">
        <f>ROUND(I403*H403,2)</f>
        <v>0</v>
      </c>
      <c r="BL403" s="20" t="s">
        <v>231</v>
      </c>
      <c r="BM403" s="227" t="s">
        <v>1628</v>
      </c>
    </row>
    <row r="404" s="2" customFormat="1">
      <c r="A404" s="41"/>
      <c r="B404" s="42"/>
      <c r="C404" s="43"/>
      <c r="D404" s="267" t="s">
        <v>314</v>
      </c>
      <c r="E404" s="43"/>
      <c r="F404" s="268" t="s">
        <v>8686</v>
      </c>
      <c r="G404" s="43"/>
      <c r="H404" s="43"/>
      <c r="I404" s="269"/>
      <c r="J404" s="43"/>
      <c r="K404" s="43"/>
      <c r="L404" s="47"/>
      <c r="M404" s="270"/>
      <c r="N404" s="271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314</v>
      </c>
      <c r="AU404" s="20" t="s">
        <v>93</v>
      </c>
    </row>
    <row r="405" s="13" customFormat="1">
      <c r="A405" s="13"/>
      <c r="B405" s="229"/>
      <c r="C405" s="230"/>
      <c r="D405" s="231" t="s">
        <v>268</v>
      </c>
      <c r="E405" s="232" t="s">
        <v>19</v>
      </c>
      <c r="F405" s="233" t="s">
        <v>8679</v>
      </c>
      <c r="G405" s="230"/>
      <c r="H405" s="234">
        <v>42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268</v>
      </c>
      <c r="AU405" s="240" t="s">
        <v>93</v>
      </c>
      <c r="AV405" s="13" t="s">
        <v>93</v>
      </c>
      <c r="AW405" s="13" t="s">
        <v>34</v>
      </c>
      <c r="AX405" s="13" t="s">
        <v>74</v>
      </c>
      <c r="AY405" s="240" t="s">
        <v>224</v>
      </c>
    </row>
    <row r="406" s="16" customFormat="1">
      <c r="A406" s="16"/>
      <c r="B406" s="272"/>
      <c r="C406" s="273"/>
      <c r="D406" s="231" t="s">
        <v>268</v>
      </c>
      <c r="E406" s="274" t="s">
        <v>19</v>
      </c>
      <c r="F406" s="275" t="s">
        <v>351</v>
      </c>
      <c r="G406" s="273"/>
      <c r="H406" s="276">
        <v>42</v>
      </c>
      <c r="I406" s="277"/>
      <c r="J406" s="273"/>
      <c r="K406" s="273"/>
      <c r="L406" s="278"/>
      <c r="M406" s="279"/>
      <c r="N406" s="280"/>
      <c r="O406" s="280"/>
      <c r="P406" s="280"/>
      <c r="Q406" s="280"/>
      <c r="R406" s="280"/>
      <c r="S406" s="280"/>
      <c r="T406" s="281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2" t="s">
        <v>268</v>
      </c>
      <c r="AU406" s="282" t="s">
        <v>93</v>
      </c>
      <c r="AV406" s="16" t="s">
        <v>231</v>
      </c>
      <c r="AW406" s="16" t="s">
        <v>34</v>
      </c>
      <c r="AX406" s="16" t="s">
        <v>82</v>
      </c>
      <c r="AY406" s="282" t="s">
        <v>224</v>
      </c>
    </row>
    <row r="407" s="2" customFormat="1" ht="37.8" customHeight="1">
      <c r="A407" s="41"/>
      <c r="B407" s="42"/>
      <c r="C407" s="216" t="s">
        <v>1092</v>
      </c>
      <c r="D407" s="216" t="s">
        <v>227</v>
      </c>
      <c r="E407" s="217" t="s">
        <v>8687</v>
      </c>
      <c r="F407" s="218" t="s">
        <v>8688</v>
      </c>
      <c r="G407" s="219" t="s">
        <v>266</v>
      </c>
      <c r="H407" s="220">
        <v>10</v>
      </c>
      <c r="I407" s="221"/>
      <c r="J407" s="222">
        <f>ROUND(I407*H407,2)</f>
        <v>0</v>
      </c>
      <c r="K407" s="218" t="s">
        <v>312</v>
      </c>
      <c r="L407" s="47"/>
      <c r="M407" s="223" t="s">
        <v>19</v>
      </c>
      <c r="N407" s="224" t="s">
        <v>45</v>
      </c>
      <c r="O407" s="87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7" t="s">
        <v>231</v>
      </c>
      <c r="AT407" s="227" t="s">
        <v>227</v>
      </c>
      <c r="AU407" s="227" t="s">
        <v>93</v>
      </c>
      <c r="AY407" s="20" t="s">
        <v>224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20" t="s">
        <v>82</v>
      </c>
      <c r="BK407" s="228">
        <f>ROUND(I407*H407,2)</f>
        <v>0</v>
      </c>
      <c r="BL407" s="20" t="s">
        <v>231</v>
      </c>
      <c r="BM407" s="227" t="s">
        <v>1649</v>
      </c>
    </row>
    <row r="408" s="2" customFormat="1">
      <c r="A408" s="41"/>
      <c r="B408" s="42"/>
      <c r="C408" s="43"/>
      <c r="D408" s="267" t="s">
        <v>314</v>
      </c>
      <c r="E408" s="43"/>
      <c r="F408" s="268" t="s">
        <v>8689</v>
      </c>
      <c r="G408" s="43"/>
      <c r="H408" s="43"/>
      <c r="I408" s="269"/>
      <c r="J408" s="43"/>
      <c r="K408" s="43"/>
      <c r="L408" s="47"/>
      <c r="M408" s="270"/>
      <c r="N408" s="271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314</v>
      </c>
      <c r="AU408" s="20" t="s">
        <v>93</v>
      </c>
    </row>
    <row r="409" s="13" customFormat="1">
      <c r="A409" s="13"/>
      <c r="B409" s="229"/>
      <c r="C409" s="230"/>
      <c r="D409" s="231" t="s">
        <v>268</v>
      </c>
      <c r="E409" s="232" t="s">
        <v>19</v>
      </c>
      <c r="F409" s="233" t="s">
        <v>8683</v>
      </c>
      <c r="G409" s="230"/>
      <c r="H409" s="234">
        <v>10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268</v>
      </c>
      <c r="AU409" s="240" t="s">
        <v>93</v>
      </c>
      <c r="AV409" s="13" t="s">
        <v>93</v>
      </c>
      <c r="AW409" s="13" t="s">
        <v>34</v>
      </c>
      <c r="AX409" s="13" t="s">
        <v>74</v>
      </c>
      <c r="AY409" s="240" t="s">
        <v>224</v>
      </c>
    </row>
    <row r="410" s="16" customFormat="1">
      <c r="A410" s="16"/>
      <c r="B410" s="272"/>
      <c r="C410" s="273"/>
      <c r="D410" s="231" t="s">
        <v>268</v>
      </c>
      <c r="E410" s="274" t="s">
        <v>19</v>
      </c>
      <c r="F410" s="275" t="s">
        <v>351</v>
      </c>
      <c r="G410" s="273"/>
      <c r="H410" s="276">
        <v>10</v>
      </c>
      <c r="I410" s="277"/>
      <c r="J410" s="273"/>
      <c r="K410" s="273"/>
      <c r="L410" s="278"/>
      <c r="M410" s="279"/>
      <c r="N410" s="280"/>
      <c r="O410" s="280"/>
      <c r="P410" s="280"/>
      <c r="Q410" s="280"/>
      <c r="R410" s="280"/>
      <c r="S410" s="280"/>
      <c r="T410" s="281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82" t="s">
        <v>268</v>
      </c>
      <c r="AU410" s="282" t="s">
        <v>93</v>
      </c>
      <c r="AV410" s="16" t="s">
        <v>231</v>
      </c>
      <c r="AW410" s="16" t="s">
        <v>34</v>
      </c>
      <c r="AX410" s="16" t="s">
        <v>82</v>
      </c>
      <c r="AY410" s="282" t="s">
        <v>224</v>
      </c>
    </row>
    <row r="411" s="2" customFormat="1" ht="49.05" customHeight="1">
      <c r="A411" s="41"/>
      <c r="B411" s="42"/>
      <c r="C411" s="216" t="s">
        <v>1097</v>
      </c>
      <c r="D411" s="216" t="s">
        <v>227</v>
      </c>
      <c r="E411" s="217" t="s">
        <v>8690</v>
      </c>
      <c r="F411" s="218" t="s">
        <v>8691</v>
      </c>
      <c r="G411" s="219" t="s">
        <v>471</v>
      </c>
      <c r="H411" s="220">
        <v>426.57999999999998</v>
      </c>
      <c r="I411" s="221"/>
      <c r="J411" s="222">
        <f>ROUND(I411*H411,2)</f>
        <v>0</v>
      </c>
      <c r="K411" s="218" t="s">
        <v>312</v>
      </c>
      <c r="L411" s="47"/>
      <c r="M411" s="223" t="s">
        <v>19</v>
      </c>
      <c r="N411" s="224" t="s">
        <v>45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231</v>
      </c>
      <c r="AT411" s="227" t="s">
        <v>227</v>
      </c>
      <c r="AU411" s="227" t="s">
        <v>93</v>
      </c>
      <c r="AY411" s="20" t="s">
        <v>224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82</v>
      </c>
      <c r="BK411" s="228">
        <f>ROUND(I411*H411,2)</f>
        <v>0</v>
      </c>
      <c r="BL411" s="20" t="s">
        <v>231</v>
      </c>
      <c r="BM411" s="227" t="s">
        <v>1660</v>
      </c>
    </row>
    <row r="412" s="2" customFormat="1">
      <c r="A412" s="41"/>
      <c r="B412" s="42"/>
      <c r="C412" s="43"/>
      <c r="D412" s="267" t="s">
        <v>314</v>
      </c>
      <c r="E412" s="43"/>
      <c r="F412" s="268" t="s">
        <v>8692</v>
      </c>
      <c r="G412" s="43"/>
      <c r="H412" s="43"/>
      <c r="I412" s="269"/>
      <c r="J412" s="43"/>
      <c r="K412" s="43"/>
      <c r="L412" s="47"/>
      <c r="M412" s="270"/>
      <c r="N412" s="271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314</v>
      </c>
      <c r="AU412" s="20" t="s">
        <v>93</v>
      </c>
    </row>
    <row r="413" s="13" customFormat="1">
      <c r="A413" s="13"/>
      <c r="B413" s="229"/>
      <c r="C413" s="230"/>
      <c r="D413" s="231" t="s">
        <v>268</v>
      </c>
      <c r="E413" s="232" t="s">
        <v>19</v>
      </c>
      <c r="F413" s="233" t="s">
        <v>8693</v>
      </c>
      <c r="G413" s="230"/>
      <c r="H413" s="234">
        <v>230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268</v>
      </c>
      <c r="AU413" s="240" t="s">
        <v>93</v>
      </c>
      <c r="AV413" s="13" t="s">
        <v>93</v>
      </c>
      <c r="AW413" s="13" t="s">
        <v>34</v>
      </c>
      <c r="AX413" s="13" t="s">
        <v>74</v>
      </c>
      <c r="AY413" s="240" t="s">
        <v>224</v>
      </c>
    </row>
    <row r="414" s="13" customFormat="1">
      <c r="A414" s="13"/>
      <c r="B414" s="229"/>
      <c r="C414" s="230"/>
      <c r="D414" s="231" t="s">
        <v>268</v>
      </c>
      <c r="E414" s="232" t="s">
        <v>19</v>
      </c>
      <c r="F414" s="233" t="s">
        <v>8694</v>
      </c>
      <c r="G414" s="230"/>
      <c r="H414" s="234">
        <v>160</v>
      </c>
      <c r="I414" s="235"/>
      <c r="J414" s="230"/>
      <c r="K414" s="230"/>
      <c r="L414" s="236"/>
      <c r="M414" s="237"/>
      <c r="N414" s="238"/>
      <c r="O414" s="238"/>
      <c r="P414" s="238"/>
      <c r="Q414" s="238"/>
      <c r="R414" s="238"/>
      <c r="S414" s="238"/>
      <c r="T414" s="23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0" t="s">
        <v>268</v>
      </c>
      <c r="AU414" s="240" t="s">
        <v>93</v>
      </c>
      <c r="AV414" s="13" t="s">
        <v>93</v>
      </c>
      <c r="AW414" s="13" t="s">
        <v>34</v>
      </c>
      <c r="AX414" s="13" t="s">
        <v>74</v>
      </c>
      <c r="AY414" s="240" t="s">
        <v>224</v>
      </c>
    </row>
    <row r="415" s="13" customFormat="1">
      <c r="A415" s="13"/>
      <c r="B415" s="229"/>
      <c r="C415" s="230"/>
      <c r="D415" s="231" t="s">
        <v>268</v>
      </c>
      <c r="E415" s="232" t="s">
        <v>19</v>
      </c>
      <c r="F415" s="233" t="s">
        <v>8695</v>
      </c>
      <c r="G415" s="230"/>
      <c r="H415" s="234">
        <v>28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268</v>
      </c>
      <c r="AU415" s="240" t="s">
        <v>93</v>
      </c>
      <c r="AV415" s="13" t="s">
        <v>93</v>
      </c>
      <c r="AW415" s="13" t="s">
        <v>34</v>
      </c>
      <c r="AX415" s="13" t="s">
        <v>74</v>
      </c>
      <c r="AY415" s="240" t="s">
        <v>224</v>
      </c>
    </row>
    <row r="416" s="13" customFormat="1">
      <c r="A416" s="13"/>
      <c r="B416" s="229"/>
      <c r="C416" s="230"/>
      <c r="D416" s="231" t="s">
        <v>268</v>
      </c>
      <c r="E416" s="232" t="s">
        <v>19</v>
      </c>
      <c r="F416" s="233" t="s">
        <v>8696</v>
      </c>
      <c r="G416" s="230"/>
      <c r="H416" s="234">
        <v>4.6799999999999997</v>
      </c>
      <c r="I416" s="235"/>
      <c r="J416" s="230"/>
      <c r="K416" s="230"/>
      <c r="L416" s="236"/>
      <c r="M416" s="237"/>
      <c r="N416" s="238"/>
      <c r="O416" s="238"/>
      <c r="P416" s="238"/>
      <c r="Q416" s="238"/>
      <c r="R416" s="238"/>
      <c r="S416" s="238"/>
      <c r="T416" s="23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0" t="s">
        <v>268</v>
      </c>
      <c r="AU416" s="240" t="s">
        <v>93</v>
      </c>
      <c r="AV416" s="13" t="s">
        <v>93</v>
      </c>
      <c r="AW416" s="13" t="s">
        <v>34</v>
      </c>
      <c r="AX416" s="13" t="s">
        <v>74</v>
      </c>
      <c r="AY416" s="240" t="s">
        <v>224</v>
      </c>
    </row>
    <row r="417" s="13" customFormat="1">
      <c r="A417" s="13"/>
      <c r="B417" s="229"/>
      <c r="C417" s="230"/>
      <c r="D417" s="231" t="s">
        <v>268</v>
      </c>
      <c r="E417" s="232" t="s">
        <v>19</v>
      </c>
      <c r="F417" s="233" t="s">
        <v>8697</v>
      </c>
      <c r="G417" s="230"/>
      <c r="H417" s="234">
        <v>3.8999999999999999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268</v>
      </c>
      <c r="AU417" s="240" t="s">
        <v>93</v>
      </c>
      <c r="AV417" s="13" t="s">
        <v>93</v>
      </c>
      <c r="AW417" s="13" t="s">
        <v>34</v>
      </c>
      <c r="AX417" s="13" t="s">
        <v>74</v>
      </c>
      <c r="AY417" s="240" t="s">
        <v>224</v>
      </c>
    </row>
    <row r="418" s="16" customFormat="1">
      <c r="A418" s="16"/>
      <c r="B418" s="272"/>
      <c r="C418" s="273"/>
      <c r="D418" s="231" t="s">
        <v>268</v>
      </c>
      <c r="E418" s="274" t="s">
        <v>19</v>
      </c>
      <c r="F418" s="275" t="s">
        <v>351</v>
      </c>
      <c r="G418" s="273"/>
      <c r="H418" s="276">
        <v>426.57999999999998</v>
      </c>
      <c r="I418" s="277"/>
      <c r="J418" s="273"/>
      <c r="K418" s="273"/>
      <c r="L418" s="278"/>
      <c r="M418" s="279"/>
      <c r="N418" s="280"/>
      <c r="O418" s="280"/>
      <c r="P418" s="280"/>
      <c r="Q418" s="280"/>
      <c r="R418" s="280"/>
      <c r="S418" s="280"/>
      <c r="T418" s="281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82" t="s">
        <v>268</v>
      </c>
      <c r="AU418" s="282" t="s">
        <v>93</v>
      </c>
      <c r="AV418" s="16" t="s">
        <v>231</v>
      </c>
      <c r="AW418" s="16" t="s">
        <v>34</v>
      </c>
      <c r="AX418" s="16" t="s">
        <v>82</v>
      </c>
      <c r="AY418" s="282" t="s">
        <v>224</v>
      </c>
    </row>
    <row r="419" s="2" customFormat="1" ht="16.5" customHeight="1">
      <c r="A419" s="41"/>
      <c r="B419" s="42"/>
      <c r="C419" s="286" t="s">
        <v>1104</v>
      </c>
      <c r="D419" s="286" t="s">
        <v>572</v>
      </c>
      <c r="E419" s="287" t="s">
        <v>8698</v>
      </c>
      <c r="F419" s="288" t="s">
        <v>8699</v>
      </c>
      <c r="G419" s="289" t="s">
        <v>471</v>
      </c>
      <c r="H419" s="290">
        <v>234.59999999999999</v>
      </c>
      <c r="I419" s="291"/>
      <c r="J419" s="292">
        <f>ROUND(I419*H419,2)</f>
        <v>0</v>
      </c>
      <c r="K419" s="288" t="s">
        <v>312</v>
      </c>
      <c r="L419" s="293"/>
      <c r="M419" s="294" t="s">
        <v>19</v>
      </c>
      <c r="N419" s="295" t="s">
        <v>45</v>
      </c>
      <c r="O419" s="87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7" t="s">
        <v>254</v>
      </c>
      <c r="AT419" s="227" t="s">
        <v>572</v>
      </c>
      <c r="AU419" s="227" t="s">
        <v>93</v>
      </c>
      <c r="AY419" s="20" t="s">
        <v>224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20" t="s">
        <v>82</v>
      </c>
      <c r="BK419" s="228">
        <f>ROUND(I419*H419,2)</f>
        <v>0</v>
      </c>
      <c r="BL419" s="20" t="s">
        <v>231</v>
      </c>
      <c r="BM419" s="227" t="s">
        <v>1678</v>
      </c>
    </row>
    <row r="420" s="13" customFormat="1">
      <c r="A420" s="13"/>
      <c r="B420" s="229"/>
      <c r="C420" s="230"/>
      <c r="D420" s="231" t="s">
        <v>268</v>
      </c>
      <c r="E420" s="232" t="s">
        <v>19</v>
      </c>
      <c r="F420" s="233" t="s">
        <v>8700</v>
      </c>
      <c r="G420" s="230"/>
      <c r="H420" s="234">
        <v>234.59999999999999</v>
      </c>
      <c r="I420" s="235"/>
      <c r="J420" s="230"/>
      <c r="K420" s="230"/>
      <c r="L420" s="236"/>
      <c r="M420" s="237"/>
      <c r="N420" s="238"/>
      <c r="O420" s="238"/>
      <c r="P420" s="238"/>
      <c r="Q420" s="238"/>
      <c r="R420" s="238"/>
      <c r="S420" s="238"/>
      <c r="T420" s="23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0" t="s">
        <v>268</v>
      </c>
      <c r="AU420" s="240" t="s">
        <v>93</v>
      </c>
      <c r="AV420" s="13" t="s">
        <v>93</v>
      </c>
      <c r="AW420" s="13" t="s">
        <v>34</v>
      </c>
      <c r="AX420" s="13" t="s">
        <v>74</v>
      </c>
      <c r="AY420" s="240" t="s">
        <v>224</v>
      </c>
    </row>
    <row r="421" s="16" customFormat="1">
      <c r="A421" s="16"/>
      <c r="B421" s="272"/>
      <c r="C421" s="273"/>
      <c r="D421" s="231" t="s">
        <v>268</v>
      </c>
      <c r="E421" s="274" t="s">
        <v>19</v>
      </c>
      <c r="F421" s="275" t="s">
        <v>351</v>
      </c>
      <c r="G421" s="273"/>
      <c r="H421" s="276">
        <v>234.59999999999999</v>
      </c>
      <c r="I421" s="277"/>
      <c r="J421" s="273"/>
      <c r="K421" s="273"/>
      <c r="L421" s="278"/>
      <c r="M421" s="279"/>
      <c r="N421" s="280"/>
      <c r="O421" s="280"/>
      <c r="P421" s="280"/>
      <c r="Q421" s="280"/>
      <c r="R421" s="280"/>
      <c r="S421" s="280"/>
      <c r="T421" s="281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2" t="s">
        <v>268</v>
      </c>
      <c r="AU421" s="282" t="s">
        <v>93</v>
      </c>
      <c r="AV421" s="16" t="s">
        <v>231</v>
      </c>
      <c r="AW421" s="16" t="s">
        <v>34</v>
      </c>
      <c r="AX421" s="16" t="s">
        <v>82</v>
      </c>
      <c r="AY421" s="282" t="s">
        <v>224</v>
      </c>
    </row>
    <row r="422" s="2" customFormat="1" ht="24.15" customHeight="1">
      <c r="A422" s="41"/>
      <c r="B422" s="42"/>
      <c r="C422" s="286" t="s">
        <v>1134</v>
      </c>
      <c r="D422" s="286" t="s">
        <v>572</v>
      </c>
      <c r="E422" s="287" t="s">
        <v>8701</v>
      </c>
      <c r="F422" s="288" t="s">
        <v>8702</v>
      </c>
      <c r="G422" s="289" t="s">
        <v>471</v>
      </c>
      <c r="H422" s="290">
        <v>163.19999999999999</v>
      </c>
      <c r="I422" s="291"/>
      <c r="J422" s="292">
        <f>ROUND(I422*H422,2)</f>
        <v>0</v>
      </c>
      <c r="K422" s="288" t="s">
        <v>312</v>
      </c>
      <c r="L422" s="293"/>
      <c r="M422" s="294" t="s">
        <v>19</v>
      </c>
      <c r="N422" s="295" t="s">
        <v>45</v>
      </c>
      <c r="O422" s="87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7" t="s">
        <v>254</v>
      </c>
      <c r="AT422" s="227" t="s">
        <v>572</v>
      </c>
      <c r="AU422" s="227" t="s">
        <v>93</v>
      </c>
      <c r="AY422" s="20" t="s">
        <v>224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20" t="s">
        <v>82</v>
      </c>
      <c r="BK422" s="228">
        <f>ROUND(I422*H422,2)</f>
        <v>0</v>
      </c>
      <c r="BL422" s="20" t="s">
        <v>231</v>
      </c>
      <c r="BM422" s="227" t="s">
        <v>1689</v>
      </c>
    </row>
    <row r="423" s="13" customFormat="1">
      <c r="A423" s="13"/>
      <c r="B423" s="229"/>
      <c r="C423" s="230"/>
      <c r="D423" s="231" t="s">
        <v>268</v>
      </c>
      <c r="E423" s="232" t="s">
        <v>19</v>
      </c>
      <c r="F423" s="233" t="s">
        <v>8703</v>
      </c>
      <c r="G423" s="230"/>
      <c r="H423" s="234">
        <v>163.19999999999999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268</v>
      </c>
      <c r="AU423" s="240" t="s">
        <v>93</v>
      </c>
      <c r="AV423" s="13" t="s">
        <v>93</v>
      </c>
      <c r="AW423" s="13" t="s">
        <v>34</v>
      </c>
      <c r="AX423" s="13" t="s">
        <v>74</v>
      </c>
      <c r="AY423" s="240" t="s">
        <v>224</v>
      </c>
    </row>
    <row r="424" s="16" customFormat="1">
      <c r="A424" s="16"/>
      <c r="B424" s="272"/>
      <c r="C424" s="273"/>
      <c r="D424" s="231" t="s">
        <v>268</v>
      </c>
      <c r="E424" s="274" t="s">
        <v>19</v>
      </c>
      <c r="F424" s="275" t="s">
        <v>351</v>
      </c>
      <c r="G424" s="273"/>
      <c r="H424" s="276">
        <v>163.19999999999999</v>
      </c>
      <c r="I424" s="277"/>
      <c r="J424" s="273"/>
      <c r="K424" s="273"/>
      <c r="L424" s="278"/>
      <c r="M424" s="279"/>
      <c r="N424" s="280"/>
      <c r="O424" s="280"/>
      <c r="P424" s="280"/>
      <c r="Q424" s="280"/>
      <c r="R424" s="280"/>
      <c r="S424" s="280"/>
      <c r="T424" s="281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2" t="s">
        <v>268</v>
      </c>
      <c r="AU424" s="282" t="s">
        <v>93</v>
      </c>
      <c r="AV424" s="16" t="s">
        <v>231</v>
      </c>
      <c r="AW424" s="16" t="s">
        <v>34</v>
      </c>
      <c r="AX424" s="16" t="s">
        <v>82</v>
      </c>
      <c r="AY424" s="282" t="s">
        <v>224</v>
      </c>
    </row>
    <row r="425" s="2" customFormat="1" ht="24.15" customHeight="1">
      <c r="A425" s="41"/>
      <c r="B425" s="42"/>
      <c r="C425" s="286" t="s">
        <v>1153</v>
      </c>
      <c r="D425" s="286" t="s">
        <v>572</v>
      </c>
      <c r="E425" s="287" t="s">
        <v>8704</v>
      </c>
      <c r="F425" s="288" t="s">
        <v>8705</v>
      </c>
      <c r="G425" s="289" t="s">
        <v>471</v>
      </c>
      <c r="H425" s="290">
        <v>28.559999999999999</v>
      </c>
      <c r="I425" s="291"/>
      <c r="J425" s="292">
        <f>ROUND(I425*H425,2)</f>
        <v>0</v>
      </c>
      <c r="K425" s="288" t="s">
        <v>312</v>
      </c>
      <c r="L425" s="293"/>
      <c r="M425" s="294" t="s">
        <v>19</v>
      </c>
      <c r="N425" s="295" t="s">
        <v>45</v>
      </c>
      <c r="O425" s="87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7" t="s">
        <v>254</v>
      </c>
      <c r="AT425" s="227" t="s">
        <v>572</v>
      </c>
      <c r="AU425" s="227" t="s">
        <v>93</v>
      </c>
      <c r="AY425" s="20" t="s">
        <v>224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20" t="s">
        <v>82</v>
      </c>
      <c r="BK425" s="228">
        <f>ROUND(I425*H425,2)</f>
        <v>0</v>
      </c>
      <c r="BL425" s="20" t="s">
        <v>231</v>
      </c>
      <c r="BM425" s="227" t="s">
        <v>5280</v>
      </c>
    </row>
    <row r="426" s="13" customFormat="1">
      <c r="A426" s="13"/>
      <c r="B426" s="229"/>
      <c r="C426" s="230"/>
      <c r="D426" s="231" t="s">
        <v>268</v>
      </c>
      <c r="E426" s="232" t="s">
        <v>19</v>
      </c>
      <c r="F426" s="233" t="s">
        <v>8706</v>
      </c>
      <c r="G426" s="230"/>
      <c r="H426" s="234">
        <v>14</v>
      </c>
      <c r="I426" s="235"/>
      <c r="J426" s="230"/>
      <c r="K426" s="230"/>
      <c r="L426" s="236"/>
      <c r="M426" s="237"/>
      <c r="N426" s="238"/>
      <c r="O426" s="238"/>
      <c r="P426" s="238"/>
      <c r="Q426" s="238"/>
      <c r="R426" s="238"/>
      <c r="S426" s="238"/>
      <c r="T426" s="23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0" t="s">
        <v>268</v>
      </c>
      <c r="AU426" s="240" t="s">
        <v>93</v>
      </c>
      <c r="AV426" s="13" t="s">
        <v>93</v>
      </c>
      <c r="AW426" s="13" t="s">
        <v>34</v>
      </c>
      <c r="AX426" s="13" t="s">
        <v>74</v>
      </c>
      <c r="AY426" s="240" t="s">
        <v>224</v>
      </c>
    </row>
    <row r="427" s="13" customFormat="1">
      <c r="A427" s="13"/>
      <c r="B427" s="229"/>
      <c r="C427" s="230"/>
      <c r="D427" s="231" t="s">
        <v>268</v>
      </c>
      <c r="E427" s="232" t="s">
        <v>19</v>
      </c>
      <c r="F427" s="233" t="s">
        <v>8707</v>
      </c>
      <c r="G427" s="230"/>
      <c r="H427" s="234">
        <v>14</v>
      </c>
      <c r="I427" s="235"/>
      <c r="J427" s="230"/>
      <c r="K427" s="230"/>
      <c r="L427" s="236"/>
      <c r="M427" s="237"/>
      <c r="N427" s="238"/>
      <c r="O427" s="238"/>
      <c r="P427" s="238"/>
      <c r="Q427" s="238"/>
      <c r="R427" s="238"/>
      <c r="S427" s="238"/>
      <c r="T427" s="23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0" t="s">
        <v>268</v>
      </c>
      <c r="AU427" s="240" t="s">
        <v>93</v>
      </c>
      <c r="AV427" s="13" t="s">
        <v>93</v>
      </c>
      <c r="AW427" s="13" t="s">
        <v>34</v>
      </c>
      <c r="AX427" s="13" t="s">
        <v>74</v>
      </c>
      <c r="AY427" s="240" t="s">
        <v>224</v>
      </c>
    </row>
    <row r="428" s="16" customFormat="1">
      <c r="A428" s="16"/>
      <c r="B428" s="272"/>
      <c r="C428" s="273"/>
      <c r="D428" s="231" t="s">
        <v>268</v>
      </c>
      <c r="E428" s="274" t="s">
        <v>19</v>
      </c>
      <c r="F428" s="275" t="s">
        <v>351</v>
      </c>
      <c r="G428" s="273"/>
      <c r="H428" s="276">
        <v>28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268</v>
      </c>
      <c r="AU428" s="282" t="s">
        <v>93</v>
      </c>
      <c r="AV428" s="16" t="s">
        <v>231</v>
      </c>
      <c r="AW428" s="16" t="s">
        <v>34</v>
      </c>
      <c r="AX428" s="16" t="s">
        <v>74</v>
      </c>
      <c r="AY428" s="282" t="s">
        <v>224</v>
      </c>
    </row>
    <row r="429" s="13" customFormat="1">
      <c r="A429" s="13"/>
      <c r="B429" s="229"/>
      <c r="C429" s="230"/>
      <c r="D429" s="231" t="s">
        <v>268</v>
      </c>
      <c r="E429" s="232" t="s">
        <v>19</v>
      </c>
      <c r="F429" s="233" t="s">
        <v>8708</v>
      </c>
      <c r="G429" s="230"/>
      <c r="H429" s="234">
        <v>28.559999999999999</v>
      </c>
      <c r="I429" s="235"/>
      <c r="J429" s="230"/>
      <c r="K429" s="230"/>
      <c r="L429" s="236"/>
      <c r="M429" s="237"/>
      <c r="N429" s="238"/>
      <c r="O429" s="238"/>
      <c r="P429" s="238"/>
      <c r="Q429" s="238"/>
      <c r="R429" s="238"/>
      <c r="S429" s="238"/>
      <c r="T429" s="23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0" t="s">
        <v>268</v>
      </c>
      <c r="AU429" s="240" t="s">
        <v>93</v>
      </c>
      <c r="AV429" s="13" t="s">
        <v>93</v>
      </c>
      <c r="AW429" s="13" t="s">
        <v>34</v>
      </c>
      <c r="AX429" s="13" t="s">
        <v>74</v>
      </c>
      <c r="AY429" s="240" t="s">
        <v>224</v>
      </c>
    </row>
    <row r="430" s="16" customFormat="1">
      <c r="A430" s="16"/>
      <c r="B430" s="272"/>
      <c r="C430" s="273"/>
      <c r="D430" s="231" t="s">
        <v>268</v>
      </c>
      <c r="E430" s="274" t="s">
        <v>19</v>
      </c>
      <c r="F430" s="275" t="s">
        <v>351</v>
      </c>
      <c r="G430" s="273"/>
      <c r="H430" s="276">
        <v>28.559999999999999</v>
      </c>
      <c r="I430" s="277"/>
      <c r="J430" s="273"/>
      <c r="K430" s="273"/>
      <c r="L430" s="278"/>
      <c r="M430" s="279"/>
      <c r="N430" s="280"/>
      <c r="O430" s="280"/>
      <c r="P430" s="280"/>
      <c r="Q430" s="280"/>
      <c r="R430" s="280"/>
      <c r="S430" s="280"/>
      <c r="T430" s="281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82" t="s">
        <v>268</v>
      </c>
      <c r="AU430" s="282" t="s">
        <v>93</v>
      </c>
      <c r="AV430" s="16" t="s">
        <v>231</v>
      </c>
      <c r="AW430" s="16" t="s">
        <v>34</v>
      </c>
      <c r="AX430" s="16" t="s">
        <v>82</v>
      </c>
      <c r="AY430" s="282" t="s">
        <v>224</v>
      </c>
    </row>
    <row r="431" s="2" customFormat="1" ht="21.75" customHeight="1">
      <c r="A431" s="41"/>
      <c r="B431" s="42"/>
      <c r="C431" s="286" t="s">
        <v>1160</v>
      </c>
      <c r="D431" s="286" t="s">
        <v>572</v>
      </c>
      <c r="E431" s="287" t="s">
        <v>8709</v>
      </c>
      <c r="F431" s="288" t="s">
        <v>8710</v>
      </c>
      <c r="G431" s="289" t="s">
        <v>471</v>
      </c>
      <c r="H431" s="290">
        <v>8.7520000000000007</v>
      </c>
      <c r="I431" s="291"/>
      <c r="J431" s="292">
        <f>ROUND(I431*H431,2)</f>
        <v>0</v>
      </c>
      <c r="K431" s="288" t="s">
        <v>312</v>
      </c>
      <c r="L431" s="293"/>
      <c r="M431" s="294" t="s">
        <v>19</v>
      </c>
      <c r="N431" s="295" t="s">
        <v>45</v>
      </c>
      <c r="O431" s="87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7" t="s">
        <v>254</v>
      </c>
      <c r="AT431" s="227" t="s">
        <v>572</v>
      </c>
      <c r="AU431" s="227" t="s">
        <v>93</v>
      </c>
      <c r="AY431" s="20" t="s">
        <v>224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20" t="s">
        <v>82</v>
      </c>
      <c r="BK431" s="228">
        <f>ROUND(I431*H431,2)</f>
        <v>0</v>
      </c>
      <c r="BL431" s="20" t="s">
        <v>231</v>
      </c>
      <c r="BM431" s="227" t="s">
        <v>5289</v>
      </c>
    </row>
    <row r="432" s="13" customFormat="1">
      <c r="A432" s="13"/>
      <c r="B432" s="229"/>
      <c r="C432" s="230"/>
      <c r="D432" s="231" t="s">
        <v>268</v>
      </c>
      <c r="E432" s="232" t="s">
        <v>19</v>
      </c>
      <c r="F432" s="233" t="s">
        <v>8711</v>
      </c>
      <c r="G432" s="230"/>
      <c r="H432" s="234">
        <v>4.6799999999999997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268</v>
      </c>
      <c r="AU432" s="240" t="s">
        <v>93</v>
      </c>
      <c r="AV432" s="13" t="s">
        <v>93</v>
      </c>
      <c r="AW432" s="13" t="s">
        <v>34</v>
      </c>
      <c r="AX432" s="13" t="s">
        <v>74</v>
      </c>
      <c r="AY432" s="240" t="s">
        <v>224</v>
      </c>
    </row>
    <row r="433" s="13" customFormat="1">
      <c r="A433" s="13"/>
      <c r="B433" s="229"/>
      <c r="C433" s="230"/>
      <c r="D433" s="231" t="s">
        <v>268</v>
      </c>
      <c r="E433" s="232" t="s">
        <v>19</v>
      </c>
      <c r="F433" s="233" t="s">
        <v>8712</v>
      </c>
      <c r="G433" s="230"/>
      <c r="H433" s="234">
        <v>3.8999999999999999</v>
      </c>
      <c r="I433" s="235"/>
      <c r="J433" s="230"/>
      <c r="K433" s="230"/>
      <c r="L433" s="236"/>
      <c r="M433" s="237"/>
      <c r="N433" s="238"/>
      <c r="O433" s="238"/>
      <c r="P433" s="238"/>
      <c r="Q433" s="238"/>
      <c r="R433" s="238"/>
      <c r="S433" s="238"/>
      <c r="T433" s="23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0" t="s">
        <v>268</v>
      </c>
      <c r="AU433" s="240" t="s">
        <v>93</v>
      </c>
      <c r="AV433" s="13" t="s">
        <v>93</v>
      </c>
      <c r="AW433" s="13" t="s">
        <v>34</v>
      </c>
      <c r="AX433" s="13" t="s">
        <v>74</v>
      </c>
      <c r="AY433" s="240" t="s">
        <v>224</v>
      </c>
    </row>
    <row r="434" s="16" customFormat="1">
      <c r="A434" s="16"/>
      <c r="B434" s="272"/>
      <c r="C434" s="273"/>
      <c r="D434" s="231" t="s">
        <v>268</v>
      </c>
      <c r="E434" s="274" t="s">
        <v>19</v>
      </c>
      <c r="F434" s="275" t="s">
        <v>351</v>
      </c>
      <c r="G434" s="273"/>
      <c r="H434" s="276">
        <v>8.5800000000000001</v>
      </c>
      <c r="I434" s="277"/>
      <c r="J434" s="273"/>
      <c r="K434" s="273"/>
      <c r="L434" s="278"/>
      <c r="M434" s="279"/>
      <c r="N434" s="280"/>
      <c r="O434" s="280"/>
      <c r="P434" s="280"/>
      <c r="Q434" s="280"/>
      <c r="R434" s="280"/>
      <c r="S434" s="280"/>
      <c r="T434" s="281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82" t="s">
        <v>268</v>
      </c>
      <c r="AU434" s="282" t="s">
        <v>93</v>
      </c>
      <c r="AV434" s="16" t="s">
        <v>231</v>
      </c>
      <c r="AW434" s="16" t="s">
        <v>34</v>
      </c>
      <c r="AX434" s="16" t="s">
        <v>74</v>
      </c>
      <c r="AY434" s="282" t="s">
        <v>224</v>
      </c>
    </row>
    <row r="435" s="13" customFormat="1">
      <c r="A435" s="13"/>
      <c r="B435" s="229"/>
      <c r="C435" s="230"/>
      <c r="D435" s="231" t="s">
        <v>268</v>
      </c>
      <c r="E435" s="232" t="s">
        <v>19</v>
      </c>
      <c r="F435" s="233" t="s">
        <v>8713</v>
      </c>
      <c r="G435" s="230"/>
      <c r="H435" s="234">
        <v>8.7520000000000007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268</v>
      </c>
      <c r="AU435" s="240" t="s">
        <v>93</v>
      </c>
      <c r="AV435" s="13" t="s">
        <v>93</v>
      </c>
      <c r="AW435" s="13" t="s">
        <v>34</v>
      </c>
      <c r="AX435" s="13" t="s">
        <v>74</v>
      </c>
      <c r="AY435" s="240" t="s">
        <v>224</v>
      </c>
    </row>
    <row r="436" s="16" customFormat="1">
      <c r="A436" s="16"/>
      <c r="B436" s="272"/>
      <c r="C436" s="273"/>
      <c r="D436" s="231" t="s">
        <v>268</v>
      </c>
      <c r="E436" s="274" t="s">
        <v>19</v>
      </c>
      <c r="F436" s="275" t="s">
        <v>351</v>
      </c>
      <c r="G436" s="273"/>
      <c r="H436" s="276">
        <v>8.7520000000000007</v>
      </c>
      <c r="I436" s="277"/>
      <c r="J436" s="273"/>
      <c r="K436" s="273"/>
      <c r="L436" s="278"/>
      <c r="M436" s="279"/>
      <c r="N436" s="280"/>
      <c r="O436" s="280"/>
      <c r="P436" s="280"/>
      <c r="Q436" s="280"/>
      <c r="R436" s="280"/>
      <c r="S436" s="280"/>
      <c r="T436" s="281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82" t="s">
        <v>268</v>
      </c>
      <c r="AU436" s="282" t="s">
        <v>93</v>
      </c>
      <c r="AV436" s="16" t="s">
        <v>231</v>
      </c>
      <c r="AW436" s="16" t="s">
        <v>34</v>
      </c>
      <c r="AX436" s="16" t="s">
        <v>82</v>
      </c>
      <c r="AY436" s="282" t="s">
        <v>224</v>
      </c>
    </row>
    <row r="437" s="2" customFormat="1" ht="49.05" customHeight="1">
      <c r="A437" s="41"/>
      <c r="B437" s="42"/>
      <c r="C437" s="216" t="s">
        <v>1165</v>
      </c>
      <c r="D437" s="216" t="s">
        <v>227</v>
      </c>
      <c r="E437" s="217" t="s">
        <v>8714</v>
      </c>
      <c r="F437" s="218" t="s">
        <v>8715</v>
      </c>
      <c r="G437" s="219" t="s">
        <v>471</v>
      </c>
      <c r="H437" s="220">
        <v>206</v>
      </c>
      <c r="I437" s="221"/>
      <c r="J437" s="222">
        <f>ROUND(I437*H437,2)</f>
        <v>0</v>
      </c>
      <c r="K437" s="218" t="s">
        <v>312</v>
      </c>
      <c r="L437" s="47"/>
      <c r="M437" s="223" t="s">
        <v>19</v>
      </c>
      <c r="N437" s="224" t="s">
        <v>45</v>
      </c>
      <c r="O437" s="87"/>
      <c r="P437" s="225">
        <f>O437*H437</f>
        <v>0</v>
      </c>
      <c r="Q437" s="225">
        <v>0</v>
      </c>
      <c r="R437" s="225">
        <f>Q437*H437</f>
        <v>0</v>
      </c>
      <c r="S437" s="225">
        <v>0</v>
      </c>
      <c r="T437" s="226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7" t="s">
        <v>231</v>
      </c>
      <c r="AT437" s="227" t="s">
        <v>227</v>
      </c>
      <c r="AU437" s="227" t="s">
        <v>93</v>
      </c>
      <c r="AY437" s="20" t="s">
        <v>224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20" t="s">
        <v>82</v>
      </c>
      <c r="BK437" s="228">
        <f>ROUND(I437*H437,2)</f>
        <v>0</v>
      </c>
      <c r="BL437" s="20" t="s">
        <v>231</v>
      </c>
      <c r="BM437" s="227" t="s">
        <v>5298</v>
      </c>
    </row>
    <row r="438" s="2" customFormat="1">
      <c r="A438" s="41"/>
      <c r="B438" s="42"/>
      <c r="C438" s="43"/>
      <c r="D438" s="267" t="s">
        <v>314</v>
      </c>
      <c r="E438" s="43"/>
      <c r="F438" s="268" t="s">
        <v>8716</v>
      </c>
      <c r="G438" s="43"/>
      <c r="H438" s="43"/>
      <c r="I438" s="269"/>
      <c r="J438" s="43"/>
      <c r="K438" s="43"/>
      <c r="L438" s="47"/>
      <c r="M438" s="270"/>
      <c r="N438" s="271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314</v>
      </c>
      <c r="AU438" s="20" t="s">
        <v>93</v>
      </c>
    </row>
    <row r="439" s="13" customFormat="1">
      <c r="A439" s="13"/>
      <c r="B439" s="229"/>
      <c r="C439" s="230"/>
      <c r="D439" s="231" t="s">
        <v>268</v>
      </c>
      <c r="E439" s="232" t="s">
        <v>19</v>
      </c>
      <c r="F439" s="233" t="s">
        <v>8717</v>
      </c>
      <c r="G439" s="230"/>
      <c r="H439" s="234">
        <v>206</v>
      </c>
      <c r="I439" s="235"/>
      <c r="J439" s="230"/>
      <c r="K439" s="230"/>
      <c r="L439" s="236"/>
      <c r="M439" s="237"/>
      <c r="N439" s="238"/>
      <c r="O439" s="238"/>
      <c r="P439" s="238"/>
      <c r="Q439" s="238"/>
      <c r="R439" s="238"/>
      <c r="S439" s="238"/>
      <c r="T439" s="23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0" t="s">
        <v>268</v>
      </c>
      <c r="AU439" s="240" t="s">
        <v>93</v>
      </c>
      <c r="AV439" s="13" t="s">
        <v>93</v>
      </c>
      <c r="AW439" s="13" t="s">
        <v>34</v>
      </c>
      <c r="AX439" s="13" t="s">
        <v>74</v>
      </c>
      <c r="AY439" s="240" t="s">
        <v>224</v>
      </c>
    </row>
    <row r="440" s="16" customFormat="1">
      <c r="A440" s="16"/>
      <c r="B440" s="272"/>
      <c r="C440" s="273"/>
      <c r="D440" s="231" t="s">
        <v>268</v>
      </c>
      <c r="E440" s="274" t="s">
        <v>19</v>
      </c>
      <c r="F440" s="275" t="s">
        <v>351</v>
      </c>
      <c r="G440" s="273"/>
      <c r="H440" s="276">
        <v>206</v>
      </c>
      <c r="I440" s="277"/>
      <c r="J440" s="273"/>
      <c r="K440" s="273"/>
      <c r="L440" s="278"/>
      <c r="M440" s="279"/>
      <c r="N440" s="280"/>
      <c r="O440" s="280"/>
      <c r="P440" s="280"/>
      <c r="Q440" s="280"/>
      <c r="R440" s="280"/>
      <c r="S440" s="280"/>
      <c r="T440" s="281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2" t="s">
        <v>268</v>
      </c>
      <c r="AU440" s="282" t="s">
        <v>93</v>
      </c>
      <c r="AV440" s="16" t="s">
        <v>231</v>
      </c>
      <c r="AW440" s="16" t="s">
        <v>34</v>
      </c>
      <c r="AX440" s="16" t="s">
        <v>82</v>
      </c>
      <c r="AY440" s="282" t="s">
        <v>224</v>
      </c>
    </row>
    <row r="441" s="2" customFormat="1" ht="16.5" customHeight="1">
      <c r="A441" s="41"/>
      <c r="B441" s="42"/>
      <c r="C441" s="286" t="s">
        <v>1174</v>
      </c>
      <c r="D441" s="286" t="s">
        <v>572</v>
      </c>
      <c r="E441" s="287" t="s">
        <v>8718</v>
      </c>
      <c r="F441" s="288" t="s">
        <v>8719</v>
      </c>
      <c r="G441" s="289" t="s">
        <v>471</v>
      </c>
      <c r="H441" s="290">
        <v>210.12000000000001</v>
      </c>
      <c r="I441" s="291"/>
      <c r="J441" s="292">
        <f>ROUND(I441*H441,2)</f>
        <v>0</v>
      </c>
      <c r="K441" s="288" t="s">
        <v>312</v>
      </c>
      <c r="L441" s="293"/>
      <c r="M441" s="294" t="s">
        <v>19</v>
      </c>
      <c r="N441" s="295" t="s">
        <v>45</v>
      </c>
      <c r="O441" s="87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254</v>
      </c>
      <c r="AT441" s="227" t="s">
        <v>572</v>
      </c>
      <c r="AU441" s="227" t="s">
        <v>93</v>
      </c>
      <c r="AY441" s="20" t="s">
        <v>224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82</v>
      </c>
      <c r="BK441" s="228">
        <f>ROUND(I441*H441,2)</f>
        <v>0</v>
      </c>
      <c r="BL441" s="20" t="s">
        <v>231</v>
      </c>
      <c r="BM441" s="227" t="s">
        <v>1757</v>
      </c>
    </row>
    <row r="442" s="13" customFormat="1">
      <c r="A442" s="13"/>
      <c r="B442" s="229"/>
      <c r="C442" s="230"/>
      <c r="D442" s="231" t="s">
        <v>268</v>
      </c>
      <c r="E442" s="232" t="s">
        <v>19</v>
      </c>
      <c r="F442" s="233" t="s">
        <v>8720</v>
      </c>
      <c r="G442" s="230"/>
      <c r="H442" s="234">
        <v>210.12000000000001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268</v>
      </c>
      <c r="AU442" s="240" t="s">
        <v>93</v>
      </c>
      <c r="AV442" s="13" t="s">
        <v>93</v>
      </c>
      <c r="AW442" s="13" t="s">
        <v>34</v>
      </c>
      <c r="AX442" s="13" t="s">
        <v>74</v>
      </c>
      <c r="AY442" s="240" t="s">
        <v>224</v>
      </c>
    </row>
    <row r="443" s="16" customFormat="1">
      <c r="A443" s="16"/>
      <c r="B443" s="272"/>
      <c r="C443" s="273"/>
      <c r="D443" s="231" t="s">
        <v>268</v>
      </c>
      <c r="E443" s="274" t="s">
        <v>19</v>
      </c>
      <c r="F443" s="275" t="s">
        <v>351</v>
      </c>
      <c r="G443" s="273"/>
      <c r="H443" s="276">
        <v>210.12000000000001</v>
      </c>
      <c r="I443" s="277"/>
      <c r="J443" s="273"/>
      <c r="K443" s="273"/>
      <c r="L443" s="278"/>
      <c r="M443" s="279"/>
      <c r="N443" s="280"/>
      <c r="O443" s="280"/>
      <c r="P443" s="280"/>
      <c r="Q443" s="280"/>
      <c r="R443" s="280"/>
      <c r="S443" s="280"/>
      <c r="T443" s="281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2" t="s">
        <v>268</v>
      </c>
      <c r="AU443" s="282" t="s">
        <v>93</v>
      </c>
      <c r="AV443" s="16" t="s">
        <v>231</v>
      </c>
      <c r="AW443" s="16" t="s">
        <v>34</v>
      </c>
      <c r="AX443" s="16" t="s">
        <v>82</v>
      </c>
      <c r="AY443" s="282" t="s">
        <v>224</v>
      </c>
    </row>
    <row r="444" s="2" customFormat="1" ht="55.5" customHeight="1">
      <c r="A444" s="41"/>
      <c r="B444" s="42"/>
      <c r="C444" s="216" t="s">
        <v>1178</v>
      </c>
      <c r="D444" s="216" t="s">
        <v>227</v>
      </c>
      <c r="E444" s="217" t="s">
        <v>8721</v>
      </c>
      <c r="F444" s="218" t="s">
        <v>8722</v>
      </c>
      <c r="G444" s="219" t="s">
        <v>471</v>
      </c>
      <c r="H444" s="220">
        <v>140</v>
      </c>
      <c r="I444" s="221"/>
      <c r="J444" s="222">
        <f>ROUND(I444*H444,2)</f>
        <v>0</v>
      </c>
      <c r="K444" s="218" t="s">
        <v>312</v>
      </c>
      <c r="L444" s="47"/>
      <c r="M444" s="223" t="s">
        <v>19</v>
      </c>
      <c r="N444" s="224" t="s">
        <v>45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231</v>
      </c>
      <c r="AT444" s="227" t="s">
        <v>227</v>
      </c>
      <c r="AU444" s="227" t="s">
        <v>93</v>
      </c>
      <c r="AY444" s="20" t="s">
        <v>224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82</v>
      </c>
      <c r="BK444" s="228">
        <f>ROUND(I444*H444,2)</f>
        <v>0</v>
      </c>
      <c r="BL444" s="20" t="s">
        <v>231</v>
      </c>
      <c r="BM444" s="227" t="s">
        <v>1772</v>
      </c>
    </row>
    <row r="445" s="2" customFormat="1">
      <c r="A445" s="41"/>
      <c r="B445" s="42"/>
      <c r="C445" s="43"/>
      <c r="D445" s="267" t="s">
        <v>314</v>
      </c>
      <c r="E445" s="43"/>
      <c r="F445" s="268" t="s">
        <v>8723</v>
      </c>
      <c r="G445" s="43"/>
      <c r="H445" s="43"/>
      <c r="I445" s="269"/>
      <c r="J445" s="43"/>
      <c r="K445" s="43"/>
      <c r="L445" s="47"/>
      <c r="M445" s="270"/>
      <c r="N445" s="271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314</v>
      </c>
      <c r="AU445" s="20" t="s">
        <v>93</v>
      </c>
    </row>
    <row r="446" s="2" customFormat="1" ht="37.8" customHeight="1">
      <c r="A446" s="41"/>
      <c r="B446" s="42"/>
      <c r="C446" s="216" t="s">
        <v>1186</v>
      </c>
      <c r="D446" s="216" t="s">
        <v>227</v>
      </c>
      <c r="E446" s="217" t="s">
        <v>8724</v>
      </c>
      <c r="F446" s="218" t="s">
        <v>8725</v>
      </c>
      <c r="G446" s="219" t="s">
        <v>471</v>
      </c>
      <c r="H446" s="220">
        <v>140</v>
      </c>
      <c r="I446" s="221"/>
      <c r="J446" s="222">
        <f>ROUND(I446*H446,2)</f>
        <v>0</v>
      </c>
      <c r="K446" s="218" t="s">
        <v>312</v>
      </c>
      <c r="L446" s="47"/>
      <c r="M446" s="223" t="s">
        <v>19</v>
      </c>
      <c r="N446" s="224" t="s">
        <v>45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231</v>
      </c>
      <c r="AT446" s="227" t="s">
        <v>227</v>
      </c>
      <c r="AU446" s="227" t="s">
        <v>93</v>
      </c>
      <c r="AY446" s="20" t="s">
        <v>224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82</v>
      </c>
      <c r="BK446" s="228">
        <f>ROUND(I446*H446,2)</f>
        <v>0</v>
      </c>
      <c r="BL446" s="20" t="s">
        <v>231</v>
      </c>
      <c r="BM446" s="227" t="s">
        <v>1792</v>
      </c>
    </row>
    <row r="447" s="2" customFormat="1">
      <c r="A447" s="41"/>
      <c r="B447" s="42"/>
      <c r="C447" s="43"/>
      <c r="D447" s="267" t="s">
        <v>314</v>
      </c>
      <c r="E447" s="43"/>
      <c r="F447" s="268" t="s">
        <v>8726</v>
      </c>
      <c r="G447" s="43"/>
      <c r="H447" s="43"/>
      <c r="I447" s="269"/>
      <c r="J447" s="43"/>
      <c r="K447" s="43"/>
      <c r="L447" s="47"/>
      <c r="M447" s="270"/>
      <c r="N447" s="271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314</v>
      </c>
      <c r="AU447" s="20" t="s">
        <v>93</v>
      </c>
    </row>
    <row r="448" s="2" customFormat="1" ht="37.8" customHeight="1">
      <c r="A448" s="41"/>
      <c r="B448" s="42"/>
      <c r="C448" s="216" t="s">
        <v>1194</v>
      </c>
      <c r="D448" s="216" t="s">
        <v>227</v>
      </c>
      <c r="E448" s="217" t="s">
        <v>8727</v>
      </c>
      <c r="F448" s="218" t="s">
        <v>8728</v>
      </c>
      <c r="G448" s="219" t="s">
        <v>471</v>
      </c>
      <c r="H448" s="220">
        <v>140</v>
      </c>
      <c r="I448" s="221"/>
      <c r="J448" s="222">
        <f>ROUND(I448*H448,2)</f>
        <v>0</v>
      </c>
      <c r="K448" s="218" t="s">
        <v>312</v>
      </c>
      <c r="L448" s="47"/>
      <c r="M448" s="223" t="s">
        <v>19</v>
      </c>
      <c r="N448" s="224" t="s">
        <v>45</v>
      </c>
      <c r="O448" s="87"/>
      <c r="P448" s="225">
        <f>O448*H448</f>
        <v>0</v>
      </c>
      <c r="Q448" s="225">
        <v>0</v>
      </c>
      <c r="R448" s="225">
        <f>Q448*H448</f>
        <v>0</v>
      </c>
      <c r="S448" s="225">
        <v>0</v>
      </c>
      <c r="T448" s="226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7" t="s">
        <v>231</v>
      </c>
      <c r="AT448" s="227" t="s">
        <v>227</v>
      </c>
      <c r="AU448" s="227" t="s">
        <v>93</v>
      </c>
      <c r="AY448" s="20" t="s">
        <v>224</v>
      </c>
      <c r="BE448" s="228">
        <f>IF(N448="základní",J448,0)</f>
        <v>0</v>
      </c>
      <c r="BF448" s="228">
        <f>IF(N448="snížená",J448,0)</f>
        <v>0</v>
      </c>
      <c r="BG448" s="228">
        <f>IF(N448="zákl. přenesená",J448,0)</f>
        <v>0</v>
      </c>
      <c r="BH448" s="228">
        <f>IF(N448="sníž. přenesená",J448,0)</f>
        <v>0</v>
      </c>
      <c r="BI448" s="228">
        <f>IF(N448="nulová",J448,0)</f>
        <v>0</v>
      </c>
      <c r="BJ448" s="20" t="s">
        <v>82</v>
      </c>
      <c r="BK448" s="228">
        <f>ROUND(I448*H448,2)</f>
        <v>0</v>
      </c>
      <c r="BL448" s="20" t="s">
        <v>231</v>
      </c>
      <c r="BM448" s="227" t="s">
        <v>1802</v>
      </c>
    </row>
    <row r="449" s="2" customFormat="1">
      <c r="A449" s="41"/>
      <c r="B449" s="42"/>
      <c r="C449" s="43"/>
      <c r="D449" s="267" t="s">
        <v>314</v>
      </c>
      <c r="E449" s="43"/>
      <c r="F449" s="268" t="s">
        <v>8729</v>
      </c>
      <c r="G449" s="43"/>
      <c r="H449" s="43"/>
      <c r="I449" s="269"/>
      <c r="J449" s="43"/>
      <c r="K449" s="43"/>
      <c r="L449" s="47"/>
      <c r="M449" s="270"/>
      <c r="N449" s="271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314</v>
      </c>
      <c r="AU449" s="20" t="s">
        <v>93</v>
      </c>
    </row>
    <row r="450" s="2" customFormat="1" ht="24.15" customHeight="1">
      <c r="A450" s="41"/>
      <c r="B450" s="42"/>
      <c r="C450" s="216" t="s">
        <v>1200</v>
      </c>
      <c r="D450" s="216" t="s">
        <v>227</v>
      </c>
      <c r="E450" s="217" t="s">
        <v>8730</v>
      </c>
      <c r="F450" s="218" t="s">
        <v>8731</v>
      </c>
      <c r="G450" s="219" t="s">
        <v>471</v>
      </c>
      <c r="H450" s="220">
        <v>32</v>
      </c>
      <c r="I450" s="221"/>
      <c r="J450" s="222">
        <f>ROUND(I450*H450,2)</f>
        <v>0</v>
      </c>
      <c r="K450" s="218" t="s">
        <v>312</v>
      </c>
      <c r="L450" s="47"/>
      <c r="M450" s="223" t="s">
        <v>19</v>
      </c>
      <c r="N450" s="224" t="s">
        <v>45</v>
      </c>
      <c r="O450" s="87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7" t="s">
        <v>231</v>
      </c>
      <c r="AT450" s="227" t="s">
        <v>227</v>
      </c>
      <c r="AU450" s="227" t="s">
        <v>93</v>
      </c>
      <c r="AY450" s="20" t="s">
        <v>224</v>
      </c>
      <c r="BE450" s="228">
        <f>IF(N450="základní",J450,0)</f>
        <v>0</v>
      </c>
      <c r="BF450" s="228">
        <f>IF(N450="snížená",J450,0)</f>
        <v>0</v>
      </c>
      <c r="BG450" s="228">
        <f>IF(N450="zákl. přenesená",J450,0)</f>
        <v>0</v>
      </c>
      <c r="BH450" s="228">
        <f>IF(N450="sníž. přenesená",J450,0)</f>
        <v>0</v>
      </c>
      <c r="BI450" s="228">
        <f>IF(N450="nulová",J450,0)</f>
        <v>0</v>
      </c>
      <c r="BJ450" s="20" t="s">
        <v>82</v>
      </c>
      <c r="BK450" s="228">
        <f>ROUND(I450*H450,2)</f>
        <v>0</v>
      </c>
      <c r="BL450" s="20" t="s">
        <v>231</v>
      </c>
      <c r="BM450" s="227" t="s">
        <v>1817</v>
      </c>
    </row>
    <row r="451" s="2" customFormat="1">
      <c r="A451" s="41"/>
      <c r="B451" s="42"/>
      <c r="C451" s="43"/>
      <c r="D451" s="267" t="s">
        <v>314</v>
      </c>
      <c r="E451" s="43"/>
      <c r="F451" s="268" t="s">
        <v>8732</v>
      </c>
      <c r="G451" s="43"/>
      <c r="H451" s="43"/>
      <c r="I451" s="269"/>
      <c r="J451" s="43"/>
      <c r="K451" s="43"/>
      <c r="L451" s="47"/>
      <c r="M451" s="270"/>
      <c r="N451" s="271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314</v>
      </c>
      <c r="AU451" s="20" t="s">
        <v>93</v>
      </c>
    </row>
    <row r="452" s="2" customFormat="1" ht="21.75" customHeight="1">
      <c r="A452" s="41"/>
      <c r="B452" s="42"/>
      <c r="C452" s="286" t="s">
        <v>1205</v>
      </c>
      <c r="D452" s="286" t="s">
        <v>572</v>
      </c>
      <c r="E452" s="287" t="s">
        <v>8733</v>
      </c>
      <c r="F452" s="288" t="s">
        <v>8734</v>
      </c>
      <c r="G452" s="289" t="s">
        <v>371</v>
      </c>
      <c r="H452" s="290">
        <v>0.112</v>
      </c>
      <c r="I452" s="291"/>
      <c r="J452" s="292">
        <f>ROUND(I452*H452,2)</f>
        <v>0</v>
      </c>
      <c r="K452" s="288" t="s">
        <v>312</v>
      </c>
      <c r="L452" s="293"/>
      <c r="M452" s="294" t="s">
        <v>19</v>
      </c>
      <c r="N452" s="295" t="s">
        <v>45</v>
      </c>
      <c r="O452" s="87"/>
      <c r="P452" s="225">
        <f>O452*H452</f>
        <v>0</v>
      </c>
      <c r="Q452" s="225">
        <v>0</v>
      </c>
      <c r="R452" s="225">
        <f>Q452*H452</f>
        <v>0</v>
      </c>
      <c r="S452" s="225">
        <v>0</v>
      </c>
      <c r="T452" s="226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7" t="s">
        <v>254</v>
      </c>
      <c r="AT452" s="227" t="s">
        <v>572</v>
      </c>
      <c r="AU452" s="227" t="s">
        <v>93</v>
      </c>
      <c r="AY452" s="20" t="s">
        <v>224</v>
      </c>
      <c r="BE452" s="228">
        <f>IF(N452="základní",J452,0)</f>
        <v>0</v>
      </c>
      <c r="BF452" s="228">
        <f>IF(N452="snížená",J452,0)</f>
        <v>0</v>
      </c>
      <c r="BG452" s="228">
        <f>IF(N452="zákl. přenesená",J452,0)</f>
        <v>0</v>
      </c>
      <c r="BH452" s="228">
        <f>IF(N452="sníž. přenesená",J452,0)</f>
        <v>0</v>
      </c>
      <c r="BI452" s="228">
        <f>IF(N452="nulová",J452,0)</f>
        <v>0</v>
      </c>
      <c r="BJ452" s="20" t="s">
        <v>82</v>
      </c>
      <c r="BK452" s="228">
        <f>ROUND(I452*H452,2)</f>
        <v>0</v>
      </c>
      <c r="BL452" s="20" t="s">
        <v>231</v>
      </c>
      <c r="BM452" s="227" t="s">
        <v>1828</v>
      </c>
    </row>
    <row r="453" s="13" customFormat="1">
      <c r="A453" s="13"/>
      <c r="B453" s="229"/>
      <c r="C453" s="230"/>
      <c r="D453" s="231" t="s">
        <v>268</v>
      </c>
      <c r="E453" s="232" t="s">
        <v>19</v>
      </c>
      <c r="F453" s="233" t="s">
        <v>8735</v>
      </c>
      <c r="G453" s="230"/>
      <c r="H453" s="234">
        <v>0.112</v>
      </c>
      <c r="I453" s="235"/>
      <c r="J453" s="230"/>
      <c r="K453" s="230"/>
      <c r="L453" s="236"/>
      <c r="M453" s="237"/>
      <c r="N453" s="238"/>
      <c r="O453" s="238"/>
      <c r="P453" s="238"/>
      <c r="Q453" s="238"/>
      <c r="R453" s="238"/>
      <c r="S453" s="238"/>
      <c r="T453" s="23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0" t="s">
        <v>268</v>
      </c>
      <c r="AU453" s="240" t="s">
        <v>93</v>
      </c>
      <c r="AV453" s="13" t="s">
        <v>93</v>
      </c>
      <c r="AW453" s="13" t="s">
        <v>34</v>
      </c>
      <c r="AX453" s="13" t="s">
        <v>74</v>
      </c>
      <c r="AY453" s="240" t="s">
        <v>224</v>
      </c>
    </row>
    <row r="454" s="16" customFormat="1">
      <c r="A454" s="16"/>
      <c r="B454" s="272"/>
      <c r="C454" s="273"/>
      <c r="D454" s="231" t="s">
        <v>268</v>
      </c>
      <c r="E454" s="274" t="s">
        <v>19</v>
      </c>
      <c r="F454" s="275" t="s">
        <v>351</v>
      </c>
      <c r="G454" s="273"/>
      <c r="H454" s="276">
        <v>0.112</v>
      </c>
      <c r="I454" s="277"/>
      <c r="J454" s="273"/>
      <c r="K454" s="273"/>
      <c r="L454" s="278"/>
      <c r="M454" s="279"/>
      <c r="N454" s="280"/>
      <c r="O454" s="280"/>
      <c r="P454" s="280"/>
      <c r="Q454" s="280"/>
      <c r="R454" s="280"/>
      <c r="S454" s="280"/>
      <c r="T454" s="281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82" t="s">
        <v>268</v>
      </c>
      <c r="AU454" s="282" t="s">
        <v>93</v>
      </c>
      <c r="AV454" s="16" t="s">
        <v>231</v>
      </c>
      <c r="AW454" s="16" t="s">
        <v>34</v>
      </c>
      <c r="AX454" s="16" t="s">
        <v>82</v>
      </c>
      <c r="AY454" s="282" t="s">
        <v>224</v>
      </c>
    </row>
    <row r="455" s="12" customFormat="1" ht="22.8" customHeight="1">
      <c r="A455" s="12"/>
      <c r="B455" s="200"/>
      <c r="C455" s="201"/>
      <c r="D455" s="202" t="s">
        <v>73</v>
      </c>
      <c r="E455" s="214" t="s">
        <v>7752</v>
      </c>
      <c r="F455" s="214" t="s">
        <v>7753</v>
      </c>
      <c r="G455" s="201"/>
      <c r="H455" s="201"/>
      <c r="I455" s="204"/>
      <c r="J455" s="215">
        <f>BK455</f>
        <v>0</v>
      </c>
      <c r="K455" s="201"/>
      <c r="L455" s="206"/>
      <c r="M455" s="207"/>
      <c r="N455" s="208"/>
      <c r="O455" s="208"/>
      <c r="P455" s="209">
        <f>SUM(P456:P492)</f>
        <v>0</v>
      </c>
      <c r="Q455" s="208"/>
      <c r="R455" s="209">
        <f>SUM(R456:R492)</f>
        <v>0</v>
      </c>
      <c r="S455" s="208"/>
      <c r="T455" s="210">
        <f>SUM(T456:T492)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1" t="s">
        <v>82</v>
      </c>
      <c r="AT455" s="212" t="s">
        <v>73</v>
      </c>
      <c r="AU455" s="212" t="s">
        <v>82</v>
      </c>
      <c r="AY455" s="211" t="s">
        <v>224</v>
      </c>
      <c r="BK455" s="213">
        <f>SUM(BK456:BK492)</f>
        <v>0</v>
      </c>
    </row>
    <row r="456" s="2" customFormat="1" ht="37.8" customHeight="1">
      <c r="A456" s="41"/>
      <c r="B456" s="42"/>
      <c r="C456" s="216" t="s">
        <v>1210</v>
      </c>
      <c r="D456" s="216" t="s">
        <v>227</v>
      </c>
      <c r="E456" s="217" t="s">
        <v>8736</v>
      </c>
      <c r="F456" s="218" t="s">
        <v>8737</v>
      </c>
      <c r="G456" s="219" t="s">
        <v>371</v>
      </c>
      <c r="H456" s="220">
        <v>1128.5</v>
      </c>
      <c r="I456" s="221"/>
      <c r="J456" s="222">
        <f>ROUND(I456*H456,2)</f>
        <v>0</v>
      </c>
      <c r="K456" s="218" t="s">
        <v>312</v>
      </c>
      <c r="L456" s="47"/>
      <c r="M456" s="223" t="s">
        <v>19</v>
      </c>
      <c r="N456" s="224" t="s">
        <v>45</v>
      </c>
      <c r="O456" s="87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7" t="s">
        <v>231</v>
      </c>
      <c r="AT456" s="227" t="s">
        <v>227</v>
      </c>
      <c r="AU456" s="227" t="s">
        <v>93</v>
      </c>
      <c r="AY456" s="20" t="s">
        <v>224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20" t="s">
        <v>82</v>
      </c>
      <c r="BK456" s="228">
        <f>ROUND(I456*H456,2)</f>
        <v>0</v>
      </c>
      <c r="BL456" s="20" t="s">
        <v>231</v>
      </c>
      <c r="BM456" s="227" t="s">
        <v>1874</v>
      </c>
    </row>
    <row r="457" s="2" customFormat="1">
      <c r="A457" s="41"/>
      <c r="B457" s="42"/>
      <c r="C457" s="43"/>
      <c r="D457" s="267" t="s">
        <v>314</v>
      </c>
      <c r="E457" s="43"/>
      <c r="F457" s="268" t="s">
        <v>8738</v>
      </c>
      <c r="G457" s="43"/>
      <c r="H457" s="43"/>
      <c r="I457" s="269"/>
      <c r="J457" s="43"/>
      <c r="K457" s="43"/>
      <c r="L457" s="47"/>
      <c r="M457" s="270"/>
      <c r="N457" s="271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314</v>
      </c>
      <c r="AU457" s="20" t="s">
        <v>93</v>
      </c>
    </row>
    <row r="458" s="13" customFormat="1">
      <c r="A458" s="13"/>
      <c r="B458" s="229"/>
      <c r="C458" s="230"/>
      <c r="D458" s="231" t="s">
        <v>268</v>
      </c>
      <c r="E458" s="232" t="s">
        <v>19</v>
      </c>
      <c r="F458" s="233" t="s">
        <v>8739</v>
      </c>
      <c r="G458" s="230"/>
      <c r="H458" s="234">
        <v>325.60000000000002</v>
      </c>
      <c r="I458" s="235"/>
      <c r="J458" s="230"/>
      <c r="K458" s="230"/>
      <c r="L458" s="236"/>
      <c r="M458" s="237"/>
      <c r="N458" s="238"/>
      <c r="O458" s="238"/>
      <c r="P458" s="238"/>
      <c r="Q458" s="238"/>
      <c r="R458" s="238"/>
      <c r="S458" s="238"/>
      <c r="T458" s="23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0" t="s">
        <v>268</v>
      </c>
      <c r="AU458" s="240" t="s">
        <v>93</v>
      </c>
      <c r="AV458" s="13" t="s">
        <v>93</v>
      </c>
      <c r="AW458" s="13" t="s">
        <v>34</v>
      </c>
      <c r="AX458" s="13" t="s">
        <v>74</v>
      </c>
      <c r="AY458" s="240" t="s">
        <v>224</v>
      </c>
    </row>
    <row r="459" s="13" customFormat="1">
      <c r="A459" s="13"/>
      <c r="B459" s="229"/>
      <c r="C459" s="230"/>
      <c r="D459" s="231" t="s">
        <v>268</v>
      </c>
      <c r="E459" s="232" t="s">
        <v>19</v>
      </c>
      <c r="F459" s="233" t="s">
        <v>8740</v>
      </c>
      <c r="G459" s="230"/>
      <c r="H459" s="234">
        <v>462.5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268</v>
      </c>
      <c r="AU459" s="240" t="s">
        <v>93</v>
      </c>
      <c r="AV459" s="13" t="s">
        <v>93</v>
      </c>
      <c r="AW459" s="13" t="s">
        <v>34</v>
      </c>
      <c r="AX459" s="13" t="s">
        <v>74</v>
      </c>
      <c r="AY459" s="240" t="s">
        <v>224</v>
      </c>
    </row>
    <row r="460" s="13" customFormat="1">
      <c r="A460" s="13"/>
      <c r="B460" s="229"/>
      <c r="C460" s="230"/>
      <c r="D460" s="231" t="s">
        <v>268</v>
      </c>
      <c r="E460" s="232" t="s">
        <v>19</v>
      </c>
      <c r="F460" s="233" t="s">
        <v>8741</v>
      </c>
      <c r="G460" s="230"/>
      <c r="H460" s="234">
        <v>340.39999999999998</v>
      </c>
      <c r="I460" s="235"/>
      <c r="J460" s="230"/>
      <c r="K460" s="230"/>
      <c r="L460" s="236"/>
      <c r="M460" s="237"/>
      <c r="N460" s="238"/>
      <c r="O460" s="238"/>
      <c r="P460" s="238"/>
      <c r="Q460" s="238"/>
      <c r="R460" s="238"/>
      <c r="S460" s="238"/>
      <c r="T460" s="23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0" t="s">
        <v>268</v>
      </c>
      <c r="AU460" s="240" t="s">
        <v>93</v>
      </c>
      <c r="AV460" s="13" t="s">
        <v>93</v>
      </c>
      <c r="AW460" s="13" t="s">
        <v>34</v>
      </c>
      <c r="AX460" s="13" t="s">
        <v>74</v>
      </c>
      <c r="AY460" s="240" t="s">
        <v>224</v>
      </c>
    </row>
    <row r="461" s="16" customFormat="1">
      <c r="A461" s="16"/>
      <c r="B461" s="272"/>
      <c r="C461" s="273"/>
      <c r="D461" s="231" t="s">
        <v>268</v>
      </c>
      <c r="E461" s="274" t="s">
        <v>19</v>
      </c>
      <c r="F461" s="275" t="s">
        <v>351</v>
      </c>
      <c r="G461" s="273"/>
      <c r="H461" s="276">
        <v>1128.5</v>
      </c>
      <c r="I461" s="277"/>
      <c r="J461" s="273"/>
      <c r="K461" s="273"/>
      <c r="L461" s="278"/>
      <c r="M461" s="279"/>
      <c r="N461" s="280"/>
      <c r="O461" s="280"/>
      <c r="P461" s="280"/>
      <c r="Q461" s="280"/>
      <c r="R461" s="280"/>
      <c r="S461" s="280"/>
      <c r="T461" s="281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82" t="s">
        <v>268</v>
      </c>
      <c r="AU461" s="282" t="s">
        <v>93</v>
      </c>
      <c r="AV461" s="16" t="s">
        <v>231</v>
      </c>
      <c r="AW461" s="16" t="s">
        <v>34</v>
      </c>
      <c r="AX461" s="16" t="s">
        <v>82</v>
      </c>
      <c r="AY461" s="282" t="s">
        <v>224</v>
      </c>
    </row>
    <row r="462" s="2" customFormat="1" ht="37.8" customHeight="1">
      <c r="A462" s="41"/>
      <c r="B462" s="42"/>
      <c r="C462" s="216" t="s">
        <v>5091</v>
      </c>
      <c r="D462" s="216" t="s">
        <v>227</v>
      </c>
      <c r="E462" s="217" t="s">
        <v>8742</v>
      </c>
      <c r="F462" s="218" t="s">
        <v>8743</v>
      </c>
      <c r="G462" s="219" t="s">
        <v>371</v>
      </c>
      <c r="H462" s="220">
        <v>21441.5</v>
      </c>
      <c r="I462" s="221"/>
      <c r="J462" s="222">
        <f>ROUND(I462*H462,2)</f>
        <v>0</v>
      </c>
      <c r="K462" s="218" t="s">
        <v>312</v>
      </c>
      <c r="L462" s="47"/>
      <c r="M462" s="223" t="s">
        <v>19</v>
      </c>
      <c r="N462" s="224" t="s">
        <v>45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231</v>
      </c>
      <c r="AT462" s="227" t="s">
        <v>227</v>
      </c>
      <c r="AU462" s="227" t="s">
        <v>93</v>
      </c>
      <c r="AY462" s="20" t="s">
        <v>224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82</v>
      </c>
      <c r="BK462" s="228">
        <f>ROUND(I462*H462,2)</f>
        <v>0</v>
      </c>
      <c r="BL462" s="20" t="s">
        <v>231</v>
      </c>
      <c r="BM462" s="227" t="s">
        <v>1889</v>
      </c>
    </row>
    <row r="463" s="2" customFormat="1">
      <c r="A463" s="41"/>
      <c r="B463" s="42"/>
      <c r="C463" s="43"/>
      <c r="D463" s="267" t="s">
        <v>314</v>
      </c>
      <c r="E463" s="43"/>
      <c r="F463" s="268" t="s">
        <v>8744</v>
      </c>
      <c r="G463" s="43"/>
      <c r="H463" s="43"/>
      <c r="I463" s="269"/>
      <c r="J463" s="43"/>
      <c r="K463" s="43"/>
      <c r="L463" s="47"/>
      <c r="M463" s="270"/>
      <c r="N463" s="271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314</v>
      </c>
      <c r="AU463" s="20" t="s">
        <v>93</v>
      </c>
    </row>
    <row r="464" s="13" customFormat="1">
      <c r="A464" s="13"/>
      <c r="B464" s="229"/>
      <c r="C464" s="230"/>
      <c r="D464" s="231" t="s">
        <v>268</v>
      </c>
      <c r="E464" s="232" t="s">
        <v>19</v>
      </c>
      <c r="F464" s="233" t="s">
        <v>8739</v>
      </c>
      <c r="G464" s="230"/>
      <c r="H464" s="234">
        <v>325.60000000000002</v>
      </c>
      <c r="I464" s="235"/>
      <c r="J464" s="230"/>
      <c r="K464" s="230"/>
      <c r="L464" s="236"/>
      <c r="M464" s="237"/>
      <c r="N464" s="238"/>
      <c r="O464" s="238"/>
      <c r="P464" s="238"/>
      <c r="Q464" s="238"/>
      <c r="R464" s="238"/>
      <c r="S464" s="238"/>
      <c r="T464" s="23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0" t="s">
        <v>268</v>
      </c>
      <c r="AU464" s="240" t="s">
        <v>93</v>
      </c>
      <c r="AV464" s="13" t="s">
        <v>93</v>
      </c>
      <c r="AW464" s="13" t="s">
        <v>34</v>
      </c>
      <c r="AX464" s="13" t="s">
        <v>74</v>
      </c>
      <c r="AY464" s="240" t="s">
        <v>224</v>
      </c>
    </row>
    <row r="465" s="13" customFormat="1">
      <c r="A465" s="13"/>
      <c r="B465" s="229"/>
      <c r="C465" s="230"/>
      <c r="D465" s="231" t="s">
        <v>268</v>
      </c>
      <c r="E465" s="232" t="s">
        <v>19</v>
      </c>
      <c r="F465" s="233" t="s">
        <v>8740</v>
      </c>
      <c r="G465" s="230"/>
      <c r="H465" s="234">
        <v>462.5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268</v>
      </c>
      <c r="AU465" s="240" t="s">
        <v>93</v>
      </c>
      <c r="AV465" s="13" t="s">
        <v>93</v>
      </c>
      <c r="AW465" s="13" t="s">
        <v>34</v>
      </c>
      <c r="AX465" s="13" t="s">
        <v>74</v>
      </c>
      <c r="AY465" s="240" t="s">
        <v>224</v>
      </c>
    </row>
    <row r="466" s="13" customFormat="1">
      <c r="A466" s="13"/>
      <c r="B466" s="229"/>
      <c r="C466" s="230"/>
      <c r="D466" s="231" t="s">
        <v>268</v>
      </c>
      <c r="E466" s="232" t="s">
        <v>19</v>
      </c>
      <c r="F466" s="233" t="s">
        <v>8741</v>
      </c>
      <c r="G466" s="230"/>
      <c r="H466" s="234">
        <v>340.39999999999998</v>
      </c>
      <c r="I466" s="235"/>
      <c r="J466" s="230"/>
      <c r="K466" s="230"/>
      <c r="L466" s="236"/>
      <c r="M466" s="237"/>
      <c r="N466" s="238"/>
      <c r="O466" s="238"/>
      <c r="P466" s="238"/>
      <c r="Q466" s="238"/>
      <c r="R466" s="238"/>
      <c r="S466" s="238"/>
      <c r="T466" s="23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0" t="s">
        <v>268</v>
      </c>
      <c r="AU466" s="240" t="s">
        <v>93</v>
      </c>
      <c r="AV466" s="13" t="s">
        <v>93</v>
      </c>
      <c r="AW466" s="13" t="s">
        <v>34</v>
      </c>
      <c r="AX466" s="13" t="s">
        <v>74</v>
      </c>
      <c r="AY466" s="240" t="s">
        <v>224</v>
      </c>
    </row>
    <row r="467" s="16" customFormat="1">
      <c r="A467" s="16"/>
      <c r="B467" s="272"/>
      <c r="C467" s="273"/>
      <c r="D467" s="231" t="s">
        <v>268</v>
      </c>
      <c r="E467" s="274" t="s">
        <v>19</v>
      </c>
      <c r="F467" s="275" t="s">
        <v>351</v>
      </c>
      <c r="G467" s="273"/>
      <c r="H467" s="276">
        <v>1128.5</v>
      </c>
      <c r="I467" s="277"/>
      <c r="J467" s="273"/>
      <c r="K467" s="273"/>
      <c r="L467" s="278"/>
      <c r="M467" s="279"/>
      <c r="N467" s="280"/>
      <c r="O467" s="280"/>
      <c r="P467" s="280"/>
      <c r="Q467" s="280"/>
      <c r="R467" s="280"/>
      <c r="S467" s="280"/>
      <c r="T467" s="281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2" t="s">
        <v>268</v>
      </c>
      <c r="AU467" s="282" t="s">
        <v>93</v>
      </c>
      <c r="AV467" s="16" t="s">
        <v>231</v>
      </c>
      <c r="AW467" s="16" t="s">
        <v>34</v>
      </c>
      <c r="AX467" s="16" t="s">
        <v>74</v>
      </c>
      <c r="AY467" s="282" t="s">
        <v>224</v>
      </c>
    </row>
    <row r="468" s="13" customFormat="1">
      <c r="A468" s="13"/>
      <c r="B468" s="229"/>
      <c r="C468" s="230"/>
      <c r="D468" s="231" t="s">
        <v>268</v>
      </c>
      <c r="E468" s="232" t="s">
        <v>19</v>
      </c>
      <c r="F468" s="233" t="s">
        <v>8745</v>
      </c>
      <c r="G468" s="230"/>
      <c r="H468" s="234">
        <v>21441.5</v>
      </c>
      <c r="I468" s="235"/>
      <c r="J468" s="230"/>
      <c r="K468" s="230"/>
      <c r="L468" s="236"/>
      <c r="M468" s="237"/>
      <c r="N468" s="238"/>
      <c r="O468" s="238"/>
      <c r="P468" s="238"/>
      <c r="Q468" s="238"/>
      <c r="R468" s="238"/>
      <c r="S468" s="238"/>
      <c r="T468" s="23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0" t="s">
        <v>268</v>
      </c>
      <c r="AU468" s="240" t="s">
        <v>93</v>
      </c>
      <c r="AV468" s="13" t="s">
        <v>93</v>
      </c>
      <c r="AW468" s="13" t="s">
        <v>34</v>
      </c>
      <c r="AX468" s="13" t="s">
        <v>74</v>
      </c>
      <c r="AY468" s="240" t="s">
        <v>224</v>
      </c>
    </row>
    <row r="469" s="16" customFormat="1">
      <c r="A469" s="16"/>
      <c r="B469" s="272"/>
      <c r="C469" s="273"/>
      <c r="D469" s="231" t="s">
        <v>268</v>
      </c>
      <c r="E469" s="274" t="s">
        <v>19</v>
      </c>
      <c r="F469" s="275" t="s">
        <v>351</v>
      </c>
      <c r="G469" s="273"/>
      <c r="H469" s="276">
        <v>21441.5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268</v>
      </c>
      <c r="AU469" s="282" t="s">
        <v>93</v>
      </c>
      <c r="AV469" s="16" t="s">
        <v>231</v>
      </c>
      <c r="AW469" s="16" t="s">
        <v>34</v>
      </c>
      <c r="AX469" s="16" t="s">
        <v>82</v>
      </c>
      <c r="AY469" s="282" t="s">
        <v>224</v>
      </c>
    </row>
    <row r="470" s="2" customFormat="1" ht="37.8" customHeight="1">
      <c r="A470" s="41"/>
      <c r="B470" s="42"/>
      <c r="C470" s="216" t="s">
        <v>4973</v>
      </c>
      <c r="D470" s="216" t="s">
        <v>227</v>
      </c>
      <c r="E470" s="217" t="s">
        <v>8746</v>
      </c>
      <c r="F470" s="218" t="s">
        <v>8747</v>
      </c>
      <c r="G470" s="219" t="s">
        <v>371</v>
      </c>
      <c r="H470" s="220">
        <v>20.09</v>
      </c>
      <c r="I470" s="221"/>
      <c r="J470" s="222">
        <f>ROUND(I470*H470,2)</f>
        <v>0</v>
      </c>
      <c r="K470" s="218" t="s">
        <v>312</v>
      </c>
      <c r="L470" s="47"/>
      <c r="M470" s="223" t="s">
        <v>19</v>
      </c>
      <c r="N470" s="224" t="s">
        <v>45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231</v>
      </c>
      <c r="AT470" s="227" t="s">
        <v>227</v>
      </c>
      <c r="AU470" s="227" t="s">
        <v>93</v>
      </c>
      <c r="AY470" s="20" t="s">
        <v>224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82</v>
      </c>
      <c r="BK470" s="228">
        <f>ROUND(I470*H470,2)</f>
        <v>0</v>
      </c>
      <c r="BL470" s="20" t="s">
        <v>231</v>
      </c>
      <c r="BM470" s="227" t="s">
        <v>1901</v>
      </c>
    </row>
    <row r="471" s="2" customFormat="1">
      <c r="A471" s="41"/>
      <c r="B471" s="42"/>
      <c r="C471" s="43"/>
      <c r="D471" s="267" t="s">
        <v>314</v>
      </c>
      <c r="E471" s="43"/>
      <c r="F471" s="268" t="s">
        <v>8748</v>
      </c>
      <c r="G471" s="43"/>
      <c r="H471" s="43"/>
      <c r="I471" s="269"/>
      <c r="J471" s="43"/>
      <c r="K471" s="43"/>
      <c r="L471" s="47"/>
      <c r="M471" s="270"/>
      <c r="N471" s="271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314</v>
      </c>
      <c r="AU471" s="20" t="s">
        <v>93</v>
      </c>
    </row>
    <row r="472" s="13" customFormat="1">
      <c r="A472" s="13"/>
      <c r="B472" s="229"/>
      <c r="C472" s="230"/>
      <c r="D472" s="231" t="s">
        <v>268</v>
      </c>
      <c r="E472" s="232" t="s">
        <v>19</v>
      </c>
      <c r="F472" s="233" t="s">
        <v>8749</v>
      </c>
      <c r="G472" s="230"/>
      <c r="H472" s="234">
        <v>20.09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268</v>
      </c>
      <c r="AU472" s="240" t="s">
        <v>93</v>
      </c>
      <c r="AV472" s="13" t="s">
        <v>93</v>
      </c>
      <c r="AW472" s="13" t="s">
        <v>34</v>
      </c>
      <c r="AX472" s="13" t="s">
        <v>74</v>
      </c>
      <c r="AY472" s="240" t="s">
        <v>224</v>
      </c>
    </row>
    <row r="473" s="16" customFormat="1">
      <c r="A473" s="16"/>
      <c r="B473" s="272"/>
      <c r="C473" s="273"/>
      <c r="D473" s="231" t="s">
        <v>268</v>
      </c>
      <c r="E473" s="274" t="s">
        <v>19</v>
      </c>
      <c r="F473" s="275" t="s">
        <v>351</v>
      </c>
      <c r="G473" s="273"/>
      <c r="H473" s="276">
        <v>20.09</v>
      </c>
      <c r="I473" s="277"/>
      <c r="J473" s="273"/>
      <c r="K473" s="273"/>
      <c r="L473" s="278"/>
      <c r="M473" s="279"/>
      <c r="N473" s="280"/>
      <c r="O473" s="280"/>
      <c r="P473" s="280"/>
      <c r="Q473" s="280"/>
      <c r="R473" s="280"/>
      <c r="S473" s="280"/>
      <c r="T473" s="281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82" t="s">
        <v>268</v>
      </c>
      <c r="AU473" s="282" t="s">
        <v>93</v>
      </c>
      <c r="AV473" s="16" t="s">
        <v>231</v>
      </c>
      <c r="AW473" s="16" t="s">
        <v>34</v>
      </c>
      <c r="AX473" s="16" t="s">
        <v>82</v>
      </c>
      <c r="AY473" s="282" t="s">
        <v>224</v>
      </c>
    </row>
    <row r="474" s="2" customFormat="1" ht="37.8" customHeight="1">
      <c r="A474" s="41"/>
      <c r="B474" s="42"/>
      <c r="C474" s="216" t="s">
        <v>2503</v>
      </c>
      <c r="D474" s="216" t="s">
        <v>227</v>
      </c>
      <c r="E474" s="217" t="s">
        <v>8750</v>
      </c>
      <c r="F474" s="218" t="s">
        <v>8743</v>
      </c>
      <c r="G474" s="219" t="s">
        <v>371</v>
      </c>
      <c r="H474" s="220">
        <v>381.70999999999998</v>
      </c>
      <c r="I474" s="221"/>
      <c r="J474" s="222">
        <f>ROUND(I474*H474,2)</f>
        <v>0</v>
      </c>
      <c r="K474" s="218" t="s">
        <v>312</v>
      </c>
      <c r="L474" s="47"/>
      <c r="M474" s="223" t="s">
        <v>19</v>
      </c>
      <c r="N474" s="224" t="s">
        <v>45</v>
      </c>
      <c r="O474" s="87"/>
      <c r="P474" s="225">
        <f>O474*H474</f>
        <v>0</v>
      </c>
      <c r="Q474" s="225">
        <v>0</v>
      </c>
      <c r="R474" s="225">
        <f>Q474*H474</f>
        <v>0</v>
      </c>
      <c r="S474" s="225">
        <v>0</v>
      </c>
      <c r="T474" s="226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7" t="s">
        <v>231</v>
      </c>
      <c r="AT474" s="227" t="s">
        <v>227</v>
      </c>
      <c r="AU474" s="227" t="s">
        <v>93</v>
      </c>
      <c r="AY474" s="20" t="s">
        <v>224</v>
      </c>
      <c r="BE474" s="228">
        <f>IF(N474="základní",J474,0)</f>
        <v>0</v>
      </c>
      <c r="BF474" s="228">
        <f>IF(N474="snížená",J474,0)</f>
        <v>0</v>
      </c>
      <c r="BG474" s="228">
        <f>IF(N474="zákl. přenesená",J474,0)</f>
        <v>0</v>
      </c>
      <c r="BH474" s="228">
        <f>IF(N474="sníž. přenesená",J474,0)</f>
        <v>0</v>
      </c>
      <c r="BI474" s="228">
        <f>IF(N474="nulová",J474,0)</f>
        <v>0</v>
      </c>
      <c r="BJ474" s="20" t="s">
        <v>82</v>
      </c>
      <c r="BK474" s="228">
        <f>ROUND(I474*H474,2)</f>
        <v>0</v>
      </c>
      <c r="BL474" s="20" t="s">
        <v>231</v>
      </c>
      <c r="BM474" s="227" t="s">
        <v>1916</v>
      </c>
    </row>
    <row r="475" s="2" customFormat="1">
      <c r="A475" s="41"/>
      <c r="B475" s="42"/>
      <c r="C475" s="43"/>
      <c r="D475" s="267" t="s">
        <v>314</v>
      </c>
      <c r="E475" s="43"/>
      <c r="F475" s="268" t="s">
        <v>8751</v>
      </c>
      <c r="G475" s="43"/>
      <c r="H475" s="43"/>
      <c r="I475" s="269"/>
      <c r="J475" s="43"/>
      <c r="K475" s="43"/>
      <c r="L475" s="47"/>
      <c r="M475" s="270"/>
      <c r="N475" s="271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314</v>
      </c>
      <c r="AU475" s="20" t="s">
        <v>93</v>
      </c>
    </row>
    <row r="476" s="13" customFormat="1">
      <c r="A476" s="13"/>
      <c r="B476" s="229"/>
      <c r="C476" s="230"/>
      <c r="D476" s="231" t="s">
        <v>268</v>
      </c>
      <c r="E476" s="232" t="s">
        <v>19</v>
      </c>
      <c r="F476" s="233" t="s">
        <v>8749</v>
      </c>
      <c r="G476" s="230"/>
      <c r="H476" s="234">
        <v>20.09</v>
      </c>
      <c r="I476" s="235"/>
      <c r="J476" s="230"/>
      <c r="K476" s="230"/>
      <c r="L476" s="236"/>
      <c r="M476" s="237"/>
      <c r="N476" s="238"/>
      <c r="O476" s="238"/>
      <c r="P476" s="238"/>
      <c r="Q476" s="238"/>
      <c r="R476" s="238"/>
      <c r="S476" s="238"/>
      <c r="T476" s="23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0" t="s">
        <v>268</v>
      </c>
      <c r="AU476" s="240" t="s">
        <v>93</v>
      </c>
      <c r="AV476" s="13" t="s">
        <v>93</v>
      </c>
      <c r="AW476" s="13" t="s">
        <v>34</v>
      </c>
      <c r="AX476" s="13" t="s">
        <v>74</v>
      </c>
      <c r="AY476" s="240" t="s">
        <v>224</v>
      </c>
    </row>
    <row r="477" s="16" customFormat="1">
      <c r="A477" s="16"/>
      <c r="B477" s="272"/>
      <c r="C477" s="273"/>
      <c r="D477" s="231" t="s">
        <v>268</v>
      </c>
      <c r="E477" s="274" t="s">
        <v>19</v>
      </c>
      <c r="F477" s="275" t="s">
        <v>351</v>
      </c>
      <c r="G477" s="273"/>
      <c r="H477" s="276">
        <v>20.09</v>
      </c>
      <c r="I477" s="277"/>
      <c r="J477" s="273"/>
      <c r="K477" s="273"/>
      <c r="L477" s="278"/>
      <c r="M477" s="279"/>
      <c r="N477" s="280"/>
      <c r="O477" s="280"/>
      <c r="P477" s="280"/>
      <c r="Q477" s="280"/>
      <c r="R477" s="280"/>
      <c r="S477" s="280"/>
      <c r="T477" s="281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282" t="s">
        <v>268</v>
      </c>
      <c r="AU477" s="282" t="s">
        <v>93</v>
      </c>
      <c r="AV477" s="16" t="s">
        <v>231</v>
      </c>
      <c r="AW477" s="16" t="s">
        <v>34</v>
      </c>
      <c r="AX477" s="16" t="s">
        <v>74</v>
      </c>
      <c r="AY477" s="282" t="s">
        <v>224</v>
      </c>
    </row>
    <row r="478" s="13" customFormat="1">
      <c r="A478" s="13"/>
      <c r="B478" s="229"/>
      <c r="C478" s="230"/>
      <c r="D478" s="231" t="s">
        <v>268</v>
      </c>
      <c r="E478" s="232" t="s">
        <v>19</v>
      </c>
      <c r="F478" s="233" t="s">
        <v>8752</v>
      </c>
      <c r="G478" s="230"/>
      <c r="H478" s="234">
        <v>381.70999999999998</v>
      </c>
      <c r="I478" s="235"/>
      <c r="J478" s="230"/>
      <c r="K478" s="230"/>
      <c r="L478" s="236"/>
      <c r="M478" s="237"/>
      <c r="N478" s="238"/>
      <c r="O478" s="238"/>
      <c r="P478" s="238"/>
      <c r="Q478" s="238"/>
      <c r="R478" s="238"/>
      <c r="S478" s="238"/>
      <c r="T478" s="23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0" t="s">
        <v>268</v>
      </c>
      <c r="AU478" s="240" t="s">
        <v>93</v>
      </c>
      <c r="AV478" s="13" t="s">
        <v>93</v>
      </c>
      <c r="AW478" s="13" t="s">
        <v>34</v>
      </c>
      <c r="AX478" s="13" t="s">
        <v>74</v>
      </c>
      <c r="AY478" s="240" t="s">
        <v>224</v>
      </c>
    </row>
    <row r="479" s="16" customFormat="1">
      <c r="A479" s="16"/>
      <c r="B479" s="272"/>
      <c r="C479" s="273"/>
      <c r="D479" s="231" t="s">
        <v>268</v>
      </c>
      <c r="E479" s="274" t="s">
        <v>19</v>
      </c>
      <c r="F479" s="275" t="s">
        <v>351</v>
      </c>
      <c r="G479" s="273"/>
      <c r="H479" s="276">
        <v>381.70999999999998</v>
      </c>
      <c r="I479" s="277"/>
      <c r="J479" s="273"/>
      <c r="K479" s="273"/>
      <c r="L479" s="278"/>
      <c r="M479" s="279"/>
      <c r="N479" s="280"/>
      <c r="O479" s="280"/>
      <c r="P479" s="280"/>
      <c r="Q479" s="280"/>
      <c r="R479" s="280"/>
      <c r="S479" s="280"/>
      <c r="T479" s="281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282" t="s">
        <v>268</v>
      </c>
      <c r="AU479" s="282" t="s">
        <v>93</v>
      </c>
      <c r="AV479" s="16" t="s">
        <v>231</v>
      </c>
      <c r="AW479" s="16" t="s">
        <v>34</v>
      </c>
      <c r="AX479" s="16" t="s">
        <v>82</v>
      </c>
      <c r="AY479" s="282" t="s">
        <v>224</v>
      </c>
    </row>
    <row r="480" s="2" customFormat="1" ht="44.25" customHeight="1">
      <c r="A480" s="41"/>
      <c r="B480" s="42"/>
      <c r="C480" s="216" t="s">
        <v>2164</v>
      </c>
      <c r="D480" s="216" t="s">
        <v>227</v>
      </c>
      <c r="E480" s="217" t="s">
        <v>8100</v>
      </c>
      <c r="F480" s="218" t="s">
        <v>7764</v>
      </c>
      <c r="G480" s="219" t="s">
        <v>371</v>
      </c>
      <c r="H480" s="220">
        <v>482.58999999999998</v>
      </c>
      <c r="I480" s="221"/>
      <c r="J480" s="222">
        <f>ROUND(I480*H480,2)</f>
        <v>0</v>
      </c>
      <c r="K480" s="218" t="s">
        <v>312</v>
      </c>
      <c r="L480" s="47"/>
      <c r="M480" s="223" t="s">
        <v>19</v>
      </c>
      <c r="N480" s="224" t="s">
        <v>45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231</v>
      </c>
      <c r="AT480" s="227" t="s">
        <v>227</v>
      </c>
      <c r="AU480" s="227" t="s">
        <v>93</v>
      </c>
      <c r="AY480" s="20" t="s">
        <v>224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82</v>
      </c>
      <c r="BK480" s="228">
        <f>ROUND(I480*H480,2)</f>
        <v>0</v>
      </c>
      <c r="BL480" s="20" t="s">
        <v>231</v>
      </c>
      <c r="BM480" s="227" t="s">
        <v>1937</v>
      </c>
    </row>
    <row r="481" s="2" customFormat="1">
      <c r="A481" s="41"/>
      <c r="B481" s="42"/>
      <c r="C481" s="43"/>
      <c r="D481" s="267" t="s">
        <v>314</v>
      </c>
      <c r="E481" s="43"/>
      <c r="F481" s="268" t="s">
        <v>8102</v>
      </c>
      <c r="G481" s="43"/>
      <c r="H481" s="43"/>
      <c r="I481" s="269"/>
      <c r="J481" s="43"/>
      <c r="K481" s="43"/>
      <c r="L481" s="47"/>
      <c r="M481" s="270"/>
      <c r="N481" s="271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314</v>
      </c>
      <c r="AU481" s="20" t="s">
        <v>93</v>
      </c>
    </row>
    <row r="482" s="13" customFormat="1">
      <c r="A482" s="13"/>
      <c r="B482" s="229"/>
      <c r="C482" s="230"/>
      <c r="D482" s="231" t="s">
        <v>268</v>
      </c>
      <c r="E482" s="232" t="s">
        <v>19</v>
      </c>
      <c r="F482" s="233" t="s">
        <v>8753</v>
      </c>
      <c r="G482" s="230"/>
      <c r="H482" s="234">
        <v>462.5</v>
      </c>
      <c r="I482" s="235"/>
      <c r="J482" s="230"/>
      <c r="K482" s="230"/>
      <c r="L482" s="236"/>
      <c r="M482" s="237"/>
      <c r="N482" s="238"/>
      <c r="O482" s="238"/>
      <c r="P482" s="238"/>
      <c r="Q482" s="238"/>
      <c r="R482" s="238"/>
      <c r="S482" s="238"/>
      <c r="T482" s="23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0" t="s">
        <v>268</v>
      </c>
      <c r="AU482" s="240" t="s">
        <v>93</v>
      </c>
      <c r="AV482" s="13" t="s">
        <v>93</v>
      </c>
      <c r="AW482" s="13" t="s">
        <v>34</v>
      </c>
      <c r="AX482" s="13" t="s">
        <v>74</v>
      </c>
      <c r="AY482" s="240" t="s">
        <v>224</v>
      </c>
    </row>
    <row r="483" s="13" customFormat="1">
      <c r="A483" s="13"/>
      <c r="B483" s="229"/>
      <c r="C483" s="230"/>
      <c r="D483" s="231" t="s">
        <v>268</v>
      </c>
      <c r="E483" s="232" t="s">
        <v>19</v>
      </c>
      <c r="F483" s="233" t="s">
        <v>8754</v>
      </c>
      <c r="G483" s="230"/>
      <c r="H483" s="234">
        <v>20.09</v>
      </c>
      <c r="I483" s="235"/>
      <c r="J483" s="230"/>
      <c r="K483" s="230"/>
      <c r="L483" s="236"/>
      <c r="M483" s="237"/>
      <c r="N483" s="238"/>
      <c r="O483" s="238"/>
      <c r="P483" s="238"/>
      <c r="Q483" s="238"/>
      <c r="R483" s="238"/>
      <c r="S483" s="238"/>
      <c r="T483" s="23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0" t="s">
        <v>268</v>
      </c>
      <c r="AU483" s="240" t="s">
        <v>93</v>
      </c>
      <c r="AV483" s="13" t="s">
        <v>93</v>
      </c>
      <c r="AW483" s="13" t="s">
        <v>34</v>
      </c>
      <c r="AX483" s="13" t="s">
        <v>74</v>
      </c>
      <c r="AY483" s="240" t="s">
        <v>224</v>
      </c>
    </row>
    <row r="484" s="16" customFormat="1">
      <c r="A484" s="16"/>
      <c r="B484" s="272"/>
      <c r="C484" s="273"/>
      <c r="D484" s="231" t="s">
        <v>268</v>
      </c>
      <c r="E484" s="274" t="s">
        <v>19</v>
      </c>
      <c r="F484" s="275" t="s">
        <v>351</v>
      </c>
      <c r="G484" s="273"/>
      <c r="H484" s="276">
        <v>482.58999999999998</v>
      </c>
      <c r="I484" s="277"/>
      <c r="J484" s="273"/>
      <c r="K484" s="273"/>
      <c r="L484" s="278"/>
      <c r="M484" s="279"/>
      <c r="N484" s="280"/>
      <c r="O484" s="280"/>
      <c r="P484" s="280"/>
      <c r="Q484" s="280"/>
      <c r="R484" s="280"/>
      <c r="S484" s="280"/>
      <c r="T484" s="281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82" t="s">
        <v>268</v>
      </c>
      <c r="AU484" s="282" t="s">
        <v>93</v>
      </c>
      <c r="AV484" s="16" t="s">
        <v>231</v>
      </c>
      <c r="AW484" s="16" t="s">
        <v>34</v>
      </c>
      <c r="AX484" s="16" t="s">
        <v>82</v>
      </c>
      <c r="AY484" s="282" t="s">
        <v>224</v>
      </c>
    </row>
    <row r="485" s="2" customFormat="1" ht="44.25" customHeight="1">
      <c r="A485" s="41"/>
      <c r="B485" s="42"/>
      <c r="C485" s="216" t="s">
        <v>5103</v>
      </c>
      <c r="D485" s="216" t="s">
        <v>227</v>
      </c>
      <c r="E485" s="217" t="s">
        <v>8104</v>
      </c>
      <c r="F485" s="218" t="s">
        <v>370</v>
      </c>
      <c r="G485" s="219" t="s">
        <v>371</v>
      </c>
      <c r="H485" s="220">
        <v>325.60000000000002</v>
      </c>
      <c r="I485" s="221"/>
      <c r="J485" s="222">
        <f>ROUND(I485*H485,2)</f>
        <v>0</v>
      </c>
      <c r="K485" s="218" t="s">
        <v>312</v>
      </c>
      <c r="L485" s="47"/>
      <c r="M485" s="223" t="s">
        <v>19</v>
      </c>
      <c r="N485" s="224" t="s">
        <v>45</v>
      </c>
      <c r="O485" s="87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27" t="s">
        <v>231</v>
      </c>
      <c r="AT485" s="227" t="s">
        <v>227</v>
      </c>
      <c r="AU485" s="227" t="s">
        <v>93</v>
      </c>
      <c r="AY485" s="20" t="s">
        <v>224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20" t="s">
        <v>82</v>
      </c>
      <c r="BK485" s="228">
        <f>ROUND(I485*H485,2)</f>
        <v>0</v>
      </c>
      <c r="BL485" s="20" t="s">
        <v>231</v>
      </c>
      <c r="BM485" s="227" t="s">
        <v>1944</v>
      </c>
    </row>
    <row r="486" s="2" customFormat="1">
      <c r="A486" s="41"/>
      <c r="B486" s="42"/>
      <c r="C486" s="43"/>
      <c r="D486" s="267" t="s">
        <v>314</v>
      </c>
      <c r="E486" s="43"/>
      <c r="F486" s="268" t="s">
        <v>8106</v>
      </c>
      <c r="G486" s="43"/>
      <c r="H486" s="43"/>
      <c r="I486" s="269"/>
      <c r="J486" s="43"/>
      <c r="K486" s="43"/>
      <c r="L486" s="47"/>
      <c r="M486" s="270"/>
      <c r="N486" s="271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314</v>
      </c>
      <c r="AU486" s="20" t="s">
        <v>93</v>
      </c>
    </row>
    <row r="487" s="13" customFormat="1">
      <c r="A487" s="13"/>
      <c r="B487" s="229"/>
      <c r="C487" s="230"/>
      <c r="D487" s="231" t="s">
        <v>268</v>
      </c>
      <c r="E487" s="232" t="s">
        <v>19</v>
      </c>
      <c r="F487" s="233" t="s">
        <v>8755</v>
      </c>
      <c r="G487" s="230"/>
      <c r="H487" s="234">
        <v>325.60000000000002</v>
      </c>
      <c r="I487" s="235"/>
      <c r="J487" s="230"/>
      <c r="K487" s="230"/>
      <c r="L487" s="236"/>
      <c r="M487" s="237"/>
      <c r="N487" s="238"/>
      <c r="O487" s="238"/>
      <c r="P487" s="238"/>
      <c r="Q487" s="238"/>
      <c r="R487" s="238"/>
      <c r="S487" s="238"/>
      <c r="T487" s="239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0" t="s">
        <v>268</v>
      </c>
      <c r="AU487" s="240" t="s">
        <v>93</v>
      </c>
      <c r="AV487" s="13" t="s">
        <v>93</v>
      </c>
      <c r="AW487" s="13" t="s">
        <v>34</v>
      </c>
      <c r="AX487" s="13" t="s">
        <v>74</v>
      </c>
      <c r="AY487" s="240" t="s">
        <v>224</v>
      </c>
    </row>
    <row r="488" s="16" customFormat="1">
      <c r="A488" s="16"/>
      <c r="B488" s="272"/>
      <c r="C488" s="273"/>
      <c r="D488" s="231" t="s">
        <v>268</v>
      </c>
      <c r="E488" s="274" t="s">
        <v>19</v>
      </c>
      <c r="F488" s="275" t="s">
        <v>351</v>
      </c>
      <c r="G488" s="273"/>
      <c r="H488" s="276">
        <v>325.60000000000002</v>
      </c>
      <c r="I488" s="277"/>
      <c r="J488" s="273"/>
      <c r="K488" s="273"/>
      <c r="L488" s="278"/>
      <c r="M488" s="279"/>
      <c r="N488" s="280"/>
      <c r="O488" s="280"/>
      <c r="P488" s="280"/>
      <c r="Q488" s="280"/>
      <c r="R488" s="280"/>
      <c r="S488" s="280"/>
      <c r="T488" s="281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T488" s="282" t="s">
        <v>268</v>
      </c>
      <c r="AU488" s="282" t="s">
        <v>93</v>
      </c>
      <c r="AV488" s="16" t="s">
        <v>231</v>
      </c>
      <c r="AW488" s="16" t="s">
        <v>34</v>
      </c>
      <c r="AX488" s="16" t="s">
        <v>82</v>
      </c>
      <c r="AY488" s="282" t="s">
        <v>224</v>
      </c>
    </row>
    <row r="489" s="2" customFormat="1" ht="44.25" customHeight="1">
      <c r="A489" s="41"/>
      <c r="B489" s="42"/>
      <c r="C489" s="216" t="s">
        <v>4982</v>
      </c>
      <c r="D489" s="216" t="s">
        <v>227</v>
      </c>
      <c r="E489" s="217" t="s">
        <v>8108</v>
      </c>
      <c r="F489" s="218" t="s">
        <v>8109</v>
      </c>
      <c r="G489" s="219" t="s">
        <v>371</v>
      </c>
      <c r="H489" s="220">
        <v>340.39999999999998</v>
      </c>
      <c r="I489" s="221"/>
      <c r="J489" s="222">
        <f>ROUND(I489*H489,2)</f>
        <v>0</v>
      </c>
      <c r="K489" s="218" t="s">
        <v>312</v>
      </c>
      <c r="L489" s="47"/>
      <c r="M489" s="223" t="s">
        <v>19</v>
      </c>
      <c r="N489" s="224" t="s">
        <v>45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231</v>
      </c>
      <c r="AT489" s="227" t="s">
        <v>227</v>
      </c>
      <c r="AU489" s="227" t="s">
        <v>93</v>
      </c>
      <c r="AY489" s="20" t="s">
        <v>224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82</v>
      </c>
      <c r="BK489" s="228">
        <f>ROUND(I489*H489,2)</f>
        <v>0</v>
      </c>
      <c r="BL489" s="20" t="s">
        <v>231</v>
      </c>
      <c r="BM489" s="227" t="s">
        <v>1952</v>
      </c>
    </row>
    <row r="490" s="2" customFormat="1">
      <c r="A490" s="41"/>
      <c r="B490" s="42"/>
      <c r="C490" s="43"/>
      <c r="D490" s="267" t="s">
        <v>314</v>
      </c>
      <c r="E490" s="43"/>
      <c r="F490" s="268" t="s">
        <v>8111</v>
      </c>
      <c r="G490" s="43"/>
      <c r="H490" s="43"/>
      <c r="I490" s="269"/>
      <c r="J490" s="43"/>
      <c r="K490" s="43"/>
      <c r="L490" s="47"/>
      <c r="M490" s="270"/>
      <c r="N490" s="271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314</v>
      </c>
      <c r="AU490" s="20" t="s">
        <v>93</v>
      </c>
    </row>
    <row r="491" s="13" customFormat="1">
      <c r="A491" s="13"/>
      <c r="B491" s="229"/>
      <c r="C491" s="230"/>
      <c r="D491" s="231" t="s">
        <v>268</v>
      </c>
      <c r="E491" s="232" t="s">
        <v>19</v>
      </c>
      <c r="F491" s="233" t="s">
        <v>8756</v>
      </c>
      <c r="G491" s="230"/>
      <c r="H491" s="234">
        <v>340.39999999999998</v>
      </c>
      <c r="I491" s="235"/>
      <c r="J491" s="230"/>
      <c r="K491" s="230"/>
      <c r="L491" s="236"/>
      <c r="M491" s="237"/>
      <c r="N491" s="238"/>
      <c r="O491" s="238"/>
      <c r="P491" s="238"/>
      <c r="Q491" s="238"/>
      <c r="R491" s="238"/>
      <c r="S491" s="238"/>
      <c r="T491" s="239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0" t="s">
        <v>268</v>
      </c>
      <c r="AU491" s="240" t="s">
        <v>93</v>
      </c>
      <c r="AV491" s="13" t="s">
        <v>93</v>
      </c>
      <c r="AW491" s="13" t="s">
        <v>34</v>
      </c>
      <c r="AX491" s="13" t="s">
        <v>74</v>
      </c>
      <c r="AY491" s="240" t="s">
        <v>224</v>
      </c>
    </row>
    <row r="492" s="16" customFormat="1">
      <c r="A492" s="16"/>
      <c r="B492" s="272"/>
      <c r="C492" s="273"/>
      <c r="D492" s="231" t="s">
        <v>268</v>
      </c>
      <c r="E492" s="274" t="s">
        <v>19</v>
      </c>
      <c r="F492" s="275" t="s">
        <v>351</v>
      </c>
      <c r="G492" s="273"/>
      <c r="H492" s="276">
        <v>340.39999999999998</v>
      </c>
      <c r="I492" s="277"/>
      <c r="J492" s="273"/>
      <c r="K492" s="273"/>
      <c r="L492" s="278"/>
      <c r="M492" s="279"/>
      <c r="N492" s="280"/>
      <c r="O492" s="280"/>
      <c r="P492" s="280"/>
      <c r="Q492" s="280"/>
      <c r="R492" s="280"/>
      <c r="S492" s="280"/>
      <c r="T492" s="281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T492" s="282" t="s">
        <v>268</v>
      </c>
      <c r="AU492" s="282" t="s">
        <v>93</v>
      </c>
      <c r="AV492" s="16" t="s">
        <v>231</v>
      </c>
      <c r="AW492" s="16" t="s">
        <v>34</v>
      </c>
      <c r="AX492" s="16" t="s">
        <v>82</v>
      </c>
      <c r="AY492" s="282" t="s">
        <v>224</v>
      </c>
    </row>
    <row r="493" s="12" customFormat="1" ht="22.8" customHeight="1">
      <c r="A493" s="12"/>
      <c r="B493" s="200"/>
      <c r="C493" s="201"/>
      <c r="D493" s="202" t="s">
        <v>73</v>
      </c>
      <c r="E493" s="214" t="s">
        <v>2576</v>
      </c>
      <c r="F493" s="214" t="s">
        <v>2577</v>
      </c>
      <c r="G493" s="201"/>
      <c r="H493" s="201"/>
      <c r="I493" s="204"/>
      <c r="J493" s="215">
        <f>BK493</f>
        <v>0</v>
      </c>
      <c r="K493" s="201"/>
      <c r="L493" s="206"/>
      <c r="M493" s="207"/>
      <c r="N493" s="208"/>
      <c r="O493" s="208"/>
      <c r="P493" s="209">
        <f>SUM(P494:P495)</f>
        <v>0</v>
      </c>
      <c r="Q493" s="208"/>
      <c r="R493" s="209">
        <f>SUM(R494:R495)</f>
        <v>0</v>
      </c>
      <c r="S493" s="208"/>
      <c r="T493" s="210">
        <f>SUM(T494:T495)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1" t="s">
        <v>82</v>
      </c>
      <c r="AT493" s="212" t="s">
        <v>73</v>
      </c>
      <c r="AU493" s="212" t="s">
        <v>82</v>
      </c>
      <c r="AY493" s="211" t="s">
        <v>224</v>
      </c>
      <c r="BK493" s="213">
        <f>SUM(BK494:BK495)</f>
        <v>0</v>
      </c>
    </row>
    <row r="494" s="2" customFormat="1" ht="37.8" customHeight="1">
      <c r="A494" s="41"/>
      <c r="B494" s="42"/>
      <c r="C494" s="216" t="s">
        <v>1249</v>
      </c>
      <c r="D494" s="216" t="s">
        <v>227</v>
      </c>
      <c r="E494" s="217" t="s">
        <v>6892</v>
      </c>
      <c r="F494" s="218" t="s">
        <v>6893</v>
      </c>
      <c r="G494" s="219" t="s">
        <v>371</v>
      </c>
      <c r="H494" s="220">
        <v>404.673</v>
      </c>
      <c r="I494" s="221"/>
      <c r="J494" s="222">
        <f>ROUND(I494*H494,2)</f>
        <v>0</v>
      </c>
      <c r="K494" s="218" t="s">
        <v>312</v>
      </c>
      <c r="L494" s="47"/>
      <c r="M494" s="223" t="s">
        <v>19</v>
      </c>
      <c r="N494" s="224" t="s">
        <v>45</v>
      </c>
      <c r="O494" s="87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7" t="s">
        <v>231</v>
      </c>
      <c r="AT494" s="227" t="s">
        <v>227</v>
      </c>
      <c r="AU494" s="227" t="s">
        <v>93</v>
      </c>
      <c r="AY494" s="20" t="s">
        <v>224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20" t="s">
        <v>82</v>
      </c>
      <c r="BK494" s="228">
        <f>ROUND(I494*H494,2)</f>
        <v>0</v>
      </c>
      <c r="BL494" s="20" t="s">
        <v>231</v>
      </c>
      <c r="BM494" s="227" t="s">
        <v>1964</v>
      </c>
    </row>
    <row r="495" s="2" customFormat="1">
      <c r="A495" s="41"/>
      <c r="B495" s="42"/>
      <c r="C495" s="43"/>
      <c r="D495" s="267" t="s">
        <v>314</v>
      </c>
      <c r="E495" s="43"/>
      <c r="F495" s="268" t="s">
        <v>6895</v>
      </c>
      <c r="G495" s="43"/>
      <c r="H495" s="43"/>
      <c r="I495" s="269"/>
      <c r="J495" s="43"/>
      <c r="K495" s="43"/>
      <c r="L495" s="47"/>
      <c r="M495" s="303"/>
      <c r="N495" s="304"/>
      <c r="O495" s="243"/>
      <c r="P495" s="243"/>
      <c r="Q495" s="243"/>
      <c r="R495" s="243"/>
      <c r="S495" s="243"/>
      <c r="T495" s="305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314</v>
      </c>
      <c r="AU495" s="20" t="s">
        <v>93</v>
      </c>
    </row>
    <row r="496" s="2" customFormat="1" ht="6.96" customHeight="1">
      <c r="A496" s="41"/>
      <c r="B496" s="62"/>
      <c r="C496" s="63"/>
      <c r="D496" s="63"/>
      <c r="E496" s="63"/>
      <c r="F496" s="63"/>
      <c r="G496" s="63"/>
      <c r="H496" s="63"/>
      <c r="I496" s="63"/>
      <c r="J496" s="63"/>
      <c r="K496" s="63"/>
      <c r="L496" s="47"/>
      <c r="M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</row>
  </sheetData>
  <sheetProtection sheet="1" autoFilter="0" formatColumns="0" formatRows="0" objects="1" scenarios="1" spinCount="100000" saltValue="c9eFfKPp4xrUiMHjPuUDoVBa63GteiM7u877Lnh6WfLHZPy3HUyD32p2DgfublokGWqOiLdoBnQB4Z2ep7Q+TQ==" hashValue="DGsNs7+FDzjGKbua3TA1C7ydk5iA2pjRZUbFGRR6ofZiFwl2jx/ndDGelUMdEEAnXBoNdgtbpFU0DFKJguyO1Q==" algorithmName="SHA-512" password="CC35"/>
  <autoFilter ref="C87:K495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1151103"/>
    <hyperlink ref="F96" r:id="rId2" display="https://podminky.urs.cz/item/CS_URS_2024_01/113107323"/>
    <hyperlink ref="F100" r:id="rId3" display="https://podminky.urs.cz/item/CS_URS_2024_01/113107332"/>
    <hyperlink ref="F104" r:id="rId4" display="https://podminky.urs.cz/item/CS_URS_2024_01/113154265"/>
    <hyperlink ref="F108" r:id="rId5" display="https://podminky.urs.cz/item/CS_URS_2024_01/113202111"/>
    <hyperlink ref="F110" r:id="rId6" display="https://podminky.urs.cz/item/CS_URS_2024_01/121151123"/>
    <hyperlink ref="F114" r:id="rId7" display="https://podminky.urs.cz/item/CS_URS_2024_01/122252205"/>
    <hyperlink ref="F118" r:id="rId8" display="https://podminky.urs.cz/item/CS_URS_2024_01/122252205"/>
    <hyperlink ref="F122" r:id="rId9" display="https://podminky.urs.cz/item/CS_URS_2024_01/131251100"/>
    <hyperlink ref="F126" r:id="rId10" display="https://podminky.urs.cz/item/CS_URS_2024_01/132251101"/>
    <hyperlink ref="F130" r:id="rId11" display="https://podminky.urs.cz/item/CS_URS_2024_01/162351103"/>
    <hyperlink ref="F137" r:id="rId12" display="https://podminky.urs.cz/item/CS_URS_2024_01/162751117"/>
    <hyperlink ref="F144" r:id="rId13" display="https://podminky.urs.cz/item/CS_URS_2024_01/162751117"/>
    <hyperlink ref="F148" r:id="rId14" display="https://podminky.urs.cz/item/CS_URS_2024_01/162751119"/>
    <hyperlink ref="F154" r:id="rId15" display="https://podminky.urs.cz/item/CS_URS_2024_01/167151101"/>
    <hyperlink ref="F159" r:id="rId16" display="https://podminky.urs.cz/item/CS_URS_2024_01/171201231"/>
    <hyperlink ref="F168" r:id="rId17" display="https://podminky.urs.cz/item/CS_URS_2024_01/171201231"/>
    <hyperlink ref="F174" r:id="rId18" display="https://podminky.urs.cz/item/CS_URS_2024_01/171251201"/>
    <hyperlink ref="F179" r:id="rId19" display="https://podminky.urs.cz/item/CS_URS_2023_02/174151101"/>
    <hyperlink ref="F185" r:id="rId20" display="https://podminky.urs.cz/item/CS_URS_2024_01/181152302"/>
    <hyperlink ref="F196" r:id="rId21" display="https://podminky.urs.cz/item/CS_URS_2024_01/181351113"/>
    <hyperlink ref="F200" r:id="rId22" display="https://podminky.urs.cz/item/CS_URS_2024_01/181411131"/>
    <hyperlink ref="F206" r:id="rId23" display="https://podminky.urs.cz/item/CS_URS_2024_01/211521111"/>
    <hyperlink ref="F211" r:id="rId24" display="https://podminky.urs.cz/item/CS_URS_2024_01/211971110"/>
    <hyperlink ref="F216" r:id="rId25" display="https://podminky.urs.cz/item/CS_URS_2024_01/212752102"/>
    <hyperlink ref="F219" r:id="rId26" display="https://podminky.urs.cz/item/CS_URS_2024_01/451572111"/>
    <hyperlink ref="F224" r:id="rId27" display="https://podminky.urs.cz/item/CS_URS_2024_01/561121101"/>
    <hyperlink ref="F232" r:id="rId28" display="https://podminky.urs.cz/item/CS_URS_2024_01/564730001"/>
    <hyperlink ref="F236" r:id="rId29" display="https://podminky.urs.cz/item/CS_URS_2024_01/564730101"/>
    <hyperlink ref="F240" r:id="rId30" display="https://podminky.urs.cz/item/CS_URS_2024_01/564851111"/>
    <hyperlink ref="F245" r:id="rId31" display="https://podminky.urs.cz/item/CS_URS_2024_01/564861111"/>
    <hyperlink ref="F255" r:id="rId32" display="https://podminky.urs.cz/item/CS_URS_2024_01/564861111"/>
    <hyperlink ref="F259" r:id="rId33" display="https://podminky.urs.cz/item/CS_URS_2024_01/565165121"/>
    <hyperlink ref="F263" r:id="rId34" display="https://podminky.urs.cz/item/CS_URS_2024_01/567132113"/>
    <hyperlink ref="F269" r:id="rId35" display="https://podminky.urs.cz/item/CS_URS_2024_01/573231108"/>
    <hyperlink ref="F273" r:id="rId36" display="https://podminky.urs.cz/item/CS_URS_2024_01/577134121"/>
    <hyperlink ref="F277" r:id="rId37" display="https://podminky.urs.cz/item/CS_URS_2024_01/596211112"/>
    <hyperlink ref="F319" r:id="rId38" display="https://podminky.urs.cz/item/CS_URS_2024_01/596211213"/>
    <hyperlink ref="F359" r:id="rId39" display="https://podminky.urs.cz/item/CS_URS_2024_01/895941302"/>
    <hyperlink ref="F362" r:id="rId40" display="https://podminky.urs.cz/item/CS_URS_2024_01/895941332"/>
    <hyperlink ref="F365" r:id="rId41" display="https://podminky.urs.cz/item/CS_URS_2024_01/895941351"/>
    <hyperlink ref="F368" r:id="rId42" display="https://podminky.urs.cz/item/CS_URS_2024_01/899204112"/>
    <hyperlink ref="F372" r:id="rId43" display="https://podminky.urs.cz/item/CS_URS_2024_01/914111111"/>
    <hyperlink ref="F393" r:id="rId44" display="https://podminky.urs.cz/item/CS_URS_2024_01/914511113"/>
    <hyperlink ref="F396" r:id="rId45" display="https://podminky.urs.cz/item/CS_URS_2024_01/915111116"/>
    <hyperlink ref="F400" r:id="rId46" display="https://podminky.urs.cz/item/CS_URS_2024_01/915131112"/>
    <hyperlink ref="F404" r:id="rId47" display="https://podminky.urs.cz/item/CS_URS_2024_01/915611111"/>
    <hyperlink ref="F408" r:id="rId48" display="https://podminky.urs.cz/item/CS_URS_2024_01/915621111"/>
    <hyperlink ref="F412" r:id="rId49" display="https://podminky.urs.cz/item/CS_URS_2024_01/916131213"/>
    <hyperlink ref="F438" r:id="rId50" display="https://podminky.urs.cz/item/CS_URS_2024_01/916231213"/>
    <hyperlink ref="F445" r:id="rId51" display="https://podminky.urs.cz/item/CS_URS_2024_01/919122122"/>
    <hyperlink ref="F447" r:id="rId52" display="https://podminky.urs.cz/item/CS_URS_2024_01/919112223"/>
    <hyperlink ref="F449" r:id="rId53" display="https://podminky.urs.cz/item/CS_URS_2024_01/919731121"/>
    <hyperlink ref="F451" r:id="rId54" display="https://podminky.urs.cz/item/CS_URS_2024_01/939941111"/>
    <hyperlink ref="F457" r:id="rId55" display="https://podminky.urs.cz/item/CS_URS_2024_01/997221551"/>
    <hyperlink ref="F463" r:id="rId56" display="https://podminky.urs.cz/item/CS_URS_2024_01/997221559"/>
    <hyperlink ref="F471" r:id="rId57" display="https://podminky.urs.cz/item/CS_URS_2024_01/997221561"/>
    <hyperlink ref="F475" r:id="rId58" display="https://podminky.urs.cz/item/CS_URS_2024_01/997221569"/>
    <hyperlink ref="F481" r:id="rId59" display="https://podminky.urs.cz/item/CS_URS_2024_01/997221861"/>
    <hyperlink ref="F486" r:id="rId60" display="https://podminky.urs.cz/item/CS_URS_2024_01/997221873"/>
    <hyperlink ref="F490" r:id="rId61" display="https://podminky.urs.cz/item/CS_URS_2024_01/997221875"/>
    <hyperlink ref="F495" r:id="rId62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185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8757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8758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ROUND((SUM(BE90:BE224)),  2)</f>
        <v>0</v>
      </c>
      <c r="G35" s="41"/>
      <c r="H35" s="41"/>
      <c r="I35" s="161">
        <v>0.20999999999999999</v>
      </c>
      <c r="J35" s="160">
        <f>ROUND(((SUM(BE90:BE224))*I35),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ROUND((SUM(BF90:BF224)),  2)</f>
        <v>0</v>
      </c>
      <c r="G36" s="41"/>
      <c r="H36" s="41"/>
      <c r="I36" s="161">
        <v>0.12</v>
      </c>
      <c r="J36" s="160">
        <f>ROUND(((SUM(BF90:BF224))*I36),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ROUND((SUM(BG90:BG224)),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ROUND((SUM(BH90:BH224)),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ROUND((SUM(BI90:BI224)),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8757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41.1 - SO41 - Vegetační úpravy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8759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8760</v>
      </c>
      <c r="E66" s="186"/>
      <c r="F66" s="186"/>
      <c r="G66" s="186"/>
      <c r="H66" s="186"/>
      <c r="I66" s="186"/>
      <c r="J66" s="187">
        <f>J99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8761</v>
      </c>
      <c r="E67" s="186"/>
      <c r="F67" s="186"/>
      <c r="G67" s="186"/>
      <c r="H67" s="186"/>
      <c r="I67" s="186"/>
      <c r="J67" s="187">
        <f>J216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8762</v>
      </c>
      <c r="E68" s="186"/>
      <c r="F68" s="186"/>
      <c r="G68" s="186"/>
      <c r="H68" s="186"/>
      <c r="I68" s="186"/>
      <c r="J68" s="187">
        <f>J222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209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Dům s pečovatelskou službou, Brno-Bystrc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199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8757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385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41.1 - SO41 - Vegetační úpravy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5. 4. 2024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>Statutární město Brno,Dominikánské nám.196/1, Brno</v>
      </c>
      <c r="G86" s="43"/>
      <c r="H86" s="43"/>
      <c r="I86" s="35" t="s">
        <v>31</v>
      </c>
      <c r="J86" s="39" t="str">
        <f>E23</f>
        <v>P.P.Architects s.r.o.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5.65" customHeight="1">
      <c r="A87" s="41"/>
      <c r="B87" s="42"/>
      <c r="C87" s="35" t="s">
        <v>29</v>
      </c>
      <c r="D87" s="43"/>
      <c r="E87" s="43"/>
      <c r="F87" s="30" t="str">
        <f>IF(E20="","",E20)</f>
        <v>Vyplň údaj</v>
      </c>
      <c r="G87" s="43"/>
      <c r="H87" s="43"/>
      <c r="I87" s="35" t="s">
        <v>35</v>
      </c>
      <c r="J87" s="39" t="str">
        <f>E26</f>
        <v>CKN Invest, spol. s r.o.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210</v>
      </c>
      <c r="D89" s="192" t="s">
        <v>59</v>
      </c>
      <c r="E89" s="192" t="s">
        <v>55</v>
      </c>
      <c r="F89" s="192" t="s">
        <v>56</v>
      </c>
      <c r="G89" s="192" t="s">
        <v>211</v>
      </c>
      <c r="H89" s="192" t="s">
        <v>212</v>
      </c>
      <c r="I89" s="192" t="s">
        <v>213</v>
      </c>
      <c r="J89" s="192" t="s">
        <v>203</v>
      </c>
      <c r="K89" s="193" t="s">
        <v>214</v>
      </c>
      <c r="L89" s="194"/>
      <c r="M89" s="95" t="s">
        <v>19</v>
      </c>
      <c r="N89" s="96" t="s">
        <v>44</v>
      </c>
      <c r="O89" s="96" t="s">
        <v>215</v>
      </c>
      <c r="P89" s="96" t="s">
        <v>216</v>
      </c>
      <c r="Q89" s="96" t="s">
        <v>217</v>
      </c>
      <c r="R89" s="96" t="s">
        <v>218</v>
      </c>
      <c r="S89" s="96" t="s">
        <v>219</v>
      </c>
      <c r="T89" s="97" t="s">
        <v>220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221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0.0014616</v>
      </c>
      <c r="S90" s="99"/>
      <c r="T90" s="198">
        <f>T91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73</v>
      </c>
      <c r="AU90" s="20" t="s">
        <v>204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73</v>
      </c>
      <c r="E91" s="203" t="s">
        <v>291</v>
      </c>
      <c r="F91" s="203" t="s">
        <v>292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P92+P99+P216+P222</f>
        <v>0</v>
      </c>
      <c r="Q91" s="208"/>
      <c r="R91" s="209">
        <f>R92+R99+R216+R222</f>
        <v>0.0014616</v>
      </c>
      <c r="S91" s="208"/>
      <c r="T91" s="210">
        <f>T92+T99+T216+T222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74</v>
      </c>
      <c r="AY91" s="211" t="s">
        <v>224</v>
      </c>
      <c r="BK91" s="213">
        <f>BK92+BK99+BK216+BK222</f>
        <v>0</v>
      </c>
    </row>
    <row r="92" s="12" customFormat="1" ht="22.8" customHeight="1">
      <c r="A92" s="12"/>
      <c r="B92" s="200"/>
      <c r="C92" s="201"/>
      <c r="D92" s="202" t="s">
        <v>73</v>
      </c>
      <c r="E92" s="214" t="s">
        <v>544</v>
      </c>
      <c r="F92" s="214" t="s">
        <v>8763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SUM(P93:P98)</f>
        <v>0</v>
      </c>
      <c r="Q92" s="208"/>
      <c r="R92" s="209">
        <f>SUM(R93:R98)</f>
        <v>0</v>
      </c>
      <c r="S92" s="208"/>
      <c r="T92" s="210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82</v>
      </c>
      <c r="AT92" s="212" t="s">
        <v>73</v>
      </c>
      <c r="AU92" s="212" t="s">
        <v>82</v>
      </c>
      <c r="AY92" s="211" t="s">
        <v>224</v>
      </c>
      <c r="BK92" s="213">
        <f>SUM(BK93:BK98)</f>
        <v>0</v>
      </c>
    </row>
    <row r="93" s="2" customFormat="1" ht="55.5" customHeight="1">
      <c r="A93" s="41"/>
      <c r="B93" s="42"/>
      <c r="C93" s="216" t="s">
        <v>82</v>
      </c>
      <c r="D93" s="216" t="s">
        <v>227</v>
      </c>
      <c r="E93" s="217" t="s">
        <v>7029</v>
      </c>
      <c r="F93" s="218" t="s">
        <v>7030</v>
      </c>
      <c r="G93" s="219" t="s">
        <v>324</v>
      </c>
      <c r="H93" s="220">
        <v>93.519999999999996</v>
      </c>
      <c r="I93" s="221"/>
      <c r="J93" s="222">
        <f>ROUND(I93*H93,2)</f>
        <v>0</v>
      </c>
      <c r="K93" s="218" t="s">
        <v>312</v>
      </c>
      <c r="L93" s="47"/>
      <c r="M93" s="223" t="s">
        <v>19</v>
      </c>
      <c r="N93" s="224" t="s">
        <v>46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231</v>
      </c>
      <c r="AT93" s="227" t="s">
        <v>227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93</v>
      </c>
    </row>
    <row r="94" s="2" customFormat="1">
      <c r="A94" s="41"/>
      <c r="B94" s="42"/>
      <c r="C94" s="43"/>
      <c r="D94" s="267" t="s">
        <v>314</v>
      </c>
      <c r="E94" s="43"/>
      <c r="F94" s="268" t="s">
        <v>7032</v>
      </c>
      <c r="G94" s="43"/>
      <c r="H94" s="43"/>
      <c r="I94" s="269"/>
      <c r="J94" s="43"/>
      <c r="K94" s="43"/>
      <c r="L94" s="47"/>
      <c r="M94" s="270"/>
      <c r="N94" s="271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314</v>
      </c>
      <c r="AU94" s="20" t="s">
        <v>93</v>
      </c>
    </row>
    <row r="95" s="2" customFormat="1" ht="62.7" customHeight="1">
      <c r="A95" s="41"/>
      <c r="B95" s="42"/>
      <c r="C95" s="216" t="s">
        <v>93</v>
      </c>
      <c r="D95" s="216" t="s">
        <v>227</v>
      </c>
      <c r="E95" s="217" t="s">
        <v>8764</v>
      </c>
      <c r="F95" s="218" t="s">
        <v>8765</v>
      </c>
      <c r="G95" s="219" t="s">
        <v>324</v>
      </c>
      <c r="H95" s="220">
        <v>93.519999999999996</v>
      </c>
      <c r="I95" s="221"/>
      <c r="J95" s="222">
        <f>ROUND(I95*H95,2)</f>
        <v>0</v>
      </c>
      <c r="K95" s="218" t="s">
        <v>312</v>
      </c>
      <c r="L95" s="47"/>
      <c r="M95" s="223" t="s">
        <v>19</v>
      </c>
      <c r="N95" s="224" t="s">
        <v>46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231</v>
      </c>
      <c r="AT95" s="227" t="s">
        <v>227</v>
      </c>
      <c r="AU95" s="227" t="s">
        <v>93</v>
      </c>
      <c r="AY95" s="20" t="s">
        <v>224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93</v>
      </c>
      <c r="BK95" s="228">
        <f>ROUND(I95*H95,2)</f>
        <v>0</v>
      </c>
      <c r="BL95" s="20" t="s">
        <v>231</v>
      </c>
      <c r="BM95" s="227" t="s">
        <v>231</v>
      </c>
    </row>
    <row r="96" s="2" customFormat="1">
      <c r="A96" s="41"/>
      <c r="B96" s="42"/>
      <c r="C96" s="43"/>
      <c r="D96" s="267" t="s">
        <v>314</v>
      </c>
      <c r="E96" s="43"/>
      <c r="F96" s="268" t="s">
        <v>8766</v>
      </c>
      <c r="G96" s="43"/>
      <c r="H96" s="43"/>
      <c r="I96" s="269"/>
      <c r="J96" s="43"/>
      <c r="K96" s="43"/>
      <c r="L96" s="47"/>
      <c r="M96" s="270"/>
      <c r="N96" s="271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314</v>
      </c>
      <c r="AU96" s="20" t="s">
        <v>93</v>
      </c>
    </row>
    <row r="97" s="2" customFormat="1" ht="37.8" customHeight="1">
      <c r="A97" s="41"/>
      <c r="B97" s="42"/>
      <c r="C97" s="216" t="s">
        <v>108</v>
      </c>
      <c r="D97" s="216" t="s">
        <v>227</v>
      </c>
      <c r="E97" s="217" t="s">
        <v>8767</v>
      </c>
      <c r="F97" s="218" t="s">
        <v>8768</v>
      </c>
      <c r="G97" s="219" t="s">
        <v>324</v>
      </c>
      <c r="H97" s="220">
        <v>93.519999999999996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246</v>
      </c>
    </row>
    <row r="98" s="2" customFormat="1">
      <c r="A98" s="41"/>
      <c r="B98" s="42"/>
      <c r="C98" s="43"/>
      <c r="D98" s="267" t="s">
        <v>314</v>
      </c>
      <c r="E98" s="43"/>
      <c r="F98" s="268" t="s">
        <v>8769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12" customFormat="1" ht="22.8" customHeight="1">
      <c r="A99" s="12"/>
      <c r="B99" s="200"/>
      <c r="C99" s="201"/>
      <c r="D99" s="202" t="s">
        <v>73</v>
      </c>
      <c r="E99" s="214" t="s">
        <v>559</v>
      </c>
      <c r="F99" s="214" t="s">
        <v>8770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SUM(P100:P215)</f>
        <v>0</v>
      </c>
      <c r="Q99" s="208"/>
      <c r="R99" s="209">
        <f>SUM(R100:R215)</f>
        <v>0.0014616</v>
      </c>
      <c r="S99" s="208"/>
      <c r="T99" s="210">
        <f>SUM(T100:T215)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82</v>
      </c>
      <c r="AT99" s="212" t="s">
        <v>73</v>
      </c>
      <c r="AU99" s="212" t="s">
        <v>82</v>
      </c>
      <c r="AY99" s="211" t="s">
        <v>224</v>
      </c>
      <c r="BK99" s="213">
        <f>SUM(BK100:BK215)</f>
        <v>0</v>
      </c>
    </row>
    <row r="100" s="2" customFormat="1" ht="49.05" customHeight="1">
      <c r="A100" s="41"/>
      <c r="B100" s="42"/>
      <c r="C100" s="216" t="s">
        <v>231</v>
      </c>
      <c r="D100" s="216" t="s">
        <v>227</v>
      </c>
      <c r="E100" s="217" t="s">
        <v>8771</v>
      </c>
      <c r="F100" s="218" t="s">
        <v>8772</v>
      </c>
      <c r="G100" s="219" t="s">
        <v>266</v>
      </c>
      <c r="H100" s="220">
        <v>570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254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8773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14" customFormat="1">
      <c r="A102" s="14"/>
      <c r="B102" s="246"/>
      <c r="C102" s="247"/>
      <c r="D102" s="231" t="s">
        <v>268</v>
      </c>
      <c r="E102" s="248" t="s">
        <v>19</v>
      </c>
      <c r="F102" s="249" t="s">
        <v>8774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268</v>
      </c>
      <c r="AU102" s="255" t="s">
        <v>93</v>
      </c>
      <c r="AV102" s="14" t="s">
        <v>82</v>
      </c>
      <c r="AW102" s="14" t="s">
        <v>34</v>
      </c>
      <c r="AX102" s="14" t="s">
        <v>74</v>
      </c>
      <c r="AY102" s="255" t="s">
        <v>224</v>
      </c>
    </row>
    <row r="103" s="13" customFormat="1">
      <c r="A103" s="13"/>
      <c r="B103" s="229"/>
      <c r="C103" s="230"/>
      <c r="D103" s="231" t="s">
        <v>268</v>
      </c>
      <c r="E103" s="232" t="s">
        <v>19</v>
      </c>
      <c r="F103" s="233" t="s">
        <v>8775</v>
      </c>
      <c r="G103" s="230"/>
      <c r="H103" s="234">
        <v>570</v>
      </c>
      <c r="I103" s="235"/>
      <c r="J103" s="230"/>
      <c r="K103" s="230"/>
      <c r="L103" s="236"/>
      <c r="M103" s="237"/>
      <c r="N103" s="238"/>
      <c r="O103" s="238"/>
      <c r="P103" s="238"/>
      <c r="Q103" s="238"/>
      <c r="R103" s="238"/>
      <c r="S103" s="238"/>
      <c r="T103" s="239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0" t="s">
        <v>268</v>
      </c>
      <c r="AU103" s="240" t="s">
        <v>93</v>
      </c>
      <c r="AV103" s="13" t="s">
        <v>93</v>
      </c>
      <c r="AW103" s="13" t="s">
        <v>34</v>
      </c>
      <c r="AX103" s="13" t="s">
        <v>74</v>
      </c>
      <c r="AY103" s="240" t="s">
        <v>224</v>
      </c>
    </row>
    <row r="104" s="16" customFormat="1">
      <c r="A104" s="16"/>
      <c r="B104" s="272"/>
      <c r="C104" s="273"/>
      <c r="D104" s="231" t="s">
        <v>268</v>
      </c>
      <c r="E104" s="274" t="s">
        <v>19</v>
      </c>
      <c r="F104" s="275" t="s">
        <v>351</v>
      </c>
      <c r="G104" s="273"/>
      <c r="H104" s="276">
        <v>570</v>
      </c>
      <c r="I104" s="277"/>
      <c r="J104" s="273"/>
      <c r="K104" s="273"/>
      <c r="L104" s="278"/>
      <c r="M104" s="279"/>
      <c r="N104" s="280"/>
      <c r="O104" s="280"/>
      <c r="P104" s="280"/>
      <c r="Q104" s="280"/>
      <c r="R104" s="280"/>
      <c r="S104" s="280"/>
      <c r="T104" s="281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82" t="s">
        <v>268</v>
      </c>
      <c r="AU104" s="282" t="s">
        <v>93</v>
      </c>
      <c r="AV104" s="16" t="s">
        <v>231</v>
      </c>
      <c r="AW104" s="16" t="s">
        <v>34</v>
      </c>
      <c r="AX104" s="16" t="s">
        <v>82</v>
      </c>
      <c r="AY104" s="282" t="s">
        <v>224</v>
      </c>
    </row>
    <row r="105" s="2" customFormat="1" ht="16.5" customHeight="1">
      <c r="A105" s="41"/>
      <c r="B105" s="42"/>
      <c r="C105" s="286" t="s">
        <v>223</v>
      </c>
      <c r="D105" s="286" t="s">
        <v>572</v>
      </c>
      <c r="E105" s="287" t="s">
        <v>8776</v>
      </c>
      <c r="F105" s="288" t="s">
        <v>8777</v>
      </c>
      <c r="G105" s="289" t="s">
        <v>8778</v>
      </c>
      <c r="H105" s="290">
        <v>3.5230000000000001</v>
      </c>
      <c r="I105" s="291"/>
      <c r="J105" s="292">
        <f>ROUND(I105*H105,2)</f>
        <v>0</v>
      </c>
      <c r="K105" s="288" t="s">
        <v>19</v>
      </c>
      <c r="L105" s="293"/>
      <c r="M105" s="294" t="s">
        <v>19</v>
      </c>
      <c r="N105" s="295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254</v>
      </c>
      <c r="AT105" s="227" t="s">
        <v>572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263</v>
      </c>
    </row>
    <row r="106" s="2" customFormat="1" ht="37.8" customHeight="1">
      <c r="A106" s="41"/>
      <c r="B106" s="42"/>
      <c r="C106" s="216" t="s">
        <v>246</v>
      </c>
      <c r="D106" s="216" t="s">
        <v>227</v>
      </c>
      <c r="E106" s="217" t="s">
        <v>8509</v>
      </c>
      <c r="F106" s="218" t="s">
        <v>8510</v>
      </c>
      <c r="G106" s="219" t="s">
        <v>266</v>
      </c>
      <c r="H106" s="220">
        <v>1430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8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8511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8779</v>
      </c>
      <c r="F108" s="288" t="s">
        <v>8780</v>
      </c>
      <c r="G108" s="289" t="s">
        <v>324</v>
      </c>
      <c r="H108" s="290">
        <v>29.355</v>
      </c>
      <c r="I108" s="291"/>
      <c r="J108" s="292">
        <f>ROUND(I108*H108,2)</f>
        <v>0</v>
      </c>
      <c r="K108" s="288" t="s">
        <v>19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151</v>
      </c>
    </row>
    <row r="109" s="2" customFormat="1" ht="37.8" customHeight="1">
      <c r="A109" s="41"/>
      <c r="B109" s="42"/>
      <c r="C109" s="216" t="s">
        <v>254</v>
      </c>
      <c r="D109" s="216" t="s">
        <v>227</v>
      </c>
      <c r="E109" s="217" t="s">
        <v>8781</v>
      </c>
      <c r="F109" s="218" t="s">
        <v>8782</v>
      </c>
      <c r="G109" s="219" t="s">
        <v>266</v>
      </c>
      <c r="H109" s="220">
        <v>285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544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8783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21.75" customHeight="1">
      <c r="A111" s="41"/>
      <c r="B111" s="42"/>
      <c r="C111" s="216" t="s">
        <v>260</v>
      </c>
      <c r="D111" s="216" t="s">
        <v>227</v>
      </c>
      <c r="E111" s="217" t="s">
        <v>7619</v>
      </c>
      <c r="F111" s="218" t="s">
        <v>7620</v>
      </c>
      <c r="G111" s="219" t="s">
        <v>266</v>
      </c>
      <c r="H111" s="220">
        <v>285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559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7622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2" customFormat="1" ht="24.15" customHeight="1">
      <c r="A113" s="41"/>
      <c r="B113" s="42"/>
      <c r="C113" s="216" t="s">
        <v>263</v>
      </c>
      <c r="D113" s="216" t="s">
        <v>227</v>
      </c>
      <c r="E113" s="217" t="s">
        <v>8784</v>
      </c>
      <c r="F113" s="218" t="s">
        <v>8785</v>
      </c>
      <c r="G113" s="219" t="s">
        <v>266</v>
      </c>
      <c r="H113" s="220">
        <v>285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571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8786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44.25" customHeight="1">
      <c r="A115" s="41"/>
      <c r="B115" s="42"/>
      <c r="C115" s="216" t="s">
        <v>143</v>
      </c>
      <c r="D115" s="216" t="s">
        <v>227</v>
      </c>
      <c r="E115" s="217" t="s">
        <v>8787</v>
      </c>
      <c r="F115" s="218" t="s">
        <v>8788</v>
      </c>
      <c r="G115" s="219" t="s">
        <v>595</v>
      </c>
      <c r="H115" s="220">
        <v>21</v>
      </c>
      <c r="I115" s="221"/>
      <c r="J115" s="222">
        <f>ROUND(I115*H115,2)</f>
        <v>0</v>
      </c>
      <c r="K115" s="218" t="s">
        <v>312</v>
      </c>
      <c r="L115" s="47"/>
      <c r="M115" s="223" t="s">
        <v>19</v>
      </c>
      <c r="N115" s="224" t="s">
        <v>46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231</v>
      </c>
      <c r="AT115" s="227" t="s">
        <v>227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156</v>
      </c>
    </row>
    <row r="116" s="2" customFormat="1">
      <c r="A116" s="41"/>
      <c r="B116" s="42"/>
      <c r="C116" s="43"/>
      <c r="D116" s="267" t="s">
        <v>314</v>
      </c>
      <c r="E116" s="43"/>
      <c r="F116" s="268" t="s">
        <v>8789</v>
      </c>
      <c r="G116" s="43"/>
      <c r="H116" s="43"/>
      <c r="I116" s="269"/>
      <c r="J116" s="43"/>
      <c r="K116" s="43"/>
      <c r="L116" s="47"/>
      <c r="M116" s="270"/>
      <c r="N116" s="271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314</v>
      </c>
      <c r="AU116" s="20" t="s">
        <v>93</v>
      </c>
    </row>
    <row r="117" s="2" customFormat="1" ht="44.25" customHeight="1">
      <c r="A117" s="41"/>
      <c r="B117" s="42"/>
      <c r="C117" s="216" t="s">
        <v>8</v>
      </c>
      <c r="D117" s="216" t="s">
        <v>227</v>
      </c>
      <c r="E117" s="217" t="s">
        <v>8790</v>
      </c>
      <c r="F117" s="218" t="s">
        <v>8791</v>
      </c>
      <c r="G117" s="219" t="s">
        <v>595</v>
      </c>
      <c r="H117" s="220">
        <v>72</v>
      </c>
      <c r="I117" s="221"/>
      <c r="J117" s="222">
        <f>ROUND(I117*H117,2)</f>
        <v>0</v>
      </c>
      <c r="K117" s="218" t="s">
        <v>312</v>
      </c>
      <c r="L117" s="47"/>
      <c r="M117" s="223" t="s">
        <v>19</v>
      </c>
      <c r="N117" s="224" t="s">
        <v>46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231</v>
      </c>
      <c r="AT117" s="227" t="s">
        <v>227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162</v>
      </c>
    </row>
    <row r="118" s="2" customFormat="1">
      <c r="A118" s="41"/>
      <c r="B118" s="42"/>
      <c r="C118" s="43"/>
      <c r="D118" s="267" t="s">
        <v>314</v>
      </c>
      <c r="E118" s="43"/>
      <c r="F118" s="268" t="s">
        <v>8792</v>
      </c>
      <c r="G118" s="43"/>
      <c r="H118" s="43"/>
      <c r="I118" s="269"/>
      <c r="J118" s="43"/>
      <c r="K118" s="43"/>
      <c r="L118" s="47"/>
      <c r="M118" s="270"/>
      <c r="N118" s="271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314</v>
      </c>
      <c r="AU118" s="20" t="s">
        <v>93</v>
      </c>
    </row>
    <row r="119" s="2" customFormat="1" ht="37.8" customHeight="1">
      <c r="A119" s="41"/>
      <c r="B119" s="42"/>
      <c r="C119" s="216" t="s">
        <v>148</v>
      </c>
      <c r="D119" s="216" t="s">
        <v>227</v>
      </c>
      <c r="E119" s="217" t="s">
        <v>8793</v>
      </c>
      <c r="F119" s="218" t="s">
        <v>8794</v>
      </c>
      <c r="G119" s="219" t="s">
        <v>595</v>
      </c>
      <c r="H119" s="220">
        <v>5381</v>
      </c>
      <c r="I119" s="221"/>
      <c r="J119" s="222">
        <f>ROUND(I119*H119,2)</f>
        <v>0</v>
      </c>
      <c r="K119" s="218" t="s">
        <v>312</v>
      </c>
      <c r="L119" s="47"/>
      <c r="M119" s="223" t="s">
        <v>19</v>
      </c>
      <c r="N119" s="224" t="s">
        <v>46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231</v>
      </c>
      <c r="AT119" s="227" t="s">
        <v>227</v>
      </c>
      <c r="AU119" s="227" t="s">
        <v>93</v>
      </c>
      <c r="AY119" s="20" t="s">
        <v>224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93</v>
      </c>
      <c r="BK119" s="228">
        <f>ROUND(I119*H119,2)</f>
        <v>0</v>
      </c>
      <c r="BL119" s="20" t="s">
        <v>231</v>
      </c>
      <c r="BM119" s="227" t="s">
        <v>168</v>
      </c>
    </row>
    <row r="120" s="2" customFormat="1">
      <c r="A120" s="41"/>
      <c r="B120" s="42"/>
      <c r="C120" s="43"/>
      <c r="D120" s="267" t="s">
        <v>314</v>
      </c>
      <c r="E120" s="43"/>
      <c r="F120" s="268" t="s">
        <v>8795</v>
      </c>
      <c r="G120" s="43"/>
      <c r="H120" s="43"/>
      <c r="I120" s="269"/>
      <c r="J120" s="43"/>
      <c r="K120" s="43"/>
      <c r="L120" s="47"/>
      <c r="M120" s="270"/>
      <c r="N120" s="271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314</v>
      </c>
      <c r="AU120" s="20" t="s">
        <v>93</v>
      </c>
    </row>
    <row r="121" s="14" customFormat="1">
      <c r="A121" s="14"/>
      <c r="B121" s="246"/>
      <c r="C121" s="247"/>
      <c r="D121" s="231" t="s">
        <v>268</v>
      </c>
      <c r="E121" s="248" t="s">
        <v>19</v>
      </c>
      <c r="F121" s="249" t="s">
        <v>8796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268</v>
      </c>
      <c r="AU121" s="255" t="s">
        <v>93</v>
      </c>
      <c r="AV121" s="14" t="s">
        <v>82</v>
      </c>
      <c r="AW121" s="14" t="s">
        <v>34</v>
      </c>
      <c r="AX121" s="14" t="s">
        <v>74</v>
      </c>
      <c r="AY121" s="255" t="s">
        <v>224</v>
      </c>
    </row>
    <row r="122" s="13" customFormat="1">
      <c r="A122" s="13"/>
      <c r="B122" s="229"/>
      <c r="C122" s="230"/>
      <c r="D122" s="231" t="s">
        <v>268</v>
      </c>
      <c r="E122" s="232" t="s">
        <v>19</v>
      </c>
      <c r="F122" s="233" t="s">
        <v>8797</v>
      </c>
      <c r="G122" s="230"/>
      <c r="H122" s="234">
        <v>5381</v>
      </c>
      <c r="I122" s="235"/>
      <c r="J122" s="230"/>
      <c r="K122" s="230"/>
      <c r="L122" s="236"/>
      <c r="M122" s="237"/>
      <c r="N122" s="238"/>
      <c r="O122" s="238"/>
      <c r="P122" s="238"/>
      <c r="Q122" s="238"/>
      <c r="R122" s="238"/>
      <c r="S122" s="238"/>
      <c r="T122" s="23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0" t="s">
        <v>268</v>
      </c>
      <c r="AU122" s="240" t="s">
        <v>93</v>
      </c>
      <c r="AV122" s="13" t="s">
        <v>93</v>
      </c>
      <c r="AW122" s="13" t="s">
        <v>34</v>
      </c>
      <c r="AX122" s="13" t="s">
        <v>74</v>
      </c>
      <c r="AY122" s="240" t="s">
        <v>224</v>
      </c>
    </row>
    <row r="123" s="16" customFormat="1">
      <c r="A123" s="16"/>
      <c r="B123" s="272"/>
      <c r="C123" s="273"/>
      <c r="D123" s="231" t="s">
        <v>268</v>
      </c>
      <c r="E123" s="274" t="s">
        <v>19</v>
      </c>
      <c r="F123" s="275" t="s">
        <v>351</v>
      </c>
      <c r="G123" s="273"/>
      <c r="H123" s="276">
        <v>5381</v>
      </c>
      <c r="I123" s="277"/>
      <c r="J123" s="273"/>
      <c r="K123" s="273"/>
      <c r="L123" s="278"/>
      <c r="M123" s="279"/>
      <c r="N123" s="280"/>
      <c r="O123" s="280"/>
      <c r="P123" s="280"/>
      <c r="Q123" s="280"/>
      <c r="R123" s="280"/>
      <c r="S123" s="280"/>
      <c r="T123" s="28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82" t="s">
        <v>268</v>
      </c>
      <c r="AU123" s="282" t="s">
        <v>93</v>
      </c>
      <c r="AV123" s="16" t="s">
        <v>231</v>
      </c>
      <c r="AW123" s="16" t="s">
        <v>34</v>
      </c>
      <c r="AX123" s="16" t="s">
        <v>82</v>
      </c>
      <c r="AY123" s="282" t="s">
        <v>224</v>
      </c>
    </row>
    <row r="124" s="2" customFormat="1" ht="37.8" customHeight="1">
      <c r="A124" s="41"/>
      <c r="B124" s="42"/>
      <c r="C124" s="216" t="s">
        <v>151</v>
      </c>
      <c r="D124" s="216" t="s">
        <v>227</v>
      </c>
      <c r="E124" s="217" t="s">
        <v>8798</v>
      </c>
      <c r="F124" s="218" t="s">
        <v>8799</v>
      </c>
      <c r="G124" s="219" t="s">
        <v>595</v>
      </c>
      <c r="H124" s="220">
        <v>21</v>
      </c>
      <c r="I124" s="221"/>
      <c r="J124" s="222">
        <f>ROUND(I124*H124,2)</f>
        <v>0</v>
      </c>
      <c r="K124" s="218" t="s">
        <v>312</v>
      </c>
      <c r="L124" s="47"/>
      <c r="M124" s="223" t="s">
        <v>19</v>
      </c>
      <c r="N124" s="224" t="s">
        <v>46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231</v>
      </c>
      <c r="AT124" s="227" t="s">
        <v>227</v>
      </c>
      <c r="AU124" s="227" t="s">
        <v>93</v>
      </c>
      <c r="AY124" s="20" t="s">
        <v>224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93</v>
      </c>
      <c r="BK124" s="228">
        <f>ROUND(I124*H124,2)</f>
        <v>0</v>
      </c>
      <c r="BL124" s="20" t="s">
        <v>231</v>
      </c>
      <c r="BM124" s="227" t="s">
        <v>174</v>
      </c>
    </row>
    <row r="125" s="2" customFormat="1">
      <c r="A125" s="41"/>
      <c r="B125" s="42"/>
      <c r="C125" s="43"/>
      <c r="D125" s="267" t="s">
        <v>314</v>
      </c>
      <c r="E125" s="43"/>
      <c r="F125" s="268" t="s">
        <v>8800</v>
      </c>
      <c r="G125" s="43"/>
      <c r="H125" s="43"/>
      <c r="I125" s="269"/>
      <c r="J125" s="43"/>
      <c r="K125" s="43"/>
      <c r="L125" s="47"/>
      <c r="M125" s="270"/>
      <c r="N125" s="271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314</v>
      </c>
      <c r="AU125" s="20" t="s">
        <v>93</v>
      </c>
    </row>
    <row r="126" s="2" customFormat="1" ht="37.8" customHeight="1">
      <c r="A126" s="41"/>
      <c r="B126" s="42"/>
      <c r="C126" s="216" t="s">
        <v>284</v>
      </c>
      <c r="D126" s="216" t="s">
        <v>227</v>
      </c>
      <c r="E126" s="217" t="s">
        <v>8801</v>
      </c>
      <c r="F126" s="218" t="s">
        <v>8802</v>
      </c>
      <c r="G126" s="219" t="s">
        <v>595</v>
      </c>
      <c r="H126" s="220">
        <v>72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629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8803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2" customFormat="1" ht="44.25" customHeight="1">
      <c r="A128" s="41"/>
      <c r="B128" s="42"/>
      <c r="C128" s="216" t="s">
        <v>544</v>
      </c>
      <c r="D128" s="216" t="s">
        <v>227</v>
      </c>
      <c r="E128" s="217" t="s">
        <v>8804</v>
      </c>
      <c r="F128" s="218" t="s">
        <v>8805</v>
      </c>
      <c r="G128" s="219" t="s">
        <v>595</v>
      </c>
      <c r="H128" s="220">
        <v>1541</v>
      </c>
      <c r="I128" s="221"/>
      <c r="J128" s="222">
        <f>ROUND(I128*H128,2)</f>
        <v>0</v>
      </c>
      <c r="K128" s="218" t="s">
        <v>312</v>
      </c>
      <c r="L128" s="47"/>
      <c r="M128" s="223" t="s">
        <v>19</v>
      </c>
      <c r="N128" s="224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231</v>
      </c>
      <c r="AT128" s="227" t="s">
        <v>227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643</v>
      </c>
    </row>
    <row r="129" s="2" customFormat="1">
      <c r="A129" s="41"/>
      <c r="B129" s="42"/>
      <c r="C129" s="43"/>
      <c r="D129" s="267" t="s">
        <v>314</v>
      </c>
      <c r="E129" s="43"/>
      <c r="F129" s="268" t="s">
        <v>8806</v>
      </c>
      <c r="G129" s="43"/>
      <c r="H129" s="43"/>
      <c r="I129" s="269"/>
      <c r="J129" s="43"/>
      <c r="K129" s="43"/>
      <c r="L129" s="47"/>
      <c r="M129" s="270"/>
      <c r="N129" s="271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314</v>
      </c>
      <c r="AU129" s="20" t="s">
        <v>93</v>
      </c>
    </row>
    <row r="130" s="2" customFormat="1" ht="24.15" customHeight="1">
      <c r="A130" s="41"/>
      <c r="B130" s="42"/>
      <c r="C130" s="216" t="s">
        <v>549</v>
      </c>
      <c r="D130" s="216" t="s">
        <v>227</v>
      </c>
      <c r="E130" s="217" t="s">
        <v>8807</v>
      </c>
      <c r="F130" s="218" t="s">
        <v>8808</v>
      </c>
      <c r="G130" s="219" t="s">
        <v>595</v>
      </c>
      <c r="H130" s="220">
        <v>3840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656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8809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7.8" customHeight="1">
      <c r="A132" s="41"/>
      <c r="B132" s="42"/>
      <c r="C132" s="216" t="s">
        <v>559</v>
      </c>
      <c r="D132" s="216" t="s">
        <v>227</v>
      </c>
      <c r="E132" s="217" t="s">
        <v>8810</v>
      </c>
      <c r="F132" s="218" t="s">
        <v>8811</v>
      </c>
      <c r="G132" s="219" t="s">
        <v>371</v>
      </c>
      <c r="H132" s="220">
        <v>0.02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680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8812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2" customFormat="1" ht="24.15" customHeight="1">
      <c r="A134" s="41"/>
      <c r="B134" s="42"/>
      <c r="C134" s="286" t="s">
        <v>565</v>
      </c>
      <c r="D134" s="286" t="s">
        <v>572</v>
      </c>
      <c r="E134" s="287" t="s">
        <v>8813</v>
      </c>
      <c r="F134" s="288" t="s">
        <v>8814</v>
      </c>
      <c r="G134" s="289" t="s">
        <v>4656</v>
      </c>
      <c r="H134" s="290">
        <v>20.329999999999998</v>
      </c>
      <c r="I134" s="291"/>
      <c r="J134" s="292">
        <f>ROUND(I134*H134,2)</f>
        <v>0</v>
      </c>
      <c r="K134" s="288" t="s">
        <v>19</v>
      </c>
      <c r="L134" s="293"/>
      <c r="M134" s="294" t="s">
        <v>19</v>
      </c>
      <c r="N134" s="295" t="s">
        <v>46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254</v>
      </c>
      <c r="AT134" s="227" t="s">
        <v>572</v>
      </c>
      <c r="AU134" s="227" t="s">
        <v>93</v>
      </c>
      <c r="AY134" s="20" t="s">
        <v>224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93</v>
      </c>
      <c r="BK134" s="228">
        <f>ROUND(I134*H134,2)</f>
        <v>0</v>
      </c>
      <c r="BL134" s="20" t="s">
        <v>231</v>
      </c>
      <c r="BM134" s="227" t="s">
        <v>699</v>
      </c>
    </row>
    <row r="135" s="2" customFormat="1" ht="37.8" customHeight="1">
      <c r="A135" s="41"/>
      <c r="B135" s="42"/>
      <c r="C135" s="216" t="s">
        <v>571</v>
      </c>
      <c r="D135" s="216" t="s">
        <v>227</v>
      </c>
      <c r="E135" s="217" t="s">
        <v>8810</v>
      </c>
      <c r="F135" s="218" t="s">
        <v>8811</v>
      </c>
      <c r="G135" s="219" t="s">
        <v>371</v>
      </c>
      <c r="H135" s="220">
        <v>0.0050000000000000001</v>
      </c>
      <c r="I135" s="221"/>
      <c r="J135" s="222">
        <f>ROUND(I135*H135,2)</f>
        <v>0</v>
      </c>
      <c r="K135" s="218" t="s">
        <v>312</v>
      </c>
      <c r="L135" s="47"/>
      <c r="M135" s="223" t="s">
        <v>19</v>
      </c>
      <c r="N135" s="224" t="s">
        <v>46</v>
      </c>
      <c r="O135" s="87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231</v>
      </c>
      <c r="AT135" s="227" t="s">
        <v>227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719</v>
      </c>
    </row>
    <row r="136" s="2" customFormat="1">
      <c r="A136" s="41"/>
      <c r="B136" s="42"/>
      <c r="C136" s="43"/>
      <c r="D136" s="267" t="s">
        <v>314</v>
      </c>
      <c r="E136" s="43"/>
      <c r="F136" s="268" t="s">
        <v>8812</v>
      </c>
      <c r="G136" s="43"/>
      <c r="H136" s="43"/>
      <c r="I136" s="269"/>
      <c r="J136" s="43"/>
      <c r="K136" s="43"/>
      <c r="L136" s="47"/>
      <c r="M136" s="270"/>
      <c r="N136" s="271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314</v>
      </c>
      <c r="AU136" s="20" t="s">
        <v>93</v>
      </c>
    </row>
    <row r="137" s="2" customFormat="1" ht="24.15" customHeight="1">
      <c r="A137" s="41"/>
      <c r="B137" s="42"/>
      <c r="C137" s="286" t="s">
        <v>7</v>
      </c>
      <c r="D137" s="286" t="s">
        <v>572</v>
      </c>
      <c r="E137" s="287" t="s">
        <v>8815</v>
      </c>
      <c r="F137" s="288" t="s">
        <v>8816</v>
      </c>
      <c r="G137" s="289" t="s">
        <v>4656</v>
      </c>
      <c r="H137" s="290">
        <v>5.4080000000000004</v>
      </c>
      <c r="I137" s="291"/>
      <c r="J137" s="292">
        <f>ROUND(I137*H137,2)</f>
        <v>0</v>
      </c>
      <c r="K137" s="288" t="s">
        <v>19</v>
      </c>
      <c r="L137" s="293"/>
      <c r="M137" s="294" t="s">
        <v>19</v>
      </c>
      <c r="N137" s="295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254</v>
      </c>
      <c r="AT137" s="227" t="s">
        <v>572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192</v>
      </c>
    </row>
    <row r="138" s="2" customFormat="1" ht="16.5" customHeight="1">
      <c r="A138" s="41"/>
      <c r="B138" s="42"/>
      <c r="C138" s="286" t="s">
        <v>156</v>
      </c>
      <c r="D138" s="286" t="s">
        <v>572</v>
      </c>
      <c r="E138" s="287" t="s">
        <v>8817</v>
      </c>
      <c r="F138" s="288" t="s">
        <v>8818</v>
      </c>
      <c r="G138" s="289" t="s">
        <v>5743</v>
      </c>
      <c r="H138" s="290">
        <v>6</v>
      </c>
      <c r="I138" s="291"/>
      <c r="J138" s="292">
        <f>ROUND(I138*H138,2)</f>
        <v>0</v>
      </c>
      <c r="K138" s="288" t="s">
        <v>19</v>
      </c>
      <c r="L138" s="293"/>
      <c r="M138" s="294" t="s">
        <v>19</v>
      </c>
      <c r="N138" s="295" t="s">
        <v>46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254</v>
      </c>
      <c r="AT138" s="227" t="s">
        <v>572</v>
      </c>
      <c r="AU138" s="227" t="s">
        <v>93</v>
      </c>
      <c r="AY138" s="20" t="s">
        <v>224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93</v>
      </c>
      <c r="BK138" s="228">
        <f>ROUND(I138*H138,2)</f>
        <v>0</v>
      </c>
      <c r="BL138" s="20" t="s">
        <v>231</v>
      </c>
      <c r="BM138" s="227" t="s">
        <v>827</v>
      </c>
    </row>
    <row r="139" s="2" customFormat="1" ht="16.5" customHeight="1">
      <c r="A139" s="41"/>
      <c r="B139" s="42"/>
      <c r="C139" s="286" t="s">
        <v>159</v>
      </c>
      <c r="D139" s="286" t="s">
        <v>572</v>
      </c>
      <c r="E139" s="287" t="s">
        <v>8819</v>
      </c>
      <c r="F139" s="288" t="s">
        <v>8820</v>
      </c>
      <c r="G139" s="289" t="s">
        <v>5743</v>
      </c>
      <c r="H139" s="290">
        <v>1</v>
      </c>
      <c r="I139" s="291"/>
      <c r="J139" s="292">
        <f>ROUND(I139*H139,2)</f>
        <v>0</v>
      </c>
      <c r="K139" s="288" t="s">
        <v>19</v>
      </c>
      <c r="L139" s="293"/>
      <c r="M139" s="294" t="s">
        <v>19</v>
      </c>
      <c r="N139" s="295" t="s">
        <v>46</v>
      </c>
      <c r="O139" s="87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7" t="s">
        <v>254</v>
      </c>
      <c r="AT139" s="227" t="s">
        <v>572</v>
      </c>
      <c r="AU139" s="227" t="s">
        <v>93</v>
      </c>
      <c r="AY139" s="20" t="s">
        <v>224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20" t="s">
        <v>93</v>
      </c>
      <c r="BK139" s="228">
        <f>ROUND(I139*H139,2)</f>
        <v>0</v>
      </c>
      <c r="BL139" s="20" t="s">
        <v>231</v>
      </c>
      <c r="BM139" s="227" t="s">
        <v>864</v>
      </c>
    </row>
    <row r="140" s="2" customFormat="1" ht="16.5" customHeight="1">
      <c r="A140" s="41"/>
      <c r="B140" s="42"/>
      <c r="C140" s="286" t="s">
        <v>162</v>
      </c>
      <c r="D140" s="286" t="s">
        <v>572</v>
      </c>
      <c r="E140" s="287" t="s">
        <v>8821</v>
      </c>
      <c r="F140" s="288" t="s">
        <v>8822</v>
      </c>
      <c r="G140" s="289" t="s">
        <v>5743</v>
      </c>
      <c r="H140" s="290">
        <v>7</v>
      </c>
      <c r="I140" s="291"/>
      <c r="J140" s="292">
        <f>ROUND(I140*H140,2)</f>
        <v>0</v>
      </c>
      <c r="K140" s="288" t="s">
        <v>19</v>
      </c>
      <c r="L140" s="293"/>
      <c r="M140" s="294" t="s">
        <v>19</v>
      </c>
      <c r="N140" s="295" t="s">
        <v>46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254</v>
      </c>
      <c r="AT140" s="227" t="s">
        <v>572</v>
      </c>
      <c r="AU140" s="227" t="s">
        <v>93</v>
      </c>
      <c r="AY140" s="20" t="s">
        <v>224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93</v>
      </c>
      <c r="BK140" s="228">
        <f>ROUND(I140*H140,2)</f>
        <v>0</v>
      </c>
      <c r="BL140" s="20" t="s">
        <v>231</v>
      </c>
      <c r="BM140" s="227" t="s">
        <v>876</v>
      </c>
    </row>
    <row r="141" s="2" customFormat="1" ht="16.5" customHeight="1">
      <c r="A141" s="41"/>
      <c r="B141" s="42"/>
      <c r="C141" s="286" t="s">
        <v>165</v>
      </c>
      <c r="D141" s="286" t="s">
        <v>572</v>
      </c>
      <c r="E141" s="287" t="s">
        <v>8823</v>
      </c>
      <c r="F141" s="288" t="s">
        <v>8824</v>
      </c>
      <c r="G141" s="289" t="s">
        <v>5743</v>
      </c>
      <c r="H141" s="290">
        <v>3</v>
      </c>
      <c r="I141" s="291"/>
      <c r="J141" s="292">
        <f>ROUND(I141*H141,2)</f>
        <v>0</v>
      </c>
      <c r="K141" s="288" t="s">
        <v>19</v>
      </c>
      <c r="L141" s="293"/>
      <c r="M141" s="294" t="s">
        <v>19</v>
      </c>
      <c r="N141" s="295" t="s">
        <v>46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254</v>
      </c>
      <c r="AT141" s="227" t="s">
        <v>572</v>
      </c>
      <c r="AU141" s="227" t="s">
        <v>93</v>
      </c>
      <c r="AY141" s="20" t="s">
        <v>224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93</v>
      </c>
      <c r="BK141" s="228">
        <f>ROUND(I141*H141,2)</f>
        <v>0</v>
      </c>
      <c r="BL141" s="20" t="s">
        <v>231</v>
      </c>
      <c r="BM141" s="227" t="s">
        <v>888</v>
      </c>
    </row>
    <row r="142" s="2" customFormat="1" ht="16.5" customHeight="1">
      <c r="A142" s="41"/>
      <c r="B142" s="42"/>
      <c r="C142" s="286" t="s">
        <v>168</v>
      </c>
      <c r="D142" s="286" t="s">
        <v>572</v>
      </c>
      <c r="E142" s="287" t="s">
        <v>8825</v>
      </c>
      <c r="F142" s="288" t="s">
        <v>8826</v>
      </c>
      <c r="G142" s="289" t="s">
        <v>5743</v>
      </c>
      <c r="H142" s="290">
        <v>4</v>
      </c>
      <c r="I142" s="291"/>
      <c r="J142" s="292">
        <f>ROUND(I142*H142,2)</f>
        <v>0</v>
      </c>
      <c r="K142" s="288" t="s">
        <v>19</v>
      </c>
      <c r="L142" s="293"/>
      <c r="M142" s="294" t="s">
        <v>19</v>
      </c>
      <c r="N142" s="295" t="s">
        <v>46</v>
      </c>
      <c r="O142" s="87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7" t="s">
        <v>254</v>
      </c>
      <c r="AT142" s="227" t="s">
        <v>572</v>
      </c>
      <c r="AU142" s="227" t="s">
        <v>93</v>
      </c>
      <c r="AY142" s="20" t="s">
        <v>224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20" t="s">
        <v>93</v>
      </c>
      <c r="BK142" s="228">
        <f>ROUND(I142*H142,2)</f>
        <v>0</v>
      </c>
      <c r="BL142" s="20" t="s">
        <v>231</v>
      </c>
      <c r="BM142" s="227" t="s">
        <v>902</v>
      </c>
    </row>
    <row r="143" s="2" customFormat="1" ht="16.5" customHeight="1">
      <c r="A143" s="41"/>
      <c r="B143" s="42"/>
      <c r="C143" s="286" t="s">
        <v>171</v>
      </c>
      <c r="D143" s="286" t="s">
        <v>572</v>
      </c>
      <c r="E143" s="287" t="s">
        <v>8827</v>
      </c>
      <c r="F143" s="288" t="s">
        <v>8828</v>
      </c>
      <c r="G143" s="289" t="s">
        <v>5743</v>
      </c>
      <c r="H143" s="290">
        <v>5</v>
      </c>
      <c r="I143" s="291"/>
      <c r="J143" s="292">
        <f>ROUND(I143*H143,2)</f>
        <v>0</v>
      </c>
      <c r="K143" s="288" t="s">
        <v>19</v>
      </c>
      <c r="L143" s="293"/>
      <c r="M143" s="294" t="s">
        <v>19</v>
      </c>
      <c r="N143" s="295" t="s">
        <v>46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254</v>
      </c>
      <c r="AT143" s="227" t="s">
        <v>572</v>
      </c>
      <c r="AU143" s="227" t="s">
        <v>93</v>
      </c>
      <c r="AY143" s="20" t="s">
        <v>224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93</v>
      </c>
      <c r="BK143" s="228">
        <f>ROUND(I143*H143,2)</f>
        <v>0</v>
      </c>
      <c r="BL143" s="20" t="s">
        <v>231</v>
      </c>
      <c r="BM143" s="227" t="s">
        <v>913</v>
      </c>
    </row>
    <row r="144" s="2" customFormat="1" ht="16.5" customHeight="1">
      <c r="A144" s="41"/>
      <c r="B144" s="42"/>
      <c r="C144" s="286" t="s">
        <v>174</v>
      </c>
      <c r="D144" s="286" t="s">
        <v>572</v>
      </c>
      <c r="E144" s="287" t="s">
        <v>8829</v>
      </c>
      <c r="F144" s="288" t="s">
        <v>8830</v>
      </c>
      <c r="G144" s="289" t="s">
        <v>5743</v>
      </c>
      <c r="H144" s="290">
        <v>6</v>
      </c>
      <c r="I144" s="291"/>
      <c r="J144" s="292">
        <f>ROUND(I144*H144,2)</f>
        <v>0</v>
      </c>
      <c r="K144" s="288" t="s">
        <v>19</v>
      </c>
      <c r="L144" s="293"/>
      <c r="M144" s="294" t="s">
        <v>19</v>
      </c>
      <c r="N144" s="295" t="s">
        <v>46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254</v>
      </c>
      <c r="AT144" s="227" t="s">
        <v>572</v>
      </c>
      <c r="AU144" s="227" t="s">
        <v>93</v>
      </c>
      <c r="AY144" s="20" t="s">
        <v>224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93</v>
      </c>
      <c r="BK144" s="228">
        <f>ROUND(I144*H144,2)</f>
        <v>0</v>
      </c>
      <c r="BL144" s="20" t="s">
        <v>231</v>
      </c>
      <c r="BM144" s="227" t="s">
        <v>4944</v>
      </c>
    </row>
    <row r="145" s="2" customFormat="1" ht="16.5" customHeight="1">
      <c r="A145" s="41"/>
      <c r="B145" s="42"/>
      <c r="C145" s="286" t="s">
        <v>623</v>
      </c>
      <c r="D145" s="286" t="s">
        <v>572</v>
      </c>
      <c r="E145" s="287" t="s">
        <v>8831</v>
      </c>
      <c r="F145" s="288" t="s">
        <v>8832</v>
      </c>
      <c r="G145" s="289" t="s">
        <v>5743</v>
      </c>
      <c r="H145" s="290">
        <v>5</v>
      </c>
      <c r="I145" s="291"/>
      <c r="J145" s="292">
        <f>ROUND(I145*H145,2)</f>
        <v>0</v>
      </c>
      <c r="K145" s="288" t="s">
        <v>19</v>
      </c>
      <c r="L145" s="293"/>
      <c r="M145" s="294" t="s">
        <v>19</v>
      </c>
      <c r="N145" s="295" t="s">
        <v>46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254</v>
      </c>
      <c r="AT145" s="227" t="s">
        <v>572</v>
      </c>
      <c r="AU145" s="227" t="s">
        <v>93</v>
      </c>
      <c r="AY145" s="20" t="s">
        <v>224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93</v>
      </c>
      <c r="BK145" s="228">
        <f>ROUND(I145*H145,2)</f>
        <v>0</v>
      </c>
      <c r="BL145" s="20" t="s">
        <v>231</v>
      </c>
      <c r="BM145" s="227" t="s">
        <v>944</v>
      </c>
    </row>
    <row r="146" s="2" customFormat="1" ht="16.5" customHeight="1">
      <c r="A146" s="41"/>
      <c r="B146" s="42"/>
      <c r="C146" s="286" t="s">
        <v>629</v>
      </c>
      <c r="D146" s="286" t="s">
        <v>572</v>
      </c>
      <c r="E146" s="287" t="s">
        <v>8833</v>
      </c>
      <c r="F146" s="288" t="s">
        <v>8834</v>
      </c>
      <c r="G146" s="289" t="s">
        <v>5743</v>
      </c>
      <c r="H146" s="290">
        <v>3</v>
      </c>
      <c r="I146" s="291"/>
      <c r="J146" s="292">
        <f>ROUND(I146*H146,2)</f>
        <v>0</v>
      </c>
      <c r="K146" s="288" t="s">
        <v>19</v>
      </c>
      <c r="L146" s="293"/>
      <c r="M146" s="294" t="s">
        <v>19</v>
      </c>
      <c r="N146" s="295" t="s">
        <v>46</v>
      </c>
      <c r="O146" s="87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254</v>
      </c>
      <c r="AT146" s="227" t="s">
        <v>572</v>
      </c>
      <c r="AU146" s="227" t="s">
        <v>93</v>
      </c>
      <c r="AY146" s="20" t="s">
        <v>224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93</v>
      </c>
      <c r="BK146" s="228">
        <f>ROUND(I146*H146,2)</f>
        <v>0</v>
      </c>
      <c r="BL146" s="20" t="s">
        <v>231</v>
      </c>
      <c r="BM146" s="227" t="s">
        <v>971</v>
      </c>
    </row>
    <row r="147" s="2" customFormat="1" ht="16.5" customHeight="1">
      <c r="A147" s="41"/>
      <c r="B147" s="42"/>
      <c r="C147" s="286" t="s">
        <v>177</v>
      </c>
      <c r="D147" s="286" t="s">
        <v>572</v>
      </c>
      <c r="E147" s="287" t="s">
        <v>8835</v>
      </c>
      <c r="F147" s="288" t="s">
        <v>8836</v>
      </c>
      <c r="G147" s="289" t="s">
        <v>5743</v>
      </c>
      <c r="H147" s="290">
        <v>4</v>
      </c>
      <c r="I147" s="291"/>
      <c r="J147" s="292">
        <f>ROUND(I147*H147,2)</f>
        <v>0</v>
      </c>
      <c r="K147" s="288" t="s">
        <v>19</v>
      </c>
      <c r="L147" s="293"/>
      <c r="M147" s="294" t="s">
        <v>19</v>
      </c>
      <c r="N147" s="295" t="s">
        <v>46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254</v>
      </c>
      <c r="AT147" s="227" t="s">
        <v>572</v>
      </c>
      <c r="AU147" s="227" t="s">
        <v>93</v>
      </c>
      <c r="AY147" s="20" t="s">
        <v>224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93</v>
      </c>
      <c r="BK147" s="228">
        <f>ROUND(I147*H147,2)</f>
        <v>0</v>
      </c>
      <c r="BL147" s="20" t="s">
        <v>231</v>
      </c>
      <c r="BM147" s="227" t="s">
        <v>991</v>
      </c>
    </row>
    <row r="148" s="2" customFormat="1" ht="16.5" customHeight="1">
      <c r="A148" s="41"/>
      <c r="B148" s="42"/>
      <c r="C148" s="286" t="s">
        <v>643</v>
      </c>
      <c r="D148" s="286" t="s">
        <v>572</v>
      </c>
      <c r="E148" s="287" t="s">
        <v>8837</v>
      </c>
      <c r="F148" s="288" t="s">
        <v>8838</v>
      </c>
      <c r="G148" s="289" t="s">
        <v>5743</v>
      </c>
      <c r="H148" s="290">
        <v>3</v>
      </c>
      <c r="I148" s="291"/>
      <c r="J148" s="292">
        <f>ROUND(I148*H148,2)</f>
        <v>0</v>
      </c>
      <c r="K148" s="288" t="s">
        <v>19</v>
      </c>
      <c r="L148" s="293"/>
      <c r="M148" s="294" t="s">
        <v>19</v>
      </c>
      <c r="N148" s="295" t="s">
        <v>46</v>
      </c>
      <c r="O148" s="87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254</v>
      </c>
      <c r="AT148" s="227" t="s">
        <v>572</v>
      </c>
      <c r="AU148" s="227" t="s">
        <v>93</v>
      </c>
      <c r="AY148" s="20" t="s">
        <v>224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93</v>
      </c>
      <c r="BK148" s="228">
        <f>ROUND(I148*H148,2)</f>
        <v>0</v>
      </c>
      <c r="BL148" s="20" t="s">
        <v>231</v>
      </c>
      <c r="BM148" s="227" t="s">
        <v>1036</v>
      </c>
    </row>
    <row r="149" s="2" customFormat="1" ht="16.5" customHeight="1">
      <c r="A149" s="41"/>
      <c r="B149" s="42"/>
      <c r="C149" s="286" t="s">
        <v>650</v>
      </c>
      <c r="D149" s="286" t="s">
        <v>572</v>
      </c>
      <c r="E149" s="287" t="s">
        <v>8839</v>
      </c>
      <c r="F149" s="288" t="s">
        <v>8840</v>
      </c>
      <c r="G149" s="289" t="s">
        <v>5743</v>
      </c>
      <c r="H149" s="290">
        <v>3</v>
      </c>
      <c r="I149" s="291"/>
      <c r="J149" s="292">
        <f>ROUND(I149*H149,2)</f>
        <v>0</v>
      </c>
      <c r="K149" s="288" t="s">
        <v>19</v>
      </c>
      <c r="L149" s="293"/>
      <c r="M149" s="294" t="s">
        <v>19</v>
      </c>
      <c r="N149" s="295" t="s">
        <v>46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254</v>
      </c>
      <c r="AT149" s="227" t="s">
        <v>572</v>
      </c>
      <c r="AU149" s="227" t="s">
        <v>93</v>
      </c>
      <c r="AY149" s="20" t="s">
        <v>224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93</v>
      </c>
      <c r="BK149" s="228">
        <f>ROUND(I149*H149,2)</f>
        <v>0</v>
      </c>
      <c r="BL149" s="20" t="s">
        <v>231</v>
      </c>
      <c r="BM149" s="227" t="s">
        <v>1070</v>
      </c>
    </row>
    <row r="150" s="2" customFormat="1" ht="16.5" customHeight="1">
      <c r="A150" s="41"/>
      <c r="B150" s="42"/>
      <c r="C150" s="286" t="s">
        <v>656</v>
      </c>
      <c r="D150" s="286" t="s">
        <v>572</v>
      </c>
      <c r="E150" s="287" t="s">
        <v>8841</v>
      </c>
      <c r="F150" s="288" t="s">
        <v>8842</v>
      </c>
      <c r="G150" s="289" t="s">
        <v>5743</v>
      </c>
      <c r="H150" s="290">
        <v>4</v>
      </c>
      <c r="I150" s="291"/>
      <c r="J150" s="292">
        <f>ROUND(I150*H150,2)</f>
        <v>0</v>
      </c>
      <c r="K150" s="288" t="s">
        <v>19</v>
      </c>
      <c r="L150" s="293"/>
      <c r="M150" s="294" t="s">
        <v>19</v>
      </c>
      <c r="N150" s="295" t="s">
        <v>46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254</v>
      </c>
      <c r="AT150" s="227" t="s">
        <v>572</v>
      </c>
      <c r="AU150" s="227" t="s">
        <v>93</v>
      </c>
      <c r="AY150" s="20" t="s">
        <v>224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93</v>
      </c>
      <c r="BK150" s="228">
        <f>ROUND(I150*H150,2)</f>
        <v>0</v>
      </c>
      <c r="BL150" s="20" t="s">
        <v>231</v>
      </c>
      <c r="BM150" s="227" t="s">
        <v>1085</v>
      </c>
    </row>
    <row r="151" s="2" customFormat="1" ht="16.5" customHeight="1">
      <c r="A151" s="41"/>
      <c r="B151" s="42"/>
      <c r="C151" s="286" t="s">
        <v>671</v>
      </c>
      <c r="D151" s="286" t="s">
        <v>572</v>
      </c>
      <c r="E151" s="287" t="s">
        <v>8843</v>
      </c>
      <c r="F151" s="288" t="s">
        <v>8844</v>
      </c>
      <c r="G151" s="289" t="s">
        <v>5743</v>
      </c>
      <c r="H151" s="290">
        <v>6</v>
      </c>
      <c r="I151" s="291"/>
      <c r="J151" s="292">
        <f>ROUND(I151*H151,2)</f>
        <v>0</v>
      </c>
      <c r="K151" s="288" t="s">
        <v>19</v>
      </c>
      <c r="L151" s="293"/>
      <c r="M151" s="294" t="s">
        <v>19</v>
      </c>
      <c r="N151" s="295" t="s">
        <v>46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254</v>
      </c>
      <c r="AT151" s="227" t="s">
        <v>572</v>
      </c>
      <c r="AU151" s="227" t="s">
        <v>93</v>
      </c>
      <c r="AY151" s="20" t="s">
        <v>224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93</v>
      </c>
      <c r="BK151" s="228">
        <f>ROUND(I151*H151,2)</f>
        <v>0</v>
      </c>
      <c r="BL151" s="20" t="s">
        <v>231</v>
      </c>
      <c r="BM151" s="227" t="s">
        <v>1097</v>
      </c>
    </row>
    <row r="152" s="2" customFormat="1" ht="16.5" customHeight="1">
      <c r="A152" s="41"/>
      <c r="B152" s="42"/>
      <c r="C152" s="286" t="s">
        <v>680</v>
      </c>
      <c r="D152" s="286" t="s">
        <v>572</v>
      </c>
      <c r="E152" s="287" t="s">
        <v>8845</v>
      </c>
      <c r="F152" s="288" t="s">
        <v>8846</v>
      </c>
      <c r="G152" s="289" t="s">
        <v>5743</v>
      </c>
      <c r="H152" s="290">
        <v>10</v>
      </c>
      <c r="I152" s="291"/>
      <c r="J152" s="292">
        <f>ROUND(I152*H152,2)</f>
        <v>0</v>
      </c>
      <c r="K152" s="288" t="s">
        <v>19</v>
      </c>
      <c r="L152" s="293"/>
      <c r="M152" s="294" t="s">
        <v>19</v>
      </c>
      <c r="N152" s="295" t="s">
        <v>46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254</v>
      </c>
      <c r="AT152" s="227" t="s">
        <v>572</v>
      </c>
      <c r="AU152" s="227" t="s">
        <v>93</v>
      </c>
      <c r="AY152" s="20" t="s">
        <v>224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93</v>
      </c>
      <c r="BK152" s="228">
        <f>ROUND(I152*H152,2)</f>
        <v>0</v>
      </c>
      <c r="BL152" s="20" t="s">
        <v>231</v>
      </c>
      <c r="BM152" s="227" t="s">
        <v>1134</v>
      </c>
    </row>
    <row r="153" s="2" customFormat="1" ht="16.5" customHeight="1">
      <c r="A153" s="41"/>
      <c r="B153" s="42"/>
      <c r="C153" s="286" t="s">
        <v>688</v>
      </c>
      <c r="D153" s="286" t="s">
        <v>572</v>
      </c>
      <c r="E153" s="287" t="s">
        <v>8847</v>
      </c>
      <c r="F153" s="288" t="s">
        <v>8848</v>
      </c>
      <c r="G153" s="289" t="s">
        <v>5743</v>
      </c>
      <c r="H153" s="290">
        <v>9</v>
      </c>
      <c r="I153" s="291"/>
      <c r="J153" s="292">
        <f>ROUND(I153*H153,2)</f>
        <v>0</v>
      </c>
      <c r="K153" s="288" t="s">
        <v>19</v>
      </c>
      <c r="L153" s="293"/>
      <c r="M153" s="294" t="s">
        <v>19</v>
      </c>
      <c r="N153" s="295" t="s">
        <v>46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254</v>
      </c>
      <c r="AT153" s="227" t="s">
        <v>572</v>
      </c>
      <c r="AU153" s="227" t="s">
        <v>93</v>
      </c>
      <c r="AY153" s="20" t="s">
        <v>224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93</v>
      </c>
      <c r="BK153" s="228">
        <f>ROUND(I153*H153,2)</f>
        <v>0</v>
      </c>
      <c r="BL153" s="20" t="s">
        <v>231</v>
      </c>
      <c r="BM153" s="227" t="s">
        <v>1160</v>
      </c>
    </row>
    <row r="154" s="2" customFormat="1" ht="16.5" customHeight="1">
      <c r="A154" s="41"/>
      <c r="B154" s="42"/>
      <c r="C154" s="286" t="s">
        <v>699</v>
      </c>
      <c r="D154" s="286" t="s">
        <v>572</v>
      </c>
      <c r="E154" s="287" t="s">
        <v>8849</v>
      </c>
      <c r="F154" s="288" t="s">
        <v>8850</v>
      </c>
      <c r="G154" s="289" t="s">
        <v>5743</v>
      </c>
      <c r="H154" s="290">
        <v>7</v>
      </c>
      <c r="I154" s="291"/>
      <c r="J154" s="292">
        <f>ROUND(I154*H154,2)</f>
        <v>0</v>
      </c>
      <c r="K154" s="288" t="s">
        <v>19</v>
      </c>
      <c r="L154" s="293"/>
      <c r="M154" s="294" t="s">
        <v>19</v>
      </c>
      <c r="N154" s="295" t="s">
        <v>46</v>
      </c>
      <c r="O154" s="87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254</v>
      </c>
      <c r="AT154" s="227" t="s">
        <v>572</v>
      </c>
      <c r="AU154" s="227" t="s">
        <v>93</v>
      </c>
      <c r="AY154" s="20" t="s">
        <v>224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93</v>
      </c>
      <c r="BK154" s="228">
        <f>ROUND(I154*H154,2)</f>
        <v>0</v>
      </c>
      <c r="BL154" s="20" t="s">
        <v>231</v>
      </c>
      <c r="BM154" s="227" t="s">
        <v>1174</v>
      </c>
    </row>
    <row r="155" s="2" customFormat="1" ht="16.5" customHeight="1">
      <c r="A155" s="41"/>
      <c r="B155" s="42"/>
      <c r="C155" s="286" t="s">
        <v>711</v>
      </c>
      <c r="D155" s="286" t="s">
        <v>572</v>
      </c>
      <c r="E155" s="287" t="s">
        <v>8851</v>
      </c>
      <c r="F155" s="288" t="s">
        <v>8852</v>
      </c>
      <c r="G155" s="289" t="s">
        <v>5743</v>
      </c>
      <c r="H155" s="290">
        <v>7</v>
      </c>
      <c r="I155" s="291"/>
      <c r="J155" s="292">
        <f>ROUND(I155*H155,2)</f>
        <v>0</v>
      </c>
      <c r="K155" s="288" t="s">
        <v>19</v>
      </c>
      <c r="L155" s="293"/>
      <c r="M155" s="294" t="s">
        <v>19</v>
      </c>
      <c r="N155" s="295" t="s">
        <v>46</v>
      </c>
      <c r="O155" s="87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7" t="s">
        <v>254</v>
      </c>
      <c r="AT155" s="227" t="s">
        <v>572</v>
      </c>
      <c r="AU155" s="227" t="s">
        <v>93</v>
      </c>
      <c r="AY155" s="20" t="s">
        <v>224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20" t="s">
        <v>93</v>
      </c>
      <c r="BK155" s="228">
        <f>ROUND(I155*H155,2)</f>
        <v>0</v>
      </c>
      <c r="BL155" s="20" t="s">
        <v>231</v>
      </c>
      <c r="BM155" s="227" t="s">
        <v>1186</v>
      </c>
    </row>
    <row r="156" s="2" customFormat="1" ht="16.5" customHeight="1">
      <c r="A156" s="41"/>
      <c r="B156" s="42"/>
      <c r="C156" s="286" t="s">
        <v>719</v>
      </c>
      <c r="D156" s="286" t="s">
        <v>572</v>
      </c>
      <c r="E156" s="287" t="s">
        <v>8853</v>
      </c>
      <c r="F156" s="288" t="s">
        <v>8854</v>
      </c>
      <c r="G156" s="289" t="s">
        <v>5743</v>
      </c>
      <c r="H156" s="290">
        <v>56</v>
      </c>
      <c r="I156" s="291"/>
      <c r="J156" s="292">
        <f>ROUND(I156*H156,2)</f>
        <v>0</v>
      </c>
      <c r="K156" s="288" t="s">
        <v>19</v>
      </c>
      <c r="L156" s="293"/>
      <c r="M156" s="294" t="s">
        <v>19</v>
      </c>
      <c r="N156" s="295" t="s">
        <v>46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254</v>
      </c>
      <c r="AT156" s="227" t="s">
        <v>572</v>
      </c>
      <c r="AU156" s="227" t="s">
        <v>93</v>
      </c>
      <c r="AY156" s="20" t="s">
        <v>224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93</v>
      </c>
      <c r="BK156" s="228">
        <f>ROUND(I156*H156,2)</f>
        <v>0</v>
      </c>
      <c r="BL156" s="20" t="s">
        <v>231</v>
      </c>
      <c r="BM156" s="227" t="s">
        <v>1200</v>
      </c>
    </row>
    <row r="157" s="2" customFormat="1" ht="16.5" customHeight="1">
      <c r="A157" s="41"/>
      <c r="B157" s="42"/>
      <c r="C157" s="286" t="s">
        <v>180</v>
      </c>
      <c r="D157" s="286" t="s">
        <v>572</v>
      </c>
      <c r="E157" s="287" t="s">
        <v>8855</v>
      </c>
      <c r="F157" s="288" t="s">
        <v>8856</v>
      </c>
      <c r="G157" s="289" t="s">
        <v>5743</v>
      </c>
      <c r="H157" s="290">
        <v>88</v>
      </c>
      <c r="I157" s="291"/>
      <c r="J157" s="292">
        <f>ROUND(I157*H157,2)</f>
        <v>0</v>
      </c>
      <c r="K157" s="288" t="s">
        <v>19</v>
      </c>
      <c r="L157" s="293"/>
      <c r="M157" s="294" t="s">
        <v>19</v>
      </c>
      <c r="N157" s="295" t="s">
        <v>46</v>
      </c>
      <c r="O157" s="87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254</v>
      </c>
      <c r="AT157" s="227" t="s">
        <v>572</v>
      </c>
      <c r="AU157" s="227" t="s">
        <v>93</v>
      </c>
      <c r="AY157" s="20" t="s">
        <v>224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93</v>
      </c>
      <c r="BK157" s="228">
        <f>ROUND(I157*H157,2)</f>
        <v>0</v>
      </c>
      <c r="BL157" s="20" t="s">
        <v>231</v>
      </c>
      <c r="BM157" s="227" t="s">
        <v>1210</v>
      </c>
    </row>
    <row r="158" s="2" customFormat="1" ht="16.5" customHeight="1">
      <c r="A158" s="41"/>
      <c r="B158" s="42"/>
      <c r="C158" s="286" t="s">
        <v>192</v>
      </c>
      <c r="D158" s="286" t="s">
        <v>572</v>
      </c>
      <c r="E158" s="287" t="s">
        <v>8857</v>
      </c>
      <c r="F158" s="288" t="s">
        <v>8858</v>
      </c>
      <c r="G158" s="289" t="s">
        <v>5743</v>
      </c>
      <c r="H158" s="290">
        <v>89</v>
      </c>
      <c r="I158" s="291"/>
      <c r="J158" s="292">
        <f>ROUND(I158*H158,2)</f>
        <v>0</v>
      </c>
      <c r="K158" s="288" t="s">
        <v>19</v>
      </c>
      <c r="L158" s="293"/>
      <c r="M158" s="294" t="s">
        <v>19</v>
      </c>
      <c r="N158" s="295" t="s">
        <v>46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254</v>
      </c>
      <c r="AT158" s="227" t="s">
        <v>572</v>
      </c>
      <c r="AU158" s="227" t="s">
        <v>93</v>
      </c>
      <c r="AY158" s="20" t="s">
        <v>224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93</v>
      </c>
      <c r="BK158" s="228">
        <f>ROUND(I158*H158,2)</f>
        <v>0</v>
      </c>
      <c r="BL158" s="20" t="s">
        <v>231</v>
      </c>
      <c r="BM158" s="227" t="s">
        <v>4973</v>
      </c>
    </row>
    <row r="159" s="2" customFormat="1" ht="16.5" customHeight="1">
      <c r="A159" s="41"/>
      <c r="B159" s="42"/>
      <c r="C159" s="286" t="s">
        <v>822</v>
      </c>
      <c r="D159" s="286" t="s">
        <v>572</v>
      </c>
      <c r="E159" s="287" t="s">
        <v>8859</v>
      </c>
      <c r="F159" s="288" t="s">
        <v>8860</v>
      </c>
      <c r="G159" s="289" t="s">
        <v>5743</v>
      </c>
      <c r="H159" s="290">
        <v>30</v>
      </c>
      <c r="I159" s="291"/>
      <c r="J159" s="292">
        <f>ROUND(I159*H159,2)</f>
        <v>0</v>
      </c>
      <c r="K159" s="288" t="s">
        <v>19</v>
      </c>
      <c r="L159" s="293"/>
      <c r="M159" s="294" t="s">
        <v>19</v>
      </c>
      <c r="N159" s="295" t="s">
        <v>46</v>
      </c>
      <c r="O159" s="87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7" t="s">
        <v>254</v>
      </c>
      <c r="AT159" s="227" t="s">
        <v>572</v>
      </c>
      <c r="AU159" s="227" t="s">
        <v>93</v>
      </c>
      <c r="AY159" s="20" t="s">
        <v>224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20" t="s">
        <v>93</v>
      </c>
      <c r="BK159" s="228">
        <f>ROUND(I159*H159,2)</f>
        <v>0</v>
      </c>
      <c r="BL159" s="20" t="s">
        <v>231</v>
      </c>
      <c r="BM159" s="227" t="s">
        <v>2164</v>
      </c>
    </row>
    <row r="160" s="2" customFormat="1" ht="16.5" customHeight="1">
      <c r="A160" s="41"/>
      <c r="B160" s="42"/>
      <c r="C160" s="286" t="s">
        <v>827</v>
      </c>
      <c r="D160" s="286" t="s">
        <v>572</v>
      </c>
      <c r="E160" s="287" t="s">
        <v>8861</v>
      </c>
      <c r="F160" s="288" t="s">
        <v>8862</v>
      </c>
      <c r="G160" s="289" t="s">
        <v>5743</v>
      </c>
      <c r="H160" s="290">
        <v>62</v>
      </c>
      <c r="I160" s="291"/>
      <c r="J160" s="292">
        <f>ROUND(I160*H160,2)</f>
        <v>0</v>
      </c>
      <c r="K160" s="288" t="s">
        <v>19</v>
      </c>
      <c r="L160" s="293"/>
      <c r="M160" s="294" t="s">
        <v>19</v>
      </c>
      <c r="N160" s="295" t="s">
        <v>46</v>
      </c>
      <c r="O160" s="87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7" t="s">
        <v>254</v>
      </c>
      <c r="AT160" s="227" t="s">
        <v>572</v>
      </c>
      <c r="AU160" s="227" t="s">
        <v>93</v>
      </c>
      <c r="AY160" s="20" t="s">
        <v>224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20" t="s">
        <v>93</v>
      </c>
      <c r="BK160" s="228">
        <f>ROUND(I160*H160,2)</f>
        <v>0</v>
      </c>
      <c r="BL160" s="20" t="s">
        <v>231</v>
      </c>
      <c r="BM160" s="227" t="s">
        <v>4982</v>
      </c>
    </row>
    <row r="161" s="2" customFormat="1" ht="16.5" customHeight="1">
      <c r="A161" s="41"/>
      <c r="B161" s="42"/>
      <c r="C161" s="286" t="s">
        <v>195</v>
      </c>
      <c r="D161" s="286" t="s">
        <v>572</v>
      </c>
      <c r="E161" s="287" t="s">
        <v>8863</v>
      </c>
      <c r="F161" s="288" t="s">
        <v>8864</v>
      </c>
      <c r="G161" s="289" t="s">
        <v>5743</v>
      </c>
      <c r="H161" s="290">
        <v>72</v>
      </c>
      <c r="I161" s="291"/>
      <c r="J161" s="292">
        <f>ROUND(I161*H161,2)</f>
        <v>0</v>
      </c>
      <c r="K161" s="288" t="s">
        <v>19</v>
      </c>
      <c r="L161" s="293"/>
      <c r="M161" s="294" t="s">
        <v>19</v>
      </c>
      <c r="N161" s="295" t="s">
        <v>46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254</v>
      </c>
      <c r="AT161" s="227" t="s">
        <v>572</v>
      </c>
      <c r="AU161" s="227" t="s">
        <v>93</v>
      </c>
      <c r="AY161" s="20" t="s">
        <v>224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93</v>
      </c>
      <c r="BK161" s="228">
        <f>ROUND(I161*H161,2)</f>
        <v>0</v>
      </c>
      <c r="BL161" s="20" t="s">
        <v>231</v>
      </c>
      <c r="BM161" s="227" t="s">
        <v>1255</v>
      </c>
    </row>
    <row r="162" s="2" customFormat="1" ht="16.5" customHeight="1">
      <c r="A162" s="41"/>
      <c r="B162" s="42"/>
      <c r="C162" s="286" t="s">
        <v>864</v>
      </c>
      <c r="D162" s="286" t="s">
        <v>572</v>
      </c>
      <c r="E162" s="287" t="s">
        <v>8865</v>
      </c>
      <c r="F162" s="288" t="s">
        <v>8866</v>
      </c>
      <c r="G162" s="289" t="s">
        <v>5743</v>
      </c>
      <c r="H162" s="290">
        <v>124</v>
      </c>
      <c r="I162" s="291"/>
      <c r="J162" s="292">
        <f>ROUND(I162*H162,2)</f>
        <v>0</v>
      </c>
      <c r="K162" s="288" t="s">
        <v>19</v>
      </c>
      <c r="L162" s="293"/>
      <c r="M162" s="294" t="s">
        <v>19</v>
      </c>
      <c r="N162" s="295" t="s">
        <v>46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254</v>
      </c>
      <c r="AT162" s="227" t="s">
        <v>572</v>
      </c>
      <c r="AU162" s="227" t="s">
        <v>93</v>
      </c>
      <c r="AY162" s="20" t="s">
        <v>224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93</v>
      </c>
      <c r="BK162" s="228">
        <f>ROUND(I162*H162,2)</f>
        <v>0</v>
      </c>
      <c r="BL162" s="20" t="s">
        <v>231</v>
      </c>
      <c r="BM162" s="227" t="s">
        <v>1270</v>
      </c>
    </row>
    <row r="163" s="2" customFormat="1" ht="16.5" customHeight="1">
      <c r="A163" s="41"/>
      <c r="B163" s="42"/>
      <c r="C163" s="286" t="s">
        <v>871</v>
      </c>
      <c r="D163" s="286" t="s">
        <v>572</v>
      </c>
      <c r="E163" s="287" t="s">
        <v>8867</v>
      </c>
      <c r="F163" s="288" t="s">
        <v>8868</v>
      </c>
      <c r="G163" s="289" t="s">
        <v>5743</v>
      </c>
      <c r="H163" s="290">
        <v>84</v>
      </c>
      <c r="I163" s="291"/>
      <c r="J163" s="292">
        <f>ROUND(I163*H163,2)</f>
        <v>0</v>
      </c>
      <c r="K163" s="288" t="s">
        <v>19</v>
      </c>
      <c r="L163" s="293"/>
      <c r="M163" s="294" t="s">
        <v>19</v>
      </c>
      <c r="N163" s="295" t="s">
        <v>46</v>
      </c>
      <c r="O163" s="87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7" t="s">
        <v>254</v>
      </c>
      <c r="AT163" s="227" t="s">
        <v>572</v>
      </c>
      <c r="AU163" s="227" t="s">
        <v>93</v>
      </c>
      <c r="AY163" s="20" t="s">
        <v>224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20" t="s">
        <v>93</v>
      </c>
      <c r="BK163" s="228">
        <f>ROUND(I163*H163,2)</f>
        <v>0</v>
      </c>
      <c r="BL163" s="20" t="s">
        <v>231</v>
      </c>
      <c r="BM163" s="227" t="s">
        <v>1291</v>
      </c>
    </row>
    <row r="164" s="2" customFormat="1" ht="16.5" customHeight="1">
      <c r="A164" s="41"/>
      <c r="B164" s="42"/>
      <c r="C164" s="286" t="s">
        <v>876</v>
      </c>
      <c r="D164" s="286" t="s">
        <v>572</v>
      </c>
      <c r="E164" s="287" t="s">
        <v>8869</v>
      </c>
      <c r="F164" s="288" t="s">
        <v>8870</v>
      </c>
      <c r="G164" s="289" t="s">
        <v>5743</v>
      </c>
      <c r="H164" s="290">
        <v>68</v>
      </c>
      <c r="I164" s="291"/>
      <c r="J164" s="292">
        <f>ROUND(I164*H164,2)</f>
        <v>0</v>
      </c>
      <c r="K164" s="288" t="s">
        <v>19</v>
      </c>
      <c r="L164" s="293"/>
      <c r="M164" s="294" t="s">
        <v>19</v>
      </c>
      <c r="N164" s="295" t="s">
        <v>46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254</v>
      </c>
      <c r="AT164" s="227" t="s">
        <v>572</v>
      </c>
      <c r="AU164" s="227" t="s">
        <v>93</v>
      </c>
      <c r="AY164" s="20" t="s">
        <v>224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93</v>
      </c>
      <c r="BK164" s="228">
        <f>ROUND(I164*H164,2)</f>
        <v>0</v>
      </c>
      <c r="BL164" s="20" t="s">
        <v>231</v>
      </c>
      <c r="BM164" s="227" t="s">
        <v>1302</v>
      </c>
    </row>
    <row r="165" s="2" customFormat="1" ht="16.5" customHeight="1">
      <c r="A165" s="41"/>
      <c r="B165" s="42"/>
      <c r="C165" s="286" t="s">
        <v>882</v>
      </c>
      <c r="D165" s="286" t="s">
        <v>572</v>
      </c>
      <c r="E165" s="287" t="s">
        <v>8871</v>
      </c>
      <c r="F165" s="288" t="s">
        <v>8872</v>
      </c>
      <c r="G165" s="289" t="s">
        <v>5743</v>
      </c>
      <c r="H165" s="290">
        <v>96</v>
      </c>
      <c r="I165" s="291"/>
      <c r="J165" s="292">
        <f>ROUND(I165*H165,2)</f>
        <v>0</v>
      </c>
      <c r="K165" s="288" t="s">
        <v>19</v>
      </c>
      <c r="L165" s="293"/>
      <c r="M165" s="294" t="s">
        <v>19</v>
      </c>
      <c r="N165" s="295" t="s">
        <v>46</v>
      </c>
      <c r="O165" s="87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7" t="s">
        <v>254</v>
      </c>
      <c r="AT165" s="227" t="s">
        <v>572</v>
      </c>
      <c r="AU165" s="227" t="s">
        <v>93</v>
      </c>
      <c r="AY165" s="20" t="s">
        <v>224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20" t="s">
        <v>93</v>
      </c>
      <c r="BK165" s="228">
        <f>ROUND(I165*H165,2)</f>
        <v>0</v>
      </c>
      <c r="BL165" s="20" t="s">
        <v>231</v>
      </c>
      <c r="BM165" s="227" t="s">
        <v>1314</v>
      </c>
    </row>
    <row r="166" s="2" customFormat="1" ht="16.5" customHeight="1">
      <c r="A166" s="41"/>
      <c r="B166" s="42"/>
      <c r="C166" s="286" t="s">
        <v>888</v>
      </c>
      <c r="D166" s="286" t="s">
        <v>572</v>
      </c>
      <c r="E166" s="287" t="s">
        <v>8873</v>
      </c>
      <c r="F166" s="288" t="s">
        <v>8874</v>
      </c>
      <c r="G166" s="289" t="s">
        <v>5743</v>
      </c>
      <c r="H166" s="290">
        <v>82</v>
      </c>
      <c r="I166" s="291"/>
      <c r="J166" s="292">
        <f>ROUND(I166*H166,2)</f>
        <v>0</v>
      </c>
      <c r="K166" s="288" t="s">
        <v>19</v>
      </c>
      <c r="L166" s="293"/>
      <c r="M166" s="294" t="s">
        <v>19</v>
      </c>
      <c r="N166" s="295" t="s">
        <v>46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254</v>
      </c>
      <c r="AT166" s="227" t="s">
        <v>572</v>
      </c>
      <c r="AU166" s="227" t="s">
        <v>93</v>
      </c>
      <c r="AY166" s="20" t="s">
        <v>224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93</v>
      </c>
      <c r="BK166" s="228">
        <f>ROUND(I166*H166,2)</f>
        <v>0</v>
      </c>
      <c r="BL166" s="20" t="s">
        <v>231</v>
      </c>
      <c r="BM166" s="227" t="s">
        <v>870</v>
      </c>
    </row>
    <row r="167" s="2" customFormat="1" ht="16.5" customHeight="1">
      <c r="A167" s="41"/>
      <c r="B167" s="42"/>
      <c r="C167" s="286" t="s">
        <v>894</v>
      </c>
      <c r="D167" s="286" t="s">
        <v>572</v>
      </c>
      <c r="E167" s="287" t="s">
        <v>8875</v>
      </c>
      <c r="F167" s="288" t="s">
        <v>8876</v>
      </c>
      <c r="G167" s="289" t="s">
        <v>5743</v>
      </c>
      <c r="H167" s="290">
        <v>52</v>
      </c>
      <c r="I167" s="291"/>
      <c r="J167" s="292">
        <f>ROUND(I167*H167,2)</f>
        <v>0</v>
      </c>
      <c r="K167" s="288" t="s">
        <v>19</v>
      </c>
      <c r="L167" s="293"/>
      <c r="M167" s="294" t="s">
        <v>19</v>
      </c>
      <c r="N167" s="295" t="s">
        <v>46</v>
      </c>
      <c r="O167" s="87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7" t="s">
        <v>254</v>
      </c>
      <c r="AT167" s="227" t="s">
        <v>572</v>
      </c>
      <c r="AU167" s="227" t="s">
        <v>93</v>
      </c>
      <c r="AY167" s="20" t="s">
        <v>224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20" t="s">
        <v>93</v>
      </c>
      <c r="BK167" s="228">
        <f>ROUND(I167*H167,2)</f>
        <v>0</v>
      </c>
      <c r="BL167" s="20" t="s">
        <v>231</v>
      </c>
      <c r="BM167" s="227" t="s">
        <v>1331</v>
      </c>
    </row>
    <row r="168" s="2" customFormat="1" ht="16.5" customHeight="1">
      <c r="A168" s="41"/>
      <c r="B168" s="42"/>
      <c r="C168" s="286" t="s">
        <v>902</v>
      </c>
      <c r="D168" s="286" t="s">
        <v>572</v>
      </c>
      <c r="E168" s="287" t="s">
        <v>8877</v>
      </c>
      <c r="F168" s="288" t="s">
        <v>8878</v>
      </c>
      <c r="G168" s="289" t="s">
        <v>5743</v>
      </c>
      <c r="H168" s="290">
        <v>110</v>
      </c>
      <c r="I168" s="291"/>
      <c r="J168" s="292">
        <f>ROUND(I168*H168,2)</f>
        <v>0</v>
      </c>
      <c r="K168" s="288" t="s">
        <v>19</v>
      </c>
      <c r="L168" s="293"/>
      <c r="M168" s="294" t="s">
        <v>19</v>
      </c>
      <c r="N168" s="295" t="s">
        <v>46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254</v>
      </c>
      <c r="AT168" s="227" t="s">
        <v>572</v>
      </c>
      <c r="AU168" s="227" t="s">
        <v>93</v>
      </c>
      <c r="AY168" s="20" t="s">
        <v>224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93</v>
      </c>
      <c r="BK168" s="228">
        <f>ROUND(I168*H168,2)</f>
        <v>0</v>
      </c>
      <c r="BL168" s="20" t="s">
        <v>231</v>
      </c>
      <c r="BM168" s="227" t="s">
        <v>1344</v>
      </c>
    </row>
    <row r="169" s="2" customFormat="1" ht="16.5" customHeight="1">
      <c r="A169" s="41"/>
      <c r="B169" s="42"/>
      <c r="C169" s="286" t="s">
        <v>908</v>
      </c>
      <c r="D169" s="286" t="s">
        <v>572</v>
      </c>
      <c r="E169" s="287" t="s">
        <v>8879</v>
      </c>
      <c r="F169" s="288" t="s">
        <v>8880</v>
      </c>
      <c r="G169" s="289" t="s">
        <v>5743</v>
      </c>
      <c r="H169" s="290">
        <v>79</v>
      </c>
      <c r="I169" s="291"/>
      <c r="J169" s="292">
        <f>ROUND(I169*H169,2)</f>
        <v>0</v>
      </c>
      <c r="K169" s="288" t="s">
        <v>19</v>
      </c>
      <c r="L169" s="293"/>
      <c r="M169" s="294" t="s">
        <v>19</v>
      </c>
      <c r="N169" s="295" t="s">
        <v>46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254</v>
      </c>
      <c r="AT169" s="227" t="s">
        <v>572</v>
      </c>
      <c r="AU169" s="227" t="s">
        <v>93</v>
      </c>
      <c r="AY169" s="20" t="s">
        <v>224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93</v>
      </c>
      <c r="BK169" s="228">
        <f>ROUND(I169*H169,2)</f>
        <v>0</v>
      </c>
      <c r="BL169" s="20" t="s">
        <v>231</v>
      </c>
      <c r="BM169" s="227" t="s">
        <v>1354</v>
      </c>
    </row>
    <row r="170" s="2" customFormat="1" ht="16.5" customHeight="1">
      <c r="A170" s="41"/>
      <c r="B170" s="42"/>
      <c r="C170" s="286" t="s">
        <v>913</v>
      </c>
      <c r="D170" s="286" t="s">
        <v>572</v>
      </c>
      <c r="E170" s="287" t="s">
        <v>8881</v>
      </c>
      <c r="F170" s="288" t="s">
        <v>8882</v>
      </c>
      <c r="G170" s="289" t="s">
        <v>5743</v>
      </c>
      <c r="H170" s="290">
        <v>35</v>
      </c>
      <c r="I170" s="291"/>
      <c r="J170" s="292">
        <f>ROUND(I170*H170,2)</f>
        <v>0</v>
      </c>
      <c r="K170" s="288" t="s">
        <v>19</v>
      </c>
      <c r="L170" s="293"/>
      <c r="M170" s="294" t="s">
        <v>19</v>
      </c>
      <c r="N170" s="295" t="s">
        <v>46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254</v>
      </c>
      <c r="AT170" s="227" t="s">
        <v>572</v>
      </c>
      <c r="AU170" s="227" t="s">
        <v>93</v>
      </c>
      <c r="AY170" s="20" t="s">
        <v>224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93</v>
      </c>
      <c r="BK170" s="228">
        <f>ROUND(I170*H170,2)</f>
        <v>0</v>
      </c>
      <c r="BL170" s="20" t="s">
        <v>231</v>
      </c>
      <c r="BM170" s="227" t="s">
        <v>1365</v>
      </c>
    </row>
    <row r="171" s="2" customFormat="1" ht="16.5" customHeight="1">
      <c r="A171" s="41"/>
      <c r="B171" s="42"/>
      <c r="C171" s="286" t="s">
        <v>920</v>
      </c>
      <c r="D171" s="286" t="s">
        <v>572</v>
      </c>
      <c r="E171" s="287" t="s">
        <v>8883</v>
      </c>
      <c r="F171" s="288" t="s">
        <v>8884</v>
      </c>
      <c r="G171" s="289" t="s">
        <v>5743</v>
      </c>
      <c r="H171" s="290">
        <v>84</v>
      </c>
      <c r="I171" s="291"/>
      <c r="J171" s="292">
        <f>ROUND(I171*H171,2)</f>
        <v>0</v>
      </c>
      <c r="K171" s="288" t="s">
        <v>19</v>
      </c>
      <c r="L171" s="293"/>
      <c r="M171" s="294" t="s">
        <v>19</v>
      </c>
      <c r="N171" s="295" t="s">
        <v>46</v>
      </c>
      <c r="O171" s="87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7" t="s">
        <v>254</v>
      </c>
      <c r="AT171" s="227" t="s">
        <v>572</v>
      </c>
      <c r="AU171" s="227" t="s">
        <v>93</v>
      </c>
      <c r="AY171" s="20" t="s">
        <v>224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20" t="s">
        <v>93</v>
      </c>
      <c r="BK171" s="228">
        <f>ROUND(I171*H171,2)</f>
        <v>0</v>
      </c>
      <c r="BL171" s="20" t="s">
        <v>231</v>
      </c>
      <c r="BM171" s="227" t="s">
        <v>5011</v>
      </c>
    </row>
    <row r="172" s="2" customFormat="1" ht="16.5" customHeight="1">
      <c r="A172" s="41"/>
      <c r="B172" s="42"/>
      <c r="C172" s="286" t="s">
        <v>4944</v>
      </c>
      <c r="D172" s="286" t="s">
        <v>572</v>
      </c>
      <c r="E172" s="287" t="s">
        <v>8885</v>
      </c>
      <c r="F172" s="288" t="s">
        <v>8886</v>
      </c>
      <c r="G172" s="289" t="s">
        <v>5743</v>
      </c>
      <c r="H172" s="290">
        <v>80</v>
      </c>
      <c r="I172" s="291"/>
      <c r="J172" s="292">
        <f>ROUND(I172*H172,2)</f>
        <v>0</v>
      </c>
      <c r="K172" s="288" t="s">
        <v>19</v>
      </c>
      <c r="L172" s="293"/>
      <c r="M172" s="294" t="s">
        <v>19</v>
      </c>
      <c r="N172" s="295" t="s">
        <v>46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254</v>
      </c>
      <c r="AT172" s="227" t="s">
        <v>572</v>
      </c>
      <c r="AU172" s="227" t="s">
        <v>93</v>
      </c>
      <c r="AY172" s="20" t="s">
        <v>224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93</v>
      </c>
      <c r="BK172" s="228">
        <f>ROUND(I172*H172,2)</f>
        <v>0</v>
      </c>
      <c r="BL172" s="20" t="s">
        <v>231</v>
      </c>
      <c r="BM172" s="227" t="s">
        <v>5015</v>
      </c>
    </row>
    <row r="173" s="2" customFormat="1" ht="16.5" customHeight="1">
      <c r="A173" s="41"/>
      <c r="B173" s="42"/>
      <c r="C173" s="286" t="s">
        <v>925</v>
      </c>
      <c r="D173" s="286" t="s">
        <v>572</v>
      </c>
      <c r="E173" s="287" t="s">
        <v>8887</v>
      </c>
      <c r="F173" s="288" t="s">
        <v>8888</v>
      </c>
      <c r="G173" s="289" t="s">
        <v>5743</v>
      </c>
      <c r="H173" s="290">
        <v>39</v>
      </c>
      <c r="I173" s="291"/>
      <c r="J173" s="292">
        <f>ROUND(I173*H173,2)</f>
        <v>0</v>
      </c>
      <c r="K173" s="288" t="s">
        <v>19</v>
      </c>
      <c r="L173" s="293"/>
      <c r="M173" s="294" t="s">
        <v>19</v>
      </c>
      <c r="N173" s="295" t="s">
        <v>46</v>
      </c>
      <c r="O173" s="87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7" t="s">
        <v>254</v>
      </c>
      <c r="AT173" s="227" t="s">
        <v>572</v>
      </c>
      <c r="AU173" s="227" t="s">
        <v>93</v>
      </c>
      <c r="AY173" s="20" t="s">
        <v>224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20" t="s">
        <v>93</v>
      </c>
      <c r="BK173" s="228">
        <f>ROUND(I173*H173,2)</f>
        <v>0</v>
      </c>
      <c r="BL173" s="20" t="s">
        <v>231</v>
      </c>
      <c r="BM173" s="227" t="s">
        <v>1403</v>
      </c>
    </row>
    <row r="174" s="2" customFormat="1" ht="16.5" customHeight="1">
      <c r="A174" s="41"/>
      <c r="B174" s="42"/>
      <c r="C174" s="286" t="s">
        <v>944</v>
      </c>
      <c r="D174" s="286" t="s">
        <v>572</v>
      </c>
      <c r="E174" s="287" t="s">
        <v>8889</v>
      </c>
      <c r="F174" s="288" t="s">
        <v>8890</v>
      </c>
      <c r="G174" s="289" t="s">
        <v>5743</v>
      </c>
      <c r="H174" s="290">
        <v>45</v>
      </c>
      <c r="I174" s="291"/>
      <c r="J174" s="292">
        <f>ROUND(I174*H174,2)</f>
        <v>0</v>
      </c>
      <c r="K174" s="288" t="s">
        <v>19</v>
      </c>
      <c r="L174" s="293"/>
      <c r="M174" s="294" t="s">
        <v>19</v>
      </c>
      <c r="N174" s="295" t="s">
        <v>46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254</v>
      </c>
      <c r="AT174" s="227" t="s">
        <v>572</v>
      </c>
      <c r="AU174" s="227" t="s">
        <v>93</v>
      </c>
      <c r="AY174" s="20" t="s">
        <v>224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93</v>
      </c>
      <c r="BK174" s="228">
        <f>ROUND(I174*H174,2)</f>
        <v>0</v>
      </c>
      <c r="BL174" s="20" t="s">
        <v>231</v>
      </c>
      <c r="BM174" s="227" t="s">
        <v>1416</v>
      </c>
    </row>
    <row r="175" s="2" customFormat="1" ht="16.5" customHeight="1">
      <c r="A175" s="41"/>
      <c r="B175" s="42"/>
      <c r="C175" s="286" t="s">
        <v>962</v>
      </c>
      <c r="D175" s="286" t="s">
        <v>572</v>
      </c>
      <c r="E175" s="287" t="s">
        <v>8891</v>
      </c>
      <c r="F175" s="288" t="s">
        <v>8892</v>
      </c>
      <c r="G175" s="289" t="s">
        <v>5743</v>
      </c>
      <c r="H175" s="290">
        <v>79</v>
      </c>
      <c r="I175" s="291"/>
      <c r="J175" s="292">
        <f>ROUND(I175*H175,2)</f>
        <v>0</v>
      </c>
      <c r="K175" s="288" t="s">
        <v>19</v>
      </c>
      <c r="L175" s="293"/>
      <c r="M175" s="294" t="s">
        <v>19</v>
      </c>
      <c r="N175" s="295" t="s">
        <v>46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254</v>
      </c>
      <c r="AT175" s="227" t="s">
        <v>572</v>
      </c>
      <c r="AU175" s="227" t="s">
        <v>93</v>
      </c>
      <c r="AY175" s="20" t="s">
        <v>224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93</v>
      </c>
      <c r="BK175" s="228">
        <f>ROUND(I175*H175,2)</f>
        <v>0</v>
      </c>
      <c r="BL175" s="20" t="s">
        <v>231</v>
      </c>
      <c r="BM175" s="227" t="s">
        <v>1430</v>
      </c>
    </row>
    <row r="176" s="2" customFormat="1" ht="16.5" customHeight="1">
      <c r="A176" s="41"/>
      <c r="B176" s="42"/>
      <c r="C176" s="286" t="s">
        <v>971</v>
      </c>
      <c r="D176" s="286" t="s">
        <v>572</v>
      </c>
      <c r="E176" s="287" t="s">
        <v>8893</v>
      </c>
      <c r="F176" s="288" t="s">
        <v>8894</v>
      </c>
      <c r="G176" s="289" t="s">
        <v>5743</v>
      </c>
      <c r="H176" s="290">
        <v>87</v>
      </c>
      <c r="I176" s="291"/>
      <c r="J176" s="292">
        <f>ROUND(I176*H176,2)</f>
        <v>0</v>
      </c>
      <c r="K176" s="288" t="s">
        <v>19</v>
      </c>
      <c r="L176" s="293"/>
      <c r="M176" s="294" t="s">
        <v>19</v>
      </c>
      <c r="N176" s="295" t="s">
        <v>46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254</v>
      </c>
      <c r="AT176" s="227" t="s">
        <v>572</v>
      </c>
      <c r="AU176" s="227" t="s">
        <v>93</v>
      </c>
      <c r="AY176" s="20" t="s">
        <v>224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93</v>
      </c>
      <c r="BK176" s="228">
        <f>ROUND(I176*H176,2)</f>
        <v>0</v>
      </c>
      <c r="BL176" s="20" t="s">
        <v>231</v>
      </c>
      <c r="BM176" s="227" t="s">
        <v>1467</v>
      </c>
    </row>
    <row r="177" s="2" customFormat="1" ht="16.5" customHeight="1">
      <c r="A177" s="41"/>
      <c r="B177" s="42"/>
      <c r="C177" s="286" t="s">
        <v>981</v>
      </c>
      <c r="D177" s="286" t="s">
        <v>572</v>
      </c>
      <c r="E177" s="287" t="s">
        <v>8895</v>
      </c>
      <c r="F177" s="288" t="s">
        <v>8896</v>
      </c>
      <c r="G177" s="289" t="s">
        <v>5743</v>
      </c>
      <c r="H177" s="290">
        <v>780</v>
      </c>
      <c r="I177" s="291"/>
      <c r="J177" s="292">
        <f>ROUND(I177*H177,2)</f>
        <v>0</v>
      </c>
      <c r="K177" s="288" t="s">
        <v>19</v>
      </c>
      <c r="L177" s="293"/>
      <c r="M177" s="294" t="s">
        <v>19</v>
      </c>
      <c r="N177" s="295" t="s">
        <v>46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254</v>
      </c>
      <c r="AT177" s="227" t="s">
        <v>572</v>
      </c>
      <c r="AU177" s="227" t="s">
        <v>93</v>
      </c>
      <c r="AY177" s="20" t="s">
        <v>224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93</v>
      </c>
      <c r="BK177" s="228">
        <f>ROUND(I177*H177,2)</f>
        <v>0</v>
      </c>
      <c r="BL177" s="20" t="s">
        <v>231</v>
      </c>
      <c r="BM177" s="227" t="s">
        <v>1480</v>
      </c>
    </row>
    <row r="178" s="2" customFormat="1" ht="16.5" customHeight="1">
      <c r="A178" s="41"/>
      <c r="B178" s="42"/>
      <c r="C178" s="286" t="s">
        <v>991</v>
      </c>
      <c r="D178" s="286" t="s">
        <v>572</v>
      </c>
      <c r="E178" s="287" t="s">
        <v>8897</v>
      </c>
      <c r="F178" s="288" t="s">
        <v>8898</v>
      </c>
      <c r="G178" s="289" t="s">
        <v>5743</v>
      </c>
      <c r="H178" s="290">
        <v>1040</v>
      </c>
      <c r="I178" s="291"/>
      <c r="J178" s="292">
        <f>ROUND(I178*H178,2)</f>
        <v>0</v>
      </c>
      <c r="K178" s="288" t="s">
        <v>19</v>
      </c>
      <c r="L178" s="293"/>
      <c r="M178" s="294" t="s">
        <v>19</v>
      </c>
      <c r="N178" s="295" t="s">
        <v>46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254</v>
      </c>
      <c r="AT178" s="227" t="s">
        <v>572</v>
      </c>
      <c r="AU178" s="227" t="s">
        <v>93</v>
      </c>
      <c r="AY178" s="20" t="s">
        <v>224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93</v>
      </c>
      <c r="BK178" s="228">
        <f>ROUND(I178*H178,2)</f>
        <v>0</v>
      </c>
      <c r="BL178" s="20" t="s">
        <v>231</v>
      </c>
      <c r="BM178" s="227" t="s">
        <v>1514</v>
      </c>
    </row>
    <row r="179" s="2" customFormat="1" ht="16.5" customHeight="1">
      <c r="A179" s="41"/>
      <c r="B179" s="42"/>
      <c r="C179" s="286" t="s">
        <v>1005</v>
      </c>
      <c r="D179" s="286" t="s">
        <v>572</v>
      </c>
      <c r="E179" s="287" t="s">
        <v>8899</v>
      </c>
      <c r="F179" s="288" t="s">
        <v>8900</v>
      </c>
      <c r="G179" s="289" t="s">
        <v>5743</v>
      </c>
      <c r="H179" s="290">
        <v>520</v>
      </c>
      <c r="I179" s="291"/>
      <c r="J179" s="292">
        <f>ROUND(I179*H179,2)</f>
        <v>0</v>
      </c>
      <c r="K179" s="288" t="s">
        <v>19</v>
      </c>
      <c r="L179" s="293"/>
      <c r="M179" s="294" t="s">
        <v>19</v>
      </c>
      <c r="N179" s="295" t="s">
        <v>46</v>
      </c>
      <c r="O179" s="87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7" t="s">
        <v>254</v>
      </c>
      <c r="AT179" s="227" t="s">
        <v>572</v>
      </c>
      <c r="AU179" s="227" t="s">
        <v>93</v>
      </c>
      <c r="AY179" s="20" t="s">
        <v>224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20" t="s">
        <v>93</v>
      </c>
      <c r="BK179" s="228">
        <f>ROUND(I179*H179,2)</f>
        <v>0</v>
      </c>
      <c r="BL179" s="20" t="s">
        <v>231</v>
      </c>
      <c r="BM179" s="227" t="s">
        <v>1528</v>
      </c>
    </row>
    <row r="180" s="2" customFormat="1" ht="16.5" customHeight="1">
      <c r="A180" s="41"/>
      <c r="B180" s="42"/>
      <c r="C180" s="286" t="s">
        <v>1036</v>
      </c>
      <c r="D180" s="286" t="s">
        <v>572</v>
      </c>
      <c r="E180" s="287" t="s">
        <v>8901</v>
      </c>
      <c r="F180" s="288" t="s">
        <v>8902</v>
      </c>
      <c r="G180" s="289" t="s">
        <v>5743</v>
      </c>
      <c r="H180" s="290">
        <v>500</v>
      </c>
      <c r="I180" s="291"/>
      <c r="J180" s="292">
        <f>ROUND(I180*H180,2)</f>
        <v>0</v>
      </c>
      <c r="K180" s="288" t="s">
        <v>19</v>
      </c>
      <c r="L180" s="293"/>
      <c r="M180" s="294" t="s">
        <v>19</v>
      </c>
      <c r="N180" s="295" t="s">
        <v>46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254</v>
      </c>
      <c r="AT180" s="227" t="s">
        <v>572</v>
      </c>
      <c r="AU180" s="227" t="s">
        <v>93</v>
      </c>
      <c r="AY180" s="20" t="s">
        <v>224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93</v>
      </c>
      <c r="BK180" s="228">
        <f>ROUND(I180*H180,2)</f>
        <v>0</v>
      </c>
      <c r="BL180" s="20" t="s">
        <v>231</v>
      </c>
      <c r="BM180" s="227" t="s">
        <v>1548</v>
      </c>
    </row>
    <row r="181" s="2" customFormat="1" ht="16.5" customHeight="1">
      <c r="A181" s="41"/>
      <c r="B181" s="42"/>
      <c r="C181" s="286" t="s">
        <v>1065</v>
      </c>
      <c r="D181" s="286" t="s">
        <v>572</v>
      </c>
      <c r="E181" s="287" t="s">
        <v>8903</v>
      </c>
      <c r="F181" s="288" t="s">
        <v>8904</v>
      </c>
      <c r="G181" s="289" t="s">
        <v>5743</v>
      </c>
      <c r="H181" s="290">
        <v>500</v>
      </c>
      <c r="I181" s="291"/>
      <c r="J181" s="292">
        <f>ROUND(I181*H181,2)</f>
        <v>0</v>
      </c>
      <c r="K181" s="288" t="s">
        <v>19</v>
      </c>
      <c r="L181" s="293"/>
      <c r="M181" s="294" t="s">
        <v>19</v>
      </c>
      <c r="N181" s="295" t="s">
        <v>46</v>
      </c>
      <c r="O181" s="87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7" t="s">
        <v>254</v>
      </c>
      <c r="AT181" s="227" t="s">
        <v>572</v>
      </c>
      <c r="AU181" s="227" t="s">
        <v>93</v>
      </c>
      <c r="AY181" s="20" t="s">
        <v>224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20" t="s">
        <v>93</v>
      </c>
      <c r="BK181" s="228">
        <f>ROUND(I181*H181,2)</f>
        <v>0</v>
      </c>
      <c r="BL181" s="20" t="s">
        <v>231</v>
      </c>
      <c r="BM181" s="227" t="s">
        <v>1556</v>
      </c>
    </row>
    <row r="182" s="2" customFormat="1" ht="16.5" customHeight="1">
      <c r="A182" s="41"/>
      <c r="B182" s="42"/>
      <c r="C182" s="286" t="s">
        <v>1070</v>
      </c>
      <c r="D182" s="286" t="s">
        <v>572</v>
      </c>
      <c r="E182" s="287" t="s">
        <v>8905</v>
      </c>
      <c r="F182" s="288" t="s">
        <v>8906</v>
      </c>
      <c r="G182" s="289" t="s">
        <v>5743</v>
      </c>
      <c r="H182" s="290">
        <v>500</v>
      </c>
      <c r="I182" s="291"/>
      <c r="J182" s="292">
        <f>ROUND(I182*H182,2)</f>
        <v>0</v>
      </c>
      <c r="K182" s="288" t="s">
        <v>19</v>
      </c>
      <c r="L182" s="293"/>
      <c r="M182" s="294" t="s">
        <v>19</v>
      </c>
      <c r="N182" s="295" t="s">
        <v>46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254</v>
      </c>
      <c r="AT182" s="227" t="s">
        <v>572</v>
      </c>
      <c r="AU182" s="227" t="s">
        <v>93</v>
      </c>
      <c r="AY182" s="20" t="s">
        <v>224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93</v>
      </c>
      <c r="BK182" s="228">
        <f>ROUND(I182*H182,2)</f>
        <v>0</v>
      </c>
      <c r="BL182" s="20" t="s">
        <v>231</v>
      </c>
      <c r="BM182" s="227" t="s">
        <v>1572</v>
      </c>
    </row>
    <row r="183" s="2" customFormat="1" ht="24.15" customHeight="1">
      <c r="A183" s="41"/>
      <c r="B183" s="42"/>
      <c r="C183" s="216" t="s">
        <v>1076</v>
      </c>
      <c r="D183" s="216" t="s">
        <v>227</v>
      </c>
      <c r="E183" s="217" t="s">
        <v>8907</v>
      </c>
      <c r="F183" s="218" t="s">
        <v>8908</v>
      </c>
      <c r="G183" s="219" t="s">
        <v>595</v>
      </c>
      <c r="H183" s="220">
        <v>21</v>
      </c>
      <c r="I183" s="221"/>
      <c r="J183" s="222">
        <f>ROUND(I183*H183,2)</f>
        <v>0</v>
      </c>
      <c r="K183" s="218" t="s">
        <v>312</v>
      </c>
      <c r="L183" s="47"/>
      <c r="M183" s="223" t="s">
        <v>19</v>
      </c>
      <c r="N183" s="224" t="s">
        <v>46</v>
      </c>
      <c r="O183" s="87"/>
      <c r="P183" s="225">
        <f>O183*H183</f>
        <v>0</v>
      </c>
      <c r="Q183" s="225">
        <v>6.0000000000000002E-05</v>
      </c>
      <c r="R183" s="225">
        <f>Q183*H183</f>
        <v>0.0012600000000000001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231</v>
      </c>
      <c r="AT183" s="227" t="s">
        <v>227</v>
      </c>
      <c r="AU183" s="227" t="s">
        <v>93</v>
      </c>
      <c r="AY183" s="20" t="s">
        <v>224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93</v>
      </c>
      <c r="BK183" s="228">
        <f>ROUND(I183*H183,2)</f>
        <v>0</v>
      </c>
      <c r="BL183" s="20" t="s">
        <v>231</v>
      </c>
      <c r="BM183" s="227" t="s">
        <v>1582</v>
      </c>
    </row>
    <row r="184" s="2" customFormat="1">
      <c r="A184" s="41"/>
      <c r="B184" s="42"/>
      <c r="C184" s="43"/>
      <c r="D184" s="267" t="s">
        <v>314</v>
      </c>
      <c r="E184" s="43"/>
      <c r="F184" s="268" t="s">
        <v>8909</v>
      </c>
      <c r="G184" s="43"/>
      <c r="H184" s="43"/>
      <c r="I184" s="269"/>
      <c r="J184" s="43"/>
      <c r="K184" s="43"/>
      <c r="L184" s="47"/>
      <c r="M184" s="270"/>
      <c r="N184" s="271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314</v>
      </c>
      <c r="AU184" s="20" t="s">
        <v>93</v>
      </c>
    </row>
    <row r="185" s="2" customFormat="1" ht="24.15" customHeight="1">
      <c r="A185" s="41"/>
      <c r="B185" s="42"/>
      <c r="C185" s="286" t="s">
        <v>1085</v>
      </c>
      <c r="D185" s="286" t="s">
        <v>572</v>
      </c>
      <c r="E185" s="287" t="s">
        <v>8910</v>
      </c>
      <c r="F185" s="288" t="s">
        <v>8911</v>
      </c>
      <c r="G185" s="289" t="s">
        <v>5743</v>
      </c>
      <c r="H185" s="290">
        <v>63</v>
      </c>
      <c r="I185" s="291"/>
      <c r="J185" s="292">
        <f>ROUND(I185*H185,2)</f>
        <v>0</v>
      </c>
      <c r="K185" s="288" t="s">
        <v>19</v>
      </c>
      <c r="L185" s="293"/>
      <c r="M185" s="294" t="s">
        <v>19</v>
      </c>
      <c r="N185" s="295" t="s">
        <v>46</v>
      </c>
      <c r="O185" s="87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7" t="s">
        <v>254</v>
      </c>
      <c r="AT185" s="227" t="s">
        <v>572</v>
      </c>
      <c r="AU185" s="227" t="s">
        <v>93</v>
      </c>
      <c r="AY185" s="20" t="s">
        <v>224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20" t="s">
        <v>93</v>
      </c>
      <c r="BK185" s="228">
        <f>ROUND(I185*H185,2)</f>
        <v>0</v>
      </c>
      <c r="BL185" s="20" t="s">
        <v>231</v>
      </c>
      <c r="BM185" s="227" t="s">
        <v>1592</v>
      </c>
    </row>
    <row r="186" s="2" customFormat="1" ht="24.15" customHeight="1">
      <c r="A186" s="41"/>
      <c r="B186" s="42"/>
      <c r="C186" s="286" t="s">
        <v>1092</v>
      </c>
      <c r="D186" s="286" t="s">
        <v>572</v>
      </c>
      <c r="E186" s="287" t="s">
        <v>8912</v>
      </c>
      <c r="F186" s="288" t="s">
        <v>8913</v>
      </c>
      <c r="G186" s="289" t="s">
        <v>5743</v>
      </c>
      <c r="H186" s="290">
        <v>63</v>
      </c>
      <c r="I186" s="291"/>
      <c r="J186" s="292">
        <f>ROUND(I186*H186,2)</f>
        <v>0</v>
      </c>
      <c r="K186" s="288" t="s">
        <v>19</v>
      </c>
      <c r="L186" s="293"/>
      <c r="M186" s="294" t="s">
        <v>19</v>
      </c>
      <c r="N186" s="295" t="s">
        <v>46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254</v>
      </c>
      <c r="AT186" s="227" t="s">
        <v>572</v>
      </c>
      <c r="AU186" s="227" t="s">
        <v>93</v>
      </c>
      <c r="AY186" s="20" t="s">
        <v>224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93</v>
      </c>
      <c r="BK186" s="228">
        <f>ROUND(I186*H186,2)</f>
        <v>0</v>
      </c>
      <c r="BL186" s="20" t="s">
        <v>231</v>
      </c>
      <c r="BM186" s="227" t="s">
        <v>1628</v>
      </c>
    </row>
    <row r="187" s="2" customFormat="1" ht="33" customHeight="1">
      <c r="A187" s="41"/>
      <c r="B187" s="42"/>
      <c r="C187" s="286" t="s">
        <v>1097</v>
      </c>
      <c r="D187" s="286" t="s">
        <v>572</v>
      </c>
      <c r="E187" s="287" t="s">
        <v>8914</v>
      </c>
      <c r="F187" s="288" t="s">
        <v>8915</v>
      </c>
      <c r="G187" s="289" t="s">
        <v>5743</v>
      </c>
      <c r="H187" s="290">
        <v>44.100000000000001</v>
      </c>
      <c r="I187" s="291"/>
      <c r="J187" s="292">
        <f>ROUND(I187*H187,2)</f>
        <v>0</v>
      </c>
      <c r="K187" s="288" t="s">
        <v>19</v>
      </c>
      <c r="L187" s="293"/>
      <c r="M187" s="294" t="s">
        <v>19</v>
      </c>
      <c r="N187" s="295" t="s">
        <v>46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254</v>
      </c>
      <c r="AT187" s="227" t="s">
        <v>572</v>
      </c>
      <c r="AU187" s="227" t="s">
        <v>93</v>
      </c>
      <c r="AY187" s="20" t="s">
        <v>224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93</v>
      </c>
      <c r="BK187" s="228">
        <f>ROUND(I187*H187,2)</f>
        <v>0</v>
      </c>
      <c r="BL187" s="20" t="s">
        <v>231</v>
      </c>
      <c r="BM187" s="227" t="s">
        <v>1649</v>
      </c>
    </row>
    <row r="188" s="2" customFormat="1" ht="33" customHeight="1">
      <c r="A188" s="41"/>
      <c r="B188" s="42"/>
      <c r="C188" s="216" t="s">
        <v>1104</v>
      </c>
      <c r="D188" s="216" t="s">
        <v>227</v>
      </c>
      <c r="E188" s="217" t="s">
        <v>8916</v>
      </c>
      <c r="F188" s="218" t="s">
        <v>8917</v>
      </c>
      <c r="G188" s="219" t="s">
        <v>266</v>
      </c>
      <c r="H188" s="220">
        <v>6.7199999999999998</v>
      </c>
      <c r="I188" s="221"/>
      <c r="J188" s="222">
        <f>ROUND(I188*H188,2)</f>
        <v>0</v>
      </c>
      <c r="K188" s="218" t="s">
        <v>312</v>
      </c>
      <c r="L188" s="47"/>
      <c r="M188" s="223" t="s">
        <v>19</v>
      </c>
      <c r="N188" s="224" t="s">
        <v>46</v>
      </c>
      <c r="O188" s="87"/>
      <c r="P188" s="225">
        <f>O188*H188</f>
        <v>0</v>
      </c>
      <c r="Q188" s="225">
        <v>3.0000000000000001E-05</v>
      </c>
      <c r="R188" s="225">
        <f>Q188*H188</f>
        <v>0.00020159999999999999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231</v>
      </c>
      <c r="AT188" s="227" t="s">
        <v>227</v>
      </c>
      <c r="AU188" s="227" t="s">
        <v>93</v>
      </c>
      <c r="AY188" s="20" t="s">
        <v>224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93</v>
      </c>
      <c r="BK188" s="228">
        <f>ROUND(I188*H188,2)</f>
        <v>0</v>
      </c>
      <c r="BL188" s="20" t="s">
        <v>231</v>
      </c>
      <c r="BM188" s="227" t="s">
        <v>1660</v>
      </c>
    </row>
    <row r="189" s="2" customFormat="1">
      <c r="A189" s="41"/>
      <c r="B189" s="42"/>
      <c r="C189" s="43"/>
      <c r="D189" s="267" t="s">
        <v>314</v>
      </c>
      <c r="E189" s="43"/>
      <c r="F189" s="268" t="s">
        <v>8918</v>
      </c>
      <c r="G189" s="43"/>
      <c r="H189" s="43"/>
      <c r="I189" s="269"/>
      <c r="J189" s="43"/>
      <c r="K189" s="43"/>
      <c r="L189" s="47"/>
      <c r="M189" s="270"/>
      <c r="N189" s="271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314</v>
      </c>
      <c r="AU189" s="20" t="s">
        <v>93</v>
      </c>
    </row>
    <row r="190" s="14" customFormat="1">
      <c r="A190" s="14"/>
      <c r="B190" s="246"/>
      <c r="C190" s="247"/>
      <c r="D190" s="231" t="s">
        <v>268</v>
      </c>
      <c r="E190" s="248" t="s">
        <v>19</v>
      </c>
      <c r="F190" s="249" t="s">
        <v>8919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268</v>
      </c>
      <c r="AU190" s="255" t="s">
        <v>93</v>
      </c>
      <c r="AV190" s="14" t="s">
        <v>82</v>
      </c>
      <c r="AW190" s="14" t="s">
        <v>34</v>
      </c>
      <c r="AX190" s="14" t="s">
        <v>74</v>
      </c>
      <c r="AY190" s="255" t="s">
        <v>224</v>
      </c>
    </row>
    <row r="191" s="13" customFormat="1">
      <c r="A191" s="13"/>
      <c r="B191" s="229"/>
      <c r="C191" s="230"/>
      <c r="D191" s="231" t="s">
        <v>268</v>
      </c>
      <c r="E191" s="232" t="s">
        <v>19</v>
      </c>
      <c r="F191" s="233" t="s">
        <v>8920</v>
      </c>
      <c r="G191" s="230"/>
      <c r="H191" s="234">
        <v>6.7199999999999998</v>
      </c>
      <c r="I191" s="235"/>
      <c r="J191" s="230"/>
      <c r="K191" s="230"/>
      <c r="L191" s="236"/>
      <c r="M191" s="237"/>
      <c r="N191" s="238"/>
      <c r="O191" s="238"/>
      <c r="P191" s="238"/>
      <c r="Q191" s="238"/>
      <c r="R191" s="238"/>
      <c r="S191" s="238"/>
      <c r="T191" s="23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0" t="s">
        <v>268</v>
      </c>
      <c r="AU191" s="240" t="s">
        <v>93</v>
      </c>
      <c r="AV191" s="13" t="s">
        <v>93</v>
      </c>
      <c r="AW191" s="13" t="s">
        <v>34</v>
      </c>
      <c r="AX191" s="13" t="s">
        <v>74</v>
      </c>
      <c r="AY191" s="240" t="s">
        <v>224</v>
      </c>
    </row>
    <row r="192" s="16" customFormat="1">
      <c r="A192" s="16"/>
      <c r="B192" s="272"/>
      <c r="C192" s="273"/>
      <c r="D192" s="231" t="s">
        <v>268</v>
      </c>
      <c r="E192" s="274" t="s">
        <v>19</v>
      </c>
      <c r="F192" s="275" t="s">
        <v>351</v>
      </c>
      <c r="G192" s="273"/>
      <c r="H192" s="276">
        <v>6.7199999999999998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268</v>
      </c>
      <c r="AU192" s="282" t="s">
        <v>93</v>
      </c>
      <c r="AV192" s="16" t="s">
        <v>231</v>
      </c>
      <c r="AW192" s="16" t="s">
        <v>34</v>
      </c>
      <c r="AX192" s="16" t="s">
        <v>82</v>
      </c>
      <c r="AY192" s="282" t="s">
        <v>224</v>
      </c>
    </row>
    <row r="193" s="2" customFormat="1" ht="16.5" customHeight="1">
      <c r="A193" s="41"/>
      <c r="B193" s="42"/>
      <c r="C193" s="286" t="s">
        <v>1134</v>
      </c>
      <c r="D193" s="286" t="s">
        <v>572</v>
      </c>
      <c r="E193" s="287" t="s">
        <v>8921</v>
      </c>
      <c r="F193" s="288" t="s">
        <v>8922</v>
      </c>
      <c r="G193" s="289" t="s">
        <v>266</v>
      </c>
      <c r="H193" s="290">
        <v>6.7199999999999998</v>
      </c>
      <c r="I193" s="291"/>
      <c r="J193" s="292">
        <f>ROUND(I193*H193,2)</f>
        <v>0</v>
      </c>
      <c r="K193" s="288" t="s">
        <v>19</v>
      </c>
      <c r="L193" s="293"/>
      <c r="M193" s="294" t="s">
        <v>19</v>
      </c>
      <c r="N193" s="295" t="s">
        <v>46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254</v>
      </c>
      <c r="AT193" s="227" t="s">
        <v>572</v>
      </c>
      <c r="AU193" s="227" t="s">
        <v>93</v>
      </c>
      <c r="AY193" s="20" t="s">
        <v>224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93</v>
      </c>
      <c r="BK193" s="228">
        <f>ROUND(I193*H193,2)</f>
        <v>0</v>
      </c>
      <c r="BL193" s="20" t="s">
        <v>231</v>
      </c>
      <c r="BM193" s="227" t="s">
        <v>1678</v>
      </c>
    </row>
    <row r="194" s="13" customFormat="1">
      <c r="A194" s="13"/>
      <c r="B194" s="229"/>
      <c r="C194" s="230"/>
      <c r="D194" s="231" t="s">
        <v>268</v>
      </c>
      <c r="E194" s="232" t="s">
        <v>19</v>
      </c>
      <c r="F194" s="233" t="s">
        <v>8920</v>
      </c>
      <c r="G194" s="230"/>
      <c r="H194" s="234">
        <v>6.7199999999999998</v>
      </c>
      <c r="I194" s="235"/>
      <c r="J194" s="230"/>
      <c r="K194" s="230"/>
      <c r="L194" s="236"/>
      <c r="M194" s="237"/>
      <c r="N194" s="238"/>
      <c r="O194" s="238"/>
      <c r="P194" s="238"/>
      <c r="Q194" s="238"/>
      <c r="R194" s="238"/>
      <c r="S194" s="238"/>
      <c r="T194" s="23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0" t="s">
        <v>268</v>
      </c>
      <c r="AU194" s="240" t="s">
        <v>93</v>
      </c>
      <c r="AV194" s="13" t="s">
        <v>93</v>
      </c>
      <c r="AW194" s="13" t="s">
        <v>34</v>
      </c>
      <c r="AX194" s="13" t="s">
        <v>74</v>
      </c>
      <c r="AY194" s="240" t="s">
        <v>224</v>
      </c>
    </row>
    <row r="195" s="16" customFormat="1">
      <c r="A195" s="16"/>
      <c r="B195" s="272"/>
      <c r="C195" s="273"/>
      <c r="D195" s="231" t="s">
        <v>268</v>
      </c>
      <c r="E195" s="274" t="s">
        <v>19</v>
      </c>
      <c r="F195" s="275" t="s">
        <v>351</v>
      </c>
      <c r="G195" s="273"/>
      <c r="H195" s="276">
        <v>6.7199999999999998</v>
      </c>
      <c r="I195" s="277"/>
      <c r="J195" s="273"/>
      <c r="K195" s="273"/>
      <c r="L195" s="278"/>
      <c r="M195" s="279"/>
      <c r="N195" s="280"/>
      <c r="O195" s="280"/>
      <c r="P195" s="280"/>
      <c r="Q195" s="280"/>
      <c r="R195" s="280"/>
      <c r="S195" s="280"/>
      <c r="T195" s="281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82" t="s">
        <v>268</v>
      </c>
      <c r="AU195" s="282" t="s">
        <v>93</v>
      </c>
      <c r="AV195" s="16" t="s">
        <v>231</v>
      </c>
      <c r="AW195" s="16" t="s">
        <v>34</v>
      </c>
      <c r="AX195" s="16" t="s">
        <v>82</v>
      </c>
      <c r="AY195" s="282" t="s">
        <v>224</v>
      </c>
    </row>
    <row r="196" s="2" customFormat="1" ht="24.15" customHeight="1">
      <c r="A196" s="41"/>
      <c r="B196" s="42"/>
      <c r="C196" s="216" t="s">
        <v>1153</v>
      </c>
      <c r="D196" s="216" t="s">
        <v>227</v>
      </c>
      <c r="E196" s="217" t="s">
        <v>8923</v>
      </c>
      <c r="F196" s="218" t="s">
        <v>8924</v>
      </c>
      <c r="G196" s="219" t="s">
        <v>595</v>
      </c>
      <c r="H196" s="220">
        <v>21</v>
      </c>
      <c r="I196" s="221"/>
      <c r="J196" s="222">
        <f>ROUND(I196*H196,2)</f>
        <v>0</v>
      </c>
      <c r="K196" s="218" t="s">
        <v>312</v>
      </c>
      <c r="L196" s="47"/>
      <c r="M196" s="223" t="s">
        <v>19</v>
      </c>
      <c r="N196" s="224" t="s">
        <v>46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231</v>
      </c>
      <c r="AT196" s="227" t="s">
        <v>227</v>
      </c>
      <c r="AU196" s="227" t="s">
        <v>93</v>
      </c>
      <c r="AY196" s="20" t="s">
        <v>224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93</v>
      </c>
      <c r="BK196" s="228">
        <f>ROUND(I196*H196,2)</f>
        <v>0</v>
      </c>
      <c r="BL196" s="20" t="s">
        <v>231</v>
      </c>
      <c r="BM196" s="227" t="s">
        <v>1689</v>
      </c>
    </row>
    <row r="197" s="2" customFormat="1">
      <c r="A197" s="41"/>
      <c r="B197" s="42"/>
      <c r="C197" s="43"/>
      <c r="D197" s="267" t="s">
        <v>314</v>
      </c>
      <c r="E197" s="43"/>
      <c r="F197" s="268" t="s">
        <v>8925</v>
      </c>
      <c r="G197" s="43"/>
      <c r="H197" s="43"/>
      <c r="I197" s="269"/>
      <c r="J197" s="43"/>
      <c r="K197" s="43"/>
      <c r="L197" s="47"/>
      <c r="M197" s="270"/>
      <c r="N197" s="271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314</v>
      </c>
      <c r="AU197" s="20" t="s">
        <v>93</v>
      </c>
    </row>
    <row r="198" s="2" customFormat="1" ht="16.5" customHeight="1">
      <c r="A198" s="41"/>
      <c r="B198" s="42"/>
      <c r="C198" s="216" t="s">
        <v>1160</v>
      </c>
      <c r="D198" s="216" t="s">
        <v>227</v>
      </c>
      <c r="E198" s="217" t="s">
        <v>8926</v>
      </c>
      <c r="F198" s="218" t="s">
        <v>8927</v>
      </c>
      <c r="G198" s="219" t="s">
        <v>266</v>
      </c>
      <c r="H198" s="220">
        <v>280</v>
      </c>
      <c r="I198" s="221"/>
      <c r="J198" s="222">
        <f>ROUND(I198*H198,2)</f>
        <v>0</v>
      </c>
      <c r="K198" s="218" t="s">
        <v>312</v>
      </c>
      <c r="L198" s="47"/>
      <c r="M198" s="223" t="s">
        <v>19</v>
      </c>
      <c r="N198" s="224" t="s">
        <v>46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231</v>
      </c>
      <c r="AT198" s="227" t="s">
        <v>227</v>
      </c>
      <c r="AU198" s="227" t="s">
        <v>93</v>
      </c>
      <c r="AY198" s="20" t="s">
        <v>224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93</v>
      </c>
      <c r="BK198" s="228">
        <f>ROUND(I198*H198,2)</f>
        <v>0</v>
      </c>
      <c r="BL198" s="20" t="s">
        <v>231</v>
      </c>
      <c r="BM198" s="227" t="s">
        <v>5280</v>
      </c>
    </row>
    <row r="199" s="2" customFormat="1">
      <c r="A199" s="41"/>
      <c r="B199" s="42"/>
      <c r="C199" s="43"/>
      <c r="D199" s="267" t="s">
        <v>314</v>
      </c>
      <c r="E199" s="43"/>
      <c r="F199" s="268" t="s">
        <v>8928</v>
      </c>
      <c r="G199" s="43"/>
      <c r="H199" s="43"/>
      <c r="I199" s="269"/>
      <c r="J199" s="43"/>
      <c r="K199" s="43"/>
      <c r="L199" s="47"/>
      <c r="M199" s="270"/>
      <c r="N199" s="271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314</v>
      </c>
      <c r="AU199" s="20" t="s">
        <v>93</v>
      </c>
    </row>
    <row r="200" s="2" customFormat="1" ht="33" customHeight="1">
      <c r="A200" s="41"/>
      <c r="B200" s="42"/>
      <c r="C200" s="216" t="s">
        <v>1165</v>
      </c>
      <c r="D200" s="216" t="s">
        <v>227</v>
      </c>
      <c r="E200" s="217" t="s">
        <v>8929</v>
      </c>
      <c r="F200" s="218" t="s">
        <v>8930</v>
      </c>
      <c r="G200" s="219" t="s">
        <v>595</v>
      </c>
      <c r="H200" s="220">
        <v>21</v>
      </c>
      <c r="I200" s="221"/>
      <c r="J200" s="222">
        <f>ROUND(I200*H200,2)</f>
        <v>0</v>
      </c>
      <c r="K200" s="218" t="s">
        <v>312</v>
      </c>
      <c r="L200" s="47"/>
      <c r="M200" s="223" t="s">
        <v>19</v>
      </c>
      <c r="N200" s="224" t="s">
        <v>46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231</v>
      </c>
      <c r="AT200" s="227" t="s">
        <v>227</v>
      </c>
      <c r="AU200" s="227" t="s">
        <v>93</v>
      </c>
      <c r="AY200" s="20" t="s">
        <v>224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93</v>
      </c>
      <c r="BK200" s="228">
        <f>ROUND(I200*H200,2)</f>
        <v>0</v>
      </c>
      <c r="BL200" s="20" t="s">
        <v>231</v>
      </c>
      <c r="BM200" s="227" t="s">
        <v>5289</v>
      </c>
    </row>
    <row r="201" s="2" customFormat="1">
      <c r="A201" s="41"/>
      <c r="B201" s="42"/>
      <c r="C201" s="43"/>
      <c r="D201" s="267" t="s">
        <v>314</v>
      </c>
      <c r="E201" s="43"/>
      <c r="F201" s="268" t="s">
        <v>8931</v>
      </c>
      <c r="G201" s="43"/>
      <c r="H201" s="43"/>
      <c r="I201" s="269"/>
      <c r="J201" s="43"/>
      <c r="K201" s="43"/>
      <c r="L201" s="47"/>
      <c r="M201" s="270"/>
      <c r="N201" s="271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314</v>
      </c>
      <c r="AU201" s="20" t="s">
        <v>93</v>
      </c>
    </row>
    <row r="202" s="2" customFormat="1" ht="24.15" customHeight="1">
      <c r="A202" s="41"/>
      <c r="B202" s="42"/>
      <c r="C202" s="216" t="s">
        <v>1174</v>
      </c>
      <c r="D202" s="216" t="s">
        <v>227</v>
      </c>
      <c r="E202" s="217" t="s">
        <v>8932</v>
      </c>
      <c r="F202" s="218" t="s">
        <v>8933</v>
      </c>
      <c r="G202" s="219" t="s">
        <v>266</v>
      </c>
      <c r="H202" s="220">
        <v>263</v>
      </c>
      <c r="I202" s="221"/>
      <c r="J202" s="222">
        <f>ROUND(I202*H202,2)</f>
        <v>0</v>
      </c>
      <c r="K202" s="218" t="s">
        <v>312</v>
      </c>
      <c r="L202" s="47"/>
      <c r="M202" s="223" t="s">
        <v>19</v>
      </c>
      <c r="N202" s="224" t="s">
        <v>46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231</v>
      </c>
      <c r="AT202" s="227" t="s">
        <v>227</v>
      </c>
      <c r="AU202" s="227" t="s">
        <v>93</v>
      </c>
      <c r="AY202" s="20" t="s">
        <v>224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93</v>
      </c>
      <c r="BK202" s="228">
        <f>ROUND(I202*H202,2)</f>
        <v>0</v>
      </c>
      <c r="BL202" s="20" t="s">
        <v>231</v>
      </c>
      <c r="BM202" s="227" t="s">
        <v>5298</v>
      </c>
    </row>
    <row r="203" s="2" customFormat="1">
      <c r="A203" s="41"/>
      <c r="B203" s="42"/>
      <c r="C203" s="43"/>
      <c r="D203" s="267" t="s">
        <v>314</v>
      </c>
      <c r="E203" s="43"/>
      <c r="F203" s="268" t="s">
        <v>8934</v>
      </c>
      <c r="G203" s="43"/>
      <c r="H203" s="43"/>
      <c r="I203" s="269"/>
      <c r="J203" s="43"/>
      <c r="K203" s="43"/>
      <c r="L203" s="47"/>
      <c r="M203" s="270"/>
      <c r="N203" s="271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314</v>
      </c>
      <c r="AU203" s="20" t="s">
        <v>93</v>
      </c>
    </row>
    <row r="204" s="2" customFormat="1" ht="16.5" customHeight="1">
      <c r="A204" s="41"/>
      <c r="B204" s="42"/>
      <c r="C204" s="286" t="s">
        <v>1178</v>
      </c>
      <c r="D204" s="286" t="s">
        <v>572</v>
      </c>
      <c r="E204" s="287" t="s">
        <v>8935</v>
      </c>
      <c r="F204" s="288" t="s">
        <v>8936</v>
      </c>
      <c r="G204" s="289" t="s">
        <v>324</v>
      </c>
      <c r="H204" s="290">
        <v>14.75</v>
      </c>
      <c r="I204" s="291"/>
      <c r="J204" s="292">
        <f>ROUND(I204*H204,2)</f>
        <v>0</v>
      </c>
      <c r="K204" s="288" t="s">
        <v>19</v>
      </c>
      <c r="L204" s="293"/>
      <c r="M204" s="294" t="s">
        <v>19</v>
      </c>
      <c r="N204" s="295" t="s">
        <v>46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254</v>
      </c>
      <c r="AT204" s="227" t="s">
        <v>572</v>
      </c>
      <c r="AU204" s="227" t="s">
        <v>93</v>
      </c>
      <c r="AY204" s="20" t="s">
        <v>224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93</v>
      </c>
      <c r="BK204" s="228">
        <f>ROUND(I204*H204,2)</f>
        <v>0</v>
      </c>
      <c r="BL204" s="20" t="s">
        <v>231</v>
      </c>
      <c r="BM204" s="227" t="s">
        <v>1757</v>
      </c>
    </row>
    <row r="205" s="2" customFormat="1" ht="37.8" customHeight="1">
      <c r="A205" s="41"/>
      <c r="B205" s="42"/>
      <c r="C205" s="216" t="s">
        <v>1186</v>
      </c>
      <c r="D205" s="216" t="s">
        <v>227</v>
      </c>
      <c r="E205" s="217" t="s">
        <v>8937</v>
      </c>
      <c r="F205" s="218" t="s">
        <v>8938</v>
      </c>
      <c r="G205" s="219" t="s">
        <v>266</v>
      </c>
      <c r="H205" s="220">
        <v>153.69</v>
      </c>
      <c r="I205" s="221"/>
      <c r="J205" s="222">
        <f>ROUND(I205*H205,2)</f>
        <v>0</v>
      </c>
      <c r="K205" s="218" t="s">
        <v>312</v>
      </c>
      <c r="L205" s="47"/>
      <c r="M205" s="223" t="s">
        <v>19</v>
      </c>
      <c r="N205" s="224" t="s">
        <v>46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231</v>
      </c>
      <c r="AT205" s="227" t="s">
        <v>227</v>
      </c>
      <c r="AU205" s="227" t="s">
        <v>93</v>
      </c>
      <c r="AY205" s="20" t="s">
        <v>224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93</v>
      </c>
      <c r="BK205" s="228">
        <f>ROUND(I205*H205,2)</f>
        <v>0</v>
      </c>
      <c r="BL205" s="20" t="s">
        <v>231</v>
      </c>
      <c r="BM205" s="227" t="s">
        <v>1772</v>
      </c>
    </row>
    <row r="206" s="2" customFormat="1">
      <c r="A206" s="41"/>
      <c r="B206" s="42"/>
      <c r="C206" s="43"/>
      <c r="D206" s="267" t="s">
        <v>314</v>
      </c>
      <c r="E206" s="43"/>
      <c r="F206" s="268" t="s">
        <v>8939</v>
      </c>
      <c r="G206" s="43"/>
      <c r="H206" s="43"/>
      <c r="I206" s="269"/>
      <c r="J206" s="43"/>
      <c r="K206" s="43"/>
      <c r="L206" s="47"/>
      <c r="M206" s="270"/>
      <c r="N206" s="271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314</v>
      </c>
      <c r="AU206" s="20" t="s">
        <v>93</v>
      </c>
    </row>
    <row r="207" s="2" customFormat="1" ht="16.5" customHeight="1">
      <c r="A207" s="41"/>
      <c r="B207" s="42"/>
      <c r="C207" s="286" t="s">
        <v>1194</v>
      </c>
      <c r="D207" s="286" t="s">
        <v>572</v>
      </c>
      <c r="E207" s="287" t="s">
        <v>8940</v>
      </c>
      <c r="F207" s="288" t="s">
        <v>8941</v>
      </c>
      <c r="G207" s="289" t="s">
        <v>324</v>
      </c>
      <c r="H207" s="290">
        <v>7.6849999999999996</v>
      </c>
      <c r="I207" s="291"/>
      <c r="J207" s="292">
        <f>ROUND(I207*H207,2)</f>
        <v>0</v>
      </c>
      <c r="K207" s="288" t="s">
        <v>19</v>
      </c>
      <c r="L207" s="293"/>
      <c r="M207" s="294" t="s">
        <v>19</v>
      </c>
      <c r="N207" s="295" t="s">
        <v>46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254</v>
      </c>
      <c r="AT207" s="227" t="s">
        <v>572</v>
      </c>
      <c r="AU207" s="227" t="s">
        <v>93</v>
      </c>
      <c r="AY207" s="20" t="s">
        <v>224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93</v>
      </c>
      <c r="BK207" s="228">
        <f>ROUND(I207*H207,2)</f>
        <v>0</v>
      </c>
      <c r="BL207" s="20" t="s">
        <v>231</v>
      </c>
      <c r="BM207" s="227" t="s">
        <v>1792</v>
      </c>
    </row>
    <row r="208" s="14" customFormat="1">
      <c r="A208" s="14"/>
      <c r="B208" s="246"/>
      <c r="C208" s="247"/>
      <c r="D208" s="231" t="s">
        <v>268</v>
      </c>
      <c r="E208" s="248" t="s">
        <v>19</v>
      </c>
      <c r="F208" s="249" t="s">
        <v>8942</v>
      </c>
      <c r="G208" s="247"/>
      <c r="H208" s="248" t="s">
        <v>19</v>
      </c>
      <c r="I208" s="250"/>
      <c r="J208" s="247"/>
      <c r="K208" s="247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268</v>
      </c>
      <c r="AU208" s="255" t="s">
        <v>93</v>
      </c>
      <c r="AV208" s="14" t="s">
        <v>82</v>
      </c>
      <c r="AW208" s="14" t="s">
        <v>34</v>
      </c>
      <c r="AX208" s="14" t="s">
        <v>74</v>
      </c>
      <c r="AY208" s="255" t="s">
        <v>224</v>
      </c>
    </row>
    <row r="209" s="13" customFormat="1">
      <c r="A209" s="13"/>
      <c r="B209" s="229"/>
      <c r="C209" s="230"/>
      <c r="D209" s="231" t="s">
        <v>268</v>
      </c>
      <c r="E209" s="232" t="s">
        <v>19</v>
      </c>
      <c r="F209" s="233" t="s">
        <v>8943</v>
      </c>
      <c r="G209" s="230"/>
      <c r="H209" s="234">
        <v>7.6849999999999996</v>
      </c>
      <c r="I209" s="235"/>
      <c r="J209" s="230"/>
      <c r="K209" s="230"/>
      <c r="L209" s="236"/>
      <c r="M209" s="237"/>
      <c r="N209" s="238"/>
      <c r="O209" s="238"/>
      <c r="P209" s="238"/>
      <c r="Q209" s="238"/>
      <c r="R209" s="238"/>
      <c r="S209" s="238"/>
      <c r="T209" s="23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0" t="s">
        <v>268</v>
      </c>
      <c r="AU209" s="240" t="s">
        <v>93</v>
      </c>
      <c r="AV209" s="13" t="s">
        <v>93</v>
      </c>
      <c r="AW209" s="13" t="s">
        <v>34</v>
      </c>
      <c r="AX209" s="13" t="s">
        <v>74</v>
      </c>
      <c r="AY209" s="240" t="s">
        <v>224</v>
      </c>
    </row>
    <row r="210" s="16" customFormat="1">
      <c r="A210" s="16"/>
      <c r="B210" s="272"/>
      <c r="C210" s="273"/>
      <c r="D210" s="231" t="s">
        <v>268</v>
      </c>
      <c r="E210" s="274" t="s">
        <v>19</v>
      </c>
      <c r="F210" s="275" t="s">
        <v>351</v>
      </c>
      <c r="G210" s="273"/>
      <c r="H210" s="276">
        <v>7.6849999999999996</v>
      </c>
      <c r="I210" s="277"/>
      <c r="J210" s="273"/>
      <c r="K210" s="273"/>
      <c r="L210" s="278"/>
      <c r="M210" s="279"/>
      <c r="N210" s="280"/>
      <c r="O210" s="280"/>
      <c r="P210" s="280"/>
      <c r="Q210" s="280"/>
      <c r="R210" s="280"/>
      <c r="S210" s="280"/>
      <c r="T210" s="281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82" t="s">
        <v>268</v>
      </c>
      <c r="AU210" s="282" t="s">
        <v>93</v>
      </c>
      <c r="AV210" s="16" t="s">
        <v>231</v>
      </c>
      <c r="AW210" s="16" t="s">
        <v>34</v>
      </c>
      <c r="AX210" s="16" t="s">
        <v>82</v>
      </c>
      <c r="AY210" s="282" t="s">
        <v>224</v>
      </c>
    </row>
    <row r="211" s="2" customFormat="1" ht="21.75" customHeight="1">
      <c r="A211" s="41"/>
      <c r="B211" s="42"/>
      <c r="C211" s="216" t="s">
        <v>1200</v>
      </c>
      <c r="D211" s="216" t="s">
        <v>227</v>
      </c>
      <c r="E211" s="217" t="s">
        <v>8944</v>
      </c>
      <c r="F211" s="218" t="s">
        <v>8945</v>
      </c>
      <c r="G211" s="219" t="s">
        <v>324</v>
      </c>
      <c r="H211" s="220">
        <v>44.969999999999999</v>
      </c>
      <c r="I211" s="221"/>
      <c r="J211" s="222">
        <f>ROUND(I211*H211,2)</f>
        <v>0</v>
      </c>
      <c r="K211" s="218" t="s">
        <v>312</v>
      </c>
      <c r="L211" s="47"/>
      <c r="M211" s="223" t="s">
        <v>19</v>
      </c>
      <c r="N211" s="224" t="s">
        <v>46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231</v>
      </c>
      <c r="AT211" s="227" t="s">
        <v>227</v>
      </c>
      <c r="AU211" s="227" t="s">
        <v>93</v>
      </c>
      <c r="AY211" s="20" t="s">
        <v>224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93</v>
      </c>
      <c r="BK211" s="228">
        <f>ROUND(I211*H211,2)</f>
        <v>0</v>
      </c>
      <c r="BL211" s="20" t="s">
        <v>231</v>
      </c>
      <c r="BM211" s="227" t="s">
        <v>1802</v>
      </c>
    </row>
    <row r="212" s="2" customFormat="1">
      <c r="A212" s="41"/>
      <c r="B212" s="42"/>
      <c r="C212" s="43"/>
      <c r="D212" s="267" t="s">
        <v>314</v>
      </c>
      <c r="E212" s="43"/>
      <c r="F212" s="268" t="s">
        <v>8946</v>
      </c>
      <c r="G212" s="43"/>
      <c r="H212" s="43"/>
      <c r="I212" s="269"/>
      <c r="J212" s="43"/>
      <c r="K212" s="43"/>
      <c r="L212" s="47"/>
      <c r="M212" s="270"/>
      <c r="N212" s="271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314</v>
      </c>
      <c r="AU212" s="20" t="s">
        <v>93</v>
      </c>
    </row>
    <row r="213" s="2" customFormat="1" ht="21.75" customHeight="1">
      <c r="A213" s="41"/>
      <c r="B213" s="42"/>
      <c r="C213" s="216" t="s">
        <v>1205</v>
      </c>
      <c r="D213" s="216" t="s">
        <v>227</v>
      </c>
      <c r="E213" s="217" t="s">
        <v>8947</v>
      </c>
      <c r="F213" s="218" t="s">
        <v>8948</v>
      </c>
      <c r="G213" s="219" t="s">
        <v>324</v>
      </c>
      <c r="H213" s="220">
        <v>44.969999999999999</v>
      </c>
      <c r="I213" s="221"/>
      <c r="J213" s="222">
        <f>ROUND(I213*H213,2)</f>
        <v>0</v>
      </c>
      <c r="K213" s="218" t="s">
        <v>312</v>
      </c>
      <c r="L213" s="47"/>
      <c r="M213" s="223" t="s">
        <v>19</v>
      </c>
      <c r="N213" s="224" t="s">
        <v>46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231</v>
      </c>
      <c r="AT213" s="227" t="s">
        <v>227</v>
      </c>
      <c r="AU213" s="227" t="s">
        <v>93</v>
      </c>
      <c r="AY213" s="20" t="s">
        <v>224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93</v>
      </c>
      <c r="BK213" s="228">
        <f>ROUND(I213*H213,2)</f>
        <v>0</v>
      </c>
      <c r="BL213" s="20" t="s">
        <v>231</v>
      </c>
      <c r="BM213" s="227" t="s">
        <v>1817</v>
      </c>
    </row>
    <row r="214" s="2" customFormat="1">
      <c r="A214" s="41"/>
      <c r="B214" s="42"/>
      <c r="C214" s="43"/>
      <c r="D214" s="267" t="s">
        <v>314</v>
      </c>
      <c r="E214" s="43"/>
      <c r="F214" s="268" t="s">
        <v>8949</v>
      </c>
      <c r="G214" s="43"/>
      <c r="H214" s="43"/>
      <c r="I214" s="269"/>
      <c r="J214" s="43"/>
      <c r="K214" s="43"/>
      <c r="L214" s="47"/>
      <c r="M214" s="270"/>
      <c r="N214" s="271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314</v>
      </c>
      <c r="AU214" s="20" t="s">
        <v>93</v>
      </c>
    </row>
    <row r="215" s="2" customFormat="1" ht="21.75" customHeight="1">
      <c r="A215" s="41"/>
      <c r="B215" s="42"/>
      <c r="C215" s="286" t="s">
        <v>1210</v>
      </c>
      <c r="D215" s="286" t="s">
        <v>572</v>
      </c>
      <c r="E215" s="287" t="s">
        <v>8950</v>
      </c>
      <c r="F215" s="288" t="s">
        <v>8951</v>
      </c>
      <c r="G215" s="289" t="s">
        <v>324</v>
      </c>
      <c r="H215" s="290">
        <v>44.969999999999999</v>
      </c>
      <c r="I215" s="291"/>
      <c r="J215" s="292">
        <f>ROUND(I215*H215,2)</f>
        <v>0</v>
      </c>
      <c r="K215" s="288" t="s">
        <v>19</v>
      </c>
      <c r="L215" s="293"/>
      <c r="M215" s="294" t="s">
        <v>19</v>
      </c>
      <c r="N215" s="295" t="s">
        <v>46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254</v>
      </c>
      <c r="AT215" s="227" t="s">
        <v>572</v>
      </c>
      <c r="AU215" s="227" t="s">
        <v>93</v>
      </c>
      <c r="AY215" s="20" t="s">
        <v>224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93</v>
      </c>
      <c r="BK215" s="228">
        <f>ROUND(I215*H215,2)</f>
        <v>0</v>
      </c>
      <c r="BL215" s="20" t="s">
        <v>231</v>
      </c>
      <c r="BM215" s="227" t="s">
        <v>1828</v>
      </c>
    </row>
    <row r="216" s="12" customFormat="1" ht="22.8" customHeight="1">
      <c r="A216" s="12"/>
      <c r="B216" s="200"/>
      <c r="C216" s="201"/>
      <c r="D216" s="202" t="s">
        <v>73</v>
      </c>
      <c r="E216" s="214" t="s">
        <v>5902</v>
      </c>
      <c r="F216" s="214" t="s">
        <v>8952</v>
      </c>
      <c r="G216" s="201"/>
      <c r="H216" s="201"/>
      <c r="I216" s="204"/>
      <c r="J216" s="215">
        <f>BK216</f>
        <v>0</v>
      </c>
      <c r="K216" s="201"/>
      <c r="L216" s="206"/>
      <c r="M216" s="207"/>
      <c r="N216" s="208"/>
      <c r="O216" s="208"/>
      <c r="P216" s="209">
        <f>SUM(P217:P221)</f>
        <v>0</v>
      </c>
      <c r="Q216" s="208"/>
      <c r="R216" s="209">
        <f>SUM(R217:R221)</f>
        <v>0</v>
      </c>
      <c r="S216" s="208"/>
      <c r="T216" s="210">
        <f>SUM(T217:T221)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1" t="s">
        <v>82</v>
      </c>
      <c r="AT216" s="212" t="s">
        <v>73</v>
      </c>
      <c r="AU216" s="212" t="s">
        <v>82</v>
      </c>
      <c r="AY216" s="211" t="s">
        <v>224</v>
      </c>
      <c r="BK216" s="213">
        <f>SUM(BK217:BK221)</f>
        <v>0</v>
      </c>
    </row>
    <row r="217" s="2" customFormat="1" ht="37.8" customHeight="1">
      <c r="A217" s="41"/>
      <c r="B217" s="42"/>
      <c r="C217" s="216" t="s">
        <v>5091</v>
      </c>
      <c r="D217" s="216" t="s">
        <v>227</v>
      </c>
      <c r="E217" s="217" t="s">
        <v>8513</v>
      </c>
      <c r="F217" s="218" t="s">
        <v>8514</v>
      </c>
      <c r="G217" s="219" t="s">
        <v>266</v>
      </c>
      <c r="H217" s="220">
        <v>1145</v>
      </c>
      <c r="I217" s="221"/>
      <c r="J217" s="222">
        <f>ROUND(I217*H217,2)</f>
        <v>0</v>
      </c>
      <c r="K217" s="218" t="s">
        <v>312</v>
      </c>
      <c r="L217" s="47"/>
      <c r="M217" s="223" t="s">
        <v>19</v>
      </c>
      <c r="N217" s="224" t="s">
        <v>46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231</v>
      </c>
      <c r="AT217" s="227" t="s">
        <v>227</v>
      </c>
      <c r="AU217" s="227" t="s">
        <v>93</v>
      </c>
      <c r="AY217" s="20" t="s">
        <v>224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93</v>
      </c>
      <c r="BK217" s="228">
        <f>ROUND(I217*H217,2)</f>
        <v>0</v>
      </c>
      <c r="BL217" s="20" t="s">
        <v>231</v>
      </c>
      <c r="BM217" s="227" t="s">
        <v>1874</v>
      </c>
    </row>
    <row r="218" s="2" customFormat="1">
      <c r="A218" s="41"/>
      <c r="B218" s="42"/>
      <c r="C218" s="43"/>
      <c r="D218" s="267" t="s">
        <v>314</v>
      </c>
      <c r="E218" s="43"/>
      <c r="F218" s="268" t="s">
        <v>8515</v>
      </c>
      <c r="G218" s="43"/>
      <c r="H218" s="43"/>
      <c r="I218" s="269"/>
      <c r="J218" s="43"/>
      <c r="K218" s="43"/>
      <c r="L218" s="47"/>
      <c r="M218" s="270"/>
      <c r="N218" s="271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314</v>
      </c>
      <c r="AU218" s="20" t="s">
        <v>93</v>
      </c>
    </row>
    <row r="219" s="2" customFormat="1" ht="16.5" customHeight="1">
      <c r="A219" s="41"/>
      <c r="B219" s="42"/>
      <c r="C219" s="286" t="s">
        <v>4973</v>
      </c>
      <c r="D219" s="286" t="s">
        <v>572</v>
      </c>
      <c r="E219" s="287" t="s">
        <v>8953</v>
      </c>
      <c r="F219" s="288" t="s">
        <v>8954</v>
      </c>
      <c r="G219" s="289" t="s">
        <v>4656</v>
      </c>
      <c r="H219" s="290">
        <v>35.381</v>
      </c>
      <c r="I219" s="291"/>
      <c r="J219" s="292">
        <f>ROUND(I219*H219,2)</f>
        <v>0</v>
      </c>
      <c r="K219" s="288" t="s">
        <v>19</v>
      </c>
      <c r="L219" s="293"/>
      <c r="M219" s="294" t="s">
        <v>19</v>
      </c>
      <c r="N219" s="295" t="s">
        <v>46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254</v>
      </c>
      <c r="AT219" s="227" t="s">
        <v>572</v>
      </c>
      <c r="AU219" s="227" t="s">
        <v>93</v>
      </c>
      <c r="AY219" s="20" t="s">
        <v>224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93</v>
      </c>
      <c r="BK219" s="228">
        <f>ROUND(I219*H219,2)</f>
        <v>0</v>
      </c>
      <c r="BL219" s="20" t="s">
        <v>231</v>
      </c>
      <c r="BM219" s="227" t="s">
        <v>1889</v>
      </c>
    </row>
    <row r="220" s="2" customFormat="1" ht="21.75" customHeight="1">
      <c r="A220" s="41"/>
      <c r="B220" s="42"/>
      <c r="C220" s="216" t="s">
        <v>2503</v>
      </c>
      <c r="D220" s="216" t="s">
        <v>227</v>
      </c>
      <c r="E220" s="217" t="s">
        <v>7623</v>
      </c>
      <c r="F220" s="218" t="s">
        <v>7624</v>
      </c>
      <c r="G220" s="219" t="s">
        <v>266</v>
      </c>
      <c r="H220" s="220">
        <v>1145</v>
      </c>
      <c r="I220" s="221"/>
      <c r="J220" s="222">
        <f>ROUND(I220*H220,2)</f>
        <v>0</v>
      </c>
      <c r="K220" s="218" t="s">
        <v>312</v>
      </c>
      <c r="L220" s="47"/>
      <c r="M220" s="223" t="s">
        <v>19</v>
      </c>
      <c r="N220" s="224" t="s">
        <v>46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231</v>
      </c>
      <c r="AT220" s="227" t="s">
        <v>227</v>
      </c>
      <c r="AU220" s="227" t="s">
        <v>93</v>
      </c>
      <c r="AY220" s="20" t="s">
        <v>224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93</v>
      </c>
      <c r="BK220" s="228">
        <f>ROUND(I220*H220,2)</f>
        <v>0</v>
      </c>
      <c r="BL220" s="20" t="s">
        <v>231</v>
      </c>
      <c r="BM220" s="227" t="s">
        <v>1901</v>
      </c>
    </row>
    <row r="221" s="2" customFormat="1">
      <c r="A221" s="41"/>
      <c r="B221" s="42"/>
      <c r="C221" s="43"/>
      <c r="D221" s="267" t="s">
        <v>314</v>
      </c>
      <c r="E221" s="43"/>
      <c r="F221" s="268" t="s">
        <v>7626</v>
      </c>
      <c r="G221" s="43"/>
      <c r="H221" s="43"/>
      <c r="I221" s="269"/>
      <c r="J221" s="43"/>
      <c r="K221" s="43"/>
      <c r="L221" s="47"/>
      <c r="M221" s="270"/>
      <c r="N221" s="271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314</v>
      </c>
      <c r="AU221" s="20" t="s">
        <v>93</v>
      </c>
    </row>
    <row r="222" s="12" customFormat="1" ht="22.8" customHeight="1">
      <c r="A222" s="12"/>
      <c r="B222" s="200"/>
      <c r="C222" s="201"/>
      <c r="D222" s="202" t="s">
        <v>73</v>
      </c>
      <c r="E222" s="214" t="s">
        <v>8955</v>
      </c>
      <c r="F222" s="214" t="s">
        <v>8956</v>
      </c>
      <c r="G222" s="201"/>
      <c r="H222" s="201"/>
      <c r="I222" s="204"/>
      <c r="J222" s="215">
        <f>BK222</f>
        <v>0</v>
      </c>
      <c r="K222" s="201"/>
      <c r="L222" s="206"/>
      <c r="M222" s="207"/>
      <c r="N222" s="208"/>
      <c r="O222" s="208"/>
      <c r="P222" s="209">
        <f>SUM(P223:P224)</f>
        <v>0</v>
      </c>
      <c r="Q222" s="208"/>
      <c r="R222" s="209">
        <f>SUM(R223:R224)</f>
        <v>0</v>
      </c>
      <c r="S222" s="208"/>
      <c r="T222" s="210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82</v>
      </c>
      <c r="AT222" s="212" t="s">
        <v>73</v>
      </c>
      <c r="AU222" s="212" t="s">
        <v>82</v>
      </c>
      <c r="AY222" s="211" t="s">
        <v>224</v>
      </c>
      <c r="BK222" s="213">
        <f>SUM(BK223:BK224)</f>
        <v>0</v>
      </c>
    </row>
    <row r="223" s="2" customFormat="1" ht="24.15" customHeight="1">
      <c r="A223" s="41"/>
      <c r="B223" s="42"/>
      <c r="C223" s="216" t="s">
        <v>2164</v>
      </c>
      <c r="D223" s="216" t="s">
        <v>227</v>
      </c>
      <c r="E223" s="217" t="s">
        <v>8957</v>
      </c>
      <c r="F223" s="218" t="s">
        <v>8958</v>
      </c>
      <c r="G223" s="219" t="s">
        <v>371</v>
      </c>
      <c r="H223" s="220">
        <v>64.474999999999994</v>
      </c>
      <c r="I223" s="221"/>
      <c r="J223" s="222">
        <f>ROUND(I223*H223,2)</f>
        <v>0</v>
      </c>
      <c r="K223" s="218" t="s">
        <v>312</v>
      </c>
      <c r="L223" s="47"/>
      <c r="M223" s="223" t="s">
        <v>19</v>
      </c>
      <c r="N223" s="224" t="s">
        <v>46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231</v>
      </c>
      <c r="AT223" s="227" t="s">
        <v>227</v>
      </c>
      <c r="AU223" s="227" t="s">
        <v>93</v>
      </c>
      <c r="AY223" s="20" t="s">
        <v>224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93</v>
      </c>
      <c r="BK223" s="228">
        <f>ROUND(I223*H223,2)</f>
        <v>0</v>
      </c>
      <c r="BL223" s="20" t="s">
        <v>231</v>
      </c>
      <c r="BM223" s="227" t="s">
        <v>1916</v>
      </c>
    </row>
    <row r="224" s="2" customFormat="1">
      <c r="A224" s="41"/>
      <c r="B224" s="42"/>
      <c r="C224" s="43"/>
      <c r="D224" s="267" t="s">
        <v>314</v>
      </c>
      <c r="E224" s="43"/>
      <c r="F224" s="268" t="s">
        <v>8959</v>
      </c>
      <c r="G224" s="43"/>
      <c r="H224" s="43"/>
      <c r="I224" s="269"/>
      <c r="J224" s="43"/>
      <c r="K224" s="43"/>
      <c r="L224" s="47"/>
      <c r="M224" s="303"/>
      <c r="N224" s="304"/>
      <c r="O224" s="243"/>
      <c r="P224" s="243"/>
      <c r="Q224" s="243"/>
      <c r="R224" s="243"/>
      <c r="S224" s="243"/>
      <c r="T224" s="30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314</v>
      </c>
      <c r="AU224" s="20" t="s">
        <v>93</v>
      </c>
    </row>
    <row r="225" s="2" customFormat="1" ht="6.96" customHeight="1">
      <c r="A225" s="41"/>
      <c r="B225" s="62"/>
      <c r="C225" s="63"/>
      <c r="D225" s="63"/>
      <c r="E225" s="63"/>
      <c r="F225" s="63"/>
      <c r="G225" s="63"/>
      <c r="H225" s="63"/>
      <c r="I225" s="63"/>
      <c r="J225" s="63"/>
      <c r="K225" s="63"/>
      <c r="L225" s="47"/>
      <c r="M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</row>
  </sheetData>
  <sheetProtection sheet="1" autoFilter="0" formatColumns="0" formatRows="0" objects="1" scenarios="1" spinCount="100000" saltValue="uUgq4I1BPXdTmivtCPPPvelpdleYj3KKRCMu7p4Q5dQDBvEoLNJl4KXXGV4Fvlp5tWE9U7cYRg8U1lYJK66oEA==" hashValue="NwiMGF9j0kxTZNzFuhYaZXxkfiO6TFybKagGtNRvsEIHjg3q/Kp5m6PRibkNR2DRUbxnJT0Iir3MBkLkr50K3A==" algorithmName="SHA-512" password="CC35"/>
  <autoFilter ref="C89:K2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4" r:id="rId1" display="https://podminky.urs.cz/item/CS_URS_2024_01/162211311"/>
    <hyperlink ref="F96" r:id="rId2" display="https://podminky.urs.cz/item/CS_URS_2024_01/162211319"/>
    <hyperlink ref="F98" r:id="rId3" display="https://podminky.urs.cz/item/CS_URS_2024_01/167111101"/>
    <hyperlink ref="F101" r:id="rId4" display="https://podminky.urs.cz/item/CS_URS_2024_01/184813511"/>
    <hyperlink ref="F107" r:id="rId5" display="https://podminky.urs.cz/item/CS_URS_2024_01/181351113"/>
    <hyperlink ref="F110" r:id="rId6" display="https://podminky.urs.cz/item/CS_URS_2024_01/183402121"/>
    <hyperlink ref="F112" r:id="rId7" display="https://podminky.urs.cz/item/CS_URS_2024_01/183403153"/>
    <hyperlink ref="F114" r:id="rId8" display="https://podminky.urs.cz/item/CS_URS_2024_01/183205112"/>
    <hyperlink ref="F116" r:id="rId9" display="https://podminky.urs.cz/item/CS_URS_2024_01/183101221"/>
    <hyperlink ref="F118" r:id="rId10" display="https://podminky.urs.cz/item/CS_URS_2024_01/183101114"/>
    <hyperlink ref="F120" r:id="rId11" display="https://podminky.urs.cz/item/CS_URS_2024_01/183111111"/>
    <hyperlink ref="F125" r:id="rId12" display="https://podminky.urs.cz/item/CS_URS_2024_01/184102116"/>
    <hyperlink ref="F127" r:id="rId13" display="https://podminky.urs.cz/item/CS_URS_2024_01/184102113"/>
    <hyperlink ref="F129" r:id="rId14" display="https://podminky.urs.cz/item/CS_URS_2024_01/183211322"/>
    <hyperlink ref="F131" r:id="rId15" display="https://podminky.urs.cz/item/CS_URS_2024_01/183211313"/>
    <hyperlink ref="F133" r:id="rId16" display="https://podminky.urs.cz/item/CS_URS_2024_01/185802114"/>
    <hyperlink ref="F136" r:id="rId17" display="https://podminky.urs.cz/item/CS_URS_2024_01/185802114"/>
    <hyperlink ref="F184" r:id="rId18" display="https://podminky.urs.cz/item/CS_URS_2024_01/184215133"/>
    <hyperlink ref="F189" r:id="rId19" display="https://podminky.urs.cz/item/CS_URS_2024_01/184501141"/>
    <hyperlink ref="F197" r:id="rId20" display="https://podminky.urs.cz/item/CS_URS_2024_01/184801121"/>
    <hyperlink ref="F199" r:id="rId21" display="https://podminky.urs.cz/item/CS_URS_2024_01/185804111"/>
    <hyperlink ref="F201" r:id="rId22" display="https://podminky.urs.cz/item/CS_URS_2024_01/184215412"/>
    <hyperlink ref="F203" r:id="rId23" display="https://podminky.urs.cz/item/CS_URS_2024_01/184911422"/>
    <hyperlink ref="F206" r:id="rId24" display="https://podminky.urs.cz/item/CS_URS_2024_01/184911151"/>
    <hyperlink ref="F212" r:id="rId25" display="https://podminky.urs.cz/item/CS_URS_2024_01/185804312"/>
    <hyperlink ref="F214" r:id="rId26" display="https://podminky.urs.cz/item/CS_URS_2024_01/185851121"/>
    <hyperlink ref="F218" r:id="rId27" display="https://podminky.urs.cz/item/CS_URS_2024_01/181411131"/>
    <hyperlink ref="F221" r:id="rId28" display="https://podminky.urs.cz/item/CS_URS_2024_01/183403161"/>
    <hyperlink ref="F224" r:id="rId29" display="https://podminky.urs.cz/item/CS_URS_2024_01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188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8757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8960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ROUND(J89,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ROUND((SUM(BE89:BE136)),  2)</f>
        <v>0</v>
      </c>
      <c r="G35" s="41"/>
      <c r="H35" s="41"/>
      <c r="I35" s="161">
        <v>0.20999999999999999</v>
      </c>
      <c r="J35" s="160">
        <f>ROUND(((SUM(BE89:BE136))*I35),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ROUND((SUM(BF89:BF136)),  2)</f>
        <v>0</v>
      </c>
      <c r="G36" s="41"/>
      <c r="H36" s="41"/>
      <c r="I36" s="161">
        <v>0.12</v>
      </c>
      <c r="J36" s="160">
        <f>ROUND(((SUM(BF89:BF136))*I36),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ROUND((SUM(BG89:BG136)),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ROUND((SUM(BH89:BH136)),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ROUND((SUM(BI89:BI136)),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8757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41.2 - SO41 - Vegetační úpravy - následná péče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289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8961</v>
      </c>
      <c r="E65" s="186"/>
      <c r="F65" s="186"/>
      <c r="G65" s="186"/>
      <c r="H65" s="186"/>
      <c r="I65" s="186"/>
      <c r="J65" s="187">
        <f>J91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8962</v>
      </c>
      <c r="E66" s="186"/>
      <c r="F66" s="186"/>
      <c r="G66" s="186"/>
      <c r="H66" s="186"/>
      <c r="I66" s="186"/>
      <c r="J66" s="187">
        <f>J105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8963</v>
      </c>
      <c r="E67" s="186"/>
      <c r="F67" s="186"/>
      <c r="G67" s="186"/>
      <c r="H67" s="186"/>
      <c r="I67" s="186"/>
      <c r="J67" s="187">
        <f>J131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209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3" t="str">
        <f>E7</f>
        <v>Dům s pečovatelskou službou, Brno-Bystrc</v>
      </c>
      <c r="F77" s="35"/>
      <c r="G77" s="35"/>
      <c r="H77" s="35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199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3" t="s">
        <v>8757</v>
      </c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385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41.2 - SO41 - Vegetační úpravy - následná péče</v>
      </c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5. 4. 2024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>Statutární město Brno,Dominikánské nám.196/1, Brno</v>
      </c>
      <c r="G85" s="43"/>
      <c r="H85" s="43"/>
      <c r="I85" s="35" t="s">
        <v>31</v>
      </c>
      <c r="J85" s="39" t="str">
        <f>E23</f>
        <v>P.P.Architects s.r.o.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29</v>
      </c>
      <c r="D86" s="43"/>
      <c r="E86" s="43"/>
      <c r="F86" s="30" t="str">
        <f>IF(E20="","",E20)</f>
        <v>Vyplň údaj</v>
      </c>
      <c r="G86" s="43"/>
      <c r="H86" s="43"/>
      <c r="I86" s="35" t="s">
        <v>35</v>
      </c>
      <c r="J86" s="39" t="str">
        <f>E26</f>
        <v>CKN Invest, spol. s r.o.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9"/>
      <c r="B88" s="190"/>
      <c r="C88" s="191" t="s">
        <v>210</v>
      </c>
      <c r="D88" s="192" t="s">
        <v>59</v>
      </c>
      <c r="E88" s="192" t="s">
        <v>55</v>
      </c>
      <c r="F88" s="192" t="s">
        <v>56</v>
      </c>
      <c r="G88" s="192" t="s">
        <v>211</v>
      </c>
      <c r="H88" s="192" t="s">
        <v>212</v>
      </c>
      <c r="I88" s="192" t="s">
        <v>213</v>
      </c>
      <c r="J88" s="192" t="s">
        <v>203</v>
      </c>
      <c r="K88" s="193" t="s">
        <v>214</v>
      </c>
      <c r="L88" s="194"/>
      <c r="M88" s="95" t="s">
        <v>19</v>
      </c>
      <c r="N88" s="96" t="s">
        <v>44</v>
      </c>
      <c r="O88" s="96" t="s">
        <v>215</v>
      </c>
      <c r="P88" s="96" t="s">
        <v>216</v>
      </c>
      <c r="Q88" s="96" t="s">
        <v>217</v>
      </c>
      <c r="R88" s="96" t="s">
        <v>218</v>
      </c>
      <c r="S88" s="96" t="s">
        <v>219</v>
      </c>
      <c r="T88" s="97" t="s">
        <v>220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1"/>
      <c r="B89" s="42"/>
      <c r="C89" s="102" t="s">
        <v>221</v>
      </c>
      <c r="D89" s="43"/>
      <c r="E89" s="43"/>
      <c r="F89" s="43"/>
      <c r="G89" s="43"/>
      <c r="H89" s="43"/>
      <c r="I89" s="43"/>
      <c r="J89" s="195">
        <f>BK89</f>
        <v>0</v>
      </c>
      <c r="K89" s="43"/>
      <c r="L89" s="47"/>
      <c r="M89" s="98"/>
      <c r="N89" s="196"/>
      <c r="O89" s="99"/>
      <c r="P89" s="197">
        <f>P90</f>
        <v>0</v>
      </c>
      <c r="Q89" s="99"/>
      <c r="R89" s="197">
        <f>R90</f>
        <v>0.00042000000000000002</v>
      </c>
      <c r="S89" s="99"/>
      <c r="T89" s="198">
        <f>T90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73</v>
      </c>
      <c r="AU89" s="20" t="s">
        <v>204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73</v>
      </c>
      <c r="E90" s="203" t="s">
        <v>291</v>
      </c>
      <c r="F90" s="203" t="s">
        <v>292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P91+P105+P131</f>
        <v>0</v>
      </c>
      <c r="Q90" s="208"/>
      <c r="R90" s="209">
        <f>R91+R105+R131</f>
        <v>0.00042000000000000002</v>
      </c>
      <c r="S90" s="208"/>
      <c r="T90" s="210">
        <f>T91+T105+T131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74</v>
      </c>
      <c r="AY90" s="211" t="s">
        <v>224</v>
      </c>
      <c r="BK90" s="213">
        <f>BK91+BK105+BK131</f>
        <v>0</v>
      </c>
    </row>
    <row r="91" s="12" customFormat="1" ht="22.8" customHeight="1">
      <c r="A91" s="12"/>
      <c r="B91" s="200"/>
      <c r="C91" s="201"/>
      <c r="D91" s="202" t="s">
        <v>73</v>
      </c>
      <c r="E91" s="214" t="s">
        <v>1969</v>
      </c>
      <c r="F91" s="214" t="s">
        <v>8964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SUM(P92:P104)</f>
        <v>0</v>
      </c>
      <c r="Q91" s="208"/>
      <c r="R91" s="209">
        <f>SUM(R92:R104)</f>
        <v>0.00042000000000000002</v>
      </c>
      <c r="S91" s="208"/>
      <c r="T91" s="210">
        <f>SUM(T92:T104)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82</v>
      </c>
      <c r="AT91" s="212" t="s">
        <v>73</v>
      </c>
      <c r="AU91" s="212" t="s">
        <v>82</v>
      </c>
      <c r="AY91" s="211" t="s">
        <v>224</v>
      </c>
      <c r="BK91" s="213">
        <f>SUM(BK92:BK104)</f>
        <v>0</v>
      </c>
    </row>
    <row r="92" s="2" customFormat="1" ht="21.75" customHeight="1">
      <c r="A92" s="41"/>
      <c r="B92" s="42"/>
      <c r="C92" s="216" t="s">
        <v>82</v>
      </c>
      <c r="D92" s="216" t="s">
        <v>227</v>
      </c>
      <c r="E92" s="217" t="s">
        <v>8944</v>
      </c>
      <c r="F92" s="218" t="s">
        <v>8945</v>
      </c>
      <c r="G92" s="219" t="s">
        <v>324</v>
      </c>
      <c r="H92" s="220">
        <v>40.799999999999997</v>
      </c>
      <c r="I92" s="221"/>
      <c r="J92" s="222">
        <f>ROUND(I92*H92,2)</f>
        <v>0</v>
      </c>
      <c r="K92" s="218" t="s">
        <v>312</v>
      </c>
      <c r="L92" s="47"/>
      <c r="M92" s="223" t="s">
        <v>19</v>
      </c>
      <c r="N92" s="224" t="s">
        <v>46</v>
      </c>
      <c r="O92" s="87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7" t="s">
        <v>231</v>
      </c>
      <c r="AT92" s="227" t="s">
        <v>227</v>
      </c>
      <c r="AU92" s="227" t="s">
        <v>93</v>
      </c>
      <c r="AY92" s="20" t="s">
        <v>224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20" t="s">
        <v>93</v>
      </c>
      <c r="BK92" s="228">
        <f>ROUND(I92*H92,2)</f>
        <v>0</v>
      </c>
      <c r="BL92" s="20" t="s">
        <v>231</v>
      </c>
      <c r="BM92" s="227" t="s">
        <v>93</v>
      </c>
    </row>
    <row r="93" s="2" customFormat="1">
      <c r="A93" s="41"/>
      <c r="B93" s="42"/>
      <c r="C93" s="43"/>
      <c r="D93" s="267" t="s">
        <v>314</v>
      </c>
      <c r="E93" s="43"/>
      <c r="F93" s="268" t="s">
        <v>8946</v>
      </c>
      <c r="G93" s="43"/>
      <c r="H93" s="43"/>
      <c r="I93" s="269"/>
      <c r="J93" s="43"/>
      <c r="K93" s="43"/>
      <c r="L93" s="47"/>
      <c r="M93" s="270"/>
      <c r="N93" s="271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314</v>
      </c>
      <c r="AU93" s="20" t="s">
        <v>93</v>
      </c>
    </row>
    <row r="94" s="2" customFormat="1" ht="21.75" customHeight="1">
      <c r="A94" s="41"/>
      <c r="B94" s="42"/>
      <c r="C94" s="216" t="s">
        <v>93</v>
      </c>
      <c r="D94" s="216" t="s">
        <v>227</v>
      </c>
      <c r="E94" s="217" t="s">
        <v>8947</v>
      </c>
      <c r="F94" s="218" t="s">
        <v>8948</v>
      </c>
      <c r="G94" s="219" t="s">
        <v>324</v>
      </c>
      <c r="H94" s="220">
        <v>40.799999999999997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231</v>
      </c>
    </row>
    <row r="95" s="2" customFormat="1">
      <c r="A95" s="41"/>
      <c r="B95" s="42"/>
      <c r="C95" s="43"/>
      <c r="D95" s="267" t="s">
        <v>314</v>
      </c>
      <c r="E95" s="43"/>
      <c r="F95" s="268" t="s">
        <v>8949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21.75" customHeight="1">
      <c r="A96" s="41"/>
      <c r="B96" s="42"/>
      <c r="C96" s="286" t="s">
        <v>108</v>
      </c>
      <c r="D96" s="286" t="s">
        <v>572</v>
      </c>
      <c r="E96" s="287" t="s">
        <v>8950</v>
      </c>
      <c r="F96" s="288" t="s">
        <v>8951</v>
      </c>
      <c r="G96" s="289" t="s">
        <v>324</v>
      </c>
      <c r="H96" s="290">
        <v>40.799999999999997</v>
      </c>
      <c r="I96" s="291"/>
      <c r="J96" s="292">
        <f>ROUND(I96*H96,2)</f>
        <v>0</v>
      </c>
      <c r="K96" s="288" t="s">
        <v>19</v>
      </c>
      <c r="L96" s="293"/>
      <c r="M96" s="294" t="s">
        <v>19</v>
      </c>
      <c r="N96" s="295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254</v>
      </c>
      <c r="AT96" s="227" t="s">
        <v>572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246</v>
      </c>
    </row>
    <row r="97" s="2" customFormat="1" ht="24.15" customHeight="1">
      <c r="A97" s="41"/>
      <c r="B97" s="42"/>
      <c r="C97" s="216" t="s">
        <v>231</v>
      </c>
      <c r="D97" s="216" t="s">
        <v>227</v>
      </c>
      <c r="E97" s="217" t="s">
        <v>8965</v>
      </c>
      <c r="F97" s="218" t="s">
        <v>8966</v>
      </c>
      <c r="G97" s="219" t="s">
        <v>595</v>
      </c>
      <c r="H97" s="220">
        <v>21</v>
      </c>
      <c r="I97" s="221"/>
      <c r="J97" s="222">
        <f>ROUND(I97*H97,2)</f>
        <v>0</v>
      </c>
      <c r="K97" s="218" t="s">
        <v>312</v>
      </c>
      <c r="L97" s="47"/>
      <c r="M97" s="223" t="s">
        <v>19</v>
      </c>
      <c r="N97" s="224" t="s">
        <v>46</v>
      </c>
      <c r="O97" s="87"/>
      <c r="P97" s="225">
        <f>O97*H97</f>
        <v>0</v>
      </c>
      <c r="Q97" s="225">
        <v>2.0000000000000002E-05</v>
      </c>
      <c r="R97" s="225">
        <f>Q97*H97</f>
        <v>0.00042000000000000002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231</v>
      </c>
      <c r="AT97" s="227" t="s">
        <v>227</v>
      </c>
      <c r="AU97" s="227" t="s">
        <v>93</v>
      </c>
      <c r="AY97" s="20" t="s">
        <v>224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93</v>
      </c>
      <c r="BK97" s="228">
        <f>ROUND(I97*H97,2)</f>
        <v>0</v>
      </c>
      <c r="BL97" s="20" t="s">
        <v>231</v>
      </c>
      <c r="BM97" s="227" t="s">
        <v>254</v>
      </c>
    </row>
    <row r="98" s="2" customFormat="1">
      <c r="A98" s="41"/>
      <c r="B98" s="42"/>
      <c r="C98" s="43"/>
      <c r="D98" s="267" t="s">
        <v>314</v>
      </c>
      <c r="E98" s="43"/>
      <c r="F98" s="268" t="s">
        <v>8967</v>
      </c>
      <c r="G98" s="43"/>
      <c r="H98" s="43"/>
      <c r="I98" s="269"/>
      <c r="J98" s="43"/>
      <c r="K98" s="43"/>
      <c r="L98" s="47"/>
      <c r="M98" s="270"/>
      <c r="N98" s="271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314</v>
      </c>
      <c r="AU98" s="20" t="s">
        <v>93</v>
      </c>
    </row>
    <row r="99" s="2" customFormat="1" ht="24.15" customHeight="1">
      <c r="A99" s="41"/>
      <c r="B99" s="42"/>
      <c r="C99" s="216" t="s">
        <v>223</v>
      </c>
      <c r="D99" s="216" t="s">
        <v>227</v>
      </c>
      <c r="E99" s="217" t="s">
        <v>8968</v>
      </c>
      <c r="F99" s="218" t="s">
        <v>8969</v>
      </c>
      <c r="G99" s="219" t="s">
        <v>266</v>
      </c>
      <c r="H99" s="220">
        <v>14.130000000000001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263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8970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24.15" customHeight="1">
      <c r="A101" s="41"/>
      <c r="B101" s="42"/>
      <c r="C101" s="216" t="s">
        <v>246</v>
      </c>
      <c r="D101" s="216" t="s">
        <v>227</v>
      </c>
      <c r="E101" s="217" t="s">
        <v>8971</v>
      </c>
      <c r="F101" s="218" t="s">
        <v>8972</v>
      </c>
      <c r="G101" s="219" t="s">
        <v>266</v>
      </c>
      <c r="H101" s="220">
        <v>30.207999999999998</v>
      </c>
      <c r="I101" s="221"/>
      <c r="J101" s="222">
        <f>ROUND(I101*H101,2)</f>
        <v>0</v>
      </c>
      <c r="K101" s="218" t="s">
        <v>312</v>
      </c>
      <c r="L101" s="47"/>
      <c r="M101" s="223" t="s">
        <v>19</v>
      </c>
      <c r="N101" s="224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231</v>
      </c>
      <c r="AT101" s="227" t="s">
        <v>227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8</v>
      </c>
    </row>
    <row r="102" s="2" customFormat="1">
      <c r="A102" s="41"/>
      <c r="B102" s="42"/>
      <c r="C102" s="43"/>
      <c r="D102" s="267" t="s">
        <v>314</v>
      </c>
      <c r="E102" s="43"/>
      <c r="F102" s="268" t="s">
        <v>8973</v>
      </c>
      <c r="G102" s="43"/>
      <c r="H102" s="43"/>
      <c r="I102" s="269"/>
      <c r="J102" s="43"/>
      <c r="K102" s="43"/>
      <c r="L102" s="47"/>
      <c r="M102" s="270"/>
      <c r="N102" s="271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314</v>
      </c>
      <c r="AU102" s="20" t="s">
        <v>93</v>
      </c>
    </row>
    <row r="103" s="2" customFormat="1" ht="33" customHeight="1">
      <c r="A103" s="41"/>
      <c r="B103" s="42"/>
      <c r="C103" s="216" t="s">
        <v>250</v>
      </c>
      <c r="D103" s="216" t="s">
        <v>227</v>
      </c>
      <c r="E103" s="217" t="s">
        <v>8974</v>
      </c>
      <c r="F103" s="218" t="s">
        <v>8975</v>
      </c>
      <c r="G103" s="219" t="s">
        <v>595</v>
      </c>
      <c r="H103" s="220">
        <v>21</v>
      </c>
      <c r="I103" s="221"/>
      <c r="J103" s="222">
        <f>ROUND(I103*H103,2)</f>
        <v>0</v>
      </c>
      <c r="K103" s="218" t="s">
        <v>312</v>
      </c>
      <c r="L103" s="47"/>
      <c r="M103" s="223" t="s">
        <v>19</v>
      </c>
      <c r="N103" s="224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231</v>
      </c>
      <c r="AT103" s="227" t="s">
        <v>227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151</v>
      </c>
    </row>
    <row r="104" s="2" customFormat="1">
      <c r="A104" s="41"/>
      <c r="B104" s="42"/>
      <c r="C104" s="43"/>
      <c r="D104" s="267" t="s">
        <v>314</v>
      </c>
      <c r="E104" s="43"/>
      <c r="F104" s="268" t="s">
        <v>8976</v>
      </c>
      <c r="G104" s="43"/>
      <c r="H104" s="43"/>
      <c r="I104" s="269"/>
      <c r="J104" s="43"/>
      <c r="K104" s="43"/>
      <c r="L104" s="47"/>
      <c r="M104" s="270"/>
      <c r="N104" s="271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314</v>
      </c>
      <c r="AU104" s="20" t="s">
        <v>93</v>
      </c>
    </row>
    <row r="105" s="12" customFormat="1" ht="22.8" customHeight="1">
      <c r="A105" s="12"/>
      <c r="B105" s="200"/>
      <c r="C105" s="201"/>
      <c r="D105" s="202" t="s">
        <v>73</v>
      </c>
      <c r="E105" s="214" t="s">
        <v>1976</v>
      </c>
      <c r="F105" s="214" t="s">
        <v>8977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SUM(P106:P130)</f>
        <v>0</v>
      </c>
      <c r="Q105" s="208"/>
      <c r="R105" s="209">
        <f>SUM(R106:R130)</f>
        <v>0</v>
      </c>
      <c r="S105" s="208"/>
      <c r="T105" s="210">
        <f>SUM(T106:T130)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82</v>
      </c>
      <c r="AT105" s="212" t="s">
        <v>73</v>
      </c>
      <c r="AU105" s="212" t="s">
        <v>82</v>
      </c>
      <c r="AY105" s="211" t="s">
        <v>224</v>
      </c>
      <c r="BK105" s="213">
        <f>SUM(BK106:BK130)</f>
        <v>0</v>
      </c>
    </row>
    <row r="106" s="2" customFormat="1" ht="21.75" customHeight="1">
      <c r="A106" s="41"/>
      <c r="B106" s="42"/>
      <c r="C106" s="216" t="s">
        <v>254</v>
      </c>
      <c r="D106" s="216" t="s">
        <v>227</v>
      </c>
      <c r="E106" s="217" t="s">
        <v>8944</v>
      </c>
      <c r="F106" s="218" t="s">
        <v>8945</v>
      </c>
      <c r="G106" s="219" t="s">
        <v>324</v>
      </c>
      <c r="H106" s="220">
        <v>45.600000000000001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544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8946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21.75" customHeight="1">
      <c r="A108" s="41"/>
      <c r="B108" s="42"/>
      <c r="C108" s="216" t="s">
        <v>260</v>
      </c>
      <c r="D108" s="216" t="s">
        <v>227</v>
      </c>
      <c r="E108" s="217" t="s">
        <v>8947</v>
      </c>
      <c r="F108" s="218" t="s">
        <v>8948</v>
      </c>
      <c r="G108" s="219" t="s">
        <v>324</v>
      </c>
      <c r="H108" s="220">
        <v>45.600000000000001</v>
      </c>
      <c r="I108" s="221"/>
      <c r="J108" s="222">
        <f>ROUND(I108*H108,2)</f>
        <v>0</v>
      </c>
      <c r="K108" s="218" t="s">
        <v>312</v>
      </c>
      <c r="L108" s="47"/>
      <c r="M108" s="223" t="s">
        <v>19</v>
      </c>
      <c r="N108" s="224" t="s">
        <v>46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231</v>
      </c>
      <c r="AT108" s="227" t="s">
        <v>227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559</v>
      </c>
    </row>
    <row r="109" s="2" customFormat="1">
      <c r="A109" s="41"/>
      <c r="B109" s="42"/>
      <c r="C109" s="43"/>
      <c r="D109" s="267" t="s">
        <v>314</v>
      </c>
      <c r="E109" s="43"/>
      <c r="F109" s="268" t="s">
        <v>8949</v>
      </c>
      <c r="G109" s="43"/>
      <c r="H109" s="43"/>
      <c r="I109" s="269"/>
      <c r="J109" s="43"/>
      <c r="K109" s="43"/>
      <c r="L109" s="47"/>
      <c r="M109" s="270"/>
      <c r="N109" s="271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314</v>
      </c>
      <c r="AU109" s="20" t="s">
        <v>93</v>
      </c>
    </row>
    <row r="110" s="2" customFormat="1" ht="21.75" customHeight="1">
      <c r="A110" s="41"/>
      <c r="B110" s="42"/>
      <c r="C110" s="286" t="s">
        <v>263</v>
      </c>
      <c r="D110" s="286" t="s">
        <v>572</v>
      </c>
      <c r="E110" s="287" t="s">
        <v>8950</v>
      </c>
      <c r="F110" s="288" t="s">
        <v>8951</v>
      </c>
      <c r="G110" s="289" t="s">
        <v>324</v>
      </c>
      <c r="H110" s="290">
        <v>45.600000000000001</v>
      </c>
      <c r="I110" s="291"/>
      <c r="J110" s="292">
        <f>ROUND(I110*H110,2)</f>
        <v>0</v>
      </c>
      <c r="K110" s="288" t="s">
        <v>19</v>
      </c>
      <c r="L110" s="293"/>
      <c r="M110" s="294" t="s">
        <v>19</v>
      </c>
      <c r="N110" s="295" t="s">
        <v>46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254</v>
      </c>
      <c r="AT110" s="227" t="s">
        <v>572</v>
      </c>
      <c r="AU110" s="227" t="s">
        <v>93</v>
      </c>
      <c r="AY110" s="20" t="s">
        <v>224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93</v>
      </c>
      <c r="BK110" s="228">
        <f>ROUND(I110*H110,2)</f>
        <v>0</v>
      </c>
      <c r="BL110" s="20" t="s">
        <v>231</v>
      </c>
      <c r="BM110" s="227" t="s">
        <v>571</v>
      </c>
    </row>
    <row r="111" s="2" customFormat="1" ht="24.15" customHeight="1">
      <c r="A111" s="41"/>
      <c r="B111" s="42"/>
      <c r="C111" s="216" t="s">
        <v>143</v>
      </c>
      <c r="D111" s="216" t="s">
        <v>227</v>
      </c>
      <c r="E111" s="217" t="s">
        <v>8978</v>
      </c>
      <c r="F111" s="218" t="s">
        <v>8979</v>
      </c>
      <c r="G111" s="219" t="s">
        <v>595</v>
      </c>
      <c r="H111" s="220">
        <v>165</v>
      </c>
      <c r="I111" s="221"/>
      <c r="J111" s="222">
        <f>ROUND(I111*H111,2)</f>
        <v>0</v>
      </c>
      <c r="K111" s="218" t="s">
        <v>312</v>
      </c>
      <c r="L111" s="47"/>
      <c r="M111" s="223" t="s">
        <v>19</v>
      </c>
      <c r="N111" s="224" t="s">
        <v>46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231</v>
      </c>
      <c r="AT111" s="227" t="s">
        <v>227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156</v>
      </c>
    </row>
    <row r="112" s="2" customFormat="1">
      <c r="A112" s="41"/>
      <c r="B112" s="42"/>
      <c r="C112" s="43"/>
      <c r="D112" s="267" t="s">
        <v>314</v>
      </c>
      <c r="E112" s="43"/>
      <c r="F112" s="268" t="s">
        <v>8980</v>
      </c>
      <c r="G112" s="43"/>
      <c r="H112" s="43"/>
      <c r="I112" s="269"/>
      <c r="J112" s="43"/>
      <c r="K112" s="43"/>
      <c r="L112" s="47"/>
      <c r="M112" s="270"/>
      <c r="N112" s="271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314</v>
      </c>
      <c r="AU112" s="20" t="s">
        <v>93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8981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8982</v>
      </c>
      <c r="G114" s="230"/>
      <c r="H114" s="234">
        <v>165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6" customFormat="1">
      <c r="A115" s="16"/>
      <c r="B115" s="272"/>
      <c r="C115" s="273"/>
      <c r="D115" s="231" t="s">
        <v>268</v>
      </c>
      <c r="E115" s="274" t="s">
        <v>19</v>
      </c>
      <c r="F115" s="275" t="s">
        <v>351</v>
      </c>
      <c r="G115" s="273"/>
      <c r="H115" s="276">
        <v>165</v>
      </c>
      <c r="I115" s="277"/>
      <c r="J115" s="273"/>
      <c r="K115" s="273"/>
      <c r="L115" s="278"/>
      <c r="M115" s="279"/>
      <c r="N115" s="280"/>
      <c r="O115" s="280"/>
      <c r="P115" s="280"/>
      <c r="Q115" s="280"/>
      <c r="R115" s="280"/>
      <c r="S115" s="280"/>
      <c r="T115" s="281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T115" s="282" t="s">
        <v>268</v>
      </c>
      <c r="AU115" s="282" t="s">
        <v>93</v>
      </c>
      <c r="AV115" s="16" t="s">
        <v>231</v>
      </c>
      <c r="AW115" s="16" t="s">
        <v>34</v>
      </c>
      <c r="AX115" s="16" t="s">
        <v>82</v>
      </c>
      <c r="AY115" s="282" t="s">
        <v>224</v>
      </c>
    </row>
    <row r="116" s="2" customFormat="1" ht="21.75" customHeight="1">
      <c r="A116" s="41"/>
      <c r="B116" s="42"/>
      <c r="C116" s="216" t="s">
        <v>8</v>
      </c>
      <c r="D116" s="216" t="s">
        <v>227</v>
      </c>
      <c r="E116" s="217" t="s">
        <v>8983</v>
      </c>
      <c r="F116" s="218" t="s">
        <v>8984</v>
      </c>
      <c r="G116" s="219" t="s">
        <v>266</v>
      </c>
      <c r="H116" s="220">
        <v>122</v>
      </c>
      <c r="I116" s="221"/>
      <c r="J116" s="222">
        <f>ROUND(I116*H116,2)</f>
        <v>0</v>
      </c>
      <c r="K116" s="218" t="s">
        <v>312</v>
      </c>
      <c r="L116" s="47"/>
      <c r="M116" s="223" t="s">
        <v>19</v>
      </c>
      <c r="N116" s="224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231</v>
      </c>
      <c r="AT116" s="227" t="s">
        <v>227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162</v>
      </c>
    </row>
    <row r="117" s="2" customFormat="1">
      <c r="A117" s="41"/>
      <c r="B117" s="42"/>
      <c r="C117" s="43"/>
      <c r="D117" s="267" t="s">
        <v>314</v>
      </c>
      <c r="E117" s="43"/>
      <c r="F117" s="268" t="s">
        <v>8985</v>
      </c>
      <c r="G117" s="43"/>
      <c r="H117" s="43"/>
      <c r="I117" s="269"/>
      <c r="J117" s="43"/>
      <c r="K117" s="43"/>
      <c r="L117" s="47"/>
      <c r="M117" s="270"/>
      <c r="N117" s="271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314</v>
      </c>
      <c r="AU117" s="20" t="s">
        <v>93</v>
      </c>
    </row>
    <row r="118" s="14" customFormat="1">
      <c r="A118" s="14"/>
      <c r="B118" s="246"/>
      <c r="C118" s="247"/>
      <c r="D118" s="231" t="s">
        <v>268</v>
      </c>
      <c r="E118" s="248" t="s">
        <v>19</v>
      </c>
      <c r="F118" s="249" t="s">
        <v>8986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268</v>
      </c>
      <c r="AU118" s="255" t="s">
        <v>93</v>
      </c>
      <c r="AV118" s="14" t="s">
        <v>82</v>
      </c>
      <c r="AW118" s="14" t="s">
        <v>34</v>
      </c>
      <c r="AX118" s="14" t="s">
        <v>74</v>
      </c>
      <c r="AY118" s="255" t="s">
        <v>224</v>
      </c>
    </row>
    <row r="119" s="13" customFormat="1">
      <c r="A119" s="13"/>
      <c r="B119" s="229"/>
      <c r="C119" s="230"/>
      <c r="D119" s="231" t="s">
        <v>268</v>
      </c>
      <c r="E119" s="232" t="s">
        <v>19</v>
      </c>
      <c r="F119" s="233" t="s">
        <v>8987</v>
      </c>
      <c r="G119" s="230"/>
      <c r="H119" s="234">
        <v>122</v>
      </c>
      <c r="I119" s="235"/>
      <c r="J119" s="230"/>
      <c r="K119" s="230"/>
      <c r="L119" s="236"/>
      <c r="M119" s="237"/>
      <c r="N119" s="238"/>
      <c r="O119" s="238"/>
      <c r="P119" s="238"/>
      <c r="Q119" s="238"/>
      <c r="R119" s="238"/>
      <c r="S119" s="238"/>
      <c r="T119" s="23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0" t="s">
        <v>268</v>
      </c>
      <c r="AU119" s="240" t="s">
        <v>93</v>
      </c>
      <c r="AV119" s="13" t="s">
        <v>93</v>
      </c>
      <c r="AW119" s="13" t="s">
        <v>34</v>
      </c>
      <c r="AX119" s="13" t="s">
        <v>74</v>
      </c>
      <c r="AY119" s="240" t="s">
        <v>224</v>
      </c>
    </row>
    <row r="120" s="16" customFormat="1">
      <c r="A120" s="16"/>
      <c r="B120" s="272"/>
      <c r="C120" s="273"/>
      <c r="D120" s="231" t="s">
        <v>268</v>
      </c>
      <c r="E120" s="274" t="s">
        <v>19</v>
      </c>
      <c r="F120" s="275" t="s">
        <v>351</v>
      </c>
      <c r="G120" s="273"/>
      <c r="H120" s="276">
        <v>122</v>
      </c>
      <c r="I120" s="277"/>
      <c r="J120" s="273"/>
      <c r="K120" s="273"/>
      <c r="L120" s="278"/>
      <c r="M120" s="279"/>
      <c r="N120" s="280"/>
      <c r="O120" s="280"/>
      <c r="P120" s="280"/>
      <c r="Q120" s="280"/>
      <c r="R120" s="280"/>
      <c r="S120" s="280"/>
      <c r="T120" s="28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82" t="s">
        <v>268</v>
      </c>
      <c r="AU120" s="282" t="s">
        <v>93</v>
      </c>
      <c r="AV120" s="16" t="s">
        <v>231</v>
      </c>
      <c r="AW120" s="16" t="s">
        <v>34</v>
      </c>
      <c r="AX120" s="16" t="s">
        <v>82</v>
      </c>
      <c r="AY120" s="282" t="s">
        <v>224</v>
      </c>
    </row>
    <row r="121" s="2" customFormat="1" ht="16.5" customHeight="1">
      <c r="A121" s="41"/>
      <c r="B121" s="42"/>
      <c r="C121" s="216" t="s">
        <v>148</v>
      </c>
      <c r="D121" s="216" t="s">
        <v>227</v>
      </c>
      <c r="E121" s="217" t="s">
        <v>8988</v>
      </c>
      <c r="F121" s="218" t="s">
        <v>8989</v>
      </c>
      <c r="G121" s="219" t="s">
        <v>266</v>
      </c>
      <c r="H121" s="220">
        <v>449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168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8990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8991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8992</v>
      </c>
      <c r="G124" s="230"/>
      <c r="H124" s="234">
        <v>449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6" customFormat="1">
      <c r="A125" s="16"/>
      <c r="B125" s="272"/>
      <c r="C125" s="273"/>
      <c r="D125" s="231" t="s">
        <v>268</v>
      </c>
      <c r="E125" s="274" t="s">
        <v>19</v>
      </c>
      <c r="F125" s="275" t="s">
        <v>351</v>
      </c>
      <c r="G125" s="273"/>
      <c r="H125" s="276">
        <v>449</v>
      </c>
      <c r="I125" s="277"/>
      <c r="J125" s="273"/>
      <c r="K125" s="273"/>
      <c r="L125" s="278"/>
      <c r="M125" s="279"/>
      <c r="N125" s="280"/>
      <c r="O125" s="280"/>
      <c r="P125" s="280"/>
      <c r="Q125" s="280"/>
      <c r="R125" s="280"/>
      <c r="S125" s="280"/>
      <c r="T125" s="28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82" t="s">
        <v>268</v>
      </c>
      <c r="AU125" s="282" t="s">
        <v>93</v>
      </c>
      <c r="AV125" s="16" t="s">
        <v>231</v>
      </c>
      <c r="AW125" s="16" t="s">
        <v>34</v>
      </c>
      <c r="AX125" s="16" t="s">
        <v>82</v>
      </c>
      <c r="AY125" s="282" t="s">
        <v>224</v>
      </c>
    </row>
    <row r="126" s="2" customFormat="1" ht="24.15" customHeight="1">
      <c r="A126" s="41"/>
      <c r="B126" s="42"/>
      <c r="C126" s="216" t="s">
        <v>151</v>
      </c>
      <c r="D126" s="216" t="s">
        <v>227</v>
      </c>
      <c r="E126" s="217" t="s">
        <v>8993</v>
      </c>
      <c r="F126" s="218" t="s">
        <v>8994</v>
      </c>
      <c r="G126" s="219" t="s">
        <v>266</v>
      </c>
      <c r="H126" s="220">
        <v>570</v>
      </c>
      <c r="I126" s="221"/>
      <c r="J126" s="222">
        <f>ROUND(I126*H126,2)</f>
        <v>0</v>
      </c>
      <c r="K126" s="218" t="s">
        <v>312</v>
      </c>
      <c r="L126" s="47"/>
      <c r="M126" s="223" t="s">
        <v>19</v>
      </c>
      <c r="N126" s="224" t="s">
        <v>46</v>
      </c>
      <c r="O126" s="87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7" t="s">
        <v>231</v>
      </c>
      <c r="AT126" s="227" t="s">
        <v>227</v>
      </c>
      <c r="AU126" s="227" t="s">
        <v>93</v>
      </c>
      <c r="AY126" s="20" t="s">
        <v>224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20" t="s">
        <v>93</v>
      </c>
      <c r="BK126" s="228">
        <f>ROUND(I126*H126,2)</f>
        <v>0</v>
      </c>
      <c r="BL126" s="20" t="s">
        <v>231</v>
      </c>
      <c r="BM126" s="227" t="s">
        <v>174</v>
      </c>
    </row>
    <row r="127" s="2" customFormat="1">
      <c r="A127" s="41"/>
      <c r="B127" s="42"/>
      <c r="C127" s="43"/>
      <c r="D127" s="267" t="s">
        <v>314</v>
      </c>
      <c r="E127" s="43"/>
      <c r="F127" s="268" t="s">
        <v>8995</v>
      </c>
      <c r="G127" s="43"/>
      <c r="H127" s="43"/>
      <c r="I127" s="269"/>
      <c r="J127" s="43"/>
      <c r="K127" s="43"/>
      <c r="L127" s="47"/>
      <c r="M127" s="270"/>
      <c r="N127" s="271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314</v>
      </c>
      <c r="AU127" s="20" t="s">
        <v>93</v>
      </c>
    </row>
    <row r="128" s="14" customFormat="1">
      <c r="A128" s="14"/>
      <c r="B128" s="246"/>
      <c r="C128" s="247"/>
      <c r="D128" s="231" t="s">
        <v>268</v>
      </c>
      <c r="E128" s="248" t="s">
        <v>19</v>
      </c>
      <c r="F128" s="249" t="s">
        <v>8996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268</v>
      </c>
      <c r="AU128" s="255" t="s">
        <v>93</v>
      </c>
      <c r="AV128" s="14" t="s">
        <v>82</v>
      </c>
      <c r="AW128" s="14" t="s">
        <v>34</v>
      </c>
      <c r="AX128" s="14" t="s">
        <v>74</v>
      </c>
      <c r="AY128" s="255" t="s">
        <v>224</v>
      </c>
    </row>
    <row r="129" s="13" customFormat="1">
      <c r="A129" s="13"/>
      <c r="B129" s="229"/>
      <c r="C129" s="230"/>
      <c r="D129" s="231" t="s">
        <v>268</v>
      </c>
      <c r="E129" s="232" t="s">
        <v>19</v>
      </c>
      <c r="F129" s="233" t="s">
        <v>8775</v>
      </c>
      <c r="G129" s="230"/>
      <c r="H129" s="234">
        <v>570</v>
      </c>
      <c r="I129" s="235"/>
      <c r="J129" s="230"/>
      <c r="K129" s="230"/>
      <c r="L129" s="236"/>
      <c r="M129" s="237"/>
      <c r="N129" s="238"/>
      <c r="O129" s="238"/>
      <c r="P129" s="238"/>
      <c r="Q129" s="238"/>
      <c r="R129" s="238"/>
      <c r="S129" s="238"/>
      <c r="T129" s="23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0" t="s">
        <v>268</v>
      </c>
      <c r="AU129" s="240" t="s">
        <v>93</v>
      </c>
      <c r="AV129" s="13" t="s">
        <v>93</v>
      </c>
      <c r="AW129" s="13" t="s">
        <v>34</v>
      </c>
      <c r="AX129" s="13" t="s">
        <v>74</v>
      </c>
      <c r="AY129" s="240" t="s">
        <v>224</v>
      </c>
    </row>
    <row r="130" s="16" customFormat="1">
      <c r="A130" s="16"/>
      <c r="B130" s="272"/>
      <c r="C130" s="273"/>
      <c r="D130" s="231" t="s">
        <v>268</v>
      </c>
      <c r="E130" s="274" t="s">
        <v>19</v>
      </c>
      <c r="F130" s="275" t="s">
        <v>351</v>
      </c>
      <c r="G130" s="273"/>
      <c r="H130" s="276">
        <v>570</v>
      </c>
      <c r="I130" s="277"/>
      <c r="J130" s="273"/>
      <c r="K130" s="273"/>
      <c r="L130" s="278"/>
      <c r="M130" s="279"/>
      <c r="N130" s="280"/>
      <c r="O130" s="280"/>
      <c r="P130" s="280"/>
      <c r="Q130" s="280"/>
      <c r="R130" s="280"/>
      <c r="S130" s="280"/>
      <c r="T130" s="281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82" t="s">
        <v>268</v>
      </c>
      <c r="AU130" s="282" t="s">
        <v>93</v>
      </c>
      <c r="AV130" s="16" t="s">
        <v>231</v>
      </c>
      <c r="AW130" s="16" t="s">
        <v>34</v>
      </c>
      <c r="AX130" s="16" t="s">
        <v>82</v>
      </c>
      <c r="AY130" s="282" t="s">
        <v>224</v>
      </c>
    </row>
    <row r="131" s="12" customFormat="1" ht="22.8" customHeight="1">
      <c r="A131" s="12"/>
      <c r="B131" s="200"/>
      <c r="C131" s="201"/>
      <c r="D131" s="202" t="s">
        <v>73</v>
      </c>
      <c r="E131" s="214" t="s">
        <v>1984</v>
      </c>
      <c r="F131" s="214" t="s">
        <v>8997</v>
      </c>
      <c r="G131" s="201"/>
      <c r="H131" s="201"/>
      <c r="I131" s="204"/>
      <c r="J131" s="215">
        <f>BK131</f>
        <v>0</v>
      </c>
      <c r="K131" s="201"/>
      <c r="L131" s="206"/>
      <c r="M131" s="207"/>
      <c r="N131" s="208"/>
      <c r="O131" s="208"/>
      <c r="P131" s="209">
        <f>SUM(P132:P136)</f>
        <v>0</v>
      </c>
      <c r="Q131" s="208"/>
      <c r="R131" s="209">
        <f>SUM(R132:R136)</f>
        <v>0</v>
      </c>
      <c r="S131" s="208"/>
      <c r="T131" s="210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82</v>
      </c>
      <c r="AT131" s="212" t="s">
        <v>73</v>
      </c>
      <c r="AU131" s="212" t="s">
        <v>82</v>
      </c>
      <c r="AY131" s="211" t="s">
        <v>224</v>
      </c>
      <c r="BK131" s="213">
        <f>SUM(BK132:BK136)</f>
        <v>0</v>
      </c>
    </row>
    <row r="132" s="2" customFormat="1" ht="33" customHeight="1">
      <c r="A132" s="41"/>
      <c r="B132" s="42"/>
      <c r="C132" s="216" t="s">
        <v>284</v>
      </c>
      <c r="D132" s="216" t="s">
        <v>227</v>
      </c>
      <c r="E132" s="217" t="s">
        <v>8998</v>
      </c>
      <c r="F132" s="218" t="s">
        <v>8999</v>
      </c>
      <c r="G132" s="219" t="s">
        <v>266</v>
      </c>
      <c r="H132" s="220">
        <v>18320</v>
      </c>
      <c r="I132" s="221"/>
      <c r="J132" s="222">
        <f>ROUND(I132*H132,2)</f>
        <v>0</v>
      </c>
      <c r="K132" s="218" t="s">
        <v>312</v>
      </c>
      <c r="L132" s="47"/>
      <c r="M132" s="223" t="s">
        <v>19</v>
      </c>
      <c r="N132" s="224" t="s">
        <v>46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231</v>
      </c>
      <c r="AT132" s="227" t="s">
        <v>227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629</v>
      </c>
    </row>
    <row r="133" s="2" customFormat="1">
      <c r="A133" s="41"/>
      <c r="B133" s="42"/>
      <c r="C133" s="43"/>
      <c r="D133" s="267" t="s">
        <v>314</v>
      </c>
      <c r="E133" s="43"/>
      <c r="F133" s="268" t="s">
        <v>9000</v>
      </c>
      <c r="G133" s="43"/>
      <c r="H133" s="43"/>
      <c r="I133" s="269"/>
      <c r="J133" s="43"/>
      <c r="K133" s="43"/>
      <c r="L133" s="47"/>
      <c r="M133" s="270"/>
      <c r="N133" s="271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314</v>
      </c>
      <c r="AU133" s="20" t="s">
        <v>93</v>
      </c>
    </row>
    <row r="134" s="14" customFormat="1">
      <c r="A134" s="14"/>
      <c r="B134" s="246"/>
      <c r="C134" s="247"/>
      <c r="D134" s="231" t="s">
        <v>268</v>
      </c>
      <c r="E134" s="248" t="s">
        <v>19</v>
      </c>
      <c r="F134" s="249" t="s">
        <v>9001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268</v>
      </c>
      <c r="AU134" s="255" t="s">
        <v>93</v>
      </c>
      <c r="AV134" s="14" t="s">
        <v>82</v>
      </c>
      <c r="AW134" s="14" t="s">
        <v>34</v>
      </c>
      <c r="AX134" s="14" t="s">
        <v>74</v>
      </c>
      <c r="AY134" s="255" t="s">
        <v>224</v>
      </c>
    </row>
    <row r="135" s="13" customFormat="1">
      <c r="A135" s="13"/>
      <c r="B135" s="229"/>
      <c r="C135" s="230"/>
      <c r="D135" s="231" t="s">
        <v>268</v>
      </c>
      <c r="E135" s="232" t="s">
        <v>19</v>
      </c>
      <c r="F135" s="233" t="s">
        <v>9002</v>
      </c>
      <c r="G135" s="230"/>
      <c r="H135" s="234">
        <v>18320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268</v>
      </c>
      <c r="AU135" s="240" t="s">
        <v>93</v>
      </c>
      <c r="AV135" s="13" t="s">
        <v>93</v>
      </c>
      <c r="AW135" s="13" t="s">
        <v>34</v>
      </c>
      <c r="AX135" s="13" t="s">
        <v>74</v>
      </c>
      <c r="AY135" s="240" t="s">
        <v>224</v>
      </c>
    </row>
    <row r="136" s="16" customFormat="1">
      <c r="A136" s="16"/>
      <c r="B136" s="272"/>
      <c r="C136" s="273"/>
      <c r="D136" s="231" t="s">
        <v>268</v>
      </c>
      <c r="E136" s="274" t="s">
        <v>19</v>
      </c>
      <c r="F136" s="275" t="s">
        <v>351</v>
      </c>
      <c r="G136" s="273"/>
      <c r="H136" s="276">
        <v>18320</v>
      </c>
      <c r="I136" s="277"/>
      <c r="J136" s="273"/>
      <c r="K136" s="273"/>
      <c r="L136" s="278"/>
      <c r="M136" s="283"/>
      <c r="N136" s="284"/>
      <c r="O136" s="284"/>
      <c r="P136" s="284"/>
      <c r="Q136" s="284"/>
      <c r="R136" s="284"/>
      <c r="S136" s="284"/>
      <c r="T136" s="28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268</v>
      </c>
      <c r="AU136" s="282" t="s">
        <v>93</v>
      </c>
      <c r="AV136" s="16" t="s">
        <v>231</v>
      </c>
      <c r="AW136" s="16" t="s">
        <v>34</v>
      </c>
      <c r="AX136" s="16" t="s">
        <v>82</v>
      </c>
      <c r="AY136" s="282" t="s">
        <v>224</v>
      </c>
    </row>
    <row r="137" s="2" customFormat="1" ht="6.96" customHeight="1">
      <c r="A137" s="41"/>
      <c r="B137" s="62"/>
      <c r="C137" s="63"/>
      <c r="D137" s="63"/>
      <c r="E137" s="63"/>
      <c r="F137" s="63"/>
      <c r="G137" s="63"/>
      <c r="H137" s="63"/>
      <c r="I137" s="63"/>
      <c r="J137" s="63"/>
      <c r="K137" s="63"/>
      <c r="L137" s="47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k1SRo5F2PFliT8RnjmIBKwQghBDbuHiuaypf9PH4Jzg567fctU44W2C/XjaXXK/PXWUpyNODoC40nCEE6//+7A==" hashValue="RJ1thHLIE311+5yegXdXPbvUEp1JN8LoWuBaJwvZIADELXH3xBth97jOb9UKyyZ4pGM605mo9D6qZoK4LGm3kw==" algorithmName="SHA-512" password="CC35"/>
  <autoFilter ref="C88:K13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hyperlinks>
    <hyperlink ref="F93" r:id="rId1" display="https://podminky.urs.cz/item/CS_URS_2024_01/185804312"/>
    <hyperlink ref="F95" r:id="rId2" display="https://podminky.urs.cz/item/CS_URS_2024_01/185851121"/>
    <hyperlink ref="F98" r:id="rId3" display="https://podminky.urs.cz/item/CS_URS_2024_01/184911111"/>
    <hyperlink ref="F100" r:id="rId4" display="https://podminky.urs.cz/item/CS_URS_2024_01/185804513"/>
    <hyperlink ref="F102" r:id="rId5" display="https://podminky.urs.cz/item/CS_URS_2024_01/185804523"/>
    <hyperlink ref="F104" r:id="rId6" display="https://podminky.urs.cz/item/CS_URS_2024_01/184852322"/>
    <hyperlink ref="F107" r:id="rId7" display="https://podminky.urs.cz/item/CS_URS_2024_01/185804312"/>
    <hyperlink ref="F109" r:id="rId8" display="https://podminky.urs.cz/item/CS_URS_2024_01/185851121"/>
    <hyperlink ref="F112" r:id="rId9" display="https://podminky.urs.cz/item/CS_URS_2024_01/183211422"/>
    <hyperlink ref="F117" r:id="rId10" display="https://podminky.urs.cz/item/CS_URS_2024_01/185804211"/>
    <hyperlink ref="F122" r:id="rId11" display="https://podminky.urs.cz/item/CS_URS_2024_01/185804231"/>
    <hyperlink ref="F127" r:id="rId12" display="https://podminky.urs.cz/item/CS_URS_2024_01/185804252"/>
    <hyperlink ref="F133" r:id="rId13" display="https://podminky.urs.cz/item/CS_URS_2024_01/1111512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1" customFormat="1" ht="12" customHeight="1">
      <c r="B8" s="23"/>
      <c r="D8" s="146" t="s">
        <v>199</v>
      </c>
      <c r="L8" s="23"/>
    </row>
    <row r="9" s="2" customFormat="1" ht="16.5" customHeight="1">
      <c r="A9" s="41"/>
      <c r="B9" s="47"/>
      <c r="C9" s="41"/>
      <c r="D9" s="41"/>
      <c r="E9" s="147" t="s">
        <v>8757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385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9003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5. 4. 2024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tr">
        <f>IF('Rekapitulace stavby'!AN10="","",'Rekapitulace stavby'!AN10)</f>
        <v/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>Statutární město Brno,Dominikánské nám.196/1, Brno</v>
      </c>
      <c r="F17" s="41"/>
      <c r="G17" s="41"/>
      <c r="H17" s="41"/>
      <c r="I17" s="146" t="s">
        <v>28</v>
      </c>
      <c r="J17" s="136" t="str">
        <f>IF('Rekapitulace stavby'!AN11="","",'Rekapitulace stavby'!AN11)</f>
        <v/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29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28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31</v>
      </c>
      <c r="E22" s="41"/>
      <c r="F22" s="41"/>
      <c r="G22" s="41"/>
      <c r="H22" s="41"/>
      <c r="I22" s="146" t="s">
        <v>26</v>
      </c>
      <c r="J22" s="136" t="str">
        <f>IF('Rekapitulace stavby'!AN16="","",'Rekapitulace stavby'!AN16)</f>
        <v xml:space="preserve"> 27689778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>P.P.Architects s.r.o.</v>
      </c>
      <c r="F23" s="41"/>
      <c r="G23" s="41"/>
      <c r="H23" s="41"/>
      <c r="I23" s="146" t="s">
        <v>28</v>
      </c>
      <c r="J23" s="136" t="str">
        <f>IF('Rekapitulace stavby'!AN17="","",'Rekapitulace stavby'!AN17)</f>
        <v/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35</v>
      </c>
      <c r="E25" s="41"/>
      <c r="F25" s="41"/>
      <c r="G25" s="41"/>
      <c r="H25" s="41"/>
      <c r="I25" s="146" t="s">
        <v>26</v>
      </c>
      <c r="J25" s="136" t="str">
        <f>IF('Rekapitulace stavby'!AN19="","",'Rekapitulace stavby'!AN19)</f>
        <v>63472066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>CKN Invest, spol. s r.o.</v>
      </c>
      <c r="F26" s="41"/>
      <c r="G26" s="41"/>
      <c r="H26" s="41"/>
      <c r="I26" s="146" t="s">
        <v>28</v>
      </c>
      <c r="J26" s="136" t="str">
        <f>IF('Rekapitulace stavby'!AN20="","",'Rekapitulace stavby'!AN20)</f>
        <v/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38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40</v>
      </c>
      <c r="E32" s="41"/>
      <c r="F32" s="41"/>
      <c r="G32" s="41"/>
      <c r="H32" s="41"/>
      <c r="I32" s="41"/>
      <c r="J32" s="157">
        <f>ROUND(J88,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42</v>
      </c>
      <c r="G34" s="41"/>
      <c r="H34" s="41"/>
      <c r="I34" s="158" t="s">
        <v>41</v>
      </c>
      <c r="J34" s="158" t="s">
        <v>43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44</v>
      </c>
      <c r="E35" s="146" t="s">
        <v>45</v>
      </c>
      <c r="F35" s="160">
        <f>ROUND((SUM(BE88:BE117)),  2)</f>
        <v>0</v>
      </c>
      <c r="G35" s="41"/>
      <c r="H35" s="41"/>
      <c r="I35" s="161">
        <v>0.20999999999999999</v>
      </c>
      <c r="J35" s="160">
        <f>ROUND(((SUM(BE88:BE117))*I35),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46</v>
      </c>
      <c r="F36" s="160">
        <f>ROUND((SUM(BF88:BF117)),  2)</f>
        <v>0</v>
      </c>
      <c r="G36" s="41"/>
      <c r="H36" s="41"/>
      <c r="I36" s="161">
        <v>0.12</v>
      </c>
      <c r="J36" s="160">
        <f>ROUND(((SUM(BF88:BF117))*I36),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47</v>
      </c>
      <c r="F37" s="160">
        <f>ROUND((SUM(BG88:BG117)),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48</v>
      </c>
      <c r="F38" s="160">
        <f>ROUND((SUM(BH88:BH117)),  2)</f>
        <v>0</v>
      </c>
      <c r="G38" s="41"/>
      <c r="H38" s="41"/>
      <c r="I38" s="161">
        <v>0.12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49</v>
      </c>
      <c r="F39" s="160">
        <f>ROUND((SUM(BI88:BI117)),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50</v>
      </c>
      <c r="E41" s="164"/>
      <c r="F41" s="164"/>
      <c r="G41" s="165" t="s">
        <v>51</v>
      </c>
      <c r="H41" s="166" t="s">
        <v>52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201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Dům s pečovatelskou službou, Brno-Bystrc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199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8757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385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41.3 - SO41 - Střešní vegetace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5. 4. 2024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Statutární město Brno,Dominikánské nám.196/1, Brno</v>
      </c>
      <c r="G58" s="43"/>
      <c r="H58" s="43"/>
      <c r="I58" s="35" t="s">
        <v>31</v>
      </c>
      <c r="J58" s="39" t="str">
        <f>E23</f>
        <v>P.P.Architects s.r.o.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29</v>
      </c>
      <c r="D59" s="43"/>
      <c r="E59" s="43"/>
      <c r="F59" s="30" t="str">
        <f>IF(E20="","",E20)</f>
        <v>Vyplň údaj</v>
      </c>
      <c r="G59" s="43"/>
      <c r="H59" s="43"/>
      <c r="I59" s="35" t="s">
        <v>35</v>
      </c>
      <c r="J59" s="39" t="str">
        <f>E26</f>
        <v>CKN Invest, spol. s r.o.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202</v>
      </c>
      <c r="D61" s="175"/>
      <c r="E61" s="175"/>
      <c r="F61" s="175"/>
      <c r="G61" s="175"/>
      <c r="H61" s="175"/>
      <c r="I61" s="175"/>
      <c r="J61" s="176" t="s">
        <v>203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72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204</v>
      </c>
    </row>
    <row r="64" s="9" customFormat="1" ht="24.96" customHeight="1">
      <c r="A64" s="9"/>
      <c r="B64" s="178"/>
      <c r="C64" s="179"/>
      <c r="D64" s="180" t="s">
        <v>9004</v>
      </c>
      <c r="E64" s="181"/>
      <c r="F64" s="181"/>
      <c r="G64" s="181"/>
      <c r="H64" s="181"/>
      <c r="I64" s="181"/>
      <c r="J64" s="182">
        <f>J89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9005</v>
      </c>
      <c r="E65" s="186"/>
      <c r="F65" s="186"/>
      <c r="G65" s="186"/>
      <c r="H65" s="186"/>
      <c r="I65" s="186"/>
      <c r="J65" s="187">
        <f>J90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393</v>
      </c>
      <c r="E66" s="186"/>
      <c r="F66" s="186"/>
      <c r="G66" s="186"/>
      <c r="H66" s="186"/>
      <c r="I66" s="186"/>
      <c r="J66" s="187">
        <f>J112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209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3" t="str">
        <f>E7</f>
        <v>Dům s pečovatelskou službou, Brno-Bystrc</v>
      </c>
      <c r="F76" s="35"/>
      <c r="G76" s="35"/>
      <c r="H76" s="35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199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3" t="s">
        <v>8757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385</v>
      </c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41.3 - SO41 - Střešní vegetace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5. 4. 2024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>Statutární město Brno,Dominikánské nám.196/1, Brno</v>
      </c>
      <c r="G84" s="43"/>
      <c r="H84" s="43"/>
      <c r="I84" s="35" t="s">
        <v>31</v>
      </c>
      <c r="J84" s="39" t="str">
        <f>E23</f>
        <v>P.P.Architects s.r.o.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29</v>
      </c>
      <c r="D85" s="43"/>
      <c r="E85" s="43"/>
      <c r="F85" s="30" t="str">
        <f>IF(E20="","",E20)</f>
        <v>Vyplň údaj</v>
      </c>
      <c r="G85" s="43"/>
      <c r="H85" s="43"/>
      <c r="I85" s="35" t="s">
        <v>35</v>
      </c>
      <c r="J85" s="39" t="str">
        <f>E26</f>
        <v>CKN Invest, spol. s r.o.</v>
      </c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9"/>
      <c r="B87" s="190"/>
      <c r="C87" s="191" t="s">
        <v>210</v>
      </c>
      <c r="D87" s="192" t="s">
        <v>59</v>
      </c>
      <c r="E87" s="192" t="s">
        <v>55</v>
      </c>
      <c r="F87" s="192" t="s">
        <v>56</v>
      </c>
      <c r="G87" s="192" t="s">
        <v>211</v>
      </c>
      <c r="H87" s="192" t="s">
        <v>212</v>
      </c>
      <c r="I87" s="192" t="s">
        <v>213</v>
      </c>
      <c r="J87" s="192" t="s">
        <v>203</v>
      </c>
      <c r="K87" s="193" t="s">
        <v>214</v>
      </c>
      <c r="L87" s="194"/>
      <c r="M87" s="95" t="s">
        <v>19</v>
      </c>
      <c r="N87" s="96" t="s">
        <v>44</v>
      </c>
      <c r="O87" s="96" t="s">
        <v>215</v>
      </c>
      <c r="P87" s="96" t="s">
        <v>216</v>
      </c>
      <c r="Q87" s="96" t="s">
        <v>217</v>
      </c>
      <c r="R87" s="96" t="s">
        <v>218</v>
      </c>
      <c r="S87" s="96" t="s">
        <v>219</v>
      </c>
      <c r="T87" s="97" t="s">
        <v>220</v>
      </c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</row>
    <row r="88" s="2" customFormat="1" ht="22.8" customHeight="1">
      <c r="A88" s="41"/>
      <c r="B88" s="42"/>
      <c r="C88" s="102" t="s">
        <v>221</v>
      </c>
      <c r="D88" s="43"/>
      <c r="E88" s="43"/>
      <c r="F88" s="43"/>
      <c r="G88" s="43"/>
      <c r="H88" s="43"/>
      <c r="I88" s="43"/>
      <c r="J88" s="195">
        <f>BK88</f>
        <v>0</v>
      </c>
      <c r="K88" s="43"/>
      <c r="L88" s="47"/>
      <c r="M88" s="98"/>
      <c r="N88" s="196"/>
      <c r="O88" s="99"/>
      <c r="P88" s="197">
        <f>P89</f>
        <v>0</v>
      </c>
      <c r="Q88" s="99"/>
      <c r="R88" s="197">
        <f>R89</f>
        <v>3.5061600000000004</v>
      </c>
      <c r="S88" s="99"/>
      <c r="T88" s="198">
        <f>T89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73</v>
      </c>
      <c r="AU88" s="20" t="s">
        <v>204</v>
      </c>
      <c r="BK88" s="199">
        <f>BK89</f>
        <v>0</v>
      </c>
    </row>
    <row r="89" s="12" customFormat="1" ht="25.92" customHeight="1">
      <c r="A89" s="12"/>
      <c r="B89" s="200"/>
      <c r="C89" s="201"/>
      <c r="D89" s="202" t="s">
        <v>73</v>
      </c>
      <c r="E89" s="203" t="s">
        <v>291</v>
      </c>
      <c r="F89" s="203" t="s">
        <v>9006</v>
      </c>
      <c r="G89" s="201"/>
      <c r="H89" s="201"/>
      <c r="I89" s="204"/>
      <c r="J89" s="205">
        <f>BK89</f>
        <v>0</v>
      </c>
      <c r="K89" s="201"/>
      <c r="L89" s="206"/>
      <c r="M89" s="207"/>
      <c r="N89" s="208"/>
      <c r="O89" s="208"/>
      <c r="P89" s="209">
        <f>P90+P112</f>
        <v>0</v>
      </c>
      <c r="Q89" s="208"/>
      <c r="R89" s="209">
        <f>R90+R112</f>
        <v>3.5061600000000004</v>
      </c>
      <c r="S89" s="208"/>
      <c r="T89" s="210">
        <f>T90+T112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82</v>
      </c>
      <c r="AT89" s="212" t="s">
        <v>73</v>
      </c>
      <c r="AU89" s="212" t="s">
        <v>74</v>
      </c>
      <c r="AY89" s="211" t="s">
        <v>224</v>
      </c>
      <c r="BK89" s="213">
        <f>BK90+BK112</f>
        <v>0</v>
      </c>
    </row>
    <row r="90" s="12" customFormat="1" ht="22.8" customHeight="1">
      <c r="A90" s="12"/>
      <c r="B90" s="200"/>
      <c r="C90" s="201"/>
      <c r="D90" s="202" t="s">
        <v>73</v>
      </c>
      <c r="E90" s="214" t="s">
        <v>82</v>
      </c>
      <c r="F90" s="214" t="s">
        <v>9007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SUM(P91:P111)</f>
        <v>0</v>
      </c>
      <c r="Q90" s="208"/>
      <c r="R90" s="209">
        <f>SUM(R91:R111)</f>
        <v>3.0061600000000004</v>
      </c>
      <c r="S90" s="208"/>
      <c r="T90" s="210">
        <f>SUM(T91:T111)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82</v>
      </c>
      <c r="AT90" s="212" t="s">
        <v>73</v>
      </c>
      <c r="AU90" s="212" t="s">
        <v>82</v>
      </c>
      <c r="AY90" s="211" t="s">
        <v>224</v>
      </c>
      <c r="BK90" s="213">
        <f>SUM(BK91:BK111)</f>
        <v>0</v>
      </c>
    </row>
    <row r="91" s="2" customFormat="1" ht="24.15" customHeight="1">
      <c r="A91" s="41"/>
      <c r="B91" s="42"/>
      <c r="C91" s="216" t="s">
        <v>82</v>
      </c>
      <c r="D91" s="216" t="s">
        <v>227</v>
      </c>
      <c r="E91" s="217" t="s">
        <v>8807</v>
      </c>
      <c r="F91" s="218" t="s">
        <v>8808</v>
      </c>
      <c r="G91" s="219" t="s">
        <v>595</v>
      </c>
      <c r="H91" s="220">
        <v>311</v>
      </c>
      <c r="I91" s="221"/>
      <c r="J91" s="222">
        <f>ROUND(I91*H91,2)</f>
        <v>0</v>
      </c>
      <c r="K91" s="218" t="s">
        <v>312</v>
      </c>
      <c r="L91" s="47"/>
      <c r="M91" s="223" t="s">
        <v>19</v>
      </c>
      <c r="N91" s="224" t="s">
        <v>46</v>
      </c>
      <c r="O91" s="87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7" t="s">
        <v>231</v>
      </c>
      <c r="AT91" s="227" t="s">
        <v>227</v>
      </c>
      <c r="AU91" s="227" t="s">
        <v>93</v>
      </c>
      <c r="AY91" s="20" t="s">
        <v>224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20" t="s">
        <v>93</v>
      </c>
      <c r="BK91" s="228">
        <f>ROUND(I91*H91,2)</f>
        <v>0</v>
      </c>
      <c r="BL91" s="20" t="s">
        <v>231</v>
      </c>
      <c r="BM91" s="227" t="s">
        <v>93</v>
      </c>
    </row>
    <row r="92" s="2" customFormat="1">
      <c r="A92" s="41"/>
      <c r="B92" s="42"/>
      <c r="C92" s="43"/>
      <c r="D92" s="267" t="s">
        <v>314</v>
      </c>
      <c r="E92" s="43"/>
      <c r="F92" s="268" t="s">
        <v>8809</v>
      </c>
      <c r="G92" s="43"/>
      <c r="H92" s="43"/>
      <c r="I92" s="269"/>
      <c r="J92" s="43"/>
      <c r="K92" s="43"/>
      <c r="L92" s="47"/>
      <c r="M92" s="270"/>
      <c r="N92" s="271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314</v>
      </c>
      <c r="AU92" s="20" t="s">
        <v>93</v>
      </c>
    </row>
    <row r="93" s="2" customFormat="1" ht="16.5" customHeight="1">
      <c r="A93" s="41"/>
      <c r="B93" s="42"/>
      <c r="C93" s="286" t="s">
        <v>93</v>
      </c>
      <c r="D93" s="286" t="s">
        <v>572</v>
      </c>
      <c r="E93" s="287" t="s">
        <v>9008</v>
      </c>
      <c r="F93" s="288" t="s">
        <v>9009</v>
      </c>
      <c r="G93" s="289" t="s">
        <v>595</v>
      </c>
      <c r="H93" s="290">
        <v>311</v>
      </c>
      <c r="I93" s="291"/>
      <c r="J93" s="292">
        <f>ROUND(I93*H93,2)</f>
        <v>0</v>
      </c>
      <c r="K93" s="288" t="s">
        <v>19</v>
      </c>
      <c r="L93" s="293"/>
      <c r="M93" s="294" t="s">
        <v>19</v>
      </c>
      <c r="N93" s="295" t="s">
        <v>46</v>
      </c>
      <c r="O93" s="87"/>
      <c r="P93" s="225">
        <f>O93*H93</f>
        <v>0</v>
      </c>
      <c r="Q93" s="225">
        <v>0.002</v>
      </c>
      <c r="R93" s="225">
        <f>Q93*H93</f>
        <v>0.622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254</v>
      </c>
      <c r="AT93" s="227" t="s">
        <v>572</v>
      </c>
      <c r="AU93" s="227" t="s">
        <v>93</v>
      </c>
      <c r="AY93" s="20" t="s">
        <v>224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93</v>
      </c>
      <c r="BK93" s="228">
        <f>ROUND(I93*H93,2)</f>
        <v>0</v>
      </c>
      <c r="BL93" s="20" t="s">
        <v>231</v>
      </c>
      <c r="BM93" s="227" t="s">
        <v>231</v>
      </c>
    </row>
    <row r="94" s="2" customFormat="1" ht="37.8" customHeight="1">
      <c r="A94" s="41"/>
      <c r="B94" s="42"/>
      <c r="C94" s="216" t="s">
        <v>108</v>
      </c>
      <c r="D94" s="216" t="s">
        <v>227</v>
      </c>
      <c r="E94" s="217" t="s">
        <v>9010</v>
      </c>
      <c r="F94" s="218" t="s">
        <v>9011</v>
      </c>
      <c r="G94" s="219" t="s">
        <v>595</v>
      </c>
      <c r="H94" s="220">
        <v>100</v>
      </c>
      <c r="I94" s="221"/>
      <c r="J94" s="222">
        <f>ROUND(I94*H94,2)</f>
        <v>0</v>
      </c>
      <c r="K94" s="218" t="s">
        <v>312</v>
      </c>
      <c r="L94" s="47"/>
      <c r="M94" s="223" t="s">
        <v>19</v>
      </c>
      <c r="N94" s="224" t="s">
        <v>46</v>
      </c>
      <c r="O94" s="87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7" t="s">
        <v>231</v>
      </c>
      <c r="AT94" s="227" t="s">
        <v>227</v>
      </c>
      <c r="AU94" s="227" t="s">
        <v>93</v>
      </c>
      <c r="AY94" s="20" t="s">
        <v>224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20" t="s">
        <v>93</v>
      </c>
      <c r="BK94" s="228">
        <f>ROUND(I94*H94,2)</f>
        <v>0</v>
      </c>
      <c r="BL94" s="20" t="s">
        <v>231</v>
      </c>
      <c r="BM94" s="227" t="s">
        <v>246</v>
      </c>
    </row>
    <row r="95" s="2" customFormat="1">
      <c r="A95" s="41"/>
      <c r="B95" s="42"/>
      <c r="C95" s="43"/>
      <c r="D95" s="267" t="s">
        <v>314</v>
      </c>
      <c r="E95" s="43"/>
      <c r="F95" s="268" t="s">
        <v>9012</v>
      </c>
      <c r="G95" s="43"/>
      <c r="H95" s="43"/>
      <c r="I95" s="269"/>
      <c r="J95" s="43"/>
      <c r="K95" s="43"/>
      <c r="L95" s="47"/>
      <c r="M95" s="270"/>
      <c r="N95" s="271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314</v>
      </c>
      <c r="AU95" s="20" t="s">
        <v>93</v>
      </c>
    </row>
    <row r="96" s="2" customFormat="1" ht="44.25" customHeight="1">
      <c r="A96" s="41"/>
      <c r="B96" s="42"/>
      <c r="C96" s="216" t="s">
        <v>231</v>
      </c>
      <c r="D96" s="216" t="s">
        <v>227</v>
      </c>
      <c r="E96" s="217" t="s">
        <v>8804</v>
      </c>
      <c r="F96" s="218" t="s">
        <v>8805</v>
      </c>
      <c r="G96" s="219" t="s">
        <v>595</v>
      </c>
      <c r="H96" s="220">
        <v>1152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254</v>
      </c>
    </row>
    <row r="97" s="2" customFormat="1">
      <c r="A97" s="41"/>
      <c r="B97" s="42"/>
      <c r="C97" s="43"/>
      <c r="D97" s="267" t="s">
        <v>314</v>
      </c>
      <c r="E97" s="43"/>
      <c r="F97" s="268" t="s">
        <v>8806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2" customFormat="1" ht="16.5" customHeight="1">
      <c r="A98" s="41"/>
      <c r="B98" s="42"/>
      <c r="C98" s="286" t="s">
        <v>223</v>
      </c>
      <c r="D98" s="286" t="s">
        <v>572</v>
      </c>
      <c r="E98" s="287" t="s">
        <v>9013</v>
      </c>
      <c r="F98" s="288" t="s">
        <v>9014</v>
      </c>
      <c r="G98" s="289" t="s">
        <v>595</v>
      </c>
      <c r="H98" s="290">
        <v>1152</v>
      </c>
      <c r="I98" s="291"/>
      <c r="J98" s="292">
        <f>ROUND(I98*H98,2)</f>
        <v>0</v>
      </c>
      <c r="K98" s="288" t="s">
        <v>312</v>
      </c>
      <c r="L98" s="293"/>
      <c r="M98" s="294" t="s">
        <v>19</v>
      </c>
      <c r="N98" s="295" t="s">
        <v>46</v>
      </c>
      <c r="O98" s="87"/>
      <c r="P98" s="225">
        <f>O98*H98</f>
        <v>0</v>
      </c>
      <c r="Q98" s="225">
        <v>8.0000000000000007E-05</v>
      </c>
      <c r="R98" s="225">
        <f>Q98*H98</f>
        <v>0.092160000000000006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254</v>
      </c>
      <c r="AT98" s="227" t="s">
        <v>572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263</v>
      </c>
    </row>
    <row r="99" s="2" customFormat="1" ht="44.25" customHeight="1">
      <c r="A99" s="41"/>
      <c r="B99" s="42"/>
      <c r="C99" s="216" t="s">
        <v>246</v>
      </c>
      <c r="D99" s="216" t="s">
        <v>227</v>
      </c>
      <c r="E99" s="217" t="s">
        <v>9015</v>
      </c>
      <c r="F99" s="218" t="s">
        <v>9016</v>
      </c>
      <c r="G99" s="219" t="s">
        <v>595</v>
      </c>
      <c r="H99" s="220">
        <v>27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8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9017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2" customFormat="1" ht="16.5" customHeight="1">
      <c r="A101" s="41"/>
      <c r="B101" s="42"/>
      <c r="C101" s="286" t="s">
        <v>250</v>
      </c>
      <c r="D101" s="286" t="s">
        <v>572</v>
      </c>
      <c r="E101" s="287" t="s">
        <v>9018</v>
      </c>
      <c r="F101" s="288" t="s">
        <v>9019</v>
      </c>
      <c r="G101" s="289" t="s">
        <v>595</v>
      </c>
      <c r="H101" s="290">
        <v>8</v>
      </c>
      <c r="I101" s="291"/>
      <c r="J101" s="292">
        <f>ROUND(I101*H101,2)</f>
        <v>0</v>
      </c>
      <c r="K101" s="288" t="s">
        <v>19</v>
      </c>
      <c r="L101" s="293"/>
      <c r="M101" s="294" t="s">
        <v>19</v>
      </c>
      <c r="N101" s="295" t="s">
        <v>46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254</v>
      </c>
      <c r="AT101" s="227" t="s">
        <v>572</v>
      </c>
      <c r="AU101" s="227" t="s">
        <v>93</v>
      </c>
      <c r="AY101" s="20" t="s">
        <v>224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93</v>
      </c>
      <c r="BK101" s="228">
        <f>ROUND(I101*H101,2)</f>
        <v>0</v>
      </c>
      <c r="BL101" s="20" t="s">
        <v>231</v>
      </c>
      <c r="BM101" s="227" t="s">
        <v>151</v>
      </c>
    </row>
    <row r="102" s="2" customFormat="1" ht="16.5" customHeight="1">
      <c r="A102" s="41"/>
      <c r="B102" s="42"/>
      <c r="C102" s="286" t="s">
        <v>254</v>
      </c>
      <c r="D102" s="286" t="s">
        <v>572</v>
      </c>
      <c r="E102" s="287" t="s">
        <v>9020</v>
      </c>
      <c r="F102" s="288" t="s">
        <v>9021</v>
      </c>
      <c r="G102" s="289" t="s">
        <v>595</v>
      </c>
      <c r="H102" s="290">
        <v>7</v>
      </c>
      <c r="I102" s="291"/>
      <c r="J102" s="292">
        <f>ROUND(I102*H102,2)</f>
        <v>0</v>
      </c>
      <c r="K102" s="288" t="s">
        <v>19</v>
      </c>
      <c r="L102" s="293"/>
      <c r="M102" s="294" t="s">
        <v>19</v>
      </c>
      <c r="N102" s="295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254</v>
      </c>
      <c r="AT102" s="227" t="s">
        <v>572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544</v>
      </c>
    </row>
    <row r="103" s="2" customFormat="1" ht="16.5" customHeight="1">
      <c r="A103" s="41"/>
      <c r="B103" s="42"/>
      <c r="C103" s="286" t="s">
        <v>260</v>
      </c>
      <c r="D103" s="286" t="s">
        <v>572</v>
      </c>
      <c r="E103" s="287" t="s">
        <v>9022</v>
      </c>
      <c r="F103" s="288" t="s">
        <v>9023</v>
      </c>
      <c r="G103" s="289" t="s">
        <v>595</v>
      </c>
      <c r="H103" s="290">
        <v>12</v>
      </c>
      <c r="I103" s="291"/>
      <c r="J103" s="292">
        <f>ROUND(I103*H103,2)</f>
        <v>0</v>
      </c>
      <c r="K103" s="288" t="s">
        <v>19</v>
      </c>
      <c r="L103" s="293"/>
      <c r="M103" s="294" t="s">
        <v>19</v>
      </c>
      <c r="N103" s="295" t="s">
        <v>46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254</v>
      </c>
      <c r="AT103" s="227" t="s">
        <v>572</v>
      </c>
      <c r="AU103" s="227" t="s">
        <v>93</v>
      </c>
      <c r="AY103" s="20" t="s">
        <v>224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93</v>
      </c>
      <c r="BK103" s="228">
        <f>ROUND(I103*H103,2)</f>
        <v>0</v>
      </c>
      <c r="BL103" s="20" t="s">
        <v>231</v>
      </c>
      <c r="BM103" s="227" t="s">
        <v>559</v>
      </c>
    </row>
    <row r="104" s="2" customFormat="1" ht="24.15" customHeight="1">
      <c r="A104" s="41"/>
      <c r="B104" s="42"/>
      <c r="C104" s="216" t="s">
        <v>263</v>
      </c>
      <c r="D104" s="216" t="s">
        <v>227</v>
      </c>
      <c r="E104" s="217" t="s">
        <v>9024</v>
      </c>
      <c r="F104" s="218" t="s">
        <v>9025</v>
      </c>
      <c r="G104" s="219" t="s">
        <v>595</v>
      </c>
      <c r="H104" s="220">
        <v>12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231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231</v>
      </c>
      <c r="BM104" s="227" t="s">
        <v>571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9026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33" customHeight="1">
      <c r="A106" s="41"/>
      <c r="B106" s="42"/>
      <c r="C106" s="216" t="s">
        <v>143</v>
      </c>
      <c r="D106" s="216" t="s">
        <v>227</v>
      </c>
      <c r="E106" s="217" t="s">
        <v>9027</v>
      </c>
      <c r="F106" s="218" t="s">
        <v>9028</v>
      </c>
      <c r="G106" s="219" t="s">
        <v>595</v>
      </c>
      <c r="H106" s="220">
        <v>8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231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231</v>
      </c>
      <c r="BM106" s="227" t="s">
        <v>156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9029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37.8" customHeight="1">
      <c r="A108" s="41"/>
      <c r="B108" s="42"/>
      <c r="C108" s="286" t="s">
        <v>8</v>
      </c>
      <c r="D108" s="286" t="s">
        <v>572</v>
      </c>
      <c r="E108" s="287" t="s">
        <v>9030</v>
      </c>
      <c r="F108" s="288" t="s">
        <v>9031</v>
      </c>
      <c r="G108" s="289" t="s">
        <v>5208</v>
      </c>
      <c r="H108" s="290">
        <v>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0.0015</v>
      </c>
      <c r="R108" s="225">
        <f>Q108*H108</f>
        <v>0.012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254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231</v>
      </c>
      <c r="BM108" s="227" t="s">
        <v>162</v>
      </c>
    </row>
    <row r="109" s="2" customFormat="1" ht="24.15" customHeight="1">
      <c r="A109" s="41"/>
      <c r="B109" s="42"/>
      <c r="C109" s="216" t="s">
        <v>148</v>
      </c>
      <c r="D109" s="216" t="s">
        <v>227</v>
      </c>
      <c r="E109" s="217" t="s">
        <v>9032</v>
      </c>
      <c r="F109" s="218" t="s">
        <v>9033</v>
      </c>
      <c r="G109" s="219" t="s">
        <v>266</v>
      </c>
      <c r="H109" s="220">
        <v>228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168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9034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2" customFormat="1" ht="16.5" customHeight="1">
      <c r="A111" s="41"/>
      <c r="B111" s="42"/>
      <c r="C111" s="286" t="s">
        <v>151</v>
      </c>
      <c r="D111" s="286" t="s">
        <v>572</v>
      </c>
      <c r="E111" s="287" t="s">
        <v>9035</v>
      </c>
      <c r="F111" s="288" t="s">
        <v>9036</v>
      </c>
      <c r="G111" s="289" t="s">
        <v>324</v>
      </c>
      <c r="H111" s="290">
        <v>11.4</v>
      </c>
      <c r="I111" s="291"/>
      <c r="J111" s="292">
        <f>ROUND(I111*H111,2)</f>
        <v>0</v>
      </c>
      <c r="K111" s="288" t="s">
        <v>312</v>
      </c>
      <c r="L111" s="293"/>
      <c r="M111" s="294" t="s">
        <v>19</v>
      </c>
      <c r="N111" s="295" t="s">
        <v>46</v>
      </c>
      <c r="O111" s="87"/>
      <c r="P111" s="225">
        <f>O111*H111</f>
        <v>0</v>
      </c>
      <c r="Q111" s="225">
        <v>0.20000000000000001</v>
      </c>
      <c r="R111" s="225">
        <f>Q111*H111</f>
        <v>2.2800000000000002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254</v>
      </c>
      <c r="AT111" s="227" t="s">
        <v>572</v>
      </c>
      <c r="AU111" s="227" t="s">
        <v>93</v>
      </c>
      <c r="AY111" s="20" t="s">
        <v>224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93</v>
      </c>
      <c r="BK111" s="228">
        <f>ROUND(I111*H111,2)</f>
        <v>0</v>
      </c>
      <c r="BL111" s="20" t="s">
        <v>231</v>
      </c>
      <c r="BM111" s="227" t="s">
        <v>174</v>
      </c>
    </row>
    <row r="112" s="12" customFormat="1" ht="22.8" customHeight="1">
      <c r="A112" s="12"/>
      <c r="B112" s="200"/>
      <c r="C112" s="201"/>
      <c r="D112" s="202" t="s">
        <v>73</v>
      </c>
      <c r="E112" s="214" t="s">
        <v>223</v>
      </c>
      <c r="F112" s="214" t="s">
        <v>1283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SUM(P113:P117)</f>
        <v>0</v>
      </c>
      <c r="Q112" s="208"/>
      <c r="R112" s="209">
        <f>SUM(R113:R117)</f>
        <v>0.5</v>
      </c>
      <c r="S112" s="208"/>
      <c r="T112" s="210">
        <f>SUM(T113:T117)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82</v>
      </c>
      <c r="AT112" s="212" t="s">
        <v>73</v>
      </c>
      <c r="AU112" s="212" t="s">
        <v>82</v>
      </c>
      <c r="AY112" s="211" t="s">
        <v>224</v>
      </c>
      <c r="BK112" s="213">
        <f>SUM(BK113:BK117)</f>
        <v>0</v>
      </c>
    </row>
    <row r="113" s="2" customFormat="1" ht="37.8" customHeight="1">
      <c r="A113" s="41"/>
      <c r="B113" s="42"/>
      <c r="C113" s="216" t="s">
        <v>284</v>
      </c>
      <c r="D113" s="216" t="s">
        <v>227</v>
      </c>
      <c r="E113" s="217" t="s">
        <v>1327</v>
      </c>
      <c r="F113" s="218" t="s">
        <v>1328</v>
      </c>
      <c r="G113" s="219" t="s">
        <v>266</v>
      </c>
      <c r="H113" s="220">
        <v>32</v>
      </c>
      <c r="I113" s="221"/>
      <c r="J113" s="222">
        <f>ROUND(I113*H113,2)</f>
        <v>0</v>
      </c>
      <c r="K113" s="218" t="s">
        <v>312</v>
      </c>
      <c r="L113" s="47"/>
      <c r="M113" s="223" t="s">
        <v>19</v>
      </c>
      <c r="N113" s="224" t="s">
        <v>46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231</v>
      </c>
      <c r="AT113" s="227" t="s">
        <v>227</v>
      </c>
      <c r="AU113" s="227" t="s">
        <v>93</v>
      </c>
      <c r="AY113" s="20" t="s">
        <v>224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93</v>
      </c>
      <c r="BK113" s="228">
        <f>ROUND(I113*H113,2)</f>
        <v>0</v>
      </c>
      <c r="BL113" s="20" t="s">
        <v>231</v>
      </c>
      <c r="BM113" s="227" t="s">
        <v>629</v>
      </c>
    </row>
    <row r="114" s="2" customFormat="1">
      <c r="A114" s="41"/>
      <c r="B114" s="42"/>
      <c r="C114" s="43"/>
      <c r="D114" s="267" t="s">
        <v>314</v>
      </c>
      <c r="E114" s="43"/>
      <c r="F114" s="268" t="s">
        <v>1330</v>
      </c>
      <c r="G114" s="43"/>
      <c r="H114" s="43"/>
      <c r="I114" s="269"/>
      <c r="J114" s="43"/>
      <c r="K114" s="43"/>
      <c r="L114" s="47"/>
      <c r="M114" s="270"/>
      <c r="N114" s="271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314</v>
      </c>
      <c r="AU114" s="20" t="s">
        <v>93</v>
      </c>
    </row>
    <row r="115" s="2" customFormat="1" ht="16.5" customHeight="1">
      <c r="A115" s="41"/>
      <c r="B115" s="42"/>
      <c r="C115" s="286" t="s">
        <v>544</v>
      </c>
      <c r="D115" s="286" t="s">
        <v>572</v>
      </c>
      <c r="E115" s="287" t="s">
        <v>9037</v>
      </c>
      <c r="F115" s="288" t="s">
        <v>9038</v>
      </c>
      <c r="G115" s="289" t="s">
        <v>371</v>
      </c>
      <c r="H115" s="290">
        <v>0.5</v>
      </c>
      <c r="I115" s="291"/>
      <c r="J115" s="292">
        <f>ROUND(I115*H115,2)</f>
        <v>0</v>
      </c>
      <c r="K115" s="288" t="s">
        <v>312</v>
      </c>
      <c r="L115" s="293"/>
      <c r="M115" s="294" t="s">
        <v>19</v>
      </c>
      <c r="N115" s="295" t="s">
        <v>46</v>
      </c>
      <c r="O115" s="87"/>
      <c r="P115" s="225">
        <f>O115*H115</f>
        <v>0</v>
      </c>
      <c r="Q115" s="225">
        <v>1</v>
      </c>
      <c r="R115" s="225">
        <f>Q115*H115</f>
        <v>0.5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254</v>
      </c>
      <c r="AT115" s="227" t="s">
        <v>572</v>
      </c>
      <c r="AU115" s="227" t="s">
        <v>93</v>
      </c>
      <c r="AY115" s="20" t="s">
        <v>224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93</v>
      </c>
      <c r="BK115" s="228">
        <f>ROUND(I115*H115,2)</f>
        <v>0</v>
      </c>
      <c r="BL115" s="20" t="s">
        <v>231</v>
      </c>
      <c r="BM115" s="227" t="s">
        <v>643</v>
      </c>
    </row>
    <row r="116" s="2" customFormat="1" ht="16.5" customHeight="1">
      <c r="A116" s="41"/>
      <c r="B116" s="42"/>
      <c r="C116" s="286" t="s">
        <v>549</v>
      </c>
      <c r="D116" s="286" t="s">
        <v>572</v>
      </c>
      <c r="E116" s="287" t="s">
        <v>9039</v>
      </c>
      <c r="F116" s="288" t="s">
        <v>9040</v>
      </c>
      <c r="G116" s="289" t="s">
        <v>595</v>
      </c>
      <c r="H116" s="290">
        <v>28</v>
      </c>
      <c r="I116" s="291"/>
      <c r="J116" s="292">
        <f>ROUND(I116*H116,2)</f>
        <v>0</v>
      </c>
      <c r="K116" s="288" t="s">
        <v>19</v>
      </c>
      <c r="L116" s="293"/>
      <c r="M116" s="294" t="s">
        <v>19</v>
      </c>
      <c r="N116" s="295" t="s">
        <v>46</v>
      </c>
      <c r="O116" s="87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7" t="s">
        <v>254</v>
      </c>
      <c r="AT116" s="227" t="s">
        <v>572</v>
      </c>
      <c r="AU116" s="227" t="s">
        <v>93</v>
      </c>
      <c r="AY116" s="20" t="s">
        <v>224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20" t="s">
        <v>93</v>
      </c>
      <c r="BK116" s="228">
        <f>ROUND(I116*H116,2)</f>
        <v>0</v>
      </c>
      <c r="BL116" s="20" t="s">
        <v>231</v>
      </c>
      <c r="BM116" s="227" t="s">
        <v>656</v>
      </c>
    </row>
    <row r="117" s="2" customFormat="1" ht="16.5" customHeight="1">
      <c r="A117" s="41"/>
      <c r="B117" s="42"/>
      <c r="C117" s="286" t="s">
        <v>559</v>
      </c>
      <c r="D117" s="286" t="s">
        <v>572</v>
      </c>
      <c r="E117" s="287" t="s">
        <v>9041</v>
      </c>
      <c r="F117" s="288" t="s">
        <v>9042</v>
      </c>
      <c r="G117" s="289" t="s">
        <v>595</v>
      </c>
      <c r="H117" s="290">
        <v>4</v>
      </c>
      <c r="I117" s="291"/>
      <c r="J117" s="292">
        <f>ROUND(I117*H117,2)</f>
        <v>0</v>
      </c>
      <c r="K117" s="288" t="s">
        <v>19</v>
      </c>
      <c r="L117" s="293"/>
      <c r="M117" s="300" t="s">
        <v>19</v>
      </c>
      <c r="N117" s="301" t="s">
        <v>46</v>
      </c>
      <c r="O117" s="243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254</v>
      </c>
      <c r="AT117" s="227" t="s">
        <v>572</v>
      </c>
      <c r="AU117" s="227" t="s">
        <v>93</v>
      </c>
      <c r="AY117" s="20" t="s">
        <v>224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93</v>
      </c>
      <c r="BK117" s="228">
        <f>ROUND(I117*H117,2)</f>
        <v>0</v>
      </c>
      <c r="BL117" s="20" t="s">
        <v>231</v>
      </c>
      <c r="BM117" s="227" t="s">
        <v>680</v>
      </c>
    </row>
    <row r="118" s="2" customFormat="1" ht="6.96" customHeight="1">
      <c r="A118" s="41"/>
      <c r="B118" s="62"/>
      <c r="C118" s="63"/>
      <c r="D118" s="63"/>
      <c r="E118" s="63"/>
      <c r="F118" s="63"/>
      <c r="G118" s="63"/>
      <c r="H118" s="63"/>
      <c r="I118" s="63"/>
      <c r="J118" s="63"/>
      <c r="K118" s="63"/>
      <c r="L118" s="47"/>
      <c r="M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</sheetData>
  <sheetProtection sheet="1" autoFilter="0" formatColumns="0" formatRows="0" objects="1" scenarios="1" spinCount="100000" saltValue="Es/pKQaYkG6sDhk+mbMRIGdRpjWglPXOTiM+P3/Z6FfazFN0CTs10j2b4uD7H1DKqDJ6gRK6pE6eQDKDXMWhLw==" hashValue="Tsfbchg/khChifBmdzpw6894JHMeApss8BbJgqatHZtEH0X+hL/YVNgVimN/WhWUf9RAD4OoQa1Wp/VYk5mdmQ==" algorithmName="SHA-512" password="CC35"/>
  <autoFilter ref="C87:K1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2" r:id="rId1" display="https://podminky.urs.cz/item/CS_URS_2024_01/183211313"/>
    <hyperlink ref="F95" r:id="rId2" display="https://podminky.urs.cz/item/CS_URS_2024_01/183211319"/>
    <hyperlink ref="F97" r:id="rId3" display="https://podminky.urs.cz/item/CS_URS_2024_01/183211322"/>
    <hyperlink ref="F100" r:id="rId4" display="https://podminky.urs.cz/item/CS_URS_2024_01/184102312"/>
    <hyperlink ref="F105" r:id="rId5" display="https://podminky.urs.cz/item/CS_URS_2024_01/184214154"/>
    <hyperlink ref="F107" r:id="rId6" display="https://podminky.urs.cz/item/CS_URS_2024_01/184215211"/>
    <hyperlink ref="F110" r:id="rId7" display="https://podminky.urs.cz/item/CS_URS_2024_01/184911421"/>
    <hyperlink ref="F114" r:id="rId8" display="https://podminky.urs.cz/item/CS_URS_2024_01/59691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194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9043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ROUND(J84,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ROUND((SUM(BE84:BE138)),  2)</f>
        <v>0</v>
      </c>
      <c r="G33" s="41"/>
      <c r="H33" s="41"/>
      <c r="I33" s="161">
        <v>0.20999999999999999</v>
      </c>
      <c r="J33" s="160">
        <f>ROUND(((SUM(BE84:BE138))*I33),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ROUND((SUM(BF84:BF138)),  2)</f>
        <v>0</v>
      </c>
      <c r="G34" s="41"/>
      <c r="H34" s="41"/>
      <c r="I34" s="161">
        <v>0.12</v>
      </c>
      <c r="J34" s="160">
        <f>ROUND(((SUM(BF84:BF138))*I34),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ROUND((SUM(BG84:BG138)),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ROUND((SUM(BH84:BH138)),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ROUND((SUM(BI84:BI138)),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42 - SO42 - Mobiliář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J85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J86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388</v>
      </c>
      <c r="E62" s="186"/>
      <c r="F62" s="186"/>
      <c r="G62" s="186"/>
      <c r="H62" s="186"/>
      <c r="I62" s="186"/>
      <c r="J62" s="187">
        <f>J108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9044</v>
      </c>
      <c r="E63" s="186"/>
      <c r="F63" s="186"/>
      <c r="G63" s="186"/>
      <c r="H63" s="186"/>
      <c r="I63" s="186"/>
      <c r="J63" s="187">
        <f>J120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8"/>
      <c r="D64" s="185" t="s">
        <v>408</v>
      </c>
      <c r="E64" s="186"/>
      <c r="F64" s="186"/>
      <c r="G64" s="186"/>
      <c r="H64" s="186"/>
      <c r="I64" s="186"/>
      <c r="J64" s="187">
        <f>J136</f>
        <v>0</v>
      </c>
      <c r="K64" s="128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209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Dům s pečovatelskou službou, Brno-Bystrc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199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42 - SO42 - Mobiliář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5. 4. 2024</v>
      </c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>Statutární město Brno,Dominikánské nám.196/1, Brno</v>
      </c>
      <c r="G80" s="43"/>
      <c r="H80" s="43"/>
      <c r="I80" s="35" t="s">
        <v>31</v>
      </c>
      <c r="J80" s="39" t="str">
        <f>E21</f>
        <v>P.P.Architects s.r.o.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5.6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35</v>
      </c>
      <c r="J81" s="39" t="str">
        <f>E24</f>
        <v>CKN Invest, spol. s r.o.</v>
      </c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9"/>
      <c r="B83" s="190"/>
      <c r="C83" s="191" t="s">
        <v>210</v>
      </c>
      <c r="D83" s="192" t="s">
        <v>59</v>
      </c>
      <c r="E83" s="192" t="s">
        <v>55</v>
      </c>
      <c r="F83" s="192" t="s">
        <v>56</v>
      </c>
      <c r="G83" s="192" t="s">
        <v>211</v>
      </c>
      <c r="H83" s="192" t="s">
        <v>212</v>
      </c>
      <c r="I83" s="192" t="s">
        <v>213</v>
      </c>
      <c r="J83" s="192" t="s">
        <v>203</v>
      </c>
      <c r="K83" s="193" t="s">
        <v>214</v>
      </c>
      <c r="L83" s="194"/>
      <c r="M83" s="95" t="s">
        <v>19</v>
      </c>
      <c r="N83" s="96" t="s">
        <v>44</v>
      </c>
      <c r="O83" s="96" t="s">
        <v>215</v>
      </c>
      <c r="P83" s="96" t="s">
        <v>216</v>
      </c>
      <c r="Q83" s="96" t="s">
        <v>217</v>
      </c>
      <c r="R83" s="96" t="s">
        <v>218</v>
      </c>
      <c r="S83" s="96" t="s">
        <v>219</v>
      </c>
      <c r="T83" s="97" t="s">
        <v>220</v>
      </c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</row>
    <row r="84" s="2" customFormat="1" ht="22.8" customHeight="1">
      <c r="A84" s="41"/>
      <c r="B84" s="42"/>
      <c r="C84" s="102" t="s">
        <v>221</v>
      </c>
      <c r="D84" s="43"/>
      <c r="E84" s="43"/>
      <c r="F84" s="43"/>
      <c r="G84" s="43"/>
      <c r="H84" s="43"/>
      <c r="I84" s="43"/>
      <c r="J84" s="195">
        <f>BK84</f>
        <v>0</v>
      </c>
      <c r="K84" s="43"/>
      <c r="L84" s="47"/>
      <c r="M84" s="98"/>
      <c r="N84" s="196"/>
      <c r="O84" s="99"/>
      <c r="P84" s="197">
        <f>P85</f>
        <v>0</v>
      </c>
      <c r="Q84" s="99"/>
      <c r="R84" s="197">
        <f>R85</f>
        <v>5.0484089000000001</v>
      </c>
      <c r="S84" s="99"/>
      <c r="T84" s="198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73</v>
      </c>
      <c r="AU84" s="20" t="s">
        <v>204</v>
      </c>
      <c r="BK84" s="199">
        <f>BK85</f>
        <v>0</v>
      </c>
    </row>
    <row r="85" s="12" customFormat="1" ht="25.92" customHeight="1">
      <c r="A85" s="12"/>
      <c r="B85" s="200"/>
      <c r="C85" s="201"/>
      <c r="D85" s="202" t="s">
        <v>73</v>
      </c>
      <c r="E85" s="203" t="s">
        <v>291</v>
      </c>
      <c r="F85" s="203" t="s">
        <v>292</v>
      </c>
      <c r="G85" s="201"/>
      <c r="H85" s="201"/>
      <c r="I85" s="204"/>
      <c r="J85" s="205">
        <f>BK85</f>
        <v>0</v>
      </c>
      <c r="K85" s="201"/>
      <c r="L85" s="206"/>
      <c r="M85" s="207"/>
      <c r="N85" s="208"/>
      <c r="O85" s="208"/>
      <c r="P85" s="209">
        <f>P86+P108+P120+P136</f>
        <v>0</v>
      </c>
      <c r="Q85" s="208"/>
      <c r="R85" s="209">
        <f>R86+R108+R120+R136</f>
        <v>5.0484089000000001</v>
      </c>
      <c r="S85" s="208"/>
      <c r="T85" s="210">
        <f>T86+T108+T120+T136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74</v>
      </c>
      <c r="AY85" s="211" t="s">
        <v>224</v>
      </c>
      <c r="BK85" s="213">
        <f>BK86+BK108+BK120+BK136</f>
        <v>0</v>
      </c>
    </row>
    <row r="86" s="12" customFormat="1" ht="22.8" customHeight="1">
      <c r="A86" s="12"/>
      <c r="B86" s="200"/>
      <c r="C86" s="201"/>
      <c r="D86" s="202" t="s">
        <v>73</v>
      </c>
      <c r="E86" s="214" t="s">
        <v>82</v>
      </c>
      <c r="F86" s="214" t="s">
        <v>293</v>
      </c>
      <c r="G86" s="201"/>
      <c r="H86" s="201"/>
      <c r="I86" s="204"/>
      <c r="J86" s="215">
        <f>BK86</f>
        <v>0</v>
      </c>
      <c r="K86" s="201"/>
      <c r="L86" s="206"/>
      <c r="M86" s="207"/>
      <c r="N86" s="208"/>
      <c r="O86" s="208"/>
      <c r="P86" s="209">
        <f>SUM(P87:P107)</f>
        <v>0</v>
      </c>
      <c r="Q86" s="208"/>
      <c r="R86" s="209">
        <f>SUM(R87:R107)</f>
        <v>0</v>
      </c>
      <c r="S86" s="208"/>
      <c r="T86" s="210">
        <f>SUM(T87:T107)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1" t="s">
        <v>82</v>
      </c>
      <c r="AT86" s="212" t="s">
        <v>73</v>
      </c>
      <c r="AU86" s="212" t="s">
        <v>82</v>
      </c>
      <c r="AY86" s="211" t="s">
        <v>224</v>
      </c>
      <c r="BK86" s="213">
        <f>SUM(BK87:BK107)</f>
        <v>0</v>
      </c>
    </row>
    <row r="87" s="2" customFormat="1" ht="37.8" customHeight="1">
      <c r="A87" s="41"/>
      <c r="B87" s="42"/>
      <c r="C87" s="216" t="s">
        <v>82</v>
      </c>
      <c r="D87" s="216" t="s">
        <v>227</v>
      </c>
      <c r="E87" s="217" t="s">
        <v>7023</v>
      </c>
      <c r="F87" s="218" t="s">
        <v>7024</v>
      </c>
      <c r="G87" s="219" t="s">
        <v>324</v>
      </c>
      <c r="H87" s="220">
        <v>0.69499999999999995</v>
      </c>
      <c r="I87" s="221"/>
      <c r="J87" s="222">
        <f>ROUND(I87*H87,2)</f>
        <v>0</v>
      </c>
      <c r="K87" s="218" t="s">
        <v>312</v>
      </c>
      <c r="L87" s="47"/>
      <c r="M87" s="223" t="s">
        <v>19</v>
      </c>
      <c r="N87" s="224" t="s">
        <v>46</v>
      </c>
      <c r="O87" s="87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7" t="s">
        <v>231</v>
      </c>
      <c r="AT87" s="227" t="s">
        <v>227</v>
      </c>
      <c r="AU87" s="227" t="s">
        <v>93</v>
      </c>
      <c r="AY87" s="20" t="s">
        <v>224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20" t="s">
        <v>93</v>
      </c>
      <c r="BK87" s="228">
        <f>ROUND(I87*H87,2)</f>
        <v>0</v>
      </c>
      <c r="BL87" s="20" t="s">
        <v>231</v>
      </c>
      <c r="BM87" s="227" t="s">
        <v>9045</v>
      </c>
    </row>
    <row r="88" s="2" customFormat="1">
      <c r="A88" s="41"/>
      <c r="B88" s="42"/>
      <c r="C88" s="43"/>
      <c r="D88" s="267" t="s">
        <v>314</v>
      </c>
      <c r="E88" s="43"/>
      <c r="F88" s="268" t="s">
        <v>7026</v>
      </c>
      <c r="G88" s="43"/>
      <c r="H88" s="43"/>
      <c r="I88" s="269"/>
      <c r="J88" s="43"/>
      <c r="K88" s="43"/>
      <c r="L88" s="47"/>
      <c r="M88" s="270"/>
      <c r="N88" s="271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314</v>
      </c>
      <c r="AU88" s="20" t="s">
        <v>93</v>
      </c>
    </row>
    <row r="89" s="14" customFormat="1">
      <c r="A89" s="14"/>
      <c r="B89" s="246"/>
      <c r="C89" s="247"/>
      <c r="D89" s="231" t="s">
        <v>268</v>
      </c>
      <c r="E89" s="248" t="s">
        <v>19</v>
      </c>
      <c r="F89" s="249" t="s">
        <v>9046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268</v>
      </c>
      <c r="AU89" s="255" t="s">
        <v>93</v>
      </c>
      <c r="AV89" s="14" t="s">
        <v>82</v>
      </c>
      <c r="AW89" s="14" t="s">
        <v>34</v>
      </c>
      <c r="AX89" s="14" t="s">
        <v>74</v>
      </c>
      <c r="AY89" s="255" t="s">
        <v>224</v>
      </c>
    </row>
    <row r="90" s="13" customFormat="1">
      <c r="A90" s="13"/>
      <c r="B90" s="229"/>
      <c r="C90" s="230"/>
      <c r="D90" s="231" t="s">
        <v>268</v>
      </c>
      <c r="E90" s="232" t="s">
        <v>19</v>
      </c>
      <c r="F90" s="233" t="s">
        <v>9047</v>
      </c>
      <c r="G90" s="230"/>
      <c r="H90" s="234">
        <v>0.46100000000000002</v>
      </c>
      <c r="I90" s="235"/>
      <c r="J90" s="230"/>
      <c r="K90" s="230"/>
      <c r="L90" s="236"/>
      <c r="M90" s="237"/>
      <c r="N90" s="238"/>
      <c r="O90" s="238"/>
      <c r="P90" s="238"/>
      <c r="Q90" s="238"/>
      <c r="R90" s="238"/>
      <c r="S90" s="238"/>
      <c r="T90" s="23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0" t="s">
        <v>268</v>
      </c>
      <c r="AU90" s="240" t="s">
        <v>93</v>
      </c>
      <c r="AV90" s="13" t="s">
        <v>93</v>
      </c>
      <c r="AW90" s="13" t="s">
        <v>34</v>
      </c>
      <c r="AX90" s="13" t="s">
        <v>74</v>
      </c>
      <c r="AY90" s="240" t="s">
        <v>224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9048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9049</v>
      </c>
      <c r="G92" s="230"/>
      <c r="H92" s="234">
        <v>0.073999999999999996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9050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9051</v>
      </c>
      <c r="G94" s="230"/>
      <c r="H94" s="234">
        <v>0.036999999999999998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4" customFormat="1">
      <c r="A95" s="14"/>
      <c r="B95" s="246"/>
      <c r="C95" s="247"/>
      <c r="D95" s="231" t="s">
        <v>268</v>
      </c>
      <c r="E95" s="248" t="s">
        <v>19</v>
      </c>
      <c r="F95" s="249" t="s">
        <v>9052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268</v>
      </c>
      <c r="AU95" s="255" t="s">
        <v>93</v>
      </c>
      <c r="AV95" s="14" t="s">
        <v>82</v>
      </c>
      <c r="AW95" s="14" t="s">
        <v>34</v>
      </c>
      <c r="AX95" s="14" t="s">
        <v>74</v>
      </c>
      <c r="AY95" s="255" t="s">
        <v>224</v>
      </c>
    </row>
    <row r="96" s="13" customFormat="1">
      <c r="A96" s="13"/>
      <c r="B96" s="229"/>
      <c r="C96" s="230"/>
      <c r="D96" s="231" t="s">
        <v>268</v>
      </c>
      <c r="E96" s="232" t="s">
        <v>19</v>
      </c>
      <c r="F96" s="233" t="s">
        <v>9053</v>
      </c>
      <c r="G96" s="230"/>
      <c r="H96" s="234">
        <v>0.123</v>
      </c>
      <c r="I96" s="235"/>
      <c r="J96" s="230"/>
      <c r="K96" s="230"/>
      <c r="L96" s="236"/>
      <c r="M96" s="237"/>
      <c r="N96" s="238"/>
      <c r="O96" s="238"/>
      <c r="P96" s="238"/>
      <c r="Q96" s="238"/>
      <c r="R96" s="238"/>
      <c r="S96" s="238"/>
      <c r="T96" s="23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0" t="s">
        <v>268</v>
      </c>
      <c r="AU96" s="240" t="s">
        <v>93</v>
      </c>
      <c r="AV96" s="13" t="s">
        <v>93</v>
      </c>
      <c r="AW96" s="13" t="s">
        <v>34</v>
      </c>
      <c r="AX96" s="13" t="s">
        <v>74</v>
      </c>
      <c r="AY96" s="240" t="s">
        <v>224</v>
      </c>
    </row>
    <row r="97" s="16" customFormat="1">
      <c r="A97" s="16"/>
      <c r="B97" s="272"/>
      <c r="C97" s="273"/>
      <c r="D97" s="231" t="s">
        <v>268</v>
      </c>
      <c r="E97" s="274" t="s">
        <v>19</v>
      </c>
      <c r="F97" s="275" t="s">
        <v>351</v>
      </c>
      <c r="G97" s="273"/>
      <c r="H97" s="276">
        <v>0.69500000000000006</v>
      </c>
      <c r="I97" s="277"/>
      <c r="J97" s="273"/>
      <c r="K97" s="273"/>
      <c r="L97" s="278"/>
      <c r="M97" s="279"/>
      <c r="N97" s="280"/>
      <c r="O97" s="280"/>
      <c r="P97" s="280"/>
      <c r="Q97" s="280"/>
      <c r="R97" s="280"/>
      <c r="S97" s="280"/>
      <c r="T97" s="281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82" t="s">
        <v>268</v>
      </c>
      <c r="AU97" s="282" t="s">
        <v>93</v>
      </c>
      <c r="AV97" s="16" t="s">
        <v>231</v>
      </c>
      <c r="AW97" s="16" t="s">
        <v>34</v>
      </c>
      <c r="AX97" s="16" t="s">
        <v>82</v>
      </c>
      <c r="AY97" s="282" t="s">
        <v>224</v>
      </c>
    </row>
    <row r="98" s="2" customFormat="1" ht="55.5" customHeight="1">
      <c r="A98" s="41"/>
      <c r="B98" s="42"/>
      <c r="C98" s="216" t="s">
        <v>93</v>
      </c>
      <c r="D98" s="216" t="s">
        <v>227</v>
      </c>
      <c r="E98" s="217" t="s">
        <v>7029</v>
      </c>
      <c r="F98" s="218" t="s">
        <v>7030</v>
      </c>
      <c r="G98" s="219" t="s">
        <v>324</v>
      </c>
      <c r="H98" s="220">
        <v>0.69499999999999995</v>
      </c>
      <c r="I98" s="221"/>
      <c r="J98" s="222">
        <f>ROUND(I98*H98,2)</f>
        <v>0</v>
      </c>
      <c r="K98" s="218" t="s">
        <v>312</v>
      </c>
      <c r="L98" s="47"/>
      <c r="M98" s="223" t="s">
        <v>19</v>
      </c>
      <c r="N98" s="224" t="s">
        <v>46</v>
      </c>
      <c r="O98" s="87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7" t="s">
        <v>231</v>
      </c>
      <c r="AT98" s="227" t="s">
        <v>227</v>
      </c>
      <c r="AU98" s="227" t="s">
        <v>93</v>
      </c>
      <c r="AY98" s="20" t="s">
        <v>224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20" t="s">
        <v>93</v>
      </c>
      <c r="BK98" s="228">
        <f>ROUND(I98*H98,2)</f>
        <v>0</v>
      </c>
      <c r="BL98" s="20" t="s">
        <v>231</v>
      </c>
      <c r="BM98" s="227" t="s">
        <v>9054</v>
      </c>
    </row>
    <row r="99" s="2" customFormat="1">
      <c r="A99" s="41"/>
      <c r="B99" s="42"/>
      <c r="C99" s="43"/>
      <c r="D99" s="267" t="s">
        <v>314</v>
      </c>
      <c r="E99" s="43"/>
      <c r="F99" s="268" t="s">
        <v>7032</v>
      </c>
      <c r="G99" s="43"/>
      <c r="H99" s="43"/>
      <c r="I99" s="269"/>
      <c r="J99" s="43"/>
      <c r="K99" s="43"/>
      <c r="L99" s="47"/>
      <c r="M99" s="270"/>
      <c r="N99" s="271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314</v>
      </c>
      <c r="AU99" s="20" t="s">
        <v>93</v>
      </c>
    </row>
    <row r="100" s="2" customFormat="1" ht="62.7" customHeight="1">
      <c r="A100" s="41"/>
      <c r="B100" s="42"/>
      <c r="C100" s="216" t="s">
        <v>108</v>
      </c>
      <c r="D100" s="216" t="s">
        <v>227</v>
      </c>
      <c r="E100" s="217" t="s">
        <v>4893</v>
      </c>
      <c r="F100" s="218" t="s">
        <v>4894</v>
      </c>
      <c r="G100" s="219" t="s">
        <v>324</v>
      </c>
      <c r="H100" s="220">
        <v>0.69499999999999995</v>
      </c>
      <c r="I100" s="221"/>
      <c r="J100" s="222">
        <f>ROUND(I100*H100,2)</f>
        <v>0</v>
      </c>
      <c r="K100" s="218" t="s">
        <v>312</v>
      </c>
      <c r="L100" s="47"/>
      <c r="M100" s="223" t="s">
        <v>19</v>
      </c>
      <c r="N100" s="224" t="s">
        <v>46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231</v>
      </c>
      <c r="AT100" s="227" t="s">
        <v>227</v>
      </c>
      <c r="AU100" s="227" t="s">
        <v>93</v>
      </c>
      <c r="AY100" s="20" t="s">
        <v>224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93</v>
      </c>
      <c r="BK100" s="228">
        <f>ROUND(I100*H100,2)</f>
        <v>0</v>
      </c>
      <c r="BL100" s="20" t="s">
        <v>231</v>
      </c>
      <c r="BM100" s="227" t="s">
        <v>9055</v>
      </c>
    </row>
    <row r="101" s="2" customFormat="1">
      <c r="A101" s="41"/>
      <c r="B101" s="42"/>
      <c r="C101" s="43"/>
      <c r="D101" s="267" t="s">
        <v>314</v>
      </c>
      <c r="E101" s="43"/>
      <c r="F101" s="268" t="s">
        <v>4895</v>
      </c>
      <c r="G101" s="43"/>
      <c r="H101" s="43"/>
      <c r="I101" s="269"/>
      <c r="J101" s="43"/>
      <c r="K101" s="43"/>
      <c r="L101" s="47"/>
      <c r="M101" s="270"/>
      <c r="N101" s="271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314</v>
      </c>
      <c r="AU101" s="20" t="s">
        <v>93</v>
      </c>
    </row>
    <row r="102" s="2" customFormat="1" ht="66.75" customHeight="1">
      <c r="A102" s="41"/>
      <c r="B102" s="42"/>
      <c r="C102" s="216" t="s">
        <v>231</v>
      </c>
      <c r="D102" s="216" t="s">
        <v>227</v>
      </c>
      <c r="E102" s="217" t="s">
        <v>6648</v>
      </c>
      <c r="F102" s="218" t="s">
        <v>6649</v>
      </c>
      <c r="G102" s="219" t="s">
        <v>324</v>
      </c>
      <c r="H102" s="220">
        <v>4.8650000000000002</v>
      </c>
      <c r="I102" s="221"/>
      <c r="J102" s="222">
        <f>ROUND(I102*H102,2)</f>
        <v>0</v>
      </c>
      <c r="K102" s="218" t="s">
        <v>312</v>
      </c>
      <c r="L102" s="47"/>
      <c r="M102" s="223" t="s">
        <v>19</v>
      </c>
      <c r="N102" s="224" t="s">
        <v>46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231</v>
      </c>
      <c r="AT102" s="227" t="s">
        <v>227</v>
      </c>
      <c r="AU102" s="227" t="s">
        <v>93</v>
      </c>
      <c r="AY102" s="20" t="s">
        <v>224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93</v>
      </c>
      <c r="BK102" s="228">
        <f>ROUND(I102*H102,2)</f>
        <v>0</v>
      </c>
      <c r="BL102" s="20" t="s">
        <v>231</v>
      </c>
      <c r="BM102" s="227" t="s">
        <v>9056</v>
      </c>
    </row>
    <row r="103" s="2" customFormat="1">
      <c r="A103" s="41"/>
      <c r="B103" s="42"/>
      <c r="C103" s="43"/>
      <c r="D103" s="267" t="s">
        <v>314</v>
      </c>
      <c r="E103" s="43"/>
      <c r="F103" s="268" t="s">
        <v>6651</v>
      </c>
      <c r="G103" s="43"/>
      <c r="H103" s="43"/>
      <c r="I103" s="269"/>
      <c r="J103" s="43"/>
      <c r="K103" s="43"/>
      <c r="L103" s="47"/>
      <c r="M103" s="270"/>
      <c r="N103" s="271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314</v>
      </c>
      <c r="AU103" s="20" t="s">
        <v>93</v>
      </c>
    </row>
    <row r="104" s="13" customFormat="1">
      <c r="A104" s="13"/>
      <c r="B104" s="229"/>
      <c r="C104" s="230"/>
      <c r="D104" s="231" t="s">
        <v>268</v>
      </c>
      <c r="E104" s="232" t="s">
        <v>19</v>
      </c>
      <c r="F104" s="233" t="s">
        <v>9057</v>
      </c>
      <c r="G104" s="230"/>
      <c r="H104" s="234">
        <v>4.8650000000000002</v>
      </c>
      <c r="I104" s="235"/>
      <c r="J104" s="230"/>
      <c r="K104" s="230"/>
      <c r="L104" s="236"/>
      <c r="M104" s="237"/>
      <c r="N104" s="238"/>
      <c r="O104" s="238"/>
      <c r="P104" s="238"/>
      <c r="Q104" s="238"/>
      <c r="R104" s="238"/>
      <c r="S104" s="238"/>
      <c r="T104" s="239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0" t="s">
        <v>268</v>
      </c>
      <c r="AU104" s="240" t="s">
        <v>93</v>
      </c>
      <c r="AV104" s="13" t="s">
        <v>93</v>
      </c>
      <c r="AW104" s="13" t="s">
        <v>34</v>
      </c>
      <c r="AX104" s="13" t="s">
        <v>82</v>
      </c>
      <c r="AY104" s="240" t="s">
        <v>224</v>
      </c>
    </row>
    <row r="105" s="2" customFormat="1" ht="44.25" customHeight="1">
      <c r="A105" s="41"/>
      <c r="B105" s="42"/>
      <c r="C105" s="216" t="s">
        <v>223</v>
      </c>
      <c r="D105" s="216" t="s">
        <v>227</v>
      </c>
      <c r="E105" s="217" t="s">
        <v>369</v>
      </c>
      <c r="F105" s="218" t="s">
        <v>370</v>
      </c>
      <c r="G105" s="219" t="s">
        <v>371</v>
      </c>
      <c r="H105" s="220">
        <v>1.2509999999999999</v>
      </c>
      <c r="I105" s="221"/>
      <c r="J105" s="222">
        <f>ROUND(I105*H105,2)</f>
        <v>0</v>
      </c>
      <c r="K105" s="218" t="s">
        <v>312</v>
      </c>
      <c r="L105" s="47"/>
      <c r="M105" s="223" t="s">
        <v>19</v>
      </c>
      <c r="N105" s="224" t="s">
        <v>46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231</v>
      </c>
      <c r="AT105" s="227" t="s">
        <v>227</v>
      </c>
      <c r="AU105" s="227" t="s">
        <v>93</v>
      </c>
      <c r="AY105" s="20" t="s">
        <v>224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93</v>
      </c>
      <c r="BK105" s="228">
        <f>ROUND(I105*H105,2)</f>
        <v>0</v>
      </c>
      <c r="BL105" s="20" t="s">
        <v>231</v>
      </c>
      <c r="BM105" s="227" t="s">
        <v>9058</v>
      </c>
    </row>
    <row r="106" s="2" customFormat="1">
      <c r="A106" s="41"/>
      <c r="B106" s="42"/>
      <c r="C106" s="43"/>
      <c r="D106" s="267" t="s">
        <v>314</v>
      </c>
      <c r="E106" s="43"/>
      <c r="F106" s="268" t="s">
        <v>373</v>
      </c>
      <c r="G106" s="43"/>
      <c r="H106" s="43"/>
      <c r="I106" s="269"/>
      <c r="J106" s="43"/>
      <c r="K106" s="43"/>
      <c r="L106" s="47"/>
      <c r="M106" s="270"/>
      <c r="N106" s="271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314</v>
      </c>
      <c r="AU106" s="20" t="s">
        <v>93</v>
      </c>
    </row>
    <row r="107" s="13" customFormat="1">
      <c r="A107" s="13"/>
      <c r="B107" s="229"/>
      <c r="C107" s="230"/>
      <c r="D107" s="231" t="s">
        <v>268</v>
      </c>
      <c r="E107" s="232" t="s">
        <v>19</v>
      </c>
      <c r="F107" s="233" t="s">
        <v>9059</v>
      </c>
      <c r="G107" s="230"/>
      <c r="H107" s="234">
        <v>1.2509999999999999</v>
      </c>
      <c r="I107" s="235"/>
      <c r="J107" s="230"/>
      <c r="K107" s="230"/>
      <c r="L107" s="236"/>
      <c r="M107" s="237"/>
      <c r="N107" s="238"/>
      <c r="O107" s="238"/>
      <c r="P107" s="238"/>
      <c r="Q107" s="238"/>
      <c r="R107" s="238"/>
      <c r="S107" s="238"/>
      <c r="T107" s="239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0" t="s">
        <v>268</v>
      </c>
      <c r="AU107" s="240" t="s">
        <v>93</v>
      </c>
      <c r="AV107" s="13" t="s">
        <v>93</v>
      </c>
      <c r="AW107" s="13" t="s">
        <v>34</v>
      </c>
      <c r="AX107" s="13" t="s">
        <v>82</v>
      </c>
      <c r="AY107" s="240" t="s">
        <v>224</v>
      </c>
    </row>
    <row r="108" s="12" customFormat="1" ht="22.8" customHeight="1">
      <c r="A108" s="12"/>
      <c r="B108" s="200"/>
      <c r="C108" s="201"/>
      <c r="D108" s="202" t="s">
        <v>73</v>
      </c>
      <c r="E108" s="214" t="s">
        <v>93</v>
      </c>
      <c r="F108" s="214" t="s">
        <v>474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SUM(P109:P119)</f>
        <v>0</v>
      </c>
      <c r="Q108" s="208"/>
      <c r="R108" s="209">
        <f>SUM(R109:R119)</f>
        <v>1.5992088999999998</v>
      </c>
      <c r="S108" s="208"/>
      <c r="T108" s="210">
        <f>SUM(T109:T119)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1" t="s">
        <v>82</v>
      </c>
      <c r="AT108" s="212" t="s">
        <v>73</v>
      </c>
      <c r="AU108" s="212" t="s">
        <v>82</v>
      </c>
      <c r="AY108" s="211" t="s">
        <v>224</v>
      </c>
      <c r="BK108" s="213">
        <f>SUM(BK109:BK119)</f>
        <v>0</v>
      </c>
    </row>
    <row r="109" s="2" customFormat="1" ht="24.15" customHeight="1">
      <c r="A109" s="41"/>
      <c r="B109" s="42"/>
      <c r="C109" s="216" t="s">
        <v>246</v>
      </c>
      <c r="D109" s="216" t="s">
        <v>227</v>
      </c>
      <c r="E109" s="217" t="s">
        <v>7050</v>
      </c>
      <c r="F109" s="218" t="s">
        <v>7051</v>
      </c>
      <c r="G109" s="219" t="s">
        <v>324</v>
      </c>
      <c r="H109" s="220">
        <v>0.69499999999999995</v>
      </c>
      <c r="I109" s="221"/>
      <c r="J109" s="222">
        <f>ROUND(I109*H109,2)</f>
        <v>0</v>
      </c>
      <c r="K109" s="218" t="s">
        <v>312</v>
      </c>
      <c r="L109" s="47"/>
      <c r="M109" s="223" t="s">
        <v>19</v>
      </c>
      <c r="N109" s="224" t="s">
        <v>46</v>
      </c>
      <c r="O109" s="87"/>
      <c r="P109" s="225">
        <f>O109*H109</f>
        <v>0</v>
      </c>
      <c r="Q109" s="225">
        <v>2.3010199999999998</v>
      </c>
      <c r="R109" s="225">
        <f>Q109*H109</f>
        <v>1.5992088999999998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231</v>
      </c>
      <c r="AT109" s="227" t="s">
        <v>227</v>
      </c>
      <c r="AU109" s="227" t="s">
        <v>93</v>
      </c>
      <c r="AY109" s="20" t="s">
        <v>224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93</v>
      </c>
      <c r="BK109" s="228">
        <f>ROUND(I109*H109,2)</f>
        <v>0</v>
      </c>
      <c r="BL109" s="20" t="s">
        <v>231</v>
      </c>
      <c r="BM109" s="227" t="s">
        <v>9060</v>
      </c>
    </row>
    <row r="110" s="2" customFormat="1">
      <c r="A110" s="41"/>
      <c r="B110" s="42"/>
      <c r="C110" s="43"/>
      <c r="D110" s="267" t="s">
        <v>314</v>
      </c>
      <c r="E110" s="43"/>
      <c r="F110" s="268" t="s">
        <v>7053</v>
      </c>
      <c r="G110" s="43"/>
      <c r="H110" s="43"/>
      <c r="I110" s="269"/>
      <c r="J110" s="43"/>
      <c r="K110" s="43"/>
      <c r="L110" s="47"/>
      <c r="M110" s="270"/>
      <c r="N110" s="271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314</v>
      </c>
      <c r="AU110" s="20" t="s">
        <v>93</v>
      </c>
    </row>
    <row r="111" s="14" customFormat="1">
      <c r="A111" s="14"/>
      <c r="B111" s="246"/>
      <c r="C111" s="247"/>
      <c r="D111" s="231" t="s">
        <v>268</v>
      </c>
      <c r="E111" s="248" t="s">
        <v>19</v>
      </c>
      <c r="F111" s="249" t="s">
        <v>9046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268</v>
      </c>
      <c r="AU111" s="255" t="s">
        <v>93</v>
      </c>
      <c r="AV111" s="14" t="s">
        <v>82</v>
      </c>
      <c r="AW111" s="14" t="s">
        <v>34</v>
      </c>
      <c r="AX111" s="14" t="s">
        <v>74</v>
      </c>
      <c r="AY111" s="255" t="s">
        <v>224</v>
      </c>
    </row>
    <row r="112" s="13" customFormat="1">
      <c r="A112" s="13"/>
      <c r="B112" s="229"/>
      <c r="C112" s="230"/>
      <c r="D112" s="231" t="s">
        <v>268</v>
      </c>
      <c r="E112" s="232" t="s">
        <v>19</v>
      </c>
      <c r="F112" s="233" t="s">
        <v>9047</v>
      </c>
      <c r="G112" s="230"/>
      <c r="H112" s="234">
        <v>0.46100000000000002</v>
      </c>
      <c r="I112" s="235"/>
      <c r="J112" s="230"/>
      <c r="K112" s="230"/>
      <c r="L112" s="236"/>
      <c r="M112" s="237"/>
      <c r="N112" s="238"/>
      <c r="O112" s="238"/>
      <c r="P112" s="238"/>
      <c r="Q112" s="238"/>
      <c r="R112" s="238"/>
      <c r="S112" s="238"/>
      <c r="T112" s="23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0" t="s">
        <v>268</v>
      </c>
      <c r="AU112" s="240" t="s">
        <v>93</v>
      </c>
      <c r="AV112" s="13" t="s">
        <v>93</v>
      </c>
      <c r="AW112" s="13" t="s">
        <v>34</v>
      </c>
      <c r="AX112" s="13" t="s">
        <v>74</v>
      </c>
      <c r="AY112" s="240" t="s">
        <v>224</v>
      </c>
    </row>
    <row r="113" s="14" customFormat="1">
      <c r="A113" s="14"/>
      <c r="B113" s="246"/>
      <c r="C113" s="247"/>
      <c r="D113" s="231" t="s">
        <v>268</v>
      </c>
      <c r="E113" s="248" t="s">
        <v>19</v>
      </c>
      <c r="F113" s="249" t="s">
        <v>9048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268</v>
      </c>
      <c r="AU113" s="255" t="s">
        <v>93</v>
      </c>
      <c r="AV113" s="14" t="s">
        <v>82</v>
      </c>
      <c r="AW113" s="14" t="s">
        <v>34</v>
      </c>
      <c r="AX113" s="14" t="s">
        <v>74</v>
      </c>
      <c r="AY113" s="255" t="s">
        <v>224</v>
      </c>
    </row>
    <row r="114" s="13" customFormat="1">
      <c r="A114" s="13"/>
      <c r="B114" s="229"/>
      <c r="C114" s="230"/>
      <c r="D114" s="231" t="s">
        <v>268</v>
      </c>
      <c r="E114" s="232" t="s">
        <v>19</v>
      </c>
      <c r="F114" s="233" t="s">
        <v>9049</v>
      </c>
      <c r="G114" s="230"/>
      <c r="H114" s="234">
        <v>0.073999999999999996</v>
      </c>
      <c r="I114" s="235"/>
      <c r="J114" s="230"/>
      <c r="K114" s="230"/>
      <c r="L114" s="236"/>
      <c r="M114" s="237"/>
      <c r="N114" s="238"/>
      <c r="O114" s="238"/>
      <c r="P114" s="238"/>
      <c r="Q114" s="238"/>
      <c r="R114" s="238"/>
      <c r="S114" s="238"/>
      <c r="T114" s="23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0" t="s">
        <v>268</v>
      </c>
      <c r="AU114" s="240" t="s">
        <v>93</v>
      </c>
      <c r="AV114" s="13" t="s">
        <v>93</v>
      </c>
      <c r="AW114" s="13" t="s">
        <v>34</v>
      </c>
      <c r="AX114" s="13" t="s">
        <v>74</v>
      </c>
      <c r="AY114" s="240" t="s">
        <v>224</v>
      </c>
    </row>
    <row r="115" s="14" customFormat="1">
      <c r="A115" s="14"/>
      <c r="B115" s="246"/>
      <c r="C115" s="247"/>
      <c r="D115" s="231" t="s">
        <v>268</v>
      </c>
      <c r="E115" s="248" t="s">
        <v>19</v>
      </c>
      <c r="F115" s="249" t="s">
        <v>9050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268</v>
      </c>
      <c r="AU115" s="255" t="s">
        <v>93</v>
      </c>
      <c r="AV115" s="14" t="s">
        <v>82</v>
      </c>
      <c r="AW115" s="14" t="s">
        <v>34</v>
      </c>
      <c r="AX115" s="14" t="s">
        <v>74</v>
      </c>
      <c r="AY115" s="255" t="s">
        <v>224</v>
      </c>
    </row>
    <row r="116" s="13" customFormat="1">
      <c r="A116" s="13"/>
      <c r="B116" s="229"/>
      <c r="C116" s="230"/>
      <c r="D116" s="231" t="s">
        <v>268</v>
      </c>
      <c r="E116" s="232" t="s">
        <v>19</v>
      </c>
      <c r="F116" s="233" t="s">
        <v>9051</v>
      </c>
      <c r="G116" s="230"/>
      <c r="H116" s="234">
        <v>0.036999999999999998</v>
      </c>
      <c r="I116" s="235"/>
      <c r="J116" s="230"/>
      <c r="K116" s="230"/>
      <c r="L116" s="236"/>
      <c r="M116" s="237"/>
      <c r="N116" s="238"/>
      <c r="O116" s="238"/>
      <c r="P116" s="238"/>
      <c r="Q116" s="238"/>
      <c r="R116" s="238"/>
      <c r="S116" s="238"/>
      <c r="T116" s="23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0" t="s">
        <v>268</v>
      </c>
      <c r="AU116" s="240" t="s">
        <v>93</v>
      </c>
      <c r="AV116" s="13" t="s">
        <v>93</v>
      </c>
      <c r="AW116" s="13" t="s">
        <v>34</v>
      </c>
      <c r="AX116" s="13" t="s">
        <v>74</v>
      </c>
      <c r="AY116" s="240" t="s">
        <v>224</v>
      </c>
    </row>
    <row r="117" s="14" customFormat="1">
      <c r="A117" s="14"/>
      <c r="B117" s="246"/>
      <c r="C117" s="247"/>
      <c r="D117" s="231" t="s">
        <v>268</v>
      </c>
      <c r="E117" s="248" t="s">
        <v>19</v>
      </c>
      <c r="F117" s="249" t="s">
        <v>9052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268</v>
      </c>
      <c r="AU117" s="255" t="s">
        <v>93</v>
      </c>
      <c r="AV117" s="14" t="s">
        <v>82</v>
      </c>
      <c r="AW117" s="14" t="s">
        <v>34</v>
      </c>
      <c r="AX117" s="14" t="s">
        <v>74</v>
      </c>
      <c r="AY117" s="255" t="s">
        <v>224</v>
      </c>
    </row>
    <row r="118" s="13" customFormat="1">
      <c r="A118" s="13"/>
      <c r="B118" s="229"/>
      <c r="C118" s="230"/>
      <c r="D118" s="231" t="s">
        <v>268</v>
      </c>
      <c r="E118" s="232" t="s">
        <v>19</v>
      </c>
      <c r="F118" s="233" t="s">
        <v>9053</v>
      </c>
      <c r="G118" s="230"/>
      <c r="H118" s="234">
        <v>0.123</v>
      </c>
      <c r="I118" s="235"/>
      <c r="J118" s="230"/>
      <c r="K118" s="230"/>
      <c r="L118" s="236"/>
      <c r="M118" s="237"/>
      <c r="N118" s="238"/>
      <c r="O118" s="238"/>
      <c r="P118" s="238"/>
      <c r="Q118" s="238"/>
      <c r="R118" s="238"/>
      <c r="S118" s="238"/>
      <c r="T118" s="239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0" t="s">
        <v>268</v>
      </c>
      <c r="AU118" s="240" t="s">
        <v>93</v>
      </c>
      <c r="AV118" s="13" t="s">
        <v>93</v>
      </c>
      <c r="AW118" s="13" t="s">
        <v>34</v>
      </c>
      <c r="AX118" s="13" t="s">
        <v>74</v>
      </c>
      <c r="AY118" s="240" t="s">
        <v>224</v>
      </c>
    </row>
    <row r="119" s="16" customFormat="1">
      <c r="A119" s="16"/>
      <c r="B119" s="272"/>
      <c r="C119" s="273"/>
      <c r="D119" s="231" t="s">
        <v>268</v>
      </c>
      <c r="E119" s="274" t="s">
        <v>19</v>
      </c>
      <c r="F119" s="275" t="s">
        <v>351</v>
      </c>
      <c r="G119" s="273"/>
      <c r="H119" s="276">
        <v>0.69500000000000006</v>
      </c>
      <c r="I119" s="277"/>
      <c r="J119" s="273"/>
      <c r="K119" s="273"/>
      <c r="L119" s="278"/>
      <c r="M119" s="279"/>
      <c r="N119" s="280"/>
      <c r="O119" s="280"/>
      <c r="P119" s="280"/>
      <c r="Q119" s="280"/>
      <c r="R119" s="280"/>
      <c r="S119" s="280"/>
      <c r="T119" s="281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82" t="s">
        <v>268</v>
      </c>
      <c r="AU119" s="282" t="s">
        <v>93</v>
      </c>
      <c r="AV119" s="16" t="s">
        <v>231</v>
      </c>
      <c r="AW119" s="16" t="s">
        <v>34</v>
      </c>
      <c r="AX119" s="16" t="s">
        <v>82</v>
      </c>
      <c r="AY119" s="282" t="s">
        <v>224</v>
      </c>
    </row>
    <row r="120" s="12" customFormat="1" ht="22.8" customHeight="1">
      <c r="A120" s="12"/>
      <c r="B120" s="200"/>
      <c r="C120" s="201"/>
      <c r="D120" s="202" t="s">
        <v>73</v>
      </c>
      <c r="E120" s="214" t="s">
        <v>9061</v>
      </c>
      <c r="F120" s="214" t="s">
        <v>9062</v>
      </c>
      <c r="G120" s="201"/>
      <c r="H120" s="201"/>
      <c r="I120" s="204"/>
      <c r="J120" s="215">
        <f>BK120</f>
        <v>0</v>
      </c>
      <c r="K120" s="201"/>
      <c r="L120" s="206"/>
      <c r="M120" s="207"/>
      <c r="N120" s="208"/>
      <c r="O120" s="208"/>
      <c r="P120" s="209">
        <f>SUM(P121:P135)</f>
        <v>0</v>
      </c>
      <c r="Q120" s="208"/>
      <c r="R120" s="209">
        <f>SUM(R121:R135)</f>
        <v>3.4491999999999998</v>
      </c>
      <c r="S120" s="208"/>
      <c r="T120" s="210">
        <f>SUM(T121:T135)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1" t="s">
        <v>82</v>
      </c>
      <c r="AT120" s="212" t="s">
        <v>73</v>
      </c>
      <c r="AU120" s="212" t="s">
        <v>82</v>
      </c>
      <c r="AY120" s="211" t="s">
        <v>224</v>
      </c>
      <c r="BK120" s="213">
        <f>SUM(BK121:BK135)</f>
        <v>0</v>
      </c>
    </row>
    <row r="121" s="2" customFormat="1" ht="24.15" customHeight="1">
      <c r="A121" s="41"/>
      <c r="B121" s="42"/>
      <c r="C121" s="216" t="s">
        <v>250</v>
      </c>
      <c r="D121" s="216" t="s">
        <v>227</v>
      </c>
      <c r="E121" s="217" t="s">
        <v>9063</v>
      </c>
      <c r="F121" s="218" t="s">
        <v>9064</v>
      </c>
      <c r="G121" s="219" t="s">
        <v>595</v>
      </c>
      <c r="H121" s="220">
        <v>3</v>
      </c>
      <c r="I121" s="221"/>
      <c r="J121" s="222">
        <f>ROUND(I121*H121,2)</f>
        <v>0</v>
      </c>
      <c r="K121" s="218" t="s">
        <v>312</v>
      </c>
      <c r="L121" s="47"/>
      <c r="M121" s="223" t="s">
        <v>19</v>
      </c>
      <c r="N121" s="224" t="s">
        <v>46</v>
      </c>
      <c r="O121" s="87"/>
      <c r="P121" s="225">
        <f>O121*H121</f>
        <v>0</v>
      </c>
      <c r="Q121" s="225">
        <v>0.00080000000000000004</v>
      </c>
      <c r="R121" s="225">
        <f>Q121*H121</f>
        <v>0.0024000000000000002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231</v>
      </c>
      <c r="AT121" s="227" t="s">
        <v>227</v>
      </c>
      <c r="AU121" s="227" t="s">
        <v>93</v>
      </c>
      <c r="AY121" s="20" t="s">
        <v>224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93</v>
      </c>
      <c r="BK121" s="228">
        <f>ROUND(I121*H121,2)</f>
        <v>0</v>
      </c>
      <c r="BL121" s="20" t="s">
        <v>231</v>
      </c>
      <c r="BM121" s="227" t="s">
        <v>9065</v>
      </c>
    </row>
    <row r="122" s="2" customFormat="1">
      <c r="A122" s="41"/>
      <c r="B122" s="42"/>
      <c r="C122" s="43"/>
      <c r="D122" s="267" t="s">
        <v>314</v>
      </c>
      <c r="E122" s="43"/>
      <c r="F122" s="268" t="s">
        <v>9066</v>
      </c>
      <c r="G122" s="43"/>
      <c r="H122" s="43"/>
      <c r="I122" s="269"/>
      <c r="J122" s="43"/>
      <c r="K122" s="43"/>
      <c r="L122" s="47"/>
      <c r="M122" s="270"/>
      <c r="N122" s="271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314</v>
      </c>
      <c r="AU122" s="20" t="s">
        <v>93</v>
      </c>
    </row>
    <row r="123" s="14" customFormat="1">
      <c r="A123" s="14"/>
      <c r="B123" s="246"/>
      <c r="C123" s="247"/>
      <c r="D123" s="231" t="s">
        <v>268</v>
      </c>
      <c r="E123" s="248" t="s">
        <v>19</v>
      </c>
      <c r="F123" s="249" t="s">
        <v>9067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268</v>
      </c>
      <c r="AU123" s="255" t="s">
        <v>93</v>
      </c>
      <c r="AV123" s="14" t="s">
        <v>82</v>
      </c>
      <c r="AW123" s="14" t="s">
        <v>34</v>
      </c>
      <c r="AX123" s="14" t="s">
        <v>74</v>
      </c>
      <c r="AY123" s="255" t="s">
        <v>224</v>
      </c>
    </row>
    <row r="124" s="13" customFormat="1">
      <c r="A124" s="13"/>
      <c r="B124" s="229"/>
      <c r="C124" s="230"/>
      <c r="D124" s="231" t="s">
        <v>268</v>
      </c>
      <c r="E124" s="232" t="s">
        <v>19</v>
      </c>
      <c r="F124" s="233" t="s">
        <v>93</v>
      </c>
      <c r="G124" s="230"/>
      <c r="H124" s="234">
        <v>2</v>
      </c>
      <c r="I124" s="235"/>
      <c r="J124" s="230"/>
      <c r="K124" s="230"/>
      <c r="L124" s="236"/>
      <c r="M124" s="237"/>
      <c r="N124" s="238"/>
      <c r="O124" s="238"/>
      <c r="P124" s="238"/>
      <c r="Q124" s="238"/>
      <c r="R124" s="238"/>
      <c r="S124" s="238"/>
      <c r="T124" s="23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0" t="s">
        <v>268</v>
      </c>
      <c r="AU124" s="240" t="s">
        <v>93</v>
      </c>
      <c r="AV124" s="13" t="s">
        <v>93</v>
      </c>
      <c r="AW124" s="13" t="s">
        <v>34</v>
      </c>
      <c r="AX124" s="13" t="s">
        <v>74</v>
      </c>
      <c r="AY124" s="240" t="s">
        <v>224</v>
      </c>
    </row>
    <row r="125" s="14" customFormat="1">
      <c r="A125" s="14"/>
      <c r="B125" s="246"/>
      <c r="C125" s="247"/>
      <c r="D125" s="231" t="s">
        <v>268</v>
      </c>
      <c r="E125" s="248" t="s">
        <v>19</v>
      </c>
      <c r="F125" s="249" t="s">
        <v>9068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268</v>
      </c>
      <c r="AU125" s="255" t="s">
        <v>93</v>
      </c>
      <c r="AV125" s="14" t="s">
        <v>82</v>
      </c>
      <c r="AW125" s="14" t="s">
        <v>34</v>
      </c>
      <c r="AX125" s="14" t="s">
        <v>74</v>
      </c>
      <c r="AY125" s="255" t="s">
        <v>224</v>
      </c>
    </row>
    <row r="126" s="13" customFormat="1">
      <c r="A126" s="13"/>
      <c r="B126" s="229"/>
      <c r="C126" s="230"/>
      <c r="D126" s="231" t="s">
        <v>268</v>
      </c>
      <c r="E126" s="232" t="s">
        <v>19</v>
      </c>
      <c r="F126" s="233" t="s">
        <v>82</v>
      </c>
      <c r="G126" s="230"/>
      <c r="H126" s="234">
        <v>1</v>
      </c>
      <c r="I126" s="235"/>
      <c r="J126" s="230"/>
      <c r="K126" s="230"/>
      <c r="L126" s="236"/>
      <c r="M126" s="237"/>
      <c r="N126" s="238"/>
      <c r="O126" s="238"/>
      <c r="P126" s="238"/>
      <c r="Q126" s="238"/>
      <c r="R126" s="238"/>
      <c r="S126" s="238"/>
      <c r="T126" s="23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0" t="s">
        <v>268</v>
      </c>
      <c r="AU126" s="240" t="s">
        <v>93</v>
      </c>
      <c r="AV126" s="13" t="s">
        <v>93</v>
      </c>
      <c r="AW126" s="13" t="s">
        <v>34</v>
      </c>
      <c r="AX126" s="13" t="s">
        <v>74</v>
      </c>
      <c r="AY126" s="240" t="s">
        <v>224</v>
      </c>
    </row>
    <row r="127" s="16" customFormat="1">
      <c r="A127" s="16"/>
      <c r="B127" s="272"/>
      <c r="C127" s="273"/>
      <c r="D127" s="231" t="s">
        <v>268</v>
      </c>
      <c r="E127" s="274" t="s">
        <v>19</v>
      </c>
      <c r="F127" s="275" t="s">
        <v>351</v>
      </c>
      <c r="G127" s="273"/>
      <c r="H127" s="276">
        <v>3</v>
      </c>
      <c r="I127" s="277"/>
      <c r="J127" s="273"/>
      <c r="K127" s="273"/>
      <c r="L127" s="278"/>
      <c r="M127" s="279"/>
      <c r="N127" s="280"/>
      <c r="O127" s="280"/>
      <c r="P127" s="280"/>
      <c r="Q127" s="280"/>
      <c r="R127" s="280"/>
      <c r="S127" s="280"/>
      <c r="T127" s="281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T127" s="282" t="s">
        <v>268</v>
      </c>
      <c r="AU127" s="282" t="s">
        <v>93</v>
      </c>
      <c r="AV127" s="16" t="s">
        <v>231</v>
      </c>
      <c r="AW127" s="16" t="s">
        <v>34</v>
      </c>
      <c r="AX127" s="16" t="s">
        <v>82</v>
      </c>
      <c r="AY127" s="282" t="s">
        <v>224</v>
      </c>
    </row>
    <row r="128" s="2" customFormat="1" ht="24.15" customHeight="1">
      <c r="A128" s="41"/>
      <c r="B128" s="42"/>
      <c r="C128" s="286" t="s">
        <v>254</v>
      </c>
      <c r="D128" s="286" t="s">
        <v>572</v>
      </c>
      <c r="E128" s="287" t="s">
        <v>9069</v>
      </c>
      <c r="F128" s="288" t="s">
        <v>9070</v>
      </c>
      <c r="G128" s="289" t="s">
        <v>595</v>
      </c>
      <c r="H128" s="290">
        <v>2</v>
      </c>
      <c r="I128" s="291"/>
      <c r="J128" s="292">
        <f>ROUND(I128*H128,2)</f>
        <v>0</v>
      </c>
      <c r="K128" s="288" t="s">
        <v>19</v>
      </c>
      <c r="L128" s="293"/>
      <c r="M128" s="294" t="s">
        <v>19</v>
      </c>
      <c r="N128" s="295" t="s">
        <v>46</v>
      </c>
      <c r="O128" s="87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7" t="s">
        <v>254</v>
      </c>
      <c r="AT128" s="227" t="s">
        <v>572</v>
      </c>
      <c r="AU128" s="227" t="s">
        <v>93</v>
      </c>
      <c r="AY128" s="20" t="s">
        <v>224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20" t="s">
        <v>93</v>
      </c>
      <c r="BK128" s="228">
        <f>ROUND(I128*H128,2)</f>
        <v>0</v>
      </c>
      <c r="BL128" s="20" t="s">
        <v>231</v>
      </c>
      <c r="BM128" s="227" t="s">
        <v>9071</v>
      </c>
    </row>
    <row r="129" s="2" customFormat="1" ht="24.15" customHeight="1">
      <c r="A129" s="41"/>
      <c r="B129" s="42"/>
      <c r="C129" s="286" t="s">
        <v>260</v>
      </c>
      <c r="D129" s="286" t="s">
        <v>572</v>
      </c>
      <c r="E129" s="287" t="s">
        <v>9072</v>
      </c>
      <c r="F129" s="288" t="s">
        <v>9073</v>
      </c>
      <c r="G129" s="289" t="s">
        <v>595</v>
      </c>
      <c r="H129" s="290">
        <v>1</v>
      </c>
      <c r="I129" s="291"/>
      <c r="J129" s="292">
        <f>ROUND(I129*H129,2)</f>
        <v>0</v>
      </c>
      <c r="K129" s="288" t="s">
        <v>19</v>
      </c>
      <c r="L129" s="293"/>
      <c r="M129" s="294" t="s">
        <v>19</v>
      </c>
      <c r="N129" s="295" t="s">
        <v>46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254</v>
      </c>
      <c r="AT129" s="227" t="s">
        <v>572</v>
      </c>
      <c r="AU129" s="227" t="s">
        <v>93</v>
      </c>
      <c r="AY129" s="20" t="s">
        <v>224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93</v>
      </c>
      <c r="BK129" s="228">
        <f>ROUND(I129*H129,2)</f>
        <v>0</v>
      </c>
      <c r="BL129" s="20" t="s">
        <v>231</v>
      </c>
      <c r="BM129" s="227" t="s">
        <v>9074</v>
      </c>
    </row>
    <row r="130" s="2" customFormat="1" ht="24.15" customHeight="1">
      <c r="A130" s="41"/>
      <c r="B130" s="42"/>
      <c r="C130" s="216" t="s">
        <v>263</v>
      </c>
      <c r="D130" s="216" t="s">
        <v>227</v>
      </c>
      <c r="E130" s="217" t="s">
        <v>9075</v>
      </c>
      <c r="F130" s="218" t="s">
        <v>9076</v>
      </c>
      <c r="G130" s="219" t="s">
        <v>595</v>
      </c>
      <c r="H130" s="220">
        <v>6</v>
      </c>
      <c r="I130" s="221"/>
      <c r="J130" s="222">
        <f>ROUND(I130*H130,2)</f>
        <v>0</v>
      </c>
      <c r="K130" s="218" t="s">
        <v>312</v>
      </c>
      <c r="L130" s="47"/>
      <c r="M130" s="223" t="s">
        <v>19</v>
      </c>
      <c r="N130" s="224" t="s">
        <v>46</v>
      </c>
      <c r="O130" s="87"/>
      <c r="P130" s="225">
        <f>O130*H130</f>
        <v>0</v>
      </c>
      <c r="Q130" s="225">
        <v>0.001</v>
      </c>
      <c r="R130" s="225">
        <f>Q130*H130</f>
        <v>0.0060000000000000001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231</v>
      </c>
      <c r="AT130" s="227" t="s">
        <v>227</v>
      </c>
      <c r="AU130" s="227" t="s">
        <v>93</v>
      </c>
      <c r="AY130" s="20" t="s">
        <v>224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93</v>
      </c>
      <c r="BK130" s="228">
        <f>ROUND(I130*H130,2)</f>
        <v>0</v>
      </c>
      <c r="BL130" s="20" t="s">
        <v>231</v>
      </c>
      <c r="BM130" s="227" t="s">
        <v>9077</v>
      </c>
    </row>
    <row r="131" s="2" customFormat="1">
      <c r="A131" s="41"/>
      <c r="B131" s="42"/>
      <c r="C131" s="43"/>
      <c r="D131" s="267" t="s">
        <v>314</v>
      </c>
      <c r="E131" s="43"/>
      <c r="F131" s="268" t="s">
        <v>9078</v>
      </c>
      <c r="G131" s="43"/>
      <c r="H131" s="43"/>
      <c r="I131" s="269"/>
      <c r="J131" s="43"/>
      <c r="K131" s="43"/>
      <c r="L131" s="47"/>
      <c r="M131" s="270"/>
      <c r="N131" s="271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314</v>
      </c>
      <c r="AU131" s="20" t="s">
        <v>93</v>
      </c>
    </row>
    <row r="132" s="2" customFormat="1" ht="33" customHeight="1">
      <c r="A132" s="41"/>
      <c r="B132" s="42"/>
      <c r="C132" s="286" t="s">
        <v>143</v>
      </c>
      <c r="D132" s="286" t="s">
        <v>572</v>
      </c>
      <c r="E132" s="287" t="s">
        <v>9079</v>
      </c>
      <c r="F132" s="288" t="s">
        <v>9080</v>
      </c>
      <c r="G132" s="289" t="s">
        <v>595</v>
      </c>
      <c r="H132" s="290">
        <v>6</v>
      </c>
      <c r="I132" s="291"/>
      <c r="J132" s="292">
        <f>ROUND(I132*H132,2)</f>
        <v>0</v>
      </c>
      <c r="K132" s="288" t="s">
        <v>19</v>
      </c>
      <c r="L132" s="293"/>
      <c r="M132" s="294" t="s">
        <v>19</v>
      </c>
      <c r="N132" s="295" t="s">
        <v>46</v>
      </c>
      <c r="O132" s="87"/>
      <c r="P132" s="225">
        <f>O132*H132</f>
        <v>0</v>
      </c>
      <c r="Q132" s="225">
        <v>0.56999999999999995</v>
      </c>
      <c r="R132" s="225">
        <f>Q132*H132</f>
        <v>3.4199999999999999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254</v>
      </c>
      <c r="AT132" s="227" t="s">
        <v>572</v>
      </c>
      <c r="AU132" s="227" t="s">
        <v>93</v>
      </c>
      <c r="AY132" s="20" t="s">
        <v>224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93</v>
      </c>
      <c r="BK132" s="228">
        <f>ROUND(I132*H132,2)</f>
        <v>0</v>
      </c>
      <c r="BL132" s="20" t="s">
        <v>231</v>
      </c>
      <c r="BM132" s="227" t="s">
        <v>9081</v>
      </c>
    </row>
    <row r="133" s="2" customFormat="1" ht="24.15" customHeight="1">
      <c r="A133" s="41"/>
      <c r="B133" s="42"/>
      <c r="C133" s="216" t="s">
        <v>8</v>
      </c>
      <c r="D133" s="216" t="s">
        <v>227</v>
      </c>
      <c r="E133" s="217" t="s">
        <v>9082</v>
      </c>
      <c r="F133" s="218" t="s">
        <v>9083</v>
      </c>
      <c r="G133" s="219" t="s">
        <v>595</v>
      </c>
      <c r="H133" s="220">
        <v>1</v>
      </c>
      <c r="I133" s="221"/>
      <c r="J133" s="222">
        <f>ROUND(I133*H133,2)</f>
        <v>0</v>
      </c>
      <c r="K133" s="218" t="s">
        <v>312</v>
      </c>
      <c r="L133" s="47"/>
      <c r="M133" s="223" t="s">
        <v>19</v>
      </c>
      <c r="N133" s="224" t="s">
        <v>46</v>
      </c>
      <c r="O133" s="87"/>
      <c r="P133" s="225">
        <f>O133*H133</f>
        <v>0</v>
      </c>
      <c r="Q133" s="225">
        <v>0.00080000000000000004</v>
      </c>
      <c r="R133" s="225">
        <f>Q133*H133</f>
        <v>0.00080000000000000004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231</v>
      </c>
      <c r="AT133" s="227" t="s">
        <v>227</v>
      </c>
      <c r="AU133" s="227" t="s">
        <v>93</v>
      </c>
      <c r="AY133" s="20" t="s">
        <v>224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93</v>
      </c>
      <c r="BK133" s="228">
        <f>ROUND(I133*H133,2)</f>
        <v>0</v>
      </c>
      <c r="BL133" s="20" t="s">
        <v>231</v>
      </c>
      <c r="BM133" s="227" t="s">
        <v>9084</v>
      </c>
    </row>
    <row r="134" s="2" customFormat="1">
      <c r="A134" s="41"/>
      <c r="B134" s="42"/>
      <c r="C134" s="43"/>
      <c r="D134" s="267" t="s">
        <v>314</v>
      </c>
      <c r="E134" s="43"/>
      <c r="F134" s="268" t="s">
        <v>9085</v>
      </c>
      <c r="G134" s="43"/>
      <c r="H134" s="43"/>
      <c r="I134" s="269"/>
      <c r="J134" s="43"/>
      <c r="K134" s="43"/>
      <c r="L134" s="47"/>
      <c r="M134" s="270"/>
      <c r="N134" s="271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314</v>
      </c>
      <c r="AU134" s="20" t="s">
        <v>93</v>
      </c>
    </row>
    <row r="135" s="2" customFormat="1" ht="21.75" customHeight="1">
      <c r="A135" s="41"/>
      <c r="B135" s="42"/>
      <c r="C135" s="286" t="s">
        <v>148</v>
      </c>
      <c r="D135" s="286" t="s">
        <v>572</v>
      </c>
      <c r="E135" s="287" t="s">
        <v>9086</v>
      </c>
      <c r="F135" s="288" t="s">
        <v>9087</v>
      </c>
      <c r="G135" s="289" t="s">
        <v>595</v>
      </c>
      <c r="H135" s="290">
        <v>1</v>
      </c>
      <c r="I135" s="291"/>
      <c r="J135" s="292">
        <f>ROUND(I135*H135,2)</f>
        <v>0</v>
      </c>
      <c r="K135" s="288" t="s">
        <v>19</v>
      </c>
      <c r="L135" s="293"/>
      <c r="M135" s="294" t="s">
        <v>19</v>
      </c>
      <c r="N135" s="295" t="s">
        <v>46</v>
      </c>
      <c r="O135" s="87"/>
      <c r="P135" s="225">
        <f>O135*H135</f>
        <v>0</v>
      </c>
      <c r="Q135" s="225">
        <v>0.02</v>
      </c>
      <c r="R135" s="225">
        <f>Q135*H135</f>
        <v>0.02</v>
      </c>
      <c r="S135" s="225">
        <v>0</v>
      </c>
      <c r="T135" s="226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7" t="s">
        <v>254</v>
      </c>
      <c r="AT135" s="227" t="s">
        <v>572</v>
      </c>
      <c r="AU135" s="227" t="s">
        <v>93</v>
      </c>
      <c r="AY135" s="20" t="s">
        <v>224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20" t="s">
        <v>93</v>
      </c>
      <c r="BK135" s="228">
        <f>ROUND(I135*H135,2)</f>
        <v>0</v>
      </c>
      <c r="BL135" s="20" t="s">
        <v>231</v>
      </c>
      <c r="BM135" s="227" t="s">
        <v>9088</v>
      </c>
    </row>
    <row r="136" s="12" customFormat="1" ht="22.8" customHeight="1">
      <c r="A136" s="12"/>
      <c r="B136" s="200"/>
      <c r="C136" s="201"/>
      <c r="D136" s="202" t="s">
        <v>73</v>
      </c>
      <c r="E136" s="214" t="s">
        <v>2576</v>
      </c>
      <c r="F136" s="214" t="s">
        <v>2577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SUM(P137:P138)</f>
        <v>0</v>
      </c>
      <c r="Q136" s="208"/>
      <c r="R136" s="209">
        <f>SUM(R137:R138)</f>
        <v>0</v>
      </c>
      <c r="S136" s="208"/>
      <c r="T136" s="210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82</v>
      </c>
      <c r="AT136" s="212" t="s">
        <v>73</v>
      </c>
      <c r="AU136" s="212" t="s">
        <v>82</v>
      </c>
      <c r="AY136" s="211" t="s">
        <v>224</v>
      </c>
      <c r="BK136" s="213">
        <f>SUM(BK137:BK138)</f>
        <v>0</v>
      </c>
    </row>
    <row r="137" s="2" customFormat="1" ht="76.35" customHeight="1">
      <c r="A137" s="41"/>
      <c r="B137" s="42"/>
      <c r="C137" s="216" t="s">
        <v>151</v>
      </c>
      <c r="D137" s="216" t="s">
        <v>227</v>
      </c>
      <c r="E137" s="217" t="s">
        <v>9089</v>
      </c>
      <c r="F137" s="218" t="s">
        <v>9090</v>
      </c>
      <c r="G137" s="219" t="s">
        <v>371</v>
      </c>
      <c r="H137" s="220">
        <v>5.048</v>
      </c>
      <c r="I137" s="221"/>
      <c r="J137" s="222">
        <f>ROUND(I137*H137,2)</f>
        <v>0</v>
      </c>
      <c r="K137" s="218" t="s">
        <v>312</v>
      </c>
      <c r="L137" s="47"/>
      <c r="M137" s="223" t="s">
        <v>19</v>
      </c>
      <c r="N137" s="224" t="s">
        <v>46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231</v>
      </c>
      <c r="AT137" s="227" t="s">
        <v>227</v>
      </c>
      <c r="AU137" s="227" t="s">
        <v>93</v>
      </c>
      <c r="AY137" s="20" t="s">
        <v>224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93</v>
      </c>
      <c r="BK137" s="228">
        <f>ROUND(I137*H137,2)</f>
        <v>0</v>
      </c>
      <c r="BL137" s="20" t="s">
        <v>231</v>
      </c>
      <c r="BM137" s="227" t="s">
        <v>9091</v>
      </c>
    </row>
    <row r="138" s="2" customFormat="1">
      <c r="A138" s="41"/>
      <c r="B138" s="42"/>
      <c r="C138" s="43"/>
      <c r="D138" s="267" t="s">
        <v>314</v>
      </c>
      <c r="E138" s="43"/>
      <c r="F138" s="268" t="s">
        <v>9092</v>
      </c>
      <c r="G138" s="43"/>
      <c r="H138" s="43"/>
      <c r="I138" s="269"/>
      <c r="J138" s="43"/>
      <c r="K138" s="43"/>
      <c r="L138" s="47"/>
      <c r="M138" s="303"/>
      <c r="N138" s="304"/>
      <c r="O138" s="243"/>
      <c r="P138" s="243"/>
      <c r="Q138" s="243"/>
      <c r="R138" s="243"/>
      <c r="S138" s="243"/>
      <c r="T138" s="30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314</v>
      </c>
      <c r="AU138" s="20" t="s">
        <v>93</v>
      </c>
    </row>
    <row r="139" s="2" customFormat="1" ht="6.96" customHeight="1">
      <c r="A139" s="41"/>
      <c r="B139" s="62"/>
      <c r="C139" s="63"/>
      <c r="D139" s="63"/>
      <c r="E139" s="63"/>
      <c r="F139" s="63"/>
      <c r="G139" s="63"/>
      <c r="H139" s="63"/>
      <c r="I139" s="63"/>
      <c r="J139" s="63"/>
      <c r="K139" s="63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pNbaXJNOoj66wJBUYXADcWcO1f/69f1sjReEMEmM9K8/oDkfrYNsJ0r36XRPvoY1pNYxyW7cLwhdpIHSYW653Q==" hashValue="rV4Dv585HdMQ2SBzFxG8lgUe5VDWuyqC53P9sdWZJHfIAYAIiaRh7Ekv5POnnogtJ//orClvfV3mJ2YqxTApfg==" algorithmName="SHA-512" password="CC35"/>
  <autoFilter ref="C83:K13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1/131213701"/>
    <hyperlink ref="F99" r:id="rId2" display="https://podminky.urs.cz/item/CS_URS_2024_01/162211311"/>
    <hyperlink ref="F101" r:id="rId3" display="https://podminky.urs.cz/item/CS_URS_2024_01/162751117"/>
    <hyperlink ref="F103" r:id="rId4" display="https://podminky.urs.cz/item/CS_URS_2024_01/162751119"/>
    <hyperlink ref="F106" r:id="rId5" display="https://podminky.urs.cz/item/CS_URS_2024_01/171201231"/>
    <hyperlink ref="F110" r:id="rId6" display="https://podminky.urs.cz/item/CS_URS_2024_01/275313611"/>
    <hyperlink ref="F122" r:id="rId7" display="https://podminky.urs.cz/item/CS_URS_2024_01/936104213"/>
    <hyperlink ref="F131" r:id="rId8" display="https://podminky.urs.cz/item/CS_URS_2024_01/936124113"/>
    <hyperlink ref="F134" r:id="rId9" display="https://podminky.urs.cz/item/CS_URS_2024_01/936174311"/>
    <hyperlink ref="F138" r:id="rId10" display="https://podminky.urs.cz/item/CS_URS_2024_01/9980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197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82</v>
      </c>
    </row>
    <row r="4" s="1" customFormat="1" ht="24.96" customHeight="1">
      <c r="B4" s="23"/>
      <c r="D4" s="144" t="s">
        <v>198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Dům s pečovatelskou službou, Brno-Bystrc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199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9093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5. 4. 2024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19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27</v>
      </c>
      <c r="F15" s="41"/>
      <c r="G15" s="41"/>
      <c r="H15" s="41"/>
      <c r="I15" s="146" t="s">
        <v>28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29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28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31</v>
      </c>
      <c r="E20" s="41"/>
      <c r="F20" s="41"/>
      <c r="G20" s="41"/>
      <c r="H20" s="41"/>
      <c r="I20" s="146" t="s">
        <v>26</v>
      </c>
      <c r="J20" s="136" t="s">
        <v>32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33</v>
      </c>
      <c r="F21" s="41"/>
      <c r="G21" s="41"/>
      <c r="H21" s="41"/>
      <c r="I21" s="146" t="s">
        <v>28</v>
      </c>
      <c r="J21" s="136" t="s">
        <v>19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35</v>
      </c>
      <c r="E23" s="41"/>
      <c r="F23" s="41"/>
      <c r="G23" s="41"/>
      <c r="H23" s="41"/>
      <c r="I23" s="146" t="s">
        <v>26</v>
      </c>
      <c r="J23" s="136" t="s">
        <v>36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37</v>
      </c>
      <c r="F24" s="41"/>
      <c r="G24" s="41"/>
      <c r="H24" s="41"/>
      <c r="I24" s="146" t="s">
        <v>28</v>
      </c>
      <c r="J24" s="136" t="s">
        <v>19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38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40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42</v>
      </c>
      <c r="G32" s="41"/>
      <c r="H32" s="41"/>
      <c r="I32" s="158" t="s">
        <v>41</v>
      </c>
      <c r="J32" s="158" t="s">
        <v>43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44</v>
      </c>
      <c r="E33" s="146" t="s">
        <v>45</v>
      </c>
      <c r="F33" s="160">
        <f>ROUND((SUM(BE83:BE109)),  2)</f>
        <v>0</v>
      </c>
      <c r="G33" s="41"/>
      <c r="H33" s="41"/>
      <c r="I33" s="161">
        <v>0.20999999999999999</v>
      </c>
      <c r="J33" s="160">
        <f>ROUND(((SUM(BE83:BE109))*I33),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46</v>
      </c>
      <c r="F34" s="160">
        <f>ROUND((SUM(BF83:BF109)),  2)</f>
        <v>0</v>
      </c>
      <c r="G34" s="41"/>
      <c r="H34" s="41"/>
      <c r="I34" s="161">
        <v>0.12</v>
      </c>
      <c r="J34" s="160">
        <f>ROUND(((SUM(BF83:BF109))*I34),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47</v>
      </c>
      <c r="F35" s="160">
        <f>ROUND((SUM(BG83:BG109)),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48</v>
      </c>
      <c r="F36" s="160">
        <f>ROUND((SUM(BH83:BH109)),  2)</f>
        <v>0</v>
      </c>
      <c r="G36" s="41"/>
      <c r="H36" s="41"/>
      <c r="I36" s="161">
        <v>0.12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49</v>
      </c>
      <c r="F37" s="160">
        <f>ROUND((SUM(BI83:BI109)),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50</v>
      </c>
      <c r="E39" s="164"/>
      <c r="F39" s="164"/>
      <c r="G39" s="165" t="s">
        <v>51</v>
      </c>
      <c r="H39" s="166" t="s">
        <v>52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201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Dům s pečovatelskou službou, Brno-Bystrc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199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45 - SO45 - Venkovní úpravy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5. 4. 2024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Statutární město Brno,Dominikánské nám.196/1, Brno</v>
      </c>
      <c r="G54" s="43"/>
      <c r="H54" s="43"/>
      <c r="I54" s="35" t="s">
        <v>31</v>
      </c>
      <c r="J54" s="39" t="str">
        <f>E21</f>
        <v>P.P.Architects s.r.o.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35</v>
      </c>
      <c r="J55" s="39" t="str">
        <f>E24</f>
        <v>CKN Invest, spol. s r.o.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202</v>
      </c>
      <c r="D57" s="175"/>
      <c r="E57" s="175"/>
      <c r="F57" s="175"/>
      <c r="G57" s="175"/>
      <c r="H57" s="175"/>
      <c r="I57" s="175"/>
      <c r="J57" s="176" t="s">
        <v>203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72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204</v>
      </c>
    </row>
    <row r="60" s="9" customFormat="1" ht="24.96" customHeight="1">
      <c r="A60" s="9"/>
      <c r="B60" s="178"/>
      <c r="C60" s="179"/>
      <c r="D60" s="180" t="s">
        <v>289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290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409</v>
      </c>
      <c r="E62" s="181"/>
      <c r="F62" s="181"/>
      <c r="G62" s="181"/>
      <c r="H62" s="181"/>
      <c r="I62" s="181"/>
      <c r="J62" s="182">
        <f>J102</f>
        <v>0</v>
      </c>
      <c r="K62" s="179"/>
      <c r="L62" s="18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84"/>
      <c r="C63" s="128"/>
      <c r="D63" s="185" t="s">
        <v>9094</v>
      </c>
      <c r="E63" s="186"/>
      <c r="F63" s="186"/>
      <c r="G63" s="186"/>
      <c r="H63" s="186"/>
      <c r="I63" s="186"/>
      <c r="J63" s="187">
        <f>J103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209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Dům s pečovatelskou službou, Brno-Bystrc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199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45 - SO45 - Venkovní úpravy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5. 4. 2024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Statutární město Brno,Dominikánské nám.196/1, Brno</v>
      </c>
      <c r="G79" s="43"/>
      <c r="H79" s="43"/>
      <c r="I79" s="35" t="s">
        <v>31</v>
      </c>
      <c r="J79" s="39" t="str">
        <f>E21</f>
        <v>P.P.Architects s.r.o.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29</v>
      </c>
      <c r="D80" s="43"/>
      <c r="E80" s="43"/>
      <c r="F80" s="30" t="str">
        <f>IF(E18="","",E18)</f>
        <v>Vyplň údaj</v>
      </c>
      <c r="G80" s="43"/>
      <c r="H80" s="43"/>
      <c r="I80" s="35" t="s">
        <v>35</v>
      </c>
      <c r="J80" s="39" t="str">
        <f>E24</f>
        <v>CKN Invest, spol. s r.o.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210</v>
      </c>
      <c r="D82" s="192" t="s">
        <v>59</v>
      </c>
      <c r="E82" s="192" t="s">
        <v>55</v>
      </c>
      <c r="F82" s="192" t="s">
        <v>56</v>
      </c>
      <c r="G82" s="192" t="s">
        <v>211</v>
      </c>
      <c r="H82" s="192" t="s">
        <v>212</v>
      </c>
      <c r="I82" s="192" t="s">
        <v>213</v>
      </c>
      <c r="J82" s="192" t="s">
        <v>203</v>
      </c>
      <c r="K82" s="193" t="s">
        <v>214</v>
      </c>
      <c r="L82" s="194"/>
      <c r="M82" s="95" t="s">
        <v>19</v>
      </c>
      <c r="N82" s="96" t="s">
        <v>44</v>
      </c>
      <c r="O82" s="96" t="s">
        <v>215</v>
      </c>
      <c r="P82" s="96" t="s">
        <v>216</v>
      </c>
      <c r="Q82" s="96" t="s">
        <v>217</v>
      </c>
      <c r="R82" s="96" t="s">
        <v>218</v>
      </c>
      <c r="S82" s="96" t="s">
        <v>219</v>
      </c>
      <c r="T82" s="97" t="s">
        <v>220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221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P84+P102</f>
        <v>0</v>
      </c>
      <c r="Q83" s="99"/>
      <c r="R83" s="197">
        <f>R84+R102</f>
        <v>0.97675400000000001</v>
      </c>
      <c r="S83" s="99"/>
      <c r="T83" s="198">
        <f>T84+T102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73</v>
      </c>
      <c r="AU83" s="20" t="s">
        <v>204</v>
      </c>
      <c r="BK83" s="199">
        <f>BK84+BK102</f>
        <v>0</v>
      </c>
    </row>
    <row r="84" s="12" customFormat="1" ht="25.92" customHeight="1">
      <c r="A84" s="12"/>
      <c r="B84" s="200"/>
      <c r="C84" s="201"/>
      <c r="D84" s="202" t="s">
        <v>73</v>
      </c>
      <c r="E84" s="203" t="s">
        <v>291</v>
      </c>
      <c r="F84" s="203" t="s">
        <v>292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</f>
        <v>0</v>
      </c>
      <c r="Q84" s="208"/>
      <c r="R84" s="209">
        <f>R85</f>
        <v>0</v>
      </c>
      <c r="S84" s="208"/>
      <c r="T84" s="210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82</v>
      </c>
      <c r="AT84" s="212" t="s">
        <v>73</v>
      </c>
      <c r="AU84" s="212" t="s">
        <v>74</v>
      </c>
      <c r="AY84" s="211" t="s">
        <v>224</v>
      </c>
      <c r="BK84" s="213">
        <f>BK85</f>
        <v>0</v>
      </c>
    </row>
    <row r="85" s="12" customFormat="1" ht="22.8" customHeight="1">
      <c r="A85" s="12"/>
      <c r="B85" s="200"/>
      <c r="C85" s="201"/>
      <c r="D85" s="202" t="s">
        <v>73</v>
      </c>
      <c r="E85" s="214" t="s">
        <v>82</v>
      </c>
      <c r="F85" s="214" t="s">
        <v>293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SUM(P86:P101)</f>
        <v>0</v>
      </c>
      <c r="Q85" s="208"/>
      <c r="R85" s="209">
        <f>SUM(R86:R101)</f>
        <v>0</v>
      </c>
      <c r="S85" s="208"/>
      <c r="T85" s="210">
        <f>SUM(T86:T101)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82</v>
      </c>
      <c r="AT85" s="212" t="s">
        <v>73</v>
      </c>
      <c r="AU85" s="212" t="s">
        <v>82</v>
      </c>
      <c r="AY85" s="211" t="s">
        <v>224</v>
      </c>
      <c r="BK85" s="213">
        <f>SUM(BK86:BK101)</f>
        <v>0</v>
      </c>
    </row>
    <row r="86" s="2" customFormat="1" ht="44.25" customHeight="1">
      <c r="A86" s="41"/>
      <c r="B86" s="42"/>
      <c r="C86" s="216" t="s">
        <v>82</v>
      </c>
      <c r="D86" s="216" t="s">
        <v>227</v>
      </c>
      <c r="E86" s="217" t="s">
        <v>8260</v>
      </c>
      <c r="F86" s="218" t="s">
        <v>8261</v>
      </c>
      <c r="G86" s="219" t="s">
        <v>324</v>
      </c>
      <c r="H86" s="220">
        <v>31.5</v>
      </c>
      <c r="I86" s="221"/>
      <c r="J86" s="222">
        <f>ROUND(I86*H86,2)</f>
        <v>0</v>
      </c>
      <c r="K86" s="218" t="s">
        <v>312</v>
      </c>
      <c r="L86" s="47"/>
      <c r="M86" s="223" t="s">
        <v>19</v>
      </c>
      <c r="N86" s="224" t="s">
        <v>46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231</v>
      </c>
      <c r="AT86" s="227" t="s">
        <v>227</v>
      </c>
      <c r="AU86" s="227" t="s">
        <v>93</v>
      </c>
      <c r="AY86" s="20" t="s">
        <v>224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93</v>
      </c>
      <c r="BK86" s="228">
        <f>ROUND(I86*H86,2)</f>
        <v>0</v>
      </c>
      <c r="BL86" s="20" t="s">
        <v>231</v>
      </c>
      <c r="BM86" s="227" t="s">
        <v>9095</v>
      </c>
    </row>
    <row r="87" s="2" customFormat="1">
      <c r="A87" s="41"/>
      <c r="B87" s="42"/>
      <c r="C87" s="43"/>
      <c r="D87" s="267" t="s">
        <v>314</v>
      </c>
      <c r="E87" s="43"/>
      <c r="F87" s="268" t="s">
        <v>8263</v>
      </c>
      <c r="G87" s="43"/>
      <c r="H87" s="43"/>
      <c r="I87" s="269"/>
      <c r="J87" s="43"/>
      <c r="K87" s="43"/>
      <c r="L87" s="47"/>
      <c r="M87" s="270"/>
      <c r="N87" s="271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314</v>
      </c>
      <c r="AU87" s="20" t="s">
        <v>93</v>
      </c>
    </row>
    <row r="88" s="13" customFormat="1">
      <c r="A88" s="13"/>
      <c r="B88" s="229"/>
      <c r="C88" s="230"/>
      <c r="D88" s="231" t="s">
        <v>268</v>
      </c>
      <c r="E88" s="232" t="s">
        <v>19</v>
      </c>
      <c r="F88" s="233" t="s">
        <v>9096</v>
      </c>
      <c r="G88" s="230"/>
      <c r="H88" s="234">
        <v>31.5</v>
      </c>
      <c r="I88" s="235"/>
      <c r="J88" s="230"/>
      <c r="K88" s="230"/>
      <c r="L88" s="236"/>
      <c r="M88" s="237"/>
      <c r="N88" s="238"/>
      <c r="O88" s="238"/>
      <c r="P88" s="238"/>
      <c r="Q88" s="238"/>
      <c r="R88" s="238"/>
      <c r="S88" s="238"/>
      <c r="T88" s="239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0" t="s">
        <v>268</v>
      </c>
      <c r="AU88" s="240" t="s">
        <v>93</v>
      </c>
      <c r="AV88" s="13" t="s">
        <v>93</v>
      </c>
      <c r="AW88" s="13" t="s">
        <v>34</v>
      </c>
      <c r="AX88" s="13" t="s">
        <v>82</v>
      </c>
      <c r="AY88" s="240" t="s">
        <v>224</v>
      </c>
    </row>
    <row r="89" s="2" customFormat="1" ht="62.7" customHeight="1">
      <c r="A89" s="41"/>
      <c r="B89" s="42"/>
      <c r="C89" s="216" t="s">
        <v>93</v>
      </c>
      <c r="D89" s="216" t="s">
        <v>227</v>
      </c>
      <c r="E89" s="217" t="s">
        <v>4893</v>
      </c>
      <c r="F89" s="218" t="s">
        <v>4894</v>
      </c>
      <c r="G89" s="219" t="s">
        <v>324</v>
      </c>
      <c r="H89" s="220">
        <v>1.407</v>
      </c>
      <c r="I89" s="221"/>
      <c r="J89" s="222">
        <f>ROUND(I89*H89,2)</f>
        <v>0</v>
      </c>
      <c r="K89" s="218" t="s">
        <v>312</v>
      </c>
      <c r="L89" s="47"/>
      <c r="M89" s="223" t="s">
        <v>19</v>
      </c>
      <c r="N89" s="224" t="s">
        <v>46</v>
      </c>
      <c r="O89" s="87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7" t="s">
        <v>231</v>
      </c>
      <c r="AT89" s="227" t="s">
        <v>227</v>
      </c>
      <c r="AU89" s="227" t="s">
        <v>93</v>
      </c>
      <c r="AY89" s="20" t="s">
        <v>224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20" t="s">
        <v>93</v>
      </c>
      <c r="BK89" s="228">
        <f>ROUND(I89*H89,2)</f>
        <v>0</v>
      </c>
      <c r="BL89" s="20" t="s">
        <v>231</v>
      </c>
      <c r="BM89" s="227" t="s">
        <v>1595</v>
      </c>
    </row>
    <row r="90" s="2" customFormat="1">
      <c r="A90" s="41"/>
      <c r="B90" s="42"/>
      <c r="C90" s="43"/>
      <c r="D90" s="267" t="s">
        <v>314</v>
      </c>
      <c r="E90" s="43"/>
      <c r="F90" s="268" t="s">
        <v>4895</v>
      </c>
      <c r="G90" s="43"/>
      <c r="H90" s="43"/>
      <c r="I90" s="269"/>
      <c r="J90" s="43"/>
      <c r="K90" s="43"/>
      <c r="L90" s="47"/>
      <c r="M90" s="270"/>
      <c r="N90" s="271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314</v>
      </c>
      <c r="AU90" s="20" t="s">
        <v>93</v>
      </c>
    </row>
    <row r="91" s="14" customFormat="1">
      <c r="A91" s="14"/>
      <c r="B91" s="246"/>
      <c r="C91" s="247"/>
      <c r="D91" s="231" t="s">
        <v>268</v>
      </c>
      <c r="E91" s="248" t="s">
        <v>19</v>
      </c>
      <c r="F91" s="249" t="s">
        <v>367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268</v>
      </c>
      <c r="AU91" s="255" t="s">
        <v>93</v>
      </c>
      <c r="AV91" s="14" t="s">
        <v>82</v>
      </c>
      <c r="AW91" s="14" t="s">
        <v>34</v>
      </c>
      <c r="AX91" s="14" t="s">
        <v>74</v>
      </c>
      <c r="AY91" s="255" t="s">
        <v>224</v>
      </c>
    </row>
    <row r="92" s="13" customFormat="1">
      <c r="A92" s="13"/>
      <c r="B92" s="229"/>
      <c r="C92" s="230"/>
      <c r="D92" s="231" t="s">
        <v>268</v>
      </c>
      <c r="E92" s="232" t="s">
        <v>19</v>
      </c>
      <c r="F92" s="233" t="s">
        <v>9097</v>
      </c>
      <c r="G92" s="230"/>
      <c r="H92" s="234">
        <v>31.5</v>
      </c>
      <c r="I92" s="235"/>
      <c r="J92" s="230"/>
      <c r="K92" s="230"/>
      <c r="L92" s="236"/>
      <c r="M92" s="237"/>
      <c r="N92" s="238"/>
      <c r="O92" s="238"/>
      <c r="P92" s="238"/>
      <c r="Q92" s="238"/>
      <c r="R92" s="238"/>
      <c r="S92" s="238"/>
      <c r="T92" s="23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0" t="s">
        <v>268</v>
      </c>
      <c r="AU92" s="240" t="s">
        <v>93</v>
      </c>
      <c r="AV92" s="13" t="s">
        <v>93</v>
      </c>
      <c r="AW92" s="13" t="s">
        <v>34</v>
      </c>
      <c r="AX92" s="13" t="s">
        <v>74</v>
      </c>
      <c r="AY92" s="240" t="s">
        <v>224</v>
      </c>
    </row>
    <row r="93" s="14" customFormat="1">
      <c r="A93" s="14"/>
      <c r="B93" s="246"/>
      <c r="C93" s="247"/>
      <c r="D93" s="231" t="s">
        <v>268</v>
      </c>
      <c r="E93" s="248" t="s">
        <v>19</v>
      </c>
      <c r="F93" s="249" t="s">
        <v>6852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268</v>
      </c>
      <c r="AU93" s="255" t="s">
        <v>93</v>
      </c>
      <c r="AV93" s="14" t="s">
        <v>82</v>
      </c>
      <c r="AW93" s="14" t="s">
        <v>34</v>
      </c>
      <c r="AX93" s="14" t="s">
        <v>74</v>
      </c>
      <c r="AY93" s="255" t="s">
        <v>224</v>
      </c>
    </row>
    <row r="94" s="13" customFormat="1">
      <c r="A94" s="13"/>
      <c r="B94" s="229"/>
      <c r="C94" s="230"/>
      <c r="D94" s="231" t="s">
        <v>268</v>
      </c>
      <c r="E94" s="232" t="s">
        <v>19</v>
      </c>
      <c r="F94" s="233" t="s">
        <v>9098</v>
      </c>
      <c r="G94" s="230"/>
      <c r="H94" s="234">
        <v>-30.093</v>
      </c>
      <c r="I94" s="235"/>
      <c r="J94" s="230"/>
      <c r="K94" s="230"/>
      <c r="L94" s="236"/>
      <c r="M94" s="237"/>
      <c r="N94" s="238"/>
      <c r="O94" s="238"/>
      <c r="P94" s="238"/>
      <c r="Q94" s="238"/>
      <c r="R94" s="238"/>
      <c r="S94" s="238"/>
      <c r="T94" s="23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0" t="s">
        <v>268</v>
      </c>
      <c r="AU94" s="240" t="s">
        <v>93</v>
      </c>
      <c r="AV94" s="13" t="s">
        <v>93</v>
      </c>
      <c r="AW94" s="13" t="s">
        <v>34</v>
      </c>
      <c r="AX94" s="13" t="s">
        <v>74</v>
      </c>
      <c r="AY94" s="240" t="s">
        <v>224</v>
      </c>
    </row>
    <row r="95" s="16" customFormat="1">
      <c r="A95" s="16"/>
      <c r="B95" s="272"/>
      <c r="C95" s="273"/>
      <c r="D95" s="231" t="s">
        <v>268</v>
      </c>
      <c r="E95" s="274" t="s">
        <v>19</v>
      </c>
      <c r="F95" s="275" t="s">
        <v>351</v>
      </c>
      <c r="G95" s="273"/>
      <c r="H95" s="276">
        <v>1.407</v>
      </c>
      <c r="I95" s="277"/>
      <c r="J95" s="273"/>
      <c r="K95" s="273"/>
      <c r="L95" s="278"/>
      <c r="M95" s="279"/>
      <c r="N95" s="280"/>
      <c r="O95" s="280"/>
      <c r="P95" s="280"/>
      <c r="Q95" s="280"/>
      <c r="R95" s="280"/>
      <c r="S95" s="280"/>
      <c r="T95" s="28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82" t="s">
        <v>268</v>
      </c>
      <c r="AU95" s="282" t="s">
        <v>93</v>
      </c>
      <c r="AV95" s="16" t="s">
        <v>231</v>
      </c>
      <c r="AW95" s="16" t="s">
        <v>34</v>
      </c>
      <c r="AX95" s="16" t="s">
        <v>82</v>
      </c>
      <c r="AY95" s="282" t="s">
        <v>224</v>
      </c>
    </row>
    <row r="96" s="2" customFormat="1" ht="44.25" customHeight="1">
      <c r="A96" s="41"/>
      <c r="B96" s="42"/>
      <c r="C96" s="216" t="s">
        <v>108</v>
      </c>
      <c r="D96" s="216" t="s">
        <v>227</v>
      </c>
      <c r="E96" s="217" t="s">
        <v>369</v>
      </c>
      <c r="F96" s="218" t="s">
        <v>370</v>
      </c>
      <c r="G96" s="219" t="s">
        <v>371</v>
      </c>
      <c r="H96" s="220">
        <v>2.5329999999999999</v>
      </c>
      <c r="I96" s="221"/>
      <c r="J96" s="222">
        <f>ROUND(I96*H96,2)</f>
        <v>0</v>
      </c>
      <c r="K96" s="218" t="s">
        <v>312</v>
      </c>
      <c r="L96" s="47"/>
      <c r="M96" s="223" t="s">
        <v>19</v>
      </c>
      <c r="N96" s="224" t="s">
        <v>46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231</v>
      </c>
      <c r="AT96" s="227" t="s">
        <v>227</v>
      </c>
      <c r="AU96" s="227" t="s">
        <v>93</v>
      </c>
      <c r="AY96" s="20" t="s">
        <v>224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93</v>
      </c>
      <c r="BK96" s="228">
        <f>ROUND(I96*H96,2)</f>
        <v>0</v>
      </c>
      <c r="BL96" s="20" t="s">
        <v>231</v>
      </c>
      <c r="BM96" s="227" t="s">
        <v>9099</v>
      </c>
    </row>
    <row r="97" s="2" customFormat="1">
      <c r="A97" s="41"/>
      <c r="B97" s="42"/>
      <c r="C97" s="43"/>
      <c r="D97" s="267" t="s">
        <v>314</v>
      </c>
      <c r="E97" s="43"/>
      <c r="F97" s="268" t="s">
        <v>373</v>
      </c>
      <c r="G97" s="43"/>
      <c r="H97" s="43"/>
      <c r="I97" s="269"/>
      <c r="J97" s="43"/>
      <c r="K97" s="43"/>
      <c r="L97" s="47"/>
      <c r="M97" s="270"/>
      <c r="N97" s="271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314</v>
      </c>
      <c r="AU97" s="20" t="s">
        <v>93</v>
      </c>
    </row>
    <row r="98" s="13" customFormat="1">
      <c r="A98" s="13"/>
      <c r="B98" s="229"/>
      <c r="C98" s="230"/>
      <c r="D98" s="231" t="s">
        <v>268</v>
      </c>
      <c r="E98" s="232" t="s">
        <v>19</v>
      </c>
      <c r="F98" s="233" t="s">
        <v>9100</v>
      </c>
      <c r="G98" s="230"/>
      <c r="H98" s="234">
        <v>2.5329999999999999</v>
      </c>
      <c r="I98" s="235"/>
      <c r="J98" s="230"/>
      <c r="K98" s="230"/>
      <c r="L98" s="236"/>
      <c r="M98" s="237"/>
      <c r="N98" s="238"/>
      <c r="O98" s="238"/>
      <c r="P98" s="238"/>
      <c r="Q98" s="238"/>
      <c r="R98" s="238"/>
      <c r="S98" s="238"/>
      <c r="T98" s="23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0" t="s">
        <v>268</v>
      </c>
      <c r="AU98" s="240" t="s">
        <v>93</v>
      </c>
      <c r="AV98" s="13" t="s">
        <v>93</v>
      </c>
      <c r="AW98" s="13" t="s">
        <v>34</v>
      </c>
      <c r="AX98" s="13" t="s">
        <v>82</v>
      </c>
      <c r="AY98" s="240" t="s">
        <v>224</v>
      </c>
    </row>
    <row r="99" s="2" customFormat="1" ht="44.25" customHeight="1">
      <c r="A99" s="41"/>
      <c r="B99" s="42"/>
      <c r="C99" s="216" t="s">
        <v>231</v>
      </c>
      <c r="D99" s="216" t="s">
        <v>227</v>
      </c>
      <c r="E99" s="217" t="s">
        <v>448</v>
      </c>
      <c r="F99" s="218" t="s">
        <v>449</v>
      </c>
      <c r="G99" s="219" t="s">
        <v>324</v>
      </c>
      <c r="H99" s="220">
        <v>30.093</v>
      </c>
      <c r="I99" s="221"/>
      <c r="J99" s="222">
        <f>ROUND(I99*H99,2)</f>
        <v>0</v>
      </c>
      <c r="K99" s="218" t="s">
        <v>312</v>
      </c>
      <c r="L99" s="47"/>
      <c r="M99" s="223" t="s">
        <v>19</v>
      </c>
      <c r="N99" s="224" t="s">
        <v>46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231</v>
      </c>
      <c r="AT99" s="227" t="s">
        <v>227</v>
      </c>
      <c r="AU99" s="227" t="s">
        <v>93</v>
      </c>
      <c r="AY99" s="20" t="s">
        <v>224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93</v>
      </c>
      <c r="BK99" s="228">
        <f>ROUND(I99*H99,2)</f>
        <v>0</v>
      </c>
      <c r="BL99" s="20" t="s">
        <v>231</v>
      </c>
      <c r="BM99" s="227" t="s">
        <v>1800</v>
      </c>
    </row>
    <row r="100" s="2" customFormat="1">
      <c r="A100" s="41"/>
      <c r="B100" s="42"/>
      <c r="C100" s="43"/>
      <c r="D100" s="267" t="s">
        <v>314</v>
      </c>
      <c r="E100" s="43"/>
      <c r="F100" s="268" t="s">
        <v>451</v>
      </c>
      <c r="G100" s="43"/>
      <c r="H100" s="43"/>
      <c r="I100" s="269"/>
      <c r="J100" s="43"/>
      <c r="K100" s="43"/>
      <c r="L100" s="47"/>
      <c r="M100" s="270"/>
      <c r="N100" s="271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314</v>
      </c>
      <c r="AU100" s="20" t="s">
        <v>93</v>
      </c>
    </row>
    <row r="101" s="13" customFormat="1">
      <c r="A101" s="13"/>
      <c r="B101" s="229"/>
      <c r="C101" s="230"/>
      <c r="D101" s="231" t="s">
        <v>268</v>
      </c>
      <c r="E101" s="232" t="s">
        <v>19</v>
      </c>
      <c r="F101" s="233" t="s">
        <v>9101</v>
      </c>
      <c r="G101" s="230"/>
      <c r="H101" s="234">
        <v>30.093</v>
      </c>
      <c r="I101" s="235"/>
      <c r="J101" s="230"/>
      <c r="K101" s="230"/>
      <c r="L101" s="236"/>
      <c r="M101" s="237"/>
      <c r="N101" s="238"/>
      <c r="O101" s="238"/>
      <c r="P101" s="238"/>
      <c r="Q101" s="238"/>
      <c r="R101" s="238"/>
      <c r="S101" s="238"/>
      <c r="T101" s="23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0" t="s">
        <v>268</v>
      </c>
      <c r="AU101" s="240" t="s">
        <v>93</v>
      </c>
      <c r="AV101" s="13" t="s">
        <v>93</v>
      </c>
      <c r="AW101" s="13" t="s">
        <v>34</v>
      </c>
      <c r="AX101" s="13" t="s">
        <v>82</v>
      </c>
      <c r="AY101" s="240" t="s">
        <v>224</v>
      </c>
    </row>
    <row r="102" s="12" customFormat="1" ht="25.92" customHeight="1">
      <c r="A102" s="12"/>
      <c r="B102" s="200"/>
      <c r="C102" s="201"/>
      <c r="D102" s="202" t="s">
        <v>73</v>
      </c>
      <c r="E102" s="203" t="s">
        <v>2583</v>
      </c>
      <c r="F102" s="203" t="s">
        <v>2584</v>
      </c>
      <c r="G102" s="201"/>
      <c r="H102" s="201"/>
      <c r="I102" s="204"/>
      <c r="J102" s="205">
        <f>BK102</f>
        <v>0</v>
      </c>
      <c r="K102" s="201"/>
      <c r="L102" s="206"/>
      <c r="M102" s="207"/>
      <c r="N102" s="208"/>
      <c r="O102" s="208"/>
      <c r="P102" s="209">
        <f>P103</f>
        <v>0</v>
      </c>
      <c r="Q102" s="208"/>
      <c r="R102" s="209">
        <f>R103</f>
        <v>0.97675400000000001</v>
      </c>
      <c r="S102" s="208"/>
      <c r="T102" s="210">
        <f>T103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93</v>
      </c>
      <c r="AT102" s="212" t="s">
        <v>73</v>
      </c>
      <c r="AU102" s="212" t="s">
        <v>74</v>
      </c>
      <c r="AY102" s="211" t="s">
        <v>224</v>
      </c>
      <c r="BK102" s="213">
        <f>BK103</f>
        <v>0</v>
      </c>
    </row>
    <row r="103" s="12" customFormat="1" ht="22.8" customHeight="1">
      <c r="A103" s="12"/>
      <c r="B103" s="200"/>
      <c r="C103" s="201"/>
      <c r="D103" s="202" t="s">
        <v>73</v>
      </c>
      <c r="E103" s="214" t="s">
        <v>8250</v>
      </c>
      <c r="F103" s="214" t="s">
        <v>9102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SUM(P104:P109)</f>
        <v>0</v>
      </c>
      <c r="Q103" s="208"/>
      <c r="R103" s="209">
        <f>SUM(R104:R109)</f>
        <v>0.97675400000000001</v>
      </c>
      <c r="S103" s="208"/>
      <c r="T103" s="210">
        <f>SUM(T104:T109)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93</v>
      </c>
      <c r="AT103" s="212" t="s">
        <v>73</v>
      </c>
      <c r="AU103" s="212" t="s">
        <v>82</v>
      </c>
      <c r="AY103" s="211" t="s">
        <v>224</v>
      </c>
      <c r="BK103" s="213">
        <f>SUM(BK104:BK109)</f>
        <v>0</v>
      </c>
    </row>
    <row r="104" s="2" customFormat="1" ht="37.8" customHeight="1">
      <c r="A104" s="41"/>
      <c r="B104" s="42"/>
      <c r="C104" s="216" t="s">
        <v>223</v>
      </c>
      <c r="D104" s="216" t="s">
        <v>227</v>
      </c>
      <c r="E104" s="217" t="s">
        <v>8274</v>
      </c>
      <c r="F104" s="218" t="s">
        <v>8275</v>
      </c>
      <c r="G104" s="219" t="s">
        <v>471</v>
      </c>
      <c r="H104" s="220">
        <v>70</v>
      </c>
      <c r="I104" s="221"/>
      <c r="J104" s="222">
        <f>ROUND(I104*H104,2)</f>
        <v>0</v>
      </c>
      <c r="K104" s="218" t="s">
        <v>312</v>
      </c>
      <c r="L104" s="47"/>
      <c r="M104" s="223" t="s">
        <v>19</v>
      </c>
      <c r="N104" s="224" t="s">
        <v>46</v>
      </c>
      <c r="O104" s="87"/>
      <c r="P104" s="225">
        <f>O104*H104</f>
        <v>0</v>
      </c>
      <c r="Q104" s="225">
        <v>0.00012</v>
      </c>
      <c r="R104" s="225">
        <f>Q104*H104</f>
        <v>0.0083999999999999995</v>
      </c>
      <c r="S104" s="225">
        <v>0</v>
      </c>
      <c r="T104" s="226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7" t="s">
        <v>544</v>
      </c>
      <c r="AT104" s="227" t="s">
        <v>227</v>
      </c>
      <c r="AU104" s="227" t="s">
        <v>93</v>
      </c>
      <c r="AY104" s="20" t="s">
        <v>224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20" t="s">
        <v>93</v>
      </c>
      <c r="BK104" s="228">
        <f>ROUND(I104*H104,2)</f>
        <v>0</v>
      </c>
      <c r="BL104" s="20" t="s">
        <v>544</v>
      </c>
      <c r="BM104" s="227" t="s">
        <v>9103</v>
      </c>
    </row>
    <row r="105" s="2" customFormat="1">
      <c r="A105" s="41"/>
      <c r="B105" s="42"/>
      <c r="C105" s="43"/>
      <c r="D105" s="267" t="s">
        <v>314</v>
      </c>
      <c r="E105" s="43"/>
      <c r="F105" s="268" t="s">
        <v>8277</v>
      </c>
      <c r="G105" s="43"/>
      <c r="H105" s="43"/>
      <c r="I105" s="269"/>
      <c r="J105" s="43"/>
      <c r="K105" s="43"/>
      <c r="L105" s="47"/>
      <c r="M105" s="270"/>
      <c r="N105" s="271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314</v>
      </c>
      <c r="AU105" s="20" t="s">
        <v>93</v>
      </c>
    </row>
    <row r="106" s="2" customFormat="1" ht="24.15" customHeight="1">
      <c r="A106" s="41"/>
      <c r="B106" s="42"/>
      <c r="C106" s="216" t="s">
        <v>246</v>
      </c>
      <c r="D106" s="216" t="s">
        <v>227</v>
      </c>
      <c r="E106" s="217" t="s">
        <v>9104</v>
      </c>
      <c r="F106" s="218" t="s">
        <v>9105</v>
      </c>
      <c r="G106" s="219" t="s">
        <v>471</v>
      </c>
      <c r="H106" s="220">
        <v>340</v>
      </c>
      <c r="I106" s="221"/>
      <c r="J106" s="222">
        <f>ROUND(I106*H106,2)</f>
        <v>0</v>
      </c>
      <c r="K106" s="218" t="s">
        <v>312</v>
      </c>
      <c r="L106" s="47"/>
      <c r="M106" s="223" t="s">
        <v>19</v>
      </c>
      <c r="N106" s="224" t="s">
        <v>46</v>
      </c>
      <c r="O106" s="87"/>
      <c r="P106" s="225">
        <f>O106*H106</f>
        <v>0</v>
      </c>
      <c r="Q106" s="225">
        <v>1.0000000000000001E-05</v>
      </c>
      <c r="R106" s="225">
        <f>Q106*H106</f>
        <v>0.0034000000000000002</v>
      </c>
      <c r="S106" s="225">
        <v>0</v>
      </c>
      <c r="T106" s="226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7" t="s">
        <v>544</v>
      </c>
      <c r="AT106" s="227" t="s">
        <v>227</v>
      </c>
      <c r="AU106" s="227" t="s">
        <v>93</v>
      </c>
      <c r="AY106" s="20" t="s">
        <v>224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20" t="s">
        <v>93</v>
      </c>
      <c r="BK106" s="228">
        <f>ROUND(I106*H106,2)</f>
        <v>0</v>
      </c>
      <c r="BL106" s="20" t="s">
        <v>544</v>
      </c>
      <c r="BM106" s="227" t="s">
        <v>9106</v>
      </c>
    </row>
    <row r="107" s="2" customFormat="1">
      <c r="A107" s="41"/>
      <c r="B107" s="42"/>
      <c r="C107" s="43"/>
      <c r="D107" s="267" t="s">
        <v>314</v>
      </c>
      <c r="E107" s="43"/>
      <c r="F107" s="268" t="s">
        <v>9107</v>
      </c>
      <c r="G107" s="43"/>
      <c r="H107" s="43"/>
      <c r="I107" s="269"/>
      <c r="J107" s="43"/>
      <c r="K107" s="43"/>
      <c r="L107" s="47"/>
      <c r="M107" s="270"/>
      <c r="N107" s="271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314</v>
      </c>
      <c r="AU107" s="20" t="s">
        <v>93</v>
      </c>
    </row>
    <row r="108" s="2" customFormat="1" ht="16.5" customHeight="1">
      <c r="A108" s="41"/>
      <c r="B108" s="42"/>
      <c r="C108" s="286" t="s">
        <v>250</v>
      </c>
      <c r="D108" s="286" t="s">
        <v>572</v>
      </c>
      <c r="E108" s="287" t="s">
        <v>9108</v>
      </c>
      <c r="F108" s="288" t="s">
        <v>9109</v>
      </c>
      <c r="G108" s="289" t="s">
        <v>471</v>
      </c>
      <c r="H108" s="290">
        <v>343.39999999999998</v>
      </c>
      <c r="I108" s="291"/>
      <c r="J108" s="292">
        <f>ROUND(I108*H108,2)</f>
        <v>0</v>
      </c>
      <c r="K108" s="288" t="s">
        <v>312</v>
      </c>
      <c r="L108" s="293"/>
      <c r="M108" s="294" t="s">
        <v>19</v>
      </c>
      <c r="N108" s="295" t="s">
        <v>46</v>
      </c>
      <c r="O108" s="87"/>
      <c r="P108" s="225">
        <f>O108*H108</f>
        <v>0</v>
      </c>
      <c r="Q108" s="225">
        <v>0.00281</v>
      </c>
      <c r="R108" s="225">
        <f>Q108*H108</f>
        <v>0.96495399999999998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643</v>
      </c>
      <c r="AT108" s="227" t="s">
        <v>572</v>
      </c>
      <c r="AU108" s="227" t="s">
        <v>93</v>
      </c>
      <c r="AY108" s="20" t="s">
        <v>224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93</v>
      </c>
      <c r="BK108" s="228">
        <f>ROUND(I108*H108,2)</f>
        <v>0</v>
      </c>
      <c r="BL108" s="20" t="s">
        <v>544</v>
      </c>
      <c r="BM108" s="227" t="s">
        <v>9110</v>
      </c>
    </row>
    <row r="109" s="13" customFormat="1">
      <c r="A109" s="13"/>
      <c r="B109" s="229"/>
      <c r="C109" s="230"/>
      <c r="D109" s="231" t="s">
        <v>268</v>
      </c>
      <c r="E109" s="232" t="s">
        <v>19</v>
      </c>
      <c r="F109" s="233" t="s">
        <v>9111</v>
      </c>
      <c r="G109" s="230"/>
      <c r="H109" s="234">
        <v>343.39999999999998</v>
      </c>
      <c r="I109" s="235"/>
      <c r="J109" s="230"/>
      <c r="K109" s="230"/>
      <c r="L109" s="236"/>
      <c r="M109" s="296"/>
      <c r="N109" s="297"/>
      <c r="O109" s="297"/>
      <c r="P109" s="297"/>
      <c r="Q109" s="297"/>
      <c r="R109" s="297"/>
      <c r="S109" s="297"/>
      <c r="T109" s="29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0" t="s">
        <v>268</v>
      </c>
      <c r="AU109" s="240" t="s">
        <v>93</v>
      </c>
      <c r="AV109" s="13" t="s">
        <v>93</v>
      </c>
      <c r="AW109" s="13" t="s">
        <v>34</v>
      </c>
      <c r="AX109" s="13" t="s">
        <v>82</v>
      </c>
      <c r="AY109" s="240" t="s">
        <v>224</v>
      </c>
    </row>
    <row r="110" s="2" customFormat="1" ht="6.96" customHeight="1">
      <c r="A110" s="41"/>
      <c r="B110" s="62"/>
      <c r="C110" s="63"/>
      <c r="D110" s="63"/>
      <c r="E110" s="63"/>
      <c r="F110" s="63"/>
      <c r="G110" s="63"/>
      <c r="H110" s="63"/>
      <c r="I110" s="63"/>
      <c r="J110" s="63"/>
      <c r="K110" s="63"/>
      <c r="L110" s="47"/>
      <c r="M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</sheetData>
  <sheetProtection sheet="1" autoFilter="0" formatColumns="0" formatRows="0" objects="1" scenarios="1" spinCount="100000" saltValue="Og2ReW59HkCmPWkQ6OM55iAMGbalBex5wHU+Kjz7D+64QWM4SVfXqRv/EMUbVexYg9PdKcp8sCXDMKhhgM25+Q==" hashValue="tDdG2tSESPkGXpkHBWmjitXQQlJYxNRoiIph6dfunDjOSIU8kx3ne5GbSAiBAOe8z/morEp0aFsKPvCOxfta3w==" algorithmName="SHA-512" password="CC35"/>
  <autoFilter ref="C82:K109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4_01/132251103"/>
    <hyperlink ref="F90" r:id="rId2" display="https://podminky.urs.cz/item/CS_URS_2024_01/162751117"/>
    <hyperlink ref="F97" r:id="rId3" display="https://podminky.urs.cz/item/CS_URS_2024_01/171201231"/>
    <hyperlink ref="F100" r:id="rId4" display="https://podminky.urs.cz/item/CS_URS_2024_01/174151101"/>
    <hyperlink ref="F105" r:id="rId5" display="https://podminky.urs.cz/item/CS_URS_2024_01/460671114"/>
    <hyperlink ref="F107" r:id="rId6" display="https://podminky.urs.cz/item/CS_URS_2024_01/871313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306" customWidth="1"/>
    <col min="2" max="2" width="1.667969" style="306" customWidth="1"/>
    <col min="3" max="4" width="5" style="306" customWidth="1"/>
    <col min="5" max="5" width="11.66016" style="306" customWidth="1"/>
    <col min="6" max="6" width="9.160156" style="306" customWidth="1"/>
    <col min="7" max="7" width="5" style="306" customWidth="1"/>
    <col min="8" max="8" width="77.83203" style="306" customWidth="1"/>
    <col min="9" max="10" width="20" style="306" customWidth="1"/>
    <col min="11" max="11" width="1.667969" style="306" customWidth="1"/>
  </cols>
  <sheetData>
    <row r="1" s="1" customFormat="1" ht="37.5" customHeight="1"/>
    <row r="2" s="1" customFormat="1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7" customFormat="1" ht="45" customHeight="1">
      <c r="B3" s="310"/>
      <c r="C3" s="311" t="s">
        <v>9112</v>
      </c>
      <c r="D3" s="311"/>
      <c r="E3" s="311"/>
      <c r="F3" s="311"/>
      <c r="G3" s="311"/>
      <c r="H3" s="311"/>
      <c r="I3" s="311"/>
      <c r="J3" s="311"/>
      <c r="K3" s="312"/>
    </row>
    <row r="4" s="1" customFormat="1" ht="25.5" customHeight="1">
      <c r="B4" s="313"/>
      <c r="C4" s="314" t="s">
        <v>9113</v>
      </c>
      <c r="D4" s="314"/>
      <c r="E4" s="314"/>
      <c r="F4" s="314"/>
      <c r="G4" s="314"/>
      <c r="H4" s="314"/>
      <c r="I4" s="314"/>
      <c r="J4" s="314"/>
      <c r="K4" s="315"/>
    </row>
    <row r="5" s="1" customFormat="1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="1" customFormat="1" ht="15" customHeight="1">
      <c r="B6" s="313"/>
      <c r="C6" s="317" t="s">
        <v>9114</v>
      </c>
      <c r="D6" s="317"/>
      <c r="E6" s="317"/>
      <c r="F6" s="317"/>
      <c r="G6" s="317"/>
      <c r="H6" s="317"/>
      <c r="I6" s="317"/>
      <c r="J6" s="317"/>
      <c r="K6" s="315"/>
    </row>
    <row r="7" s="1" customFormat="1" ht="15" customHeight="1">
      <c r="B7" s="318"/>
      <c r="C7" s="317" t="s">
        <v>9115</v>
      </c>
      <c r="D7" s="317"/>
      <c r="E7" s="317"/>
      <c r="F7" s="317"/>
      <c r="G7" s="317"/>
      <c r="H7" s="317"/>
      <c r="I7" s="317"/>
      <c r="J7" s="317"/>
      <c r="K7" s="315"/>
    </row>
    <row r="8" s="1" customFormat="1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s="1" customFormat="1" ht="15" customHeight="1">
      <c r="B9" s="318"/>
      <c r="C9" s="317" t="s">
        <v>9116</v>
      </c>
      <c r="D9" s="317"/>
      <c r="E9" s="317"/>
      <c r="F9" s="317"/>
      <c r="G9" s="317"/>
      <c r="H9" s="317"/>
      <c r="I9" s="317"/>
      <c r="J9" s="317"/>
      <c r="K9" s="315"/>
    </row>
    <row r="10" s="1" customFormat="1" ht="15" customHeight="1">
      <c r="B10" s="318"/>
      <c r="C10" s="317"/>
      <c r="D10" s="317" t="s">
        <v>9117</v>
      </c>
      <c r="E10" s="317"/>
      <c r="F10" s="317"/>
      <c r="G10" s="317"/>
      <c r="H10" s="317"/>
      <c r="I10" s="317"/>
      <c r="J10" s="317"/>
      <c r="K10" s="315"/>
    </row>
    <row r="11" s="1" customFormat="1" ht="15" customHeight="1">
      <c r="B11" s="318"/>
      <c r="C11" s="319"/>
      <c r="D11" s="317" t="s">
        <v>9118</v>
      </c>
      <c r="E11" s="317"/>
      <c r="F11" s="317"/>
      <c r="G11" s="317"/>
      <c r="H11" s="317"/>
      <c r="I11" s="317"/>
      <c r="J11" s="317"/>
      <c r="K11" s="315"/>
    </row>
    <row r="12" s="1" customFormat="1" ht="15" customHeight="1">
      <c r="B12" s="318"/>
      <c r="C12" s="319"/>
      <c r="D12" s="317"/>
      <c r="E12" s="317"/>
      <c r="F12" s="317"/>
      <c r="G12" s="317"/>
      <c r="H12" s="317"/>
      <c r="I12" s="317"/>
      <c r="J12" s="317"/>
      <c r="K12" s="315"/>
    </row>
    <row r="13" s="1" customFormat="1" ht="15" customHeight="1">
      <c r="B13" s="318"/>
      <c r="C13" s="319"/>
      <c r="D13" s="320" t="s">
        <v>9119</v>
      </c>
      <c r="E13" s="317"/>
      <c r="F13" s="317"/>
      <c r="G13" s="317"/>
      <c r="H13" s="317"/>
      <c r="I13" s="317"/>
      <c r="J13" s="317"/>
      <c r="K13" s="315"/>
    </row>
    <row r="14" s="1" customFormat="1" ht="12.75" customHeight="1">
      <c r="B14" s="318"/>
      <c r="C14" s="319"/>
      <c r="D14" s="319"/>
      <c r="E14" s="319"/>
      <c r="F14" s="319"/>
      <c r="G14" s="319"/>
      <c r="H14" s="319"/>
      <c r="I14" s="319"/>
      <c r="J14" s="319"/>
      <c r="K14" s="315"/>
    </row>
    <row r="15" s="1" customFormat="1" ht="15" customHeight="1">
      <c r="B15" s="318"/>
      <c r="C15" s="319"/>
      <c r="D15" s="317" t="s">
        <v>9120</v>
      </c>
      <c r="E15" s="317"/>
      <c r="F15" s="317"/>
      <c r="G15" s="317"/>
      <c r="H15" s="317"/>
      <c r="I15" s="317"/>
      <c r="J15" s="317"/>
      <c r="K15" s="315"/>
    </row>
    <row r="16" s="1" customFormat="1" ht="15" customHeight="1">
      <c r="B16" s="318"/>
      <c r="C16" s="319"/>
      <c r="D16" s="317" t="s">
        <v>9121</v>
      </c>
      <c r="E16" s="317"/>
      <c r="F16" s="317"/>
      <c r="G16" s="317"/>
      <c r="H16" s="317"/>
      <c r="I16" s="317"/>
      <c r="J16" s="317"/>
      <c r="K16" s="315"/>
    </row>
    <row r="17" s="1" customFormat="1" ht="15" customHeight="1">
      <c r="B17" s="318"/>
      <c r="C17" s="319"/>
      <c r="D17" s="317" t="s">
        <v>9122</v>
      </c>
      <c r="E17" s="317"/>
      <c r="F17" s="317"/>
      <c r="G17" s="317"/>
      <c r="H17" s="317"/>
      <c r="I17" s="317"/>
      <c r="J17" s="317"/>
      <c r="K17" s="315"/>
    </row>
    <row r="18" s="1" customFormat="1" ht="15" customHeight="1">
      <c r="B18" s="318"/>
      <c r="C18" s="319"/>
      <c r="D18" s="319"/>
      <c r="E18" s="321" t="s">
        <v>81</v>
      </c>
      <c r="F18" s="317" t="s">
        <v>9123</v>
      </c>
      <c r="G18" s="317"/>
      <c r="H18" s="317"/>
      <c r="I18" s="317"/>
      <c r="J18" s="317"/>
      <c r="K18" s="315"/>
    </row>
    <row r="19" s="1" customFormat="1" ht="15" customHeight="1">
      <c r="B19" s="318"/>
      <c r="C19" s="319"/>
      <c r="D19" s="319"/>
      <c r="E19" s="321" t="s">
        <v>9124</v>
      </c>
      <c r="F19" s="317" t="s">
        <v>9125</v>
      </c>
      <c r="G19" s="317"/>
      <c r="H19" s="317"/>
      <c r="I19" s="317"/>
      <c r="J19" s="317"/>
      <c r="K19" s="315"/>
    </row>
    <row r="20" s="1" customFormat="1" ht="15" customHeight="1">
      <c r="B20" s="318"/>
      <c r="C20" s="319"/>
      <c r="D20" s="319"/>
      <c r="E20" s="321" t="s">
        <v>9126</v>
      </c>
      <c r="F20" s="317" t="s">
        <v>9127</v>
      </c>
      <c r="G20" s="317"/>
      <c r="H20" s="317"/>
      <c r="I20" s="317"/>
      <c r="J20" s="317"/>
      <c r="K20" s="315"/>
    </row>
    <row r="21" s="1" customFormat="1" ht="15" customHeight="1">
      <c r="B21" s="318"/>
      <c r="C21" s="319"/>
      <c r="D21" s="319"/>
      <c r="E21" s="321" t="s">
        <v>9128</v>
      </c>
      <c r="F21" s="317" t="s">
        <v>9129</v>
      </c>
      <c r="G21" s="317"/>
      <c r="H21" s="317"/>
      <c r="I21" s="317"/>
      <c r="J21" s="317"/>
      <c r="K21" s="315"/>
    </row>
    <row r="22" s="1" customFormat="1" ht="15" customHeight="1">
      <c r="B22" s="318"/>
      <c r="C22" s="319"/>
      <c r="D22" s="319"/>
      <c r="E22" s="321" t="s">
        <v>6574</v>
      </c>
      <c r="F22" s="317" t="s">
        <v>6575</v>
      </c>
      <c r="G22" s="317"/>
      <c r="H22" s="317"/>
      <c r="I22" s="317"/>
      <c r="J22" s="317"/>
      <c r="K22" s="315"/>
    </row>
    <row r="23" s="1" customFormat="1" ht="15" customHeight="1">
      <c r="B23" s="318"/>
      <c r="C23" s="319"/>
      <c r="D23" s="319"/>
      <c r="E23" s="321" t="s">
        <v>92</v>
      </c>
      <c r="F23" s="317" t="s">
        <v>9130</v>
      </c>
      <c r="G23" s="317"/>
      <c r="H23" s="317"/>
      <c r="I23" s="317"/>
      <c r="J23" s="317"/>
      <c r="K23" s="315"/>
    </row>
    <row r="24" s="1" customFormat="1" ht="12.75" customHeight="1">
      <c r="B24" s="318"/>
      <c r="C24" s="319"/>
      <c r="D24" s="319"/>
      <c r="E24" s="319"/>
      <c r="F24" s="319"/>
      <c r="G24" s="319"/>
      <c r="H24" s="319"/>
      <c r="I24" s="319"/>
      <c r="J24" s="319"/>
      <c r="K24" s="315"/>
    </row>
    <row r="25" s="1" customFormat="1" ht="15" customHeight="1">
      <c r="B25" s="318"/>
      <c r="C25" s="317" t="s">
        <v>9131</v>
      </c>
      <c r="D25" s="317"/>
      <c r="E25" s="317"/>
      <c r="F25" s="317"/>
      <c r="G25" s="317"/>
      <c r="H25" s="317"/>
      <c r="I25" s="317"/>
      <c r="J25" s="317"/>
      <c r="K25" s="315"/>
    </row>
    <row r="26" s="1" customFormat="1" ht="15" customHeight="1">
      <c r="B26" s="318"/>
      <c r="C26" s="317" t="s">
        <v>9132</v>
      </c>
      <c r="D26" s="317"/>
      <c r="E26" s="317"/>
      <c r="F26" s="317"/>
      <c r="G26" s="317"/>
      <c r="H26" s="317"/>
      <c r="I26" s="317"/>
      <c r="J26" s="317"/>
      <c r="K26" s="315"/>
    </row>
    <row r="27" s="1" customFormat="1" ht="15" customHeight="1">
      <c r="B27" s="318"/>
      <c r="C27" s="317"/>
      <c r="D27" s="317" t="s">
        <v>9133</v>
      </c>
      <c r="E27" s="317"/>
      <c r="F27" s="317"/>
      <c r="G27" s="317"/>
      <c r="H27" s="317"/>
      <c r="I27" s="317"/>
      <c r="J27" s="317"/>
      <c r="K27" s="315"/>
    </row>
    <row r="28" s="1" customFormat="1" ht="15" customHeight="1">
      <c r="B28" s="318"/>
      <c r="C28" s="319"/>
      <c r="D28" s="317" t="s">
        <v>9134</v>
      </c>
      <c r="E28" s="317"/>
      <c r="F28" s="317"/>
      <c r="G28" s="317"/>
      <c r="H28" s="317"/>
      <c r="I28" s="317"/>
      <c r="J28" s="317"/>
      <c r="K28" s="315"/>
    </row>
    <row r="29" s="1" customFormat="1" ht="12.75" customHeight="1">
      <c r="B29" s="318"/>
      <c r="C29" s="319"/>
      <c r="D29" s="319"/>
      <c r="E29" s="319"/>
      <c r="F29" s="319"/>
      <c r="G29" s="319"/>
      <c r="H29" s="319"/>
      <c r="I29" s="319"/>
      <c r="J29" s="319"/>
      <c r="K29" s="315"/>
    </row>
    <row r="30" s="1" customFormat="1" ht="15" customHeight="1">
      <c r="B30" s="318"/>
      <c r="C30" s="319"/>
      <c r="D30" s="317" t="s">
        <v>9135</v>
      </c>
      <c r="E30" s="317"/>
      <c r="F30" s="317"/>
      <c r="G30" s="317"/>
      <c r="H30" s="317"/>
      <c r="I30" s="317"/>
      <c r="J30" s="317"/>
      <c r="K30" s="315"/>
    </row>
    <row r="31" s="1" customFormat="1" ht="15" customHeight="1">
      <c r="B31" s="318"/>
      <c r="C31" s="319"/>
      <c r="D31" s="317" t="s">
        <v>9136</v>
      </c>
      <c r="E31" s="317"/>
      <c r="F31" s="317"/>
      <c r="G31" s="317"/>
      <c r="H31" s="317"/>
      <c r="I31" s="317"/>
      <c r="J31" s="317"/>
      <c r="K31" s="315"/>
    </row>
    <row r="32" s="1" customFormat="1" ht="12.75" customHeight="1">
      <c r="B32" s="318"/>
      <c r="C32" s="319"/>
      <c r="D32" s="319"/>
      <c r="E32" s="319"/>
      <c r="F32" s="319"/>
      <c r="G32" s="319"/>
      <c r="H32" s="319"/>
      <c r="I32" s="319"/>
      <c r="J32" s="319"/>
      <c r="K32" s="315"/>
    </row>
    <row r="33" s="1" customFormat="1" ht="15" customHeight="1">
      <c r="B33" s="318"/>
      <c r="C33" s="319"/>
      <c r="D33" s="317" t="s">
        <v>9137</v>
      </c>
      <c r="E33" s="317"/>
      <c r="F33" s="317"/>
      <c r="G33" s="317"/>
      <c r="H33" s="317"/>
      <c r="I33" s="317"/>
      <c r="J33" s="317"/>
      <c r="K33" s="315"/>
    </row>
    <row r="34" s="1" customFormat="1" ht="15" customHeight="1">
      <c r="B34" s="318"/>
      <c r="C34" s="319"/>
      <c r="D34" s="317" t="s">
        <v>9138</v>
      </c>
      <c r="E34" s="317"/>
      <c r="F34" s="317"/>
      <c r="G34" s="317"/>
      <c r="H34" s="317"/>
      <c r="I34" s="317"/>
      <c r="J34" s="317"/>
      <c r="K34" s="315"/>
    </row>
    <row r="35" s="1" customFormat="1" ht="15" customHeight="1">
      <c r="B35" s="318"/>
      <c r="C35" s="319"/>
      <c r="D35" s="317" t="s">
        <v>9139</v>
      </c>
      <c r="E35" s="317"/>
      <c r="F35" s="317"/>
      <c r="G35" s="317"/>
      <c r="H35" s="317"/>
      <c r="I35" s="317"/>
      <c r="J35" s="317"/>
      <c r="K35" s="315"/>
    </row>
    <row r="36" s="1" customFormat="1" ht="15" customHeight="1">
      <c r="B36" s="318"/>
      <c r="C36" s="319"/>
      <c r="D36" s="317"/>
      <c r="E36" s="320" t="s">
        <v>210</v>
      </c>
      <c r="F36" s="317"/>
      <c r="G36" s="317" t="s">
        <v>9140</v>
      </c>
      <c r="H36" s="317"/>
      <c r="I36" s="317"/>
      <c r="J36" s="317"/>
      <c r="K36" s="315"/>
    </row>
    <row r="37" s="1" customFormat="1" ht="30.75" customHeight="1">
      <c r="B37" s="318"/>
      <c r="C37" s="319"/>
      <c r="D37" s="317"/>
      <c r="E37" s="320" t="s">
        <v>9141</v>
      </c>
      <c r="F37" s="317"/>
      <c r="G37" s="317" t="s">
        <v>9142</v>
      </c>
      <c r="H37" s="317"/>
      <c r="I37" s="317"/>
      <c r="J37" s="317"/>
      <c r="K37" s="315"/>
    </row>
    <row r="38" s="1" customFormat="1" ht="15" customHeight="1">
      <c r="B38" s="318"/>
      <c r="C38" s="319"/>
      <c r="D38" s="317"/>
      <c r="E38" s="320" t="s">
        <v>55</v>
      </c>
      <c r="F38" s="317"/>
      <c r="G38" s="317" t="s">
        <v>9143</v>
      </c>
      <c r="H38" s="317"/>
      <c r="I38" s="317"/>
      <c r="J38" s="317"/>
      <c r="K38" s="315"/>
    </row>
    <row r="39" s="1" customFormat="1" ht="15" customHeight="1">
      <c r="B39" s="318"/>
      <c r="C39" s="319"/>
      <c r="D39" s="317"/>
      <c r="E39" s="320" t="s">
        <v>56</v>
      </c>
      <c r="F39" s="317"/>
      <c r="G39" s="317" t="s">
        <v>9144</v>
      </c>
      <c r="H39" s="317"/>
      <c r="I39" s="317"/>
      <c r="J39" s="317"/>
      <c r="K39" s="315"/>
    </row>
    <row r="40" s="1" customFormat="1" ht="15" customHeight="1">
      <c r="B40" s="318"/>
      <c r="C40" s="319"/>
      <c r="D40" s="317"/>
      <c r="E40" s="320" t="s">
        <v>211</v>
      </c>
      <c r="F40" s="317"/>
      <c r="G40" s="317" t="s">
        <v>9145</v>
      </c>
      <c r="H40" s="317"/>
      <c r="I40" s="317"/>
      <c r="J40" s="317"/>
      <c r="K40" s="315"/>
    </row>
    <row r="41" s="1" customFormat="1" ht="15" customHeight="1">
      <c r="B41" s="318"/>
      <c r="C41" s="319"/>
      <c r="D41" s="317"/>
      <c r="E41" s="320" t="s">
        <v>212</v>
      </c>
      <c r="F41" s="317"/>
      <c r="G41" s="317" t="s">
        <v>9146</v>
      </c>
      <c r="H41" s="317"/>
      <c r="I41" s="317"/>
      <c r="J41" s="317"/>
      <c r="K41" s="315"/>
    </row>
    <row r="42" s="1" customFormat="1" ht="15" customHeight="1">
      <c r="B42" s="318"/>
      <c r="C42" s="319"/>
      <c r="D42" s="317"/>
      <c r="E42" s="320" t="s">
        <v>9147</v>
      </c>
      <c r="F42" s="317"/>
      <c r="G42" s="317" t="s">
        <v>9148</v>
      </c>
      <c r="H42" s="317"/>
      <c r="I42" s="317"/>
      <c r="J42" s="317"/>
      <c r="K42" s="315"/>
    </row>
    <row r="43" s="1" customFormat="1" ht="15" customHeight="1">
      <c r="B43" s="318"/>
      <c r="C43" s="319"/>
      <c r="D43" s="317"/>
      <c r="E43" s="320"/>
      <c r="F43" s="317"/>
      <c r="G43" s="317" t="s">
        <v>9149</v>
      </c>
      <c r="H43" s="317"/>
      <c r="I43" s="317"/>
      <c r="J43" s="317"/>
      <c r="K43" s="315"/>
    </row>
    <row r="44" s="1" customFormat="1" ht="15" customHeight="1">
      <c r="B44" s="318"/>
      <c r="C44" s="319"/>
      <c r="D44" s="317"/>
      <c r="E44" s="320" t="s">
        <v>9150</v>
      </c>
      <c r="F44" s="317"/>
      <c r="G44" s="317" t="s">
        <v>9151</v>
      </c>
      <c r="H44" s="317"/>
      <c r="I44" s="317"/>
      <c r="J44" s="317"/>
      <c r="K44" s="315"/>
    </row>
    <row r="45" s="1" customFormat="1" ht="15" customHeight="1">
      <c r="B45" s="318"/>
      <c r="C45" s="319"/>
      <c r="D45" s="317"/>
      <c r="E45" s="320" t="s">
        <v>214</v>
      </c>
      <c r="F45" s="317"/>
      <c r="G45" s="317" t="s">
        <v>9152</v>
      </c>
      <c r="H45" s="317"/>
      <c r="I45" s="317"/>
      <c r="J45" s="317"/>
      <c r="K45" s="315"/>
    </row>
    <row r="46" s="1" customFormat="1" ht="12.75" customHeight="1">
      <c r="B46" s="318"/>
      <c r="C46" s="319"/>
      <c r="D46" s="317"/>
      <c r="E46" s="317"/>
      <c r="F46" s="317"/>
      <c r="G46" s="317"/>
      <c r="H46" s="317"/>
      <c r="I46" s="317"/>
      <c r="J46" s="317"/>
      <c r="K46" s="315"/>
    </row>
    <row r="47" s="1" customFormat="1" ht="15" customHeight="1">
      <c r="B47" s="318"/>
      <c r="C47" s="319"/>
      <c r="D47" s="317" t="s">
        <v>9153</v>
      </c>
      <c r="E47" s="317"/>
      <c r="F47" s="317"/>
      <c r="G47" s="317"/>
      <c r="H47" s="317"/>
      <c r="I47" s="317"/>
      <c r="J47" s="317"/>
      <c r="K47" s="315"/>
    </row>
    <row r="48" s="1" customFormat="1" ht="15" customHeight="1">
      <c r="B48" s="318"/>
      <c r="C48" s="319"/>
      <c r="D48" s="319"/>
      <c r="E48" s="317" t="s">
        <v>9154</v>
      </c>
      <c r="F48" s="317"/>
      <c r="G48" s="317"/>
      <c r="H48" s="317"/>
      <c r="I48" s="317"/>
      <c r="J48" s="317"/>
      <c r="K48" s="315"/>
    </row>
    <row r="49" s="1" customFormat="1" ht="15" customHeight="1">
      <c r="B49" s="318"/>
      <c r="C49" s="319"/>
      <c r="D49" s="319"/>
      <c r="E49" s="317" t="s">
        <v>9155</v>
      </c>
      <c r="F49" s="317"/>
      <c r="G49" s="317"/>
      <c r="H49" s="317"/>
      <c r="I49" s="317"/>
      <c r="J49" s="317"/>
      <c r="K49" s="315"/>
    </row>
    <row r="50" s="1" customFormat="1" ht="15" customHeight="1">
      <c r="B50" s="318"/>
      <c r="C50" s="319"/>
      <c r="D50" s="319"/>
      <c r="E50" s="317" t="s">
        <v>9156</v>
      </c>
      <c r="F50" s="317"/>
      <c r="G50" s="317"/>
      <c r="H50" s="317"/>
      <c r="I50" s="317"/>
      <c r="J50" s="317"/>
      <c r="K50" s="315"/>
    </row>
    <row r="51" s="1" customFormat="1" ht="15" customHeight="1">
      <c r="B51" s="318"/>
      <c r="C51" s="319"/>
      <c r="D51" s="317" t="s">
        <v>9157</v>
      </c>
      <c r="E51" s="317"/>
      <c r="F51" s="317"/>
      <c r="G51" s="317"/>
      <c r="H51" s="317"/>
      <c r="I51" s="317"/>
      <c r="J51" s="317"/>
      <c r="K51" s="315"/>
    </row>
    <row r="52" s="1" customFormat="1" ht="25.5" customHeight="1">
      <c r="B52" s="313"/>
      <c r="C52" s="314" t="s">
        <v>9158</v>
      </c>
      <c r="D52" s="314"/>
      <c r="E52" s="314"/>
      <c r="F52" s="314"/>
      <c r="G52" s="314"/>
      <c r="H52" s="314"/>
      <c r="I52" s="314"/>
      <c r="J52" s="314"/>
      <c r="K52" s="315"/>
    </row>
    <row r="53" s="1" customFormat="1" ht="5.25" customHeight="1">
      <c r="B53" s="313"/>
      <c r="C53" s="316"/>
      <c r="D53" s="316"/>
      <c r="E53" s="316"/>
      <c r="F53" s="316"/>
      <c r="G53" s="316"/>
      <c r="H53" s="316"/>
      <c r="I53" s="316"/>
      <c r="J53" s="316"/>
      <c r="K53" s="315"/>
    </row>
    <row r="54" s="1" customFormat="1" ht="15" customHeight="1">
      <c r="B54" s="313"/>
      <c r="C54" s="317" t="s">
        <v>9159</v>
      </c>
      <c r="D54" s="317"/>
      <c r="E54" s="317"/>
      <c r="F54" s="317"/>
      <c r="G54" s="317"/>
      <c r="H54" s="317"/>
      <c r="I54" s="317"/>
      <c r="J54" s="317"/>
      <c r="K54" s="315"/>
    </row>
    <row r="55" s="1" customFormat="1" ht="15" customHeight="1">
      <c r="B55" s="313"/>
      <c r="C55" s="317" t="s">
        <v>9160</v>
      </c>
      <c r="D55" s="317"/>
      <c r="E55" s="317"/>
      <c r="F55" s="317"/>
      <c r="G55" s="317"/>
      <c r="H55" s="317"/>
      <c r="I55" s="317"/>
      <c r="J55" s="317"/>
      <c r="K55" s="315"/>
    </row>
    <row r="56" s="1" customFormat="1" ht="12.75" customHeight="1">
      <c r="B56" s="313"/>
      <c r="C56" s="317"/>
      <c r="D56" s="317"/>
      <c r="E56" s="317"/>
      <c r="F56" s="317"/>
      <c r="G56" s="317"/>
      <c r="H56" s="317"/>
      <c r="I56" s="317"/>
      <c r="J56" s="317"/>
      <c r="K56" s="315"/>
    </row>
    <row r="57" s="1" customFormat="1" ht="15" customHeight="1">
      <c r="B57" s="313"/>
      <c r="C57" s="317" t="s">
        <v>9161</v>
      </c>
      <c r="D57" s="317"/>
      <c r="E57" s="317"/>
      <c r="F57" s="317"/>
      <c r="G57" s="317"/>
      <c r="H57" s="317"/>
      <c r="I57" s="317"/>
      <c r="J57" s="317"/>
      <c r="K57" s="315"/>
    </row>
    <row r="58" s="1" customFormat="1" ht="15" customHeight="1">
      <c r="B58" s="313"/>
      <c r="C58" s="319"/>
      <c r="D58" s="317" t="s">
        <v>9162</v>
      </c>
      <c r="E58" s="317"/>
      <c r="F58" s="317"/>
      <c r="G58" s="317"/>
      <c r="H58" s="317"/>
      <c r="I58" s="317"/>
      <c r="J58" s="317"/>
      <c r="K58" s="315"/>
    </row>
    <row r="59" s="1" customFormat="1" ht="15" customHeight="1">
      <c r="B59" s="313"/>
      <c r="C59" s="319"/>
      <c r="D59" s="317" t="s">
        <v>9163</v>
      </c>
      <c r="E59" s="317"/>
      <c r="F59" s="317"/>
      <c r="G59" s="317"/>
      <c r="H59" s="317"/>
      <c r="I59" s="317"/>
      <c r="J59" s="317"/>
      <c r="K59" s="315"/>
    </row>
    <row r="60" s="1" customFormat="1" ht="15" customHeight="1">
      <c r="B60" s="313"/>
      <c r="C60" s="319"/>
      <c r="D60" s="317" t="s">
        <v>9164</v>
      </c>
      <c r="E60" s="317"/>
      <c r="F60" s="317"/>
      <c r="G60" s="317"/>
      <c r="H60" s="317"/>
      <c r="I60" s="317"/>
      <c r="J60" s="317"/>
      <c r="K60" s="315"/>
    </row>
    <row r="61" s="1" customFormat="1" ht="15" customHeight="1">
      <c r="B61" s="313"/>
      <c r="C61" s="319"/>
      <c r="D61" s="317" t="s">
        <v>9165</v>
      </c>
      <c r="E61" s="317"/>
      <c r="F61" s="317"/>
      <c r="G61" s="317"/>
      <c r="H61" s="317"/>
      <c r="I61" s="317"/>
      <c r="J61" s="317"/>
      <c r="K61" s="315"/>
    </row>
    <row r="62" s="1" customFormat="1" ht="15" customHeight="1">
      <c r="B62" s="313"/>
      <c r="C62" s="319"/>
      <c r="D62" s="322" t="s">
        <v>9166</v>
      </c>
      <c r="E62" s="322"/>
      <c r="F62" s="322"/>
      <c r="G62" s="322"/>
      <c r="H62" s="322"/>
      <c r="I62" s="322"/>
      <c r="J62" s="322"/>
      <c r="K62" s="315"/>
    </row>
    <row r="63" s="1" customFormat="1" ht="15" customHeight="1">
      <c r="B63" s="313"/>
      <c r="C63" s="319"/>
      <c r="D63" s="317" t="s">
        <v>9167</v>
      </c>
      <c r="E63" s="317"/>
      <c r="F63" s="317"/>
      <c r="G63" s="317"/>
      <c r="H63" s="317"/>
      <c r="I63" s="317"/>
      <c r="J63" s="317"/>
      <c r="K63" s="315"/>
    </row>
    <row r="64" s="1" customFormat="1" ht="12.75" customHeight="1">
      <c r="B64" s="313"/>
      <c r="C64" s="319"/>
      <c r="D64" s="319"/>
      <c r="E64" s="323"/>
      <c r="F64" s="319"/>
      <c r="G64" s="319"/>
      <c r="H64" s="319"/>
      <c r="I64" s="319"/>
      <c r="J64" s="319"/>
      <c r="K64" s="315"/>
    </row>
    <row r="65" s="1" customFormat="1" ht="15" customHeight="1">
      <c r="B65" s="313"/>
      <c r="C65" s="319"/>
      <c r="D65" s="317" t="s">
        <v>9168</v>
      </c>
      <c r="E65" s="317"/>
      <c r="F65" s="317"/>
      <c r="G65" s="317"/>
      <c r="H65" s="317"/>
      <c r="I65" s="317"/>
      <c r="J65" s="317"/>
      <c r="K65" s="315"/>
    </row>
    <row r="66" s="1" customFormat="1" ht="15" customHeight="1">
      <c r="B66" s="313"/>
      <c r="C66" s="319"/>
      <c r="D66" s="322" t="s">
        <v>9169</v>
      </c>
      <c r="E66" s="322"/>
      <c r="F66" s="322"/>
      <c r="G66" s="322"/>
      <c r="H66" s="322"/>
      <c r="I66" s="322"/>
      <c r="J66" s="322"/>
      <c r="K66" s="315"/>
    </row>
    <row r="67" s="1" customFormat="1" ht="15" customHeight="1">
      <c r="B67" s="313"/>
      <c r="C67" s="319"/>
      <c r="D67" s="317" t="s">
        <v>9170</v>
      </c>
      <c r="E67" s="317"/>
      <c r="F67" s="317"/>
      <c r="G67" s="317"/>
      <c r="H67" s="317"/>
      <c r="I67" s="317"/>
      <c r="J67" s="317"/>
      <c r="K67" s="315"/>
    </row>
    <row r="68" s="1" customFormat="1" ht="15" customHeight="1">
      <c r="B68" s="313"/>
      <c r="C68" s="319"/>
      <c r="D68" s="317" t="s">
        <v>9171</v>
      </c>
      <c r="E68" s="317"/>
      <c r="F68" s="317"/>
      <c r="G68" s="317"/>
      <c r="H68" s="317"/>
      <c r="I68" s="317"/>
      <c r="J68" s="317"/>
      <c r="K68" s="315"/>
    </row>
    <row r="69" s="1" customFormat="1" ht="15" customHeight="1">
      <c r="B69" s="313"/>
      <c r="C69" s="319"/>
      <c r="D69" s="317" t="s">
        <v>9172</v>
      </c>
      <c r="E69" s="317"/>
      <c r="F69" s="317"/>
      <c r="G69" s="317"/>
      <c r="H69" s="317"/>
      <c r="I69" s="317"/>
      <c r="J69" s="317"/>
      <c r="K69" s="315"/>
    </row>
    <row r="70" s="1" customFormat="1" ht="15" customHeight="1">
      <c r="B70" s="313"/>
      <c r="C70" s="319"/>
      <c r="D70" s="317" t="s">
        <v>9173</v>
      </c>
      <c r="E70" s="317"/>
      <c r="F70" s="317"/>
      <c r="G70" s="317"/>
      <c r="H70" s="317"/>
      <c r="I70" s="317"/>
      <c r="J70" s="317"/>
      <c r="K70" s="315"/>
    </row>
    <row r="71" s="1" customFormat="1" ht="12.75" customHeight="1">
      <c r="B71" s="324"/>
      <c r="C71" s="325"/>
      <c r="D71" s="325"/>
      <c r="E71" s="325"/>
      <c r="F71" s="325"/>
      <c r="G71" s="325"/>
      <c r="H71" s="325"/>
      <c r="I71" s="325"/>
      <c r="J71" s="325"/>
      <c r="K71" s="326"/>
    </row>
    <row r="72" s="1" customFormat="1" ht="18.75" customHeight="1">
      <c r="B72" s="327"/>
      <c r="C72" s="327"/>
      <c r="D72" s="327"/>
      <c r="E72" s="327"/>
      <c r="F72" s="327"/>
      <c r="G72" s="327"/>
      <c r="H72" s="327"/>
      <c r="I72" s="327"/>
      <c r="J72" s="327"/>
      <c r="K72" s="328"/>
    </row>
    <row r="73" s="1" customFormat="1" ht="18.75" customHeight="1">
      <c r="B73" s="328"/>
      <c r="C73" s="328"/>
      <c r="D73" s="328"/>
      <c r="E73" s="328"/>
      <c r="F73" s="328"/>
      <c r="G73" s="328"/>
      <c r="H73" s="328"/>
      <c r="I73" s="328"/>
      <c r="J73" s="328"/>
      <c r="K73" s="328"/>
    </row>
    <row r="74" s="1" customFormat="1" ht="7.5" customHeight="1">
      <c r="B74" s="329"/>
      <c r="C74" s="330"/>
      <c r="D74" s="330"/>
      <c r="E74" s="330"/>
      <c r="F74" s="330"/>
      <c r="G74" s="330"/>
      <c r="H74" s="330"/>
      <c r="I74" s="330"/>
      <c r="J74" s="330"/>
      <c r="K74" s="331"/>
    </row>
    <row r="75" s="1" customFormat="1" ht="45" customHeight="1">
      <c r="B75" s="332"/>
      <c r="C75" s="333" t="s">
        <v>9174</v>
      </c>
      <c r="D75" s="333"/>
      <c r="E75" s="333"/>
      <c r="F75" s="333"/>
      <c r="G75" s="333"/>
      <c r="H75" s="333"/>
      <c r="I75" s="333"/>
      <c r="J75" s="333"/>
      <c r="K75" s="334"/>
    </row>
    <row r="76" s="1" customFormat="1" ht="17.25" customHeight="1">
      <c r="B76" s="332"/>
      <c r="C76" s="335" t="s">
        <v>9175</v>
      </c>
      <c r="D76" s="335"/>
      <c r="E76" s="335"/>
      <c r="F76" s="335" t="s">
        <v>9176</v>
      </c>
      <c r="G76" s="336"/>
      <c r="H76" s="335" t="s">
        <v>56</v>
      </c>
      <c r="I76" s="335" t="s">
        <v>59</v>
      </c>
      <c r="J76" s="335" t="s">
        <v>9177</v>
      </c>
      <c r="K76" s="334"/>
    </row>
    <row r="77" s="1" customFormat="1" ht="17.25" customHeight="1">
      <c r="B77" s="332"/>
      <c r="C77" s="337" t="s">
        <v>9178</v>
      </c>
      <c r="D77" s="337"/>
      <c r="E77" s="337"/>
      <c r="F77" s="338" t="s">
        <v>9179</v>
      </c>
      <c r="G77" s="339"/>
      <c r="H77" s="337"/>
      <c r="I77" s="337"/>
      <c r="J77" s="337" t="s">
        <v>9180</v>
      </c>
      <c r="K77" s="334"/>
    </row>
    <row r="78" s="1" customFormat="1" ht="5.25" customHeight="1">
      <c r="B78" s="332"/>
      <c r="C78" s="340"/>
      <c r="D78" s="340"/>
      <c r="E78" s="340"/>
      <c r="F78" s="340"/>
      <c r="G78" s="341"/>
      <c r="H78" s="340"/>
      <c r="I78" s="340"/>
      <c r="J78" s="340"/>
      <c r="K78" s="334"/>
    </row>
    <row r="79" s="1" customFormat="1" ht="15" customHeight="1">
      <c r="B79" s="332"/>
      <c r="C79" s="320" t="s">
        <v>55</v>
      </c>
      <c r="D79" s="342"/>
      <c r="E79" s="342"/>
      <c r="F79" s="343" t="s">
        <v>9181</v>
      </c>
      <c r="G79" s="344"/>
      <c r="H79" s="320" t="s">
        <v>9182</v>
      </c>
      <c r="I79" s="320" t="s">
        <v>9183</v>
      </c>
      <c r="J79" s="320">
        <v>20</v>
      </c>
      <c r="K79" s="334"/>
    </row>
    <row r="80" s="1" customFormat="1" ht="15" customHeight="1">
      <c r="B80" s="332"/>
      <c r="C80" s="320" t="s">
        <v>9184</v>
      </c>
      <c r="D80" s="320"/>
      <c r="E80" s="320"/>
      <c r="F80" s="343" t="s">
        <v>9181</v>
      </c>
      <c r="G80" s="344"/>
      <c r="H80" s="320" t="s">
        <v>9185</v>
      </c>
      <c r="I80" s="320" t="s">
        <v>9183</v>
      </c>
      <c r="J80" s="320">
        <v>120</v>
      </c>
      <c r="K80" s="334"/>
    </row>
    <row r="81" s="1" customFormat="1" ht="15" customHeight="1">
      <c r="B81" s="345"/>
      <c r="C81" s="320" t="s">
        <v>9186</v>
      </c>
      <c r="D81" s="320"/>
      <c r="E81" s="320"/>
      <c r="F81" s="343" t="s">
        <v>9187</v>
      </c>
      <c r="G81" s="344"/>
      <c r="H81" s="320" t="s">
        <v>9188</v>
      </c>
      <c r="I81" s="320" t="s">
        <v>9183</v>
      </c>
      <c r="J81" s="320">
        <v>50</v>
      </c>
      <c r="K81" s="334"/>
    </row>
    <row r="82" s="1" customFormat="1" ht="15" customHeight="1">
      <c r="B82" s="345"/>
      <c r="C82" s="320" t="s">
        <v>9189</v>
      </c>
      <c r="D82" s="320"/>
      <c r="E82" s="320"/>
      <c r="F82" s="343" t="s">
        <v>9181</v>
      </c>
      <c r="G82" s="344"/>
      <c r="H82" s="320" t="s">
        <v>9190</v>
      </c>
      <c r="I82" s="320" t="s">
        <v>9191</v>
      </c>
      <c r="J82" s="320"/>
      <c r="K82" s="334"/>
    </row>
    <row r="83" s="1" customFormat="1" ht="15" customHeight="1">
      <c r="B83" s="345"/>
      <c r="C83" s="346" t="s">
        <v>9192</v>
      </c>
      <c r="D83" s="346"/>
      <c r="E83" s="346"/>
      <c r="F83" s="347" t="s">
        <v>9187</v>
      </c>
      <c r="G83" s="346"/>
      <c r="H83" s="346" t="s">
        <v>9193</v>
      </c>
      <c r="I83" s="346" t="s">
        <v>9183</v>
      </c>
      <c r="J83" s="346">
        <v>15</v>
      </c>
      <c r="K83" s="334"/>
    </row>
    <row r="84" s="1" customFormat="1" ht="15" customHeight="1">
      <c r="B84" s="345"/>
      <c r="C84" s="346" t="s">
        <v>9194</v>
      </c>
      <c r="D84" s="346"/>
      <c r="E84" s="346"/>
      <c r="F84" s="347" t="s">
        <v>9187</v>
      </c>
      <c r="G84" s="346"/>
      <c r="H84" s="346" t="s">
        <v>9195</v>
      </c>
      <c r="I84" s="346" t="s">
        <v>9183</v>
      </c>
      <c r="J84" s="346">
        <v>15</v>
      </c>
      <c r="K84" s="334"/>
    </row>
    <row r="85" s="1" customFormat="1" ht="15" customHeight="1">
      <c r="B85" s="345"/>
      <c r="C85" s="346" t="s">
        <v>9196</v>
      </c>
      <c r="D85" s="346"/>
      <c r="E85" s="346"/>
      <c r="F85" s="347" t="s">
        <v>9187</v>
      </c>
      <c r="G85" s="346"/>
      <c r="H85" s="346" t="s">
        <v>9197</v>
      </c>
      <c r="I85" s="346" t="s">
        <v>9183</v>
      </c>
      <c r="J85" s="346">
        <v>20</v>
      </c>
      <c r="K85" s="334"/>
    </row>
    <row r="86" s="1" customFormat="1" ht="15" customHeight="1">
      <c r="B86" s="345"/>
      <c r="C86" s="346" t="s">
        <v>9198</v>
      </c>
      <c r="D86" s="346"/>
      <c r="E86" s="346"/>
      <c r="F86" s="347" t="s">
        <v>9187</v>
      </c>
      <c r="G86" s="346"/>
      <c r="H86" s="346" t="s">
        <v>9199</v>
      </c>
      <c r="I86" s="346" t="s">
        <v>9183</v>
      </c>
      <c r="J86" s="346">
        <v>20</v>
      </c>
      <c r="K86" s="334"/>
    </row>
    <row r="87" s="1" customFormat="1" ht="15" customHeight="1">
      <c r="B87" s="345"/>
      <c r="C87" s="320" t="s">
        <v>9200</v>
      </c>
      <c r="D87" s="320"/>
      <c r="E87" s="320"/>
      <c r="F87" s="343" t="s">
        <v>9187</v>
      </c>
      <c r="G87" s="344"/>
      <c r="H87" s="320" t="s">
        <v>9201</v>
      </c>
      <c r="I87" s="320" t="s">
        <v>9183</v>
      </c>
      <c r="J87" s="320">
        <v>50</v>
      </c>
      <c r="K87" s="334"/>
    </row>
    <row r="88" s="1" customFormat="1" ht="15" customHeight="1">
      <c r="B88" s="345"/>
      <c r="C88" s="320" t="s">
        <v>9202</v>
      </c>
      <c r="D88" s="320"/>
      <c r="E88" s="320"/>
      <c r="F88" s="343" t="s">
        <v>9187</v>
      </c>
      <c r="G88" s="344"/>
      <c r="H88" s="320" t="s">
        <v>9203</v>
      </c>
      <c r="I88" s="320" t="s">
        <v>9183</v>
      </c>
      <c r="J88" s="320">
        <v>20</v>
      </c>
      <c r="K88" s="334"/>
    </row>
    <row r="89" s="1" customFormat="1" ht="15" customHeight="1">
      <c r="B89" s="345"/>
      <c r="C89" s="320" t="s">
        <v>9204</v>
      </c>
      <c r="D89" s="320"/>
      <c r="E89" s="320"/>
      <c r="F89" s="343" t="s">
        <v>9187</v>
      </c>
      <c r="G89" s="344"/>
      <c r="H89" s="320" t="s">
        <v>9205</v>
      </c>
      <c r="I89" s="320" t="s">
        <v>9183</v>
      </c>
      <c r="J89" s="320">
        <v>20</v>
      </c>
      <c r="K89" s="334"/>
    </row>
    <row r="90" s="1" customFormat="1" ht="15" customHeight="1">
      <c r="B90" s="345"/>
      <c r="C90" s="320" t="s">
        <v>9206</v>
      </c>
      <c r="D90" s="320"/>
      <c r="E90" s="320"/>
      <c r="F90" s="343" t="s">
        <v>9187</v>
      </c>
      <c r="G90" s="344"/>
      <c r="H90" s="320" t="s">
        <v>9207</v>
      </c>
      <c r="I90" s="320" t="s">
        <v>9183</v>
      </c>
      <c r="J90" s="320">
        <v>50</v>
      </c>
      <c r="K90" s="334"/>
    </row>
    <row r="91" s="1" customFormat="1" ht="15" customHeight="1">
      <c r="B91" s="345"/>
      <c r="C91" s="320" t="s">
        <v>9208</v>
      </c>
      <c r="D91" s="320"/>
      <c r="E91" s="320"/>
      <c r="F91" s="343" t="s">
        <v>9187</v>
      </c>
      <c r="G91" s="344"/>
      <c r="H91" s="320" t="s">
        <v>9208</v>
      </c>
      <c r="I91" s="320" t="s">
        <v>9183</v>
      </c>
      <c r="J91" s="320">
        <v>50</v>
      </c>
      <c r="K91" s="334"/>
    </row>
    <row r="92" s="1" customFormat="1" ht="15" customHeight="1">
      <c r="B92" s="345"/>
      <c r="C92" s="320" t="s">
        <v>9209</v>
      </c>
      <c r="D92" s="320"/>
      <c r="E92" s="320"/>
      <c r="F92" s="343" t="s">
        <v>9187</v>
      </c>
      <c r="G92" s="344"/>
      <c r="H92" s="320" t="s">
        <v>9210</v>
      </c>
      <c r="I92" s="320" t="s">
        <v>9183</v>
      </c>
      <c r="J92" s="320">
        <v>255</v>
      </c>
      <c r="K92" s="334"/>
    </row>
    <row r="93" s="1" customFormat="1" ht="15" customHeight="1">
      <c r="B93" s="345"/>
      <c r="C93" s="320" t="s">
        <v>9211</v>
      </c>
      <c r="D93" s="320"/>
      <c r="E93" s="320"/>
      <c r="F93" s="343" t="s">
        <v>9181</v>
      </c>
      <c r="G93" s="344"/>
      <c r="H93" s="320" t="s">
        <v>9212</v>
      </c>
      <c r="I93" s="320" t="s">
        <v>9213</v>
      </c>
      <c r="J93" s="320"/>
      <c r="K93" s="334"/>
    </row>
    <row r="94" s="1" customFormat="1" ht="15" customHeight="1">
      <c r="B94" s="345"/>
      <c r="C94" s="320" t="s">
        <v>9214</v>
      </c>
      <c r="D94" s="320"/>
      <c r="E94" s="320"/>
      <c r="F94" s="343" t="s">
        <v>9181</v>
      </c>
      <c r="G94" s="344"/>
      <c r="H94" s="320" t="s">
        <v>9215</v>
      </c>
      <c r="I94" s="320" t="s">
        <v>9216</v>
      </c>
      <c r="J94" s="320"/>
      <c r="K94" s="334"/>
    </row>
    <row r="95" s="1" customFormat="1" ht="15" customHeight="1">
      <c r="B95" s="345"/>
      <c r="C95" s="320" t="s">
        <v>9217</v>
      </c>
      <c r="D95" s="320"/>
      <c r="E95" s="320"/>
      <c r="F95" s="343" t="s">
        <v>9181</v>
      </c>
      <c r="G95" s="344"/>
      <c r="H95" s="320" t="s">
        <v>9217</v>
      </c>
      <c r="I95" s="320" t="s">
        <v>9216</v>
      </c>
      <c r="J95" s="320"/>
      <c r="K95" s="334"/>
    </row>
    <row r="96" s="1" customFormat="1" ht="15" customHeight="1">
      <c r="B96" s="345"/>
      <c r="C96" s="320" t="s">
        <v>40</v>
      </c>
      <c r="D96" s="320"/>
      <c r="E96" s="320"/>
      <c r="F96" s="343" t="s">
        <v>9181</v>
      </c>
      <c r="G96" s="344"/>
      <c r="H96" s="320" t="s">
        <v>9218</v>
      </c>
      <c r="I96" s="320" t="s">
        <v>9216</v>
      </c>
      <c r="J96" s="320"/>
      <c r="K96" s="334"/>
    </row>
    <row r="97" s="1" customFormat="1" ht="15" customHeight="1">
      <c r="B97" s="345"/>
      <c r="C97" s="320" t="s">
        <v>50</v>
      </c>
      <c r="D97" s="320"/>
      <c r="E97" s="320"/>
      <c r="F97" s="343" t="s">
        <v>9181</v>
      </c>
      <c r="G97" s="344"/>
      <c r="H97" s="320" t="s">
        <v>9219</v>
      </c>
      <c r="I97" s="320" t="s">
        <v>9216</v>
      </c>
      <c r="J97" s="320"/>
      <c r="K97" s="334"/>
    </row>
    <row r="98" s="1" customFormat="1" ht="15" customHeight="1">
      <c r="B98" s="348"/>
      <c r="C98" s="349"/>
      <c r="D98" s="349"/>
      <c r="E98" s="349"/>
      <c r="F98" s="349"/>
      <c r="G98" s="349"/>
      <c r="H98" s="349"/>
      <c r="I98" s="349"/>
      <c r="J98" s="349"/>
      <c r="K98" s="350"/>
    </row>
    <row r="99" s="1" customFormat="1" ht="18.75" customHeight="1">
      <c r="B99" s="351"/>
      <c r="C99" s="352"/>
      <c r="D99" s="352"/>
      <c r="E99" s="352"/>
      <c r="F99" s="352"/>
      <c r="G99" s="352"/>
      <c r="H99" s="352"/>
      <c r="I99" s="352"/>
      <c r="J99" s="352"/>
      <c r="K99" s="351"/>
    </row>
    <row r="100" s="1" customFormat="1" ht="18.75" customHeight="1">
      <c r="B100" s="328"/>
      <c r="C100" s="328"/>
      <c r="D100" s="328"/>
      <c r="E100" s="328"/>
      <c r="F100" s="328"/>
      <c r="G100" s="328"/>
      <c r="H100" s="328"/>
      <c r="I100" s="328"/>
      <c r="J100" s="328"/>
      <c r="K100" s="328"/>
    </row>
    <row r="101" s="1" customFormat="1" ht="7.5" customHeight="1">
      <c r="B101" s="329"/>
      <c r="C101" s="330"/>
      <c r="D101" s="330"/>
      <c r="E101" s="330"/>
      <c r="F101" s="330"/>
      <c r="G101" s="330"/>
      <c r="H101" s="330"/>
      <c r="I101" s="330"/>
      <c r="J101" s="330"/>
      <c r="K101" s="331"/>
    </row>
    <row r="102" s="1" customFormat="1" ht="45" customHeight="1">
      <c r="B102" s="332"/>
      <c r="C102" s="333" t="s">
        <v>9220</v>
      </c>
      <c r="D102" s="333"/>
      <c r="E102" s="333"/>
      <c r="F102" s="333"/>
      <c r="G102" s="333"/>
      <c r="H102" s="333"/>
      <c r="I102" s="333"/>
      <c r="J102" s="333"/>
      <c r="K102" s="334"/>
    </row>
    <row r="103" s="1" customFormat="1" ht="17.25" customHeight="1">
      <c r="B103" s="332"/>
      <c r="C103" s="335" t="s">
        <v>9175</v>
      </c>
      <c r="D103" s="335"/>
      <c r="E103" s="335"/>
      <c r="F103" s="335" t="s">
        <v>9176</v>
      </c>
      <c r="G103" s="336"/>
      <c r="H103" s="335" t="s">
        <v>56</v>
      </c>
      <c r="I103" s="335" t="s">
        <v>59</v>
      </c>
      <c r="J103" s="335" t="s">
        <v>9177</v>
      </c>
      <c r="K103" s="334"/>
    </row>
    <row r="104" s="1" customFormat="1" ht="17.25" customHeight="1">
      <c r="B104" s="332"/>
      <c r="C104" s="337" t="s">
        <v>9178</v>
      </c>
      <c r="D104" s="337"/>
      <c r="E104" s="337"/>
      <c r="F104" s="338" t="s">
        <v>9179</v>
      </c>
      <c r="G104" s="339"/>
      <c r="H104" s="337"/>
      <c r="I104" s="337"/>
      <c r="J104" s="337" t="s">
        <v>9180</v>
      </c>
      <c r="K104" s="334"/>
    </row>
    <row r="105" s="1" customFormat="1" ht="5.25" customHeight="1">
      <c r="B105" s="332"/>
      <c r="C105" s="335"/>
      <c r="D105" s="335"/>
      <c r="E105" s="335"/>
      <c r="F105" s="335"/>
      <c r="G105" s="353"/>
      <c r="H105" s="335"/>
      <c r="I105" s="335"/>
      <c r="J105" s="335"/>
      <c r="K105" s="334"/>
    </row>
    <row r="106" s="1" customFormat="1" ht="15" customHeight="1">
      <c r="B106" s="332"/>
      <c r="C106" s="320" t="s">
        <v>55</v>
      </c>
      <c r="D106" s="342"/>
      <c r="E106" s="342"/>
      <c r="F106" s="343" t="s">
        <v>9181</v>
      </c>
      <c r="G106" s="320"/>
      <c r="H106" s="320" t="s">
        <v>9221</v>
      </c>
      <c r="I106" s="320" t="s">
        <v>9183</v>
      </c>
      <c r="J106" s="320">
        <v>20</v>
      </c>
      <c r="K106" s="334"/>
    </row>
    <row r="107" s="1" customFormat="1" ht="15" customHeight="1">
      <c r="B107" s="332"/>
      <c r="C107" s="320" t="s">
        <v>9184</v>
      </c>
      <c r="D107" s="320"/>
      <c r="E107" s="320"/>
      <c r="F107" s="343" t="s">
        <v>9181</v>
      </c>
      <c r="G107" s="320"/>
      <c r="H107" s="320" t="s">
        <v>9221</v>
      </c>
      <c r="I107" s="320" t="s">
        <v>9183</v>
      </c>
      <c r="J107" s="320">
        <v>120</v>
      </c>
      <c r="K107" s="334"/>
    </row>
    <row r="108" s="1" customFormat="1" ht="15" customHeight="1">
      <c r="B108" s="345"/>
      <c r="C108" s="320" t="s">
        <v>9186</v>
      </c>
      <c r="D108" s="320"/>
      <c r="E108" s="320"/>
      <c r="F108" s="343" t="s">
        <v>9187</v>
      </c>
      <c r="G108" s="320"/>
      <c r="H108" s="320" t="s">
        <v>9221</v>
      </c>
      <c r="I108" s="320" t="s">
        <v>9183</v>
      </c>
      <c r="J108" s="320">
        <v>50</v>
      </c>
      <c r="K108" s="334"/>
    </row>
    <row r="109" s="1" customFormat="1" ht="15" customHeight="1">
      <c r="B109" s="345"/>
      <c r="C109" s="320" t="s">
        <v>9189</v>
      </c>
      <c r="D109" s="320"/>
      <c r="E109" s="320"/>
      <c r="F109" s="343" t="s">
        <v>9181</v>
      </c>
      <c r="G109" s="320"/>
      <c r="H109" s="320" t="s">
        <v>9221</v>
      </c>
      <c r="I109" s="320" t="s">
        <v>9191</v>
      </c>
      <c r="J109" s="320"/>
      <c r="K109" s="334"/>
    </row>
    <row r="110" s="1" customFormat="1" ht="15" customHeight="1">
      <c r="B110" s="345"/>
      <c r="C110" s="320" t="s">
        <v>9200</v>
      </c>
      <c r="D110" s="320"/>
      <c r="E110" s="320"/>
      <c r="F110" s="343" t="s">
        <v>9187</v>
      </c>
      <c r="G110" s="320"/>
      <c r="H110" s="320" t="s">
        <v>9221</v>
      </c>
      <c r="I110" s="320" t="s">
        <v>9183</v>
      </c>
      <c r="J110" s="320">
        <v>50</v>
      </c>
      <c r="K110" s="334"/>
    </row>
    <row r="111" s="1" customFormat="1" ht="15" customHeight="1">
      <c r="B111" s="345"/>
      <c r="C111" s="320" t="s">
        <v>9208</v>
      </c>
      <c r="D111" s="320"/>
      <c r="E111" s="320"/>
      <c r="F111" s="343" t="s">
        <v>9187</v>
      </c>
      <c r="G111" s="320"/>
      <c r="H111" s="320" t="s">
        <v>9221</v>
      </c>
      <c r="I111" s="320" t="s">
        <v>9183</v>
      </c>
      <c r="J111" s="320">
        <v>50</v>
      </c>
      <c r="K111" s="334"/>
    </row>
    <row r="112" s="1" customFormat="1" ht="15" customHeight="1">
      <c r="B112" s="345"/>
      <c r="C112" s="320" t="s">
        <v>9206</v>
      </c>
      <c r="D112" s="320"/>
      <c r="E112" s="320"/>
      <c r="F112" s="343" t="s">
        <v>9187</v>
      </c>
      <c r="G112" s="320"/>
      <c r="H112" s="320" t="s">
        <v>9221</v>
      </c>
      <c r="I112" s="320" t="s">
        <v>9183</v>
      </c>
      <c r="J112" s="320">
        <v>50</v>
      </c>
      <c r="K112" s="334"/>
    </row>
    <row r="113" s="1" customFormat="1" ht="15" customHeight="1">
      <c r="B113" s="345"/>
      <c r="C113" s="320" t="s">
        <v>55</v>
      </c>
      <c r="D113" s="320"/>
      <c r="E113" s="320"/>
      <c r="F113" s="343" t="s">
        <v>9181</v>
      </c>
      <c r="G113" s="320"/>
      <c r="H113" s="320" t="s">
        <v>9222</v>
      </c>
      <c r="I113" s="320" t="s">
        <v>9183</v>
      </c>
      <c r="J113" s="320">
        <v>20</v>
      </c>
      <c r="K113" s="334"/>
    </row>
    <row r="114" s="1" customFormat="1" ht="15" customHeight="1">
      <c r="B114" s="345"/>
      <c r="C114" s="320" t="s">
        <v>9223</v>
      </c>
      <c r="D114" s="320"/>
      <c r="E114" s="320"/>
      <c r="F114" s="343" t="s">
        <v>9181</v>
      </c>
      <c r="G114" s="320"/>
      <c r="H114" s="320" t="s">
        <v>9224</v>
      </c>
      <c r="I114" s="320" t="s">
        <v>9183</v>
      </c>
      <c r="J114" s="320">
        <v>120</v>
      </c>
      <c r="K114" s="334"/>
    </row>
    <row r="115" s="1" customFormat="1" ht="15" customHeight="1">
      <c r="B115" s="345"/>
      <c r="C115" s="320" t="s">
        <v>40</v>
      </c>
      <c r="D115" s="320"/>
      <c r="E115" s="320"/>
      <c r="F115" s="343" t="s">
        <v>9181</v>
      </c>
      <c r="G115" s="320"/>
      <c r="H115" s="320" t="s">
        <v>9225</v>
      </c>
      <c r="I115" s="320" t="s">
        <v>9216</v>
      </c>
      <c r="J115" s="320"/>
      <c r="K115" s="334"/>
    </row>
    <row r="116" s="1" customFormat="1" ht="15" customHeight="1">
      <c r="B116" s="345"/>
      <c r="C116" s="320" t="s">
        <v>50</v>
      </c>
      <c r="D116" s="320"/>
      <c r="E116" s="320"/>
      <c r="F116" s="343" t="s">
        <v>9181</v>
      </c>
      <c r="G116" s="320"/>
      <c r="H116" s="320" t="s">
        <v>9226</v>
      </c>
      <c r="I116" s="320" t="s">
        <v>9216</v>
      </c>
      <c r="J116" s="320"/>
      <c r="K116" s="334"/>
    </row>
    <row r="117" s="1" customFormat="1" ht="15" customHeight="1">
      <c r="B117" s="345"/>
      <c r="C117" s="320" t="s">
        <v>59</v>
      </c>
      <c r="D117" s="320"/>
      <c r="E117" s="320"/>
      <c r="F117" s="343" t="s">
        <v>9181</v>
      </c>
      <c r="G117" s="320"/>
      <c r="H117" s="320" t="s">
        <v>9227</v>
      </c>
      <c r="I117" s="320" t="s">
        <v>9228</v>
      </c>
      <c r="J117" s="320"/>
      <c r="K117" s="334"/>
    </row>
    <row r="118" s="1" customFormat="1" ht="15" customHeight="1">
      <c r="B118" s="348"/>
      <c r="C118" s="354"/>
      <c r="D118" s="354"/>
      <c r="E118" s="354"/>
      <c r="F118" s="354"/>
      <c r="G118" s="354"/>
      <c r="H118" s="354"/>
      <c r="I118" s="354"/>
      <c r="J118" s="354"/>
      <c r="K118" s="350"/>
    </row>
    <row r="119" s="1" customFormat="1" ht="18.75" customHeight="1">
      <c r="B119" s="355"/>
      <c r="C119" s="356"/>
      <c r="D119" s="356"/>
      <c r="E119" s="356"/>
      <c r="F119" s="357"/>
      <c r="G119" s="356"/>
      <c r="H119" s="356"/>
      <c r="I119" s="356"/>
      <c r="J119" s="356"/>
      <c r="K119" s="355"/>
    </row>
    <row r="120" s="1" customFormat="1" ht="18.75" customHeight="1">
      <c r="B120" s="328"/>
      <c r="C120" s="328"/>
      <c r="D120" s="328"/>
      <c r="E120" s="328"/>
      <c r="F120" s="328"/>
      <c r="G120" s="328"/>
      <c r="H120" s="328"/>
      <c r="I120" s="328"/>
      <c r="J120" s="328"/>
      <c r="K120" s="328"/>
    </row>
    <row r="121" s="1" customFormat="1" ht="7.5" customHeight="1">
      <c r="B121" s="358"/>
      <c r="C121" s="359"/>
      <c r="D121" s="359"/>
      <c r="E121" s="359"/>
      <c r="F121" s="359"/>
      <c r="G121" s="359"/>
      <c r="H121" s="359"/>
      <c r="I121" s="359"/>
      <c r="J121" s="359"/>
      <c r="K121" s="360"/>
    </row>
    <row r="122" s="1" customFormat="1" ht="45" customHeight="1">
      <c r="B122" s="361"/>
      <c r="C122" s="311" t="s">
        <v>9229</v>
      </c>
      <c r="D122" s="311"/>
      <c r="E122" s="311"/>
      <c r="F122" s="311"/>
      <c r="G122" s="311"/>
      <c r="H122" s="311"/>
      <c r="I122" s="311"/>
      <c r="J122" s="311"/>
      <c r="K122" s="362"/>
    </row>
    <row r="123" s="1" customFormat="1" ht="17.25" customHeight="1">
      <c r="B123" s="363"/>
      <c r="C123" s="335" t="s">
        <v>9175</v>
      </c>
      <c r="D123" s="335"/>
      <c r="E123" s="335"/>
      <c r="F123" s="335" t="s">
        <v>9176</v>
      </c>
      <c r="G123" s="336"/>
      <c r="H123" s="335" t="s">
        <v>56</v>
      </c>
      <c r="I123" s="335" t="s">
        <v>59</v>
      </c>
      <c r="J123" s="335" t="s">
        <v>9177</v>
      </c>
      <c r="K123" s="364"/>
    </row>
    <row r="124" s="1" customFormat="1" ht="17.25" customHeight="1">
      <c r="B124" s="363"/>
      <c r="C124" s="337" t="s">
        <v>9178</v>
      </c>
      <c r="D124" s="337"/>
      <c r="E124" s="337"/>
      <c r="F124" s="338" t="s">
        <v>9179</v>
      </c>
      <c r="G124" s="339"/>
      <c r="H124" s="337"/>
      <c r="I124" s="337"/>
      <c r="J124" s="337" t="s">
        <v>9180</v>
      </c>
      <c r="K124" s="364"/>
    </row>
    <row r="125" s="1" customFormat="1" ht="5.25" customHeight="1">
      <c r="B125" s="365"/>
      <c r="C125" s="340"/>
      <c r="D125" s="340"/>
      <c r="E125" s="340"/>
      <c r="F125" s="340"/>
      <c r="G125" s="366"/>
      <c r="H125" s="340"/>
      <c r="I125" s="340"/>
      <c r="J125" s="340"/>
      <c r="K125" s="367"/>
    </row>
    <row r="126" s="1" customFormat="1" ht="15" customHeight="1">
      <c r="B126" s="365"/>
      <c r="C126" s="320" t="s">
        <v>9184</v>
      </c>
      <c r="D126" s="342"/>
      <c r="E126" s="342"/>
      <c r="F126" s="343" t="s">
        <v>9181</v>
      </c>
      <c r="G126" s="320"/>
      <c r="H126" s="320" t="s">
        <v>9221</v>
      </c>
      <c r="I126" s="320" t="s">
        <v>9183</v>
      </c>
      <c r="J126" s="320">
        <v>120</v>
      </c>
      <c r="K126" s="368"/>
    </row>
    <row r="127" s="1" customFormat="1" ht="15" customHeight="1">
      <c r="B127" s="365"/>
      <c r="C127" s="320" t="s">
        <v>9230</v>
      </c>
      <c r="D127" s="320"/>
      <c r="E127" s="320"/>
      <c r="F127" s="343" t="s">
        <v>9181</v>
      </c>
      <c r="G127" s="320"/>
      <c r="H127" s="320" t="s">
        <v>9231</v>
      </c>
      <c r="I127" s="320" t="s">
        <v>9183</v>
      </c>
      <c r="J127" s="320" t="s">
        <v>9232</v>
      </c>
      <c r="K127" s="368"/>
    </row>
    <row r="128" s="1" customFormat="1" ht="15" customHeight="1">
      <c r="B128" s="365"/>
      <c r="C128" s="320" t="s">
        <v>92</v>
      </c>
      <c r="D128" s="320"/>
      <c r="E128" s="320"/>
      <c r="F128" s="343" t="s">
        <v>9181</v>
      </c>
      <c r="G128" s="320"/>
      <c r="H128" s="320" t="s">
        <v>9233</v>
      </c>
      <c r="I128" s="320" t="s">
        <v>9183</v>
      </c>
      <c r="J128" s="320" t="s">
        <v>9232</v>
      </c>
      <c r="K128" s="368"/>
    </row>
    <row r="129" s="1" customFormat="1" ht="15" customHeight="1">
      <c r="B129" s="365"/>
      <c r="C129" s="320" t="s">
        <v>9192</v>
      </c>
      <c r="D129" s="320"/>
      <c r="E129" s="320"/>
      <c r="F129" s="343" t="s">
        <v>9187</v>
      </c>
      <c r="G129" s="320"/>
      <c r="H129" s="320" t="s">
        <v>9193</v>
      </c>
      <c r="I129" s="320" t="s">
        <v>9183</v>
      </c>
      <c r="J129" s="320">
        <v>15</v>
      </c>
      <c r="K129" s="368"/>
    </row>
    <row r="130" s="1" customFormat="1" ht="15" customHeight="1">
      <c r="B130" s="365"/>
      <c r="C130" s="346" t="s">
        <v>9194</v>
      </c>
      <c r="D130" s="346"/>
      <c r="E130" s="346"/>
      <c r="F130" s="347" t="s">
        <v>9187</v>
      </c>
      <c r="G130" s="346"/>
      <c r="H130" s="346" t="s">
        <v>9195</v>
      </c>
      <c r="I130" s="346" t="s">
        <v>9183</v>
      </c>
      <c r="J130" s="346">
        <v>15</v>
      </c>
      <c r="K130" s="368"/>
    </row>
    <row r="131" s="1" customFormat="1" ht="15" customHeight="1">
      <c r="B131" s="365"/>
      <c r="C131" s="346" t="s">
        <v>9196</v>
      </c>
      <c r="D131" s="346"/>
      <c r="E131" s="346"/>
      <c r="F131" s="347" t="s">
        <v>9187</v>
      </c>
      <c r="G131" s="346"/>
      <c r="H131" s="346" t="s">
        <v>9197</v>
      </c>
      <c r="I131" s="346" t="s">
        <v>9183</v>
      </c>
      <c r="J131" s="346">
        <v>20</v>
      </c>
      <c r="K131" s="368"/>
    </row>
    <row r="132" s="1" customFormat="1" ht="15" customHeight="1">
      <c r="B132" s="365"/>
      <c r="C132" s="346" t="s">
        <v>9198</v>
      </c>
      <c r="D132" s="346"/>
      <c r="E132" s="346"/>
      <c r="F132" s="347" t="s">
        <v>9187</v>
      </c>
      <c r="G132" s="346"/>
      <c r="H132" s="346" t="s">
        <v>9199</v>
      </c>
      <c r="I132" s="346" t="s">
        <v>9183</v>
      </c>
      <c r="J132" s="346">
        <v>20</v>
      </c>
      <c r="K132" s="368"/>
    </row>
    <row r="133" s="1" customFormat="1" ht="15" customHeight="1">
      <c r="B133" s="365"/>
      <c r="C133" s="320" t="s">
        <v>9186</v>
      </c>
      <c r="D133" s="320"/>
      <c r="E133" s="320"/>
      <c r="F133" s="343" t="s">
        <v>9187</v>
      </c>
      <c r="G133" s="320"/>
      <c r="H133" s="320" t="s">
        <v>9221</v>
      </c>
      <c r="I133" s="320" t="s">
        <v>9183</v>
      </c>
      <c r="J133" s="320">
        <v>50</v>
      </c>
      <c r="K133" s="368"/>
    </row>
    <row r="134" s="1" customFormat="1" ht="15" customHeight="1">
      <c r="B134" s="365"/>
      <c r="C134" s="320" t="s">
        <v>9200</v>
      </c>
      <c r="D134" s="320"/>
      <c r="E134" s="320"/>
      <c r="F134" s="343" t="s">
        <v>9187</v>
      </c>
      <c r="G134" s="320"/>
      <c r="H134" s="320" t="s">
        <v>9221</v>
      </c>
      <c r="I134" s="320" t="s">
        <v>9183</v>
      </c>
      <c r="J134" s="320">
        <v>50</v>
      </c>
      <c r="K134" s="368"/>
    </row>
    <row r="135" s="1" customFormat="1" ht="15" customHeight="1">
      <c r="B135" s="365"/>
      <c r="C135" s="320" t="s">
        <v>9206</v>
      </c>
      <c r="D135" s="320"/>
      <c r="E135" s="320"/>
      <c r="F135" s="343" t="s">
        <v>9187</v>
      </c>
      <c r="G135" s="320"/>
      <c r="H135" s="320" t="s">
        <v>9221</v>
      </c>
      <c r="I135" s="320" t="s">
        <v>9183</v>
      </c>
      <c r="J135" s="320">
        <v>50</v>
      </c>
      <c r="K135" s="368"/>
    </row>
    <row r="136" s="1" customFormat="1" ht="15" customHeight="1">
      <c r="B136" s="365"/>
      <c r="C136" s="320" t="s">
        <v>9208</v>
      </c>
      <c r="D136" s="320"/>
      <c r="E136" s="320"/>
      <c r="F136" s="343" t="s">
        <v>9187</v>
      </c>
      <c r="G136" s="320"/>
      <c r="H136" s="320" t="s">
        <v>9221</v>
      </c>
      <c r="I136" s="320" t="s">
        <v>9183</v>
      </c>
      <c r="J136" s="320">
        <v>50</v>
      </c>
      <c r="K136" s="368"/>
    </row>
    <row r="137" s="1" customFormat="1" ht="15" customHeight="1">
      <c r="B137" s="365"/>
      <c r="C137" s="320" t="s">
        <v>9209</v>
      </c>
      <c r="D137" s="320"/>
      <c r="E137" s="320"/>
      <c r="F137" s="343" t="s">
        <v>9187</v>
      </c>
      <c r="G137" s="320"/>
      <c r="H137" s="320" t="s">
        <v>9234</v>
      </c>
      <c r="I137" s="320" t="s">
        <v>9183</v>
      </c>
      <c r="J137" s="320">
        <v>255</v>
      </c>
      <c r="K137" s="368"/>
    </row>
    <row r="138" s="1" customFormat="1" ht="15" customHeight="1">
      <c r="B138" s="365"/>
      <c r="C138" s="320" t="s">
        <v>9211</v>
      </c>
      <c r="D138" s="320"/>
      <c r="E138" s="320"/>
      <c r="F138" s="343" t="s">
        <v>9181</v>
      </c>
      <c r="G138" s="320"/>
      <c r="H138" s="320" t="s">
        <v>9235</v>
      </c>
      <c r="I138" s="320" t="s">
        <v>9213</v>
      </c>
      <c r="J138" s="320"/>
      <c r="K138" s="368"/>
    </row>
    <row r="139" s="1" customFormat="1" ht="15" customHeight="1">
      <c r="B139" s="365"/>
      <c r="C139" s="320" t="s">
        <v>9214</v>
      </c>
      <c r="D139" s="320"/>
      <c r="E139" s="320"/>
      <c r="F139" s="343" t="s">
        <v>9181</v>
      </c>
      <c r="G139" s="320"/>
      <c r="H139" s="320" t="s">
        <v>9236</v>
      </c>
      <c r="I139" s="320" t="s">
        <v>9216</v>
      </c>
      <c r="J139" s="320"/>
      <c r="K139" s="368"/>
    </row>
    <row r="140" s="1" customFormat="1" ht="15" customHeight="1">
      <c r="B140" s="365"/>
      <c r="C140" s="320" t="s">
        <v>9217</v>
      </c>
      <c r="D140" s="320"/>
      <c r="E140" s="320"/>
      <c r="F140" s="343" t="s">
        <v>9181</v>
      </c>
      <c r="G140" s="320"/>
      <c r="H140" s="320" t="s">
        <v>9217</v>
      </c>
      <c r="I140" s="320" t="s">
        <v>9216</v>
      </c>
      <c r="J140" s="320"/>
      <c r="K140" s="368"/>
    </row>
    <row r="141" s="1" customFormat="1" ht="15" customHeight="1">
      <c r="B141" s="365"/>
      <c r="C141" s="320" t="s">
        <v>40</v>
      </c>
      <c r="D141" s="320"/>
      <c r="E141" s="320"/>
      <c r="F141" s="343" t="s">
        <v>9181</v>
      </c>
      <c r="G141" s="320"/>
      <c r="H141" s="320" t="s">
        <v>9237</v>
      </c>
      <c r="I141" s="320" t="s">
        <v>9216</v>
      </c>
      <c r="J141" s="320"/>
      <c r="K141" s="368"/>
    </row>
    <row r="142" s="1" customFormat="1" ht="15" customHeight="1">
      <c r="B142" s="365"/>
      <c r="C142" s="320" t="s">
        <v>9238</v>
      </c>
      <c r="D142" s="320"/>
      <c r="E142" s="320"/>
      <c r="F142" s="343" t="s">
        <v>9181</v>
      </c>
      <c r="G142" s="320"/>
      <c r="H142" s="320" t="s">
        <v>9239</v>
      </c>
      <c r="I142" s="320" t="s">
        <v>9216</v>
      </c>
      <c r="J142" s="320"/>
      <c r="K142" s="368"/>
    </row>
    <row r="143" s="1" customFormat="1" ht="15" customHeight="1">
      <c r="B143" s="369"/>
      <c r="C143" s="370"/>
      <c r="D143" s="370"/>
      <c r="E143" s="370"/>
      <c r="F143" s="370"/>
      <c r="G143" s="370"/>
      <c r="H143" s="370"/>
      <c r="I143" s="370"/>
      <c r="J143" s="370"/>
      <c r="K143" s="371"/>
    </row>
    <row r="144" s="1" customFormat="1" ht="18.75" customHeight="1">
      <c r="B144" s="356"/>
      <c r="C144" s="356"/>
      <c r="D144" s="356"/>
      <c r="E144" s="356"/>
      <c r="F144" s="357"/>
      <c r="G144" s="356"/>
      <c r="H144" s="356"/>
      <c r="I144" s="356"/>
      <c r="J144" s="356"/>
      <c r="K144" s="356"/>
    </row>
    <row r="145" s="1" customFormat="1" ht="18.75" customHeight="1">
      <c r="B145" s="328"/>
      <c r="C145" s="328"/>
      <c r="D145" s="328"/>
      <c r="E145" s="328"/>
      <c r="F145" s="328"/>
      <c r="G145" s="328"/>
      <c r="H145" s="328"/>
      <c r="I145" s="328"/>
      <c r="J145" s="328"/>
      <c r="K145" s="328"/>
    </row>
    <row r="146" s="1" customFormat="1" ht="7.5" customHeight="1">
      <c r="B146" s="329"/>
      <c r="C146" s="330"/>
      <c r="D146" s="330"/>
      <c r="E146" s="330"/>
      <c r="F146" s="330"/>
      <c r="G146" s="330"/>
      <c r="H146" s="330"/>
      <c r="I146" s="330"/>
      <c r="J146" s="330"/>
      <c r="K146" s="331"/>
    </row>
    <row r="147" s="1" customFormat="1" ht="45" customHeight="1">
      <c r="B147" s="332"/>
      <c r="C147" s="333" t="s">
        <v>9240</v>
      </c>
      <c r="D147" s="333"/>
      <c r="E147" s="333"/>
      <c r="F147" s="333"/>
      <c r="G147" s="333"/>
      <c r="H147" s="333"/>
      <c r="I147" s="333"/>
      <c r="J147" s="333"/>
      <c r="K147" s="334"/>
    </row>
    <row r="148" s="1" customFormat="1" ht="17.25" customHeight="1">
      <c r="B148" s="332"/>
      <c r="C148" s="335" t="s">
        <v>9175</v>
      </c>
      <c r="D148" s="335"/>
      <c r="E148" s="335"/>
      <c r="F148" s="335" t="s">
        <v>9176</v>
      </c>
      <c r="G148" s="336"/>
      <c r="H148" s="335" t="s">
        <v>56</v>
      </c>
      <c r="I148" s="335" t="s">
        <v>59</v>
      </c>
      <c r="J148" s="335" t="s">
        <v>9177</v>
      </c>
      <c r="K148" s="334"/>
    </row>
    <row r="149" s="1" customFormat="1" ht="17.25" customHeight="1">
      <c r="B149" s="332"/>
      <c r="C149" s="337" t="s">
        <v>9178</v>
      </c>
      <c r="D149" s="337"/>
      <c r="E149" s="337"/>
      <c r="F149" s="338" t="s">
        <v>9179</v>
      </c>
      <c r="G149" s="339"/>
      <c r="H149" s="337"/>
      <c r="I149" s="337"/>
      <c r="J149" s="337" t="s">
        <v>9180</v>
      </c>
      <c r="K149" s="334"/>
    </row>
    <row r="150" s="1" customFormat="1" ht="5.25" customHeight="1">
      <c r="B150" s="345"/>
      <c r="C150" s="340"/>
      <c r="D150" s="340"/>
      <c r="E150" s="340"/>
      <c r="F150" s="340"/>
      <c r="G150" s="341"/>
      <c r="H150" s="340"/>
      <c r="I150" s="340"/>
      <c r="J150" s="340"/>
      <c r="K150" s="368"/>
    </row>
    <row r="151" s="1" customFormat="1" ht="15" customHeight="1">
      <c r="B151" s="345"/>
      <c r="C151" s="372" t="s">
        <v>9184</v>
      </c>
      <c r="D151" s="320"/>
      <c r="E151" s="320"/>
      <c r="F151" s="373" t="s">
        <v>9181</v>
      </c>
      <c r="G151" s="320"/>
      <c r="H151" s="372" t="s">
        <v>9221</v>
      </c>
      <c r="I151" s="372" t="s">
        <v>9183</v>
      </c>
      <c r="J151" s="372">
        <v>120</v>
      </c>
      <c r="K151" s="368"/>
    </row>
    <row r="152" s="1" customFormat="1" ht="15" customHeight="1">
      <c r="B152" s="345"/>
      <c r="C152" s="372" t="s">
        <v>9230</v>
      </c>
      <c r="D152" s="320"/>
      <c r="E152" s="320"/>
      <c r="F152" s="373" t="s">
        <v>9181</v>
      </c>
      <c r="G152" s="320"/>
      <c r="H152" s="372" t="s">
        <v>9241</v>
      </c>
      <c r="I152" s="372" t="s">
        <v>9183</v>
      </c>
      <c r="J152" s="372" t="s">
        <v>9232</v>
      </c>
      <c r="K152" s="368"/>
    </row>
    <row r="153" s="1" customFormat="1" ht="15" customHeight="1">
      <c r="B153" s="345"/>
      <c r="C153" s="372" t="s">
        <v>92</v>
      </c>
      <c r="D153" s="320"/>
      <c r="E153" s="320"/>
      <c r="F153" s="373" t="s">
        <v>9181</v>
      </c>
      <c r="G153" s="320"/>
      <c r="H153" s="372" t="s">
        <v>9242</v>
      </c>
      <c r="I153" s="372" t="s">
        <v>9183</v>
      </c>
      <c r="J153" s="372" t="s">
        <v>9232</v>
      </c>
      <c r="K153" s="368"/>
    </row>
    <row r="154" s="1" customFormat="1" ht="15" customHeight="1">
      <c r="B154" s="345"/>
      <c r="C154" s="372" t="s">
        <v>9186</v>
      </c>
      <c r="D154" s="320"/>
      <c r="E154" s="320"/>
      <c r="F154" s="373" t="s">
        <v>9187</v>
      </c>
      <c r="G154" s="320"/>
      <c r="H154" s="372" t="s">
        <v>9221</v>
      </c>
      <c r="I154" s="372" t="s">
        <v>9183</v>
      </c>
      <c r="J154" s="372">
        <v>50</v>
      </c>
      <c r="K154" s="368"/>
    </row>
    <row r="155" s="1" customFormat="1" ht="15" customHeight="1">
      <c r="B155" s="345"/>
      <c r="C155" s="372" t="s">
        <v>9189</v>
      </c>
      <c r="D155" s="320"/>
      <c r="E155" s="320"/>
      <c r="F155" s="373" t="s">
        <v>9181</v>
      </c>
      <c r="G155" s="320"/>
      <c r="H155" s="372" t="s">
        <v>9221</v>
      </c>
      <c r="I155" s="372" t="s">
        <v>9191</v>
      </c>
      <c r="J155" s="372"/>
      <c r="K155" s="368"/>
    </row>
    <row r="156" s="1" customFormat="1" ht="15" customHeight="1">
      <c r="B156" s="345"/>
      <c r="C156" s="372" t="s">
        <v>9200</v>
      </c>
      <c r="D156" s="320"/>
      <c r="E156" s="320"/>
      <c r="F156" s="373" t="s">
        <v>9187</v>
      </c>
      <c r="G156" s="320"/>
      <c r="H156" s="372" t="s">
        <v>9221</v>
      </c>
      <c r="I156" s="372" t="s">
        <v>9183</v>
      </c>
      <c r="J156" s="372">
        <v>50</v>
      </c>
      <c r="K156" s="368"/>
    </row>
    <row r="157" s="1" customFormat="1" ht="15" customHeight="1">
      <c r="B157" s="345"/>
      <c r="C157" s="372" t="s">
        <v>9208</v>
      </c>
      <c r="D157" s="320"/>
      <c r="E157" s="320"/>
      <c r="F157" s="373" t="s">
        <v>9187</v>
      </c>
      <c r="G157" s="320"/>
      <c r="H157" s="372" t="s">
        <v>9221</v>
      </c>
      <c r="I157" s="372" t="s">
        <v>9183</v>
      </c>
      <c r="J157" s="372">
        <v>50</v>
      </c>
      <c r="K157" s="368"/>
    </row>
    <row r="158" s="1" customFormat="1" ht="15" customHeight="1">
      <c r="B158" s="345"/>
      <c r="C158" s="372" t="s">
        <v>9206</v>
      </c>
      <c r="D158" s="320"/>
      <c r="E158" s="320"/>
      <c r="F158" s="373" t="s">
        <v>9187</v>
      </c>
      <c r="G158" s="320"/>
      <c r="H158" s="372" t="s">
        <v>9221</v>
      </c>
      <c r="I158" s="372" t="s">
        <v>9183</v>
      </c>
      <c r="J158" s="372">
        <v>50</v>
      </c>
      <c r="K158" s="368"/>
    </row>
    <row r="159" s="1" customFormat="1" ht="15" customHeight="1">
      <c r="B159" s="345"/>
      <c r="C159" s="372" t="s">
        <v>202</v>
      </c>
      <c r="D159" s="320"/>
      <c r="E159" s="320"/>
      <c r="F159" s="373" t="s">
        <v>9181</v>
      </c>
      <c r="G159" s="320"/>
      <c r="H159" s="372" t="s">
        <v>9243</v>
      </c>
      <c r="I159" s="372" t="s">
        <v>9183</v>
      </c>
      <c r="J159" s="372" t="s">
        <v>9244</v>
      </c>
      <c r="K159" s="368"/>
    </row>
    <row r="160" s="1" customFormat="1" ht="15" customHeight="1">
      <c r="B160" s="345"/>
      <c r="C160" s="372" t="s">
        <v>9245</v>
      </c>
      <c r="D160" s="320"/>
      <c r="E160" s="320"/>
      <c r="F160" s="373" t="s">
        <v>9181</v>
      </c>
      <c r="G160" s="320"/>
      <c r="H160" s="372" t="s">
        <v>9246</v>
      </c>
      <c r="I160" s="372" t="s">
        <v>9216</v>
      </c>
      <c r="J160" s="372"/>
      <c r="K160" s="368"/>
    </row>
    <row r="161" s="1" customFormat="1" ht="15" customHeight="1">
      <c r="B161" s="374"/>
      <c r="C161" s="354"/>
      <c r="D161" s="354"/>
      <c r="E161" s="354"/>
      <c r="F161" s="354"/>
      <c r="G161" s="354"/>
      <c r="H161" s="354"/>
      <c r="I161" s="354"/>
      <c r="J161" s="354"/>
      <c r="K161" s="375"/>
    </row>
    <row r="162" s="1" customFormat="1" ht="18.75" customHeight="1">
      <c r="B162" s="356"/>
      <c r="C162" s="366"/>
      <c r="D162" s="366"/>
      <c r="E162" s="366"/>
      <c r="F162" s="376"/>
      <c r="G162" s="366"/>
      <c r="H162" s="366"/>
      <c r="I162" s="366"/>
      <c r="J162" s="366"/>
      <c r="K162" s="356"/>
    </row>
    <row r="163" s="1" customFormat="1" ht="18.75" customHeight="1">
      <c r="B163" s="328"/>
      <c r="C163" s="328"/>
      <c r="D163" s="328"/>
      <c r="E163" s="328"/>
      <c r="F163" s="328"/>
      <c r="G163" s="328"/>
      <c r="H163" s="328"/>
      <c r="I163" s="328"/>
      <c r="J163" s="328"/>
      <c r="K163" s="328"/>
    </row>
    <row r="164" s="1" customFormat="1" ht="7.5" customHeight="1">
      <c r="B164" s="307"/>
      <c r="C164" s="308"/>
      <c r="D164" s="308"/>
      <c r="E164" s="308"/>
      <c r="F164" s="308"/>
      <c r="G164" s="308"/>
      <c r="H164" s="308"/>
      <c r="I164" s="308"/>
      <c r="J164" s="308"/>
      <c r="K164" s="309"/>
    </row>
    <row r="165" s="1" customFormat="1" ht="45" customHeight="1">
      <c r="B165" s="310"/>
      <c r="C165" s="311" t="s">
        <v>9247</v>
      </c>
      <c r="D165" s="311"/>
      <c r="E165" s="311"/>
      <c r="F165" s="311"/>
      <c r="G165" s="311"/>
      <c r="H165" s="311"/>
      <c r="I165" s="311"/>
      <c r="J165" s="311"/>
      <c r="K165" s="312"/>
    </row>
    <row r="166" s="1" customFormat="1" ht="17.25" customHeight="1">
      <c r="B166" s="310"/>
      <c r="C166" s="335" t="s">
        <v>9175</v>
      </c>
      <c r="D166" s="335"/>
      <c r="E166" s="335"/>
      <c r="F166" s="335" t="s">
        <v>9176</v>
      </c>
      <c r="G166" s="377"/>
      <c r="H166" s="378" t="s">
        <v>56</v>
      </c>
      <c r="I166" s="378" t="s">
        <v>59</v>
      </c>
      <c r="J166" s="335" t="s">
        <v>9177</v>
      </c>
      <c r="K166" s="312"/>
    </row>
    <row r="167" s="1" customFormat="1" ht="17.25" customHeight="1">
      <c r="B167" s="313"/>
      <c r="C167" s="337" t="s">
        <v>9178</v>
      </c>
      <c r="D167" s="337"/>
      <c r="E167" s="337"/>
      <c r="F167" s="338" t="s">
        <v>9179</v>
      </c>
      <c r="G167" s="379"/>
      <c r="H167" s="380"/>
      <c r="I167" s="380"/>
      <c r="J167" s="337" t="s">
        <v>9180</v>
      </c>
      <c r="K167" s="315"/>
    </row>
    <row r="168" s="1" customFormat="1" ht="5.25" customHeight="1">
      <c r="B168" s="345"/>
      <c r="C168" s="340"/>
      <c r="D168" s="340"/>
      <c r="E168" s="340"/>
      <c r="F168" s="340"/>
      <c r="G168" s="341"/>
      <c r="H168" s="340"/>
      <c r="I168" s="340"/>
      <c r="J168" s="340"/>
      <c r="K168" s="368"/>
    </row>
    <row r="169" s="1" customFormat="1" ht="15" customHeight="1">
      <c r="B169" s="345"/>
      <c r="C169" s="320" t="s">
        <v>9184</v>
      </c>
      <c r="D169" s="320"/>
      <c r="E169" s="320"/>
      <c r="F169" s="343" t="s">
        <v>9181</v>
      </c>
      <c r="G169" s="320"/>
      <c r="H169" s="320" t="s">
        <v>9221</v>
      </c>
      <c r="I169" s="320" t="s">
        <v>9183</v>
      </c>
      <c r="J169" s="320">
        <v>120</v>
      </c>
      <c r="K169" s="368"/>
    </row>
    <row r="170" s="1" customFormat="1" ht="15" customHeight="1">
      <c r="B170" s="345"/>
      <c r="C170" s="320" t="s">
        <v>9230</v>
      </c>
      <c r="D170" s="320"/>
      <c r="E170" s="320"/>
      <c r="F170" s="343" t="s">
        <v>9181</v>
      </c>
      <c r="G170" s="320"/>
      <c r="H170" s="320" t="s">
        <v>9231</v>
      </c>
      <c r="I170" s="320" t="s">
        <v>9183</v>
      </c>
      <c r="J170" s="320" t="s">
        <v>9232</v>
      </c>
      <c r="K170" s="368"/>
    </row>
    <row r="171" s="1" customFormat="1" ht="15" customHeight="1">
      <c r="B171" s="345"/>
      <c r="C171" s="320" t="s">
        <v>92</v>
      </c>
      <c r="D171" s="320"/>
      <c r="E171" s="320"/>
      <c r="F171" s="343" t="s">
        <v>9181</v>
      </c>
      <c r="G171" s="320"/>
      <c r="H171" s="320" t="s">
        <v>9248</v>
      </c>
      <c r="I171" s="320" t="s">
        <v>9183</v>
      </c>
      <c r="J171" s="320" t="s">
        <v>9232</v>
      </c>
      <c r="K171" s="368"/>
    </row>
    <row r="172" s="1" customFormat="1" ht="15" customHeight="1">
      <c r="B172" s="345"/>
      <c r="C172" s="320" t="s">
        <v>9186</v>
      </c>
      <c r="D172" s="320"/>
      <c r="E172" s="320"/>
      <c r="F172" s="343" t="s">
        <v>9187</v>
      </c>
      <c r="G172" s="320"/>
      <c r="H172" s="320" t="s">
        <v>9248</v>
      </c>
      <c r="I172" s="320" t="s">
        <v>9183</v>
      </c>
      <c r="J172" s="320">
        <v>50</v>
      </c>
      <c r="K172" s="368"/>
    </row>
    <row r="173" s="1" customFormat="1" ht="15" customHeight="1">
      <c r="B173" s="345"/>
      <c r="C173" s="320" t="s">
        <v>9189</v>
      </c>
      <c r="D173" s="320"/>
      <c r="E173" s="320"/>
      <c r="F173" s="343" t="s">
        <v>9181</v>
      </c>
      <c r="G173" s="320"/>
      <c r="H173" s="320" t="s">
        <v>9248</v>
      </c>
      <c r="I173" s="320" t="s">
        <v>9191</v>
      </c>
      <c r="J173" s="320"/>
      <c r="K173" s="368"/>
    </row>
    <row r="174" s="1" customFormat="1" ht="15" customHeight="1">
      <c r="B174" s="345"/>
      <c r="C174" s="320" t="s">
        <v>9200</v>
      </c>
      <c r="D174" s="320"/>
      <c r="E174" s="320"/>
      <c r="F174" s="343" t="s">
        <v>9187</v>
      </c>
      <c r="G174" s="320"/>
      <c r="H174" s="320" t="s">
        <v>9248</v>
      </c>
      <c r="I174" s="320" t="s">
        <v>9183</v>
      </c>
      <c r="J174" s="320">
        <v>50</v>
      </c>
      <c r="K174" s="368"/>
    </row>
    <row r="175" s="1" customFormat="1" ht="15" customHeight="1">
      <c r="B175" s="345"/>
      <c r="C175" s="320" t="s">
        <v>9208</v>
      </c>
      <c r="D175" s="320"/>
      <c r="E175" s="320"/>
      <c r="F175" s="343" t="s">
        <v>9187</v>
      </c>
      <c r="G175" s="320"/>
      <c r="H175" s="320" t="s">
        <v>9248</v>
      </c>
      <c r="I175" s="320" t="s">
        <v>9183</v>
      </c>
      <c r="J175" s="320">
        <v>50</v>
      </c>
      <c r="K175" s="368"/>
    </row>
    <row r="176" s="1" customFormat="1" ht="15" customHeight="1">
      <c r="B176" s="345"/>
      <c r="C176" s="320" t="s">
        <v>9206</v>
      </c>
      <c r="D176" s="320"/>
      <c r="E176" s="320"/>
      <c r="F176" s="343" t="s">
        <v>9187</v>
      </c>
      <c r="G176" s="320"/>
      <c r="H176" s="320" t="s">
        <v>9248</v>
      </c>
      <c r="I176" s="320" t="s">
        <v>9183</v>
      </c>
      <c r="J176" s="320">
        <v>50</v>
      </c>
      <c r="K176" s="368"/>
    </row>
    <row r="177" s="1" customFormat="1" ht="15" customHeight="1">
      <c r="B177" s="345"/>
      <c r="C177" s="320" t="s">
        <v>210</v>
      </c>
      <c r="D177" s="320"/>
      <c r="E177" s="320"/>
      <c r="F177" s="343" t="s">
        <v>9181</v>
      </c>
      <c r="G177" s="320"/>
      <c r="H177" s="320" t="s">
        <v>9249</v>
      </c>
      <c r="I177" s="320" t="s">
        <v>9250</v>
      </c>
      <c r="J177" s="320"/>
      <c r="K177" s="368"/>
    </row>
    <row r="178" s="1" customFormat="1" ht="15" customHeight="1">
      <c r="B178" s="345"/>
      <c r="C178" s="320" t="s">
        <v>59</v>
      </c>
      <c r="D178" s="320"/>
      <c r="E178" s="320"/>
      <c r="F178" s="343" t="s">
        <v>9181</v>
      </c>
      <c r="G178" s="320"/>
      <c r="H178" s="320" t="s">
        <v>9251</v>
      </c>
      <c r="I178" s="320" t="s">
        <v>9252</v>
      </c>
      <c r="J178" s="320">
        <v>1</v>
      </c>
      <c r="K178" s="368"/>
    </row>
    <row r="179" s="1" customFormat="1" ht="15" customHeight="1">
      <c r="B179" s="345"/>
      <c r="C179" s="320" t="s">
        <v>55</v>
      </c>
      <c r="D179" s="320"/>
      <c r="E179" s="320"/>
      <c r="F179" s="343" t="s">
        <v>9181</v>
      </c>
      <c r="G179" s="320"/>
      <c r="H179" s="320" t="s">
        <v>9253</v>
      </c>
      <c r="I179" s="320" t="s">
        <v>9183</v>
      </c>
      <c r="J179" s="320">
        <v>20</v>
      </c>
      <c r="K179" s="368"/>
    </row>
    <row r="180" s="1" customFormat="1" ht="15" customHeight="1">
      <c r="B180" s="345"/>
      <c r="C180" s="320" t="s">
        <v>56</v>
      </c>
      <c r="D180" s="320"/>
      <c r="E180" s="320"/>
      <c r="F180" s="343" t="s">
        <v>9181</v>
      </c>
      <c r="G180" s="320"/>
      <c r="H180" s="320" t="s">
        <v>9254</v>
      </c>
      <c r="I180" s="320" t="s">
        <v>9183</v>
      </c>
      <c r="J180" s="320">
        <v>255</v>
      </c>
      <c r="K180" s="368"/>
    </row>
    <row r="181" s="1" customFormat="1" ht="15" customHeight="1">
      <c r="B181" s="345"/>
      <c r="C181" s="320" t="s">
        <v>211</v>
      </c>
      <c r="D181" s="320"/>
      <c r="E181" s="320"/>
      <c r="F181" s="343" t="s">
        <v>9181</v>
      </c>
      <c r="G181" s="320"/>
      <c r="H181" s="320" t="s">
        <v>9145</v>
      </c>
      <c r="I181" s="320" t="s">
        <v>9183</v>
      </c>
      <c r="J181" s="320">
        <v>10</v>
      </c>
      <c r="K181" s="368"/>
    </row>
    <row r="182" s="1" customFormat="1" ht="15" customHeight="1">
      <c r="B182" s="345"/>
      <c r="C182" s="320" t="s">
        <v>212</v>
      </c>
      <c r="D182" s="320"/>
      <c r="E182" s="320"/>
      <c r="F182" s="343" t="s">
        <v>9181</v>
      </c>
      <c r="G182" s="320"/>
      <c r="H182" s="320" t="s">
        <v>9255</v>
      </c>
      <c r="I182" s="320" t="s">
        <v>9216</v>
      </c>
      <c r="J182" s="320"/>
      <c r="K182" s="368"/>
    </row>
    <row r="183" s="1" customFormat="1" ht="15" customHeight="1">
      <c r="B183" s="345"/>
      <c r="C183" s="320" t="s">
        <v>9256</v>
      </c>
      <c r="D183" s="320"/>
      <c r="E183" s="320"/>
      <c r="F183" s="343" t="s">
        <v>9181</v>
      </c>
      <c r="G183" s="320"/>
      <c r="H183" s="320" t="s">
        <v>9257</v>
      </c>
      <c r="I183" s="320" t="s">
        <v>9216</v>
      </c>
      <c r="J183" s="320"/>
      <c r="K183" s="368"/>
    </row>
    <row r="184" s="1" customFormat="1" ht="15" customHeight="1">
      <c r="B184" s="345"/>
      <c r="C184" s="320" t="s">
        <v>9245</v>
      </c>
      <c r="D184" s="320"/>
      <c r="E184" s="320"/>
      <c r="F184" s="343" t="s">
        <v>9181</v>
      </c>
      <c r="G184" s="320"/>
      <c r="H184" s="320" t="s">
        <v>9258</v>
      </c>
      <c r="I184" s="320" t="s">
        <v>9216</v>
      </c>
      <c r="J184" s="320"/>
      <c r="K184" s="368"/>
    </row>
    <row r="185" s="1" customFormat="1" ht="15" customHeight="1">
      <c r="B185" s="345"/>
      <c r="C185" s="320" t="s">
        <v>214</v>
      </c>
      <c r="D185" s="320"/>
      <c r="E185" s="320"/>
      <c r="F185" s="343" t="s">
        <v>9187</v>
      </c>
      <c r="G185" s="320"/>
      <c r="H185" s="320" t="s">
        <v>9259</v>
      </c>
      <c r="I185" s="320" t="s">
        <v>9183</v>
      </c>
      <c r="J185" s="320">
        <v>50</v>
      </c>
      <c r="K185" s="368"/>
    </row>
    <row r="186" s="1" customFormat="1" ht="15" customHeight="1">
      <c r="B186" s="345"/>
      <c r="C186" s="320" t="s">
        <v>9260</v>
      </c>
      <c r="D186" s="320"/>
      <c r="E186" s="320"/>
      <c r="F186" s="343" t="s">
        <v>9187</v>
      </c>
      <c r="G186" s="320"/>
      <c r="H186" s="320" t="s">
        <v>9261</v>
      </c>
      <c r="I186" s="320" t="s">
        <v>9262</v>
      </c>
      <c r="J186" s="320"/>
      <c r="K186" s="368"/>
    </row>
    <row r="187" s="1" customFormat="1" ht="15" customHeight="1">
      <c r="B187" s="345"/>
      <c r="C187" s="320" t="s">
        <v>9263</v>
      </c>
      <c r="D187" s="320"/>
      <c r="E187" s="320"/>
      <c r="F187" s="343" t="s">
        <v>9187</v>
      </c>
      <c r="G187" s="320"/>
      <c r="H187" s="320" t="s">
        <v>9264</v>
      </c>
      <c r="I187" s="320" t="s">
        <v>9262</v>
      </c>
      <c r="J187" s="320"/>
      <c r="K187" s="368"/>
    </row>
    <row r="188" s="1" customFormat="1" ht="15" customHeight="1">
      <c r="B188" s="345"/>
      <c r="C188" s="320" t="s">
        <v>9265</v>
      </c>
      <c r="D188" s="320"/>
      <c r="E188" s="320"/>
      <c r="F188" s="343" t="s">
        <v>9187</v>
      </c>
      <c r="G188" s="320"/>
      <c r="H188" s="320" t="s">
        <v>9266</v>
      </c>
      <c r="I188" s="320" t="s">
        <v>9262</v>
      </c>
      <c r="J188" s="320"/>
      <c r="K188" s="368"/>
    </row>
    <row r="189" s="1" customFormat="1" ht="15" customHeight="1">
      <c r="B189" s="345"/>
      <c r="C189" s="381" t="s">
        <v>9267</v>
      </c>
      <c r="D189" s="320"/>
      <c r="E189" s="320"/>
      <c r="F189" s="343" t="s">
        <v>9187</v>
      </c>
      <c r="G189" s="320"/>
      <c r="H189" s="320" t="s">
        <v>9268</v>
      </c>
      <c r="I189" s="320" t="s">
        <v>9269</v>
      </c>
      <c r="J189" s="382" t="s">
        <v>9270</v>
      </c>
      <c r="K189" s="368"/>
    </row>
    <row r="190" s="18" customFormat="1" ht="15" customHeight="1">
      <c r="B190" s="383"/>
      <c r="C190" s="384" t="s">
        <v>9271</v>
      </c>
      <c r="D190" s="385"/>
      <c r="E190" s="385"/>
      <c r="F190" s="386" t="s">
        <v>9187</v>
      </c>
      <c r="G190" s="385"/>
      <c r="H190" s="385" t="s">
        <v>9272</v>
      </c>
      <c r="I190" s="385" t="s">
        <v>9269</v>
      </c>
      <c r="J190" s="387" t="s">
        <v>9270</v>
      </c>
      <c r="K190" s="388"/>
    </row>
    <row r="191" s="1" customFormat="1" ht="15" customHeight="1">
      <c r="B191" s="345"/>
      <c r="C191" s="381" t="s">
        <v>44</v>
      </c>
      <c r="D191" s="320"/>
      <c r="E191" s="320"/>
      <c r="F191" s="343" t="s">
        <v>9181</v>
      </c>
      <c r="G191" s="320"/>
      <c r="H191" s="317" t="s">
        <v>9273</v>
      </c>
      <c r="I191" s="320" t="s">
        <v>9274</v>
      </c>
      <c r="J191" s="320"/>
      <c r="K191" s="368"/>
    </row>
    <row r="192" s="1" customFormat="1" ht="15" customHeight="1">
      <c r="B192" s="345"/>
      <c r="C192" s="381" t="s">
        <v>9275</v>
      </c>
      <c r="D192" s="320"/>
      <c r="E192" s="320"/>
      <c r="F192" s="343" t="s">
        <v>9181</v>
      </c>
      <c r="G192" s="320"/>
      <c r="H192" s="320" t="s">
        <v>9276</v>
      </c>
      <c r="I192" s="320" t="s">
        <v>9216</v>
      </c>
      <c r="J192" s="320"/>
      <c r="K192" s="368"/>
    </row>
    <row r="193" s="1" customFormat="1" ht="15" customHeight="1">
      <c r="B193" s="345"/>
      <c r="C193" s="381" t="s">
        <v>9277</v>
      </c>
      <c r="D193" s="320"/>
      <c r="E193" s="320"/>
      <c r="F193" s="343" t="s">
        <v>9181</v>
      </c>
      <c r="G193" s="320"/>
      <c r="H193" s="320" t="s">
        <v>9278</v>
      </c>
      <c r="I193" s="320" t="s">
        <v>9216</v>
      </c>
      <c r="J193" s="320"/>
      <c r="K193" s="368"/>
    </row>
    <row r="194" s="1" customFormat="1" ht="15" customHeight="1">
      <c r="B194" s="345"/>
      <c r="C194" s="381" t="s">
        <v>9279</v>
      </c>
      <c r="D194" s="320"/>
      <c r="E194" s="320"/>
      <c r="F194" s="343" t="s">
        <v>9187</v>
      </c>
      <c r="G194" s="320"/>
      <c r="H194" s="320" t="s">
        <v>9280</v>
      </c>
      <c r="I194" s="320" t="s">
        <v>9216</v>
      </c>
      <c r="J194" s="320"/>
      <c r="K194" s="368"/>
    </row>
    <row r="195" s="1" customFormat="1" ht="15" customHeight="1">
      <c r="B195" s="374"/>
      <c r="C195" s="389"/>
      <c r="D195" s="354"/>
      <c r="E195" s="354"/>
      <c r="F195" s="354"/>
      <c r="G195" s="354"/>
      <c r="H195" s="354"/>
      <c r="I195" s="354"/>
      <c r="J195" s="354"/>
      <c r="K195" s="375"/>
    </row>
    <row r="196" s="1" customFormat="1" ht="18.75" customHeight="1">
      <c r="B196" s="356"/>
      <c r="C196" s="366"/>
      <c r="D196" s="366"/>
      <c r="E196" s="366"/>
      <c r="F196" s="376"/>
      <c r="G196" s="366"/>
      <c r="H196" s="366"/>
      <c r="I196" s="366"/>
      <c r="J196" s="366"/>
      <c r="K196" s="356"/>
    </row>
    <row r="197" s="1" customFormat="1" ht="18.75" customHeight="1">
      <c r="B197" s="356"/>
      <c r="C197" s="366"/>
      <c r="D197" s="366"/>
      <c r="E197" s="366"/>
      <c r="F197" s="376"/>
      <c r="G197" s="366"/>
      <c r="H197" s="366"/>
      <c r="I197" s="366"/>
      <c r="J197" s="366"/>
      <c r="K197" s="356"/>
    </row>
    <row r="198" s="1" customFormat="1" ht="18.75" customHeight="1">
      <c r="B198" s="328"/>
      <c r="C198" s="328"/>
      <c r="D198" s="328"/>
      <c r="E198" s="328"/>
      <c r="F198" s="328"/>
      <c r="G198" s="328"/>
      <c r="H198" s="328"/>
      <c r="I198" s="328"/>
      <c r="J198" s="328"/>
      <c r="K198" s="328"/>
    </row>
    <row r="199" s="1" customFormat="1" ht="13.5">
      <c r="B199" s="307"/>
      <c r="C199" s="308"/>
      <c r="D199" s="308"/>
      <c r="E199" s="308"/>
      <c r="F199" s="308"/>
      <c r="G199" s="308"/>
      <c r="H199" s="308"/>
      <c r="I199" s="308"/>
      <c r="J199" s="308"/>
      <c r="K199" s="309"/>
    </row>
    <row r="200" s="1" customFormat="1" ht="21">
      <c r="B200" s="310"/>
      <c r="C200" s="311" t="s">
        <v>9281</v>
      </c>
      <c r="D200" s="311"/>
      <c r="E200" s="311"/>
      <c r="F200" s="311"/>
      <c r="G200" s="311"/>
      <c r="H200" s="311"/>
      <c r="I200" s="311"/>
      <c r="J200" s="311"/>
      <c r="K200" s="312"/>
    </row>
    <row r="201" s="1" customFormat="1" ht="25.5" customHeight="1">
      <c r="B201" s="310"/>
      <c r="C201" s="390" t="s">
        <v>9282</v>
      </c>
      <c r="D201" s="390"/>
      <c r="E201" s="390"/>
      <c r="F201" s="390" t="s">
        <v>9283</v>
      </c>
      <c r="G201" s="391"/>
      <c r="H201" s="390" t="s">
        <v>9284</v>
      </c>
      <c r="I201" s="390"/>
      <c r="J201" s="390"/>
      <c r="K201" s="312"/>
    </row>
    <row r="202" s="1" customFormat="1" ht="5.25" customHeight="1">
      <c r="B202" s="345"/>
      <c r="C202" s="340"/>
      <c r="D202" s="340"/>
      <c r="E202" s="340"/>
      <c r="F202" s="340"/>
      <c r="G202" s="366"/>
      <c r="H202" s="340"/>
      <c r="I202" s="340"/>
      <c r="J202" s="340"/>
      <c r="K202" s="368"/>
    </row>
    <row r="203" s="1" customFormat="1" ht="15" customHeight="1">
      <c r="B203" s="345"/>
      <c r="C203" s="320" t="s">
        <v>9274</v>
      </c>
      <c r="D203" s="320"/>
      <c r="E203" s="320"/>
      <c r="F203" s="343" t="s">
        <v>45</v>
      </c>
      <c r="G203" s="320"/>
      <c r="H203" s="320" t="s">
        <v>9285</v>
      </c>
      <c r="I203" s="320"/>
      <c r="J203" s="320"/>
      <c r="K203" s="368"/>
    </row>
    <row r="204" s="1" customFormat="1" ht="15" customHeight="1">
      <c r="B204" s="345"/>
      <c r="C204" s="320"/>
      <c r="D204" s="320"/>
      <c r="E204" s="320"/>
      <c r="F204" s="343" t="s">
        <v>46</v>
      </c>
      <c r="G204" s="320"/>
      <c r="H204" s="320" t="s">
        <v>9286</v>
      </c>
      <c r="I204" s="320"/>
      <c r="J204" s="320"/>
      <c r="K204" s="368"/>
    </row>
    <row r="205" s="1" customFormat="1" ht="15" customHeight="1">
      <c r="B205" s="345"/>
      <c r="C205" s="320"/>
      <c r="D205" s="320"/>
      <c r="E205" s="320"/>
      <c r="F205" s="343" t="s">
        <v>49</v>
      </c>
      <c r="G205" s="320"/>
      <c r="H205" s="320" t="s">
        <v>9287</v>
      </c>
      <c r="I205" s="320"/>
      <c r="J205" s="320"/>
      <c r="K205" s="368"/>
    </row>
    <row r="206" s="1" customFormat="1" ht="15" customHeight="1">
      <c r="B206" s="345"/>
      <c r="C206" s="320"/>
      <c r="D206" s="320"/>
      <c r="E206" s="320"/>
      <c r="F206" s="343" t="s">
        <v>47</v>
      </c>
      <c r="G206" s="320"/>
      <c r="H206" s="320" t="s">
        <v>9288</v>
      </c>
      <c r="I206" s="320"/>
      <c r="J206" s="320"/>
      <c r="K206" s="368"/>
    </row>
    <row r="207" s="1" customFormat="1" ht="15" customHeight="1">
      <c r="B207" s="345"/>
      <c r="C207" s="320"/>
      <c r="D207" s="320"/>
      <c r="E207" s="320"/>
      <c r="F207" s="343" t="s">
        <v>48</v>
      </c>
      <c r="G207" s="320"/>
      <c r="H207" s="320" t="s">
        <v>9289</v>
      </c>
      <c r="I207" s="320"/>
      <c r="J207" s="320"/>
      <c r="K207" s="368"/>
    </row>
    <row r="208" s="1" customFormat="1" ht="15" customHeight="1">
      <c r="B208" s="345"/>
      <c r="C208" s="320"/>
      <c r="D208" s="320"/>
      <c r="E208" s="320"/>
      <c r="F208" s="343"/>
      <c r="G208" s="320"/>
      <c r="H208" s="320"/>
      <c r="I208" s="320"/>
      <c r="J208" s="320"/>
      <c r="K208" s="368"/>
    </row>
    <row r="209" s="1" customFormat="1" ht="15" customHeight="1">
      <c r="B209" s="345"/>
      <c r="C209" s="320" t="s">
        <v>9228</v>
      </c>
      <c r="D209" s="320"/>
      <c r="E209" s="320"/>
      <c r="F209" s="343" t="s">
        <v>81</v>
      </c>
      <c r="G209" s="320"/>
      <c r="H209" s="320" t="s">
        <v>9290</v>
      </c>
      <c r="I209" s="320"/>
      <c r="J209" s="320"/>
      <c r="K209" s="368"/>
    </row>
    <row r="210" s="1" customFormat="1" ht="15" customHeight="1">
      <c r="B210" s="345"/>
      <c r="C210" s="320"/>
      <c r="D210" s="320"/>
      <c r="E210" s="320"/>
      <c r="F210" s="343" t="s">
        <v>9126</v>
      </c>
      <c r="G210" s="320"/>
      <c r="H210" s="320" t="s">
        <v>9127</v>
      </c>
      <c r="I210" s="320"/>
      <c r="J210" s="320"/>
      <c r="K210" s="368"/>
    </row>
    <row r="211" s="1" customFormat="1" ht="15" customHeight="1">
      <c r="B211" s="345"/>
      <c r="C211" s="320"/>
      <c r="D211" s="320"/>
      <c r="E211" s="320"/>
      <c r="F211" s="343" t="s">
        <v>9124</v>
      </c>
      <c r="G211" s="320"/>
      <c r="H211" s="320" t="s">
        <v>9291</v>
      </c>
      <c r="I211" s="320"/>
      <c r="J211" s="320"/>
      <c r="K211" s="368"/>
    </row>
    <row r="212" s="1" customFormat="1" ht="15" customHeight="1">
      <c r="B212" s="392"/>
      <c r="C212" s="320"/>
      <c r="D212" s="320"/>
      <c r="E212" s="320"/>
      <c r="F212" s="343" t="s">
        <v>9128</v>
      </c>
      <c r="G212" s="381"/>
      <c r="H212" s="372" t="s">
        <v>9129</v>
      </c>
      <c r="I212" s="372"/>
      <c r="J212" s="372"/>
      <c r="K212" s="393"/>
    </row>
    <row r="213" s="1" customFormat="1" ht="15" customHeight="1">
      <c r="B213" s="392"/>
      <c r="C213" s="320"/>
      <c r="D213" s="320"/>
      <c r="E213" s="320"/>
      <c r="F213" s="343" t="s">
        <v>6574</v>
      </c>
      <c r="G213" s="381"/>
      <c r="H213" s="372" t="s">
        <v>274</v>
      </c>
      <c r="I213" s="372"/>
      <c r="J213" s="372"/>
      <c r="K213" s="393"/>
    </row>
    <row r="214" s="1" customFormat="1" ht="15" customHeight="1">
      <c r="B214" s="392"/>
      <c r="C214" s="320"/>
      <c r="D214" s="320"/>
      <c r="E214" s="320"/>
      <c r="F214" s="343"/>
      <c r="G214" s="381"/>
      <c r="H214" s="372"/>
      <c r="I214" s="372"/>
      <c r="J214" s="372"/>
      <c r="K214" s="393"/>
    </row>
    <row r="215" s="1" customFormat="1" ht="15" customHeight="1">
      <c r="B215" s="392"/>
      <c r="C215" s="320" t="s">
        <v>9252</v>
      </c>
      <c r="D215" s="320"/>
      <c r="E215" s="320"/>
      <c r="F215" s="343">
        <v>1</v>
      </c>
      <c r="G215" s="381"/>
      <c r="H215" s="372" t="s">
        <v>9292</v>
      </c>
      <c r="I215" s="372"/>
      <c r="J215" s="372"/>
      <c r="K215" s="393"/>
    </row>
    <row r="216" s="1" customFormat="1" ht="15" customHeight="1">
      <c r="B216" s="392"/>
      <c r="C216" s="320"/>
      <c r="D216" s="320"/>
      <c r="E216" s="320"/>
      <c r="F216" s="343">
        <v>2</v>
      </c>
      <c r="G216" s="381"/>
      <c r="H216" s="372" t="s">
        <v>9293</v>
      </c>
      <c r="I216" s="372"/>
      <c r="J216" s="372"/>
      <c r="K216" s="393"/>
    </row>
    <row r="217" s="1" customFormat="1" ht="15" customHeight="1">
      <c r="B217" s="392"/>
      <c r="C217" s="320"/>
      <c r="D217" s="320"/>
      <c r="E217" s="320"/>
      <c r="F217" s="343">
        <v>3</v>
      </c>
      <c r="G217" s="381"/>
      <c r="H217" s="372" t="s">
        <v>9294</v>
      </c>
      <c r="I217" s="372"/>
      <c r="J217" s="372"/>
      <c r="K217" s="393"/>
    </row>
    <row r="218" s="1" customFormat="1" ht="15" customHeight="1">
      <c r="B218" s="392"/>
      <c r="C218" s="320"/>
      <c r="D218" s="320"/>
      <c r="E218" s="320"/>
      <c r="F218" s="343">
        <v>4</v>
      </c>
      <c r="G218" s="381"/>
      <c r="H218" s="372" t="s">
        <v>9295</v>
      </c>
      <c r="I218" s="372"/>
      <c r="J218" s="372"/>
      <c r="K218" s="393"/>
    </row>
    <row r="219" s="1" customFormat="1" ht="12.75" customHeight="1">
      <c r="B219" s="394"/>
      <c r="C219" s="395"/>
      <c r="D219" s="395"/>
      <c r="E219" s="395"/>
      <c r="F219" s="395"/>
      <c r="G219" s="395"/>
      <c r="H219" s="395"/>
      <c r="I219" s="395"/>
      <c r="J219" s="395"/>
      <c r="K219" s="396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2024-08-20T12:30:47Z</dcterms:created>
  <dcterms:modified xsi:type="dcterms:W3CDTF">2024-08-20T12:32:06Z</dcterms:modified>
</cp:coreProperties>
</file>